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4.xml" ContentType="application/vnd.openxmlformats-officedocument.drawing+xml"/>
  <Override PartName="/xl/comments14.xml" ContentType="application/vnd.openxmlformats-officedocument.spreadsheetml.comment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5.xml" ContentType="application/vnd.openxmlformats-officedocument.drawing+xml"/>
  <Override PartName="/xl/comments15.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7.xml" ContentType="application/vnd.openxmlformats-officedocument.drawing+xml"/>
  <Override PartName="/xl/comments16.xml" ContentType="application/vnd.openxmlformats-officedocument.spreadsheetml.comments+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drawings/drawing8.xml" ContentType="application/vnd.openxmlformats-officedocument.drawing+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drawings/drawing9.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10.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drawings/drawing11.xml" ContentType="application/vnd.openxmlformats-officedocument.drawing+xml"/>
  <Override PartName="/xl/comments21.xml" ContentType="application/vnd.openxmlformats-officedocument.spreadsheetml.comments+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12.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13.xml" ContentType="application/vnd.openxmlformats-officedocument.drawing+xml"/>
  <Override PartName="/xl/comments22.xml" ContentType="application/vnd.openxmlformats-officedocument.spreadsheetml.comments+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drawings/drawing14.xml" ContentType="application/vnd.openxmlformats-officedocument.drawing+xml"/>
  <Override PartName="/xl/comments23.xml" ContentType="application/vnd.openxmlformats-officedocument.spreadsheetml.comments+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5.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6.xml" ContentType="application/vnd.openxmlformats-officedocument.drawing+xml"/>
  <Override PartName="/xl/comments24.xml" ContentType="application/vnd.openxmlformats-officedocument.spreadsheetml.comments+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drawings/drawing17.xml" ContentType="application/vnd.openxmlformats-officedocument.drawing+xml"/>
  <Override PartName="/xl/comments25.xml" ContentType="application/vnd.openxmlformats-officedocument.spreadsheetml.comments+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drawings/drawing18.xml" ContentType="application/vnd.openxmlformats-officedocument.drawing+xml"/>
  <Override PartName="/xl/comments26.xml" ContentType="application/vnd.openxmlformats-officedocument.spreadsheetml.comments+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drawings/drawing19.xml" ContentType="application/vnd.openxmlformats-officedocument.drawing+xml"/>
  <Override PartName="/xl/comments27.xml" ContentType="application/vnd.openxmlformats-officedocument.spreadsheetml.comments+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drawings/drawing20.xml" ContentType="application/vnd.openxmlformats-officedocument.drawing+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drawings/drawing2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drawings/drawing22.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drawings/drawing23.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Override PartName="/xl/threadedComments/threadedComment13.xml" ContentType="application/vnd.ms-excel.threadedcomments+xml"/>
  <Override PartName="/xl/threadedComments/threadedComment14.xml" ContentType="application/vnd.ms-excel.threadedcomments+xml"/>
  <Override PartName="/xl/threadedComments/threadedComment15.xml" ContentType="application/vnd.ms-excel.threadedcomments+xml"/>
  <Override PartName="/xl/threadedComments/threadedComment16.xml" ContentType="application/vnd.ms-excel.threadedcomments+xml"/>
  <Override PartName="/xl/threadedComments/threadedComment17.xml" ContentType="application/vnd.ms-excel.threadedcomments+xml"/>
  <Override PartName="/xl/threadedComments/threadedComment18.xml" ContentType="application/vnd.ms-excel.threadedcomments+xml"/>
  <Override PartName="/xl/threadedComments/threadedComment19.xml" ContentType="application/vnd.ms-excel.threadedcomments+xml"/>
  <Override PartName="/xl/threadedComments/threadedComment20.xml" ContentType="application/vnd.ms-excel.threadedcomments+xml"/>
  <Override PartName="/xl/threadedComments/threadedComment21.xml" ContentType="application/vnd.ms-excel.threadedcomments+xml"/>
  <Override PartName="/xl/threadedComments/threadedComment22.xml" ContentType="application/vnd.ms-excel.threadedcomments+xml"/>
  <Override PartName="/xl/threadedComments/threadedComment23.xml" ContentType="application/vnd.ms-excel.threadedcomments+xml"/>
  <Override PartName="/xl/threadedComments/threadedComment24.xml" ContentType="application/vnd.ms-excel.threadedcomments+xml"/>
  <Override PartName="/xl/threadedComments/threadedComment25.xml" ContentType="application/vnd.ms-excel.threadedcomments+xml"/>
  <Override PartName="/xl/threadedComments/threadedComment2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C:\Users\elenamuza\Desktop\telegram-shift-bot-main 2.0\"/>
    </mc:Choice>
  </mc:AlternateContent>
  <xr:revisionPtr revIDLastSave="0" documentId="13_ncr:1_{397C003E-A312-434A-8A97-74DCB20F9BAC}" xr6:coauthVersionLast="47" xr6:coauthVersionMax="47" xr10:uidLastSave="{00000000-0000-0000-0000-000000000000}"/>
  <bookViews>
    <workbookView xWindow="-108" yWindow="-108" windowWidth="23256" windowHeight="13176" firstSheet="4" activeTab="9" xr2:uid="{00000000-000D-0000-FFFF-FFFF00000000}"/>
  </bookViews>
  <sheets>
    <sheet name="Информация" sheetId="1" r:id="rId1"/>
    <sheet name="ТИКЕТЫ В РАБОТЕ" sheetId="2" r:id="rId2"/>
    <sheet name="Февраль 26" sheetId="3" r:id="rId3"/>
    <sheet name="Январь 26" sheetId="4" r:id="rId4"/>
    <sheet name="Декабрь 25" sheetId="5" r:id="rId5"/>
    <sheet name="Ноябрь 25 " sheetId="6" r:id="rId6"/>
    <sheet name="Октябрь 25" sheetId="7" r:id="rId7"/>
    <sheet name="Сентябрь 25" sheetId="8" r:id="rId8"/>
    <sheet name="Август 25" sheetId="9" r:id="rId9"/>
    <sheet name="Март 26" sheetId="10" r:id="rId10"/>
    <sheet name="Апрель 26" sheetId="53" r:id="rId11"/>
    <sheet name="Июнь 25" sheetId="11" r:id="rId12"/>
    <sheet name="Июль 25" sheetId="12" r:id="rId13"/>
    <sheet name="Отчет Январь" sheetId="13" r:id="rId14"/>
    <sheet name="Отчет Декабрь" sheetId="14" r:id="rId15"/>
    <sheet name="Отчет Ноябрь" sheetId="15" r:id="rId16"/>
    <sheet name="Май 25" sheetId="16" state="hidden" r:id="rId17"/>
    <sheet name="Апрель 25" sheetId="17" state="hidden" r:id="rId18"/>
    <sheet name="Март 25" sheetId="18" state="hidden" r:id="rId19"/>
    <sheet name="Февраль 25" sheetId="19" state="hidden" r:id="rId20"/>
    <sheet name="Январь 25" sheetId="20" state="hidden" r:id="rId21"/>
    <sheet name="Декабрь 24" sheetId="21" state="hidden" r:id="rId22"/>
    <sheet name="Ноябрь 24" sheetId="22" state="hidden" r:id="rId23"/>
    <sheet name="Октябрь 24" sheetId="23" state="hidden" r:id="rId24"/>
    <sheet name="Отчет Октябрь" sheetId="24" r:id="rId25"/>
    <sheet name="Отчет Сентябрь" sheetId="25" r:id="rId26"/>
    <sheet name="Отчет Август" sheetId="26" r:id="rId27"/>
    <sheet name="Отчет Июль" sheetId="27" state="hidden" r:id="rId28"/>
    <sheet name="Отчет Июнь" sheetId="28" r:id="rId29"/>
    <sheet name="Отчет Май" sheetId="29" r:id="rId30"/>
    <sheet name="Отчет Апрель 25" sheetId="30" r:id="rId31"/>
    <sheet name="Сентябрь 24" sheetId="31" state="hidden" r:id="rId32"/>
    <sheet name="Август 24" sheetId="32" state="hidden" r:id="rId33"/>
    <sheet name="Июль 24" sheetId="33" state="hidden" r:id="rId34"/>
    <sheet name="Июнь 24" sheetId="34" state="hidden" r:id="rId35"/>
    <sheet name="Май 24" sheetId="35" state="hidden" r:id="rId36"/>
    <sheet name="Апрель 24" sheetId="36" state="hidden" r:id="rId37"/>
    <sheet name="Март 24" sheetId="37" state="hidden" r:id="rId38"/>
    <sheet name="Отчет Март 25" sheetId="38" state="hidden" r:id="rId39"/>
    <sheet name="Отчет Февраль 25" sheetId="39" state="hidden" r:id="rId40"/>
    <sheet name="Отчет Январь 25" sheetId="40" state="hidden" r:id="rId41"/>
    <sheet name="Отчет Декабрь 24" sheetId="41" state="hidden" r:id="rId42"/>
    <sheet name="Отчет Ноябрь 24" sheetId="42" state="hidden" r:id="rId43"/>
    <sheet name="Отчет Октябрь 24" sheetId="43" state="hidden" r:id="rId44"/>
    <sheet name="Отчет Сентябрь 24" sheetId="44" state="hidden" r:id="rId45"/>
    <sheet name="Отчет Август 24" sheetId="45" state="hidden" r:id="rId46"/>
    <sheet name="Отчет Июль 24" sheetId="46" state="hidden" r:id="rId47"/>
    <sheet name="Отчет Июнь 24" sheetId="47" state="hidden" r:id="rId48"/>
    <sheet name="Отчет май 24" sheetId="48" state="hidden" r:id="rId49"/>
    <sheet name="Отчет апрель 24" sheetId="49" state="hidden" r:id="rId50"/>
    <sheet name="Служебный лист 2" sheetId="50" r:id="rId51"/>
    <sheet name="Служебный лист" sheetId="51" r:id="rId52"/>
    <sheet name="Отчет март 24" sheetId="52" r:id="rId53"/>
  </sheets>
  <definedNames>
    <definedName name="_xlnm._FilterDatabase" localSheetId="32" hidden="1">'Август 24'!$A$1:$AA$435</definedName>
    <definedName name="_xlnm._FilterDatabase" localSheetId="8" hidden="1">'Август 25'!$A$1:$AA$421</definedName>
    <definedName name="_xlnm._FilterDatabase" localSheetId="36" hidden="1">'Апрель 24'!$A$1:$AA$424</definedName>
    <definedName name="_xlnm._FilterDatabase" localSheetId="17" hidden="1">'Апрель 25'!$A$1:$AA$421</definedName>
    <definedName name="_xlnm._FilterDatabase" localSheetId="21" hidden="1">'Декабрь 24'!$A$1:$AA$435</definedName>
    <definedName name="_xlnm._FilterDatabase" localSheetId="4" hidden="1">'Декабрь 25'!$A$1:$AA$435</definedName>
    <definedName name="_xlnm._FilterDatabase" localSheetId="33" hidden="1">'Июль 24'!$A$1:$AB$435</definedName>
    <definedName name="_xlnm._FilterDatabase" localSheetId="12" hidden="1">'Июль 25'!$A$1:$AA$421</definedName>
    <definedName name="_xlnm._FilterDatabase" localSheetId="34" hidden="1">'Июнь 24'!$A$1:$AA$421</definedName>
    <definedName name="_xlnm._FilterDatabase" localSheetId="11" hidden="1">'Июнь 25'!$A$1:$AA$421</definedName>
    <definedName name="_xlnm._FilterDatabase" localSheetId="35" hidden="1">'Май 24'!$A$1:$AA$435</definedName>
    <definedName name="_xlnm._FilterDatabase" localSheetId="16" hidden="1">'Май 25'!$A$1:$AA$435</definedName>
    <definedName name="_xlnm._FilterDatabase" localSheetId="37" hidden="1">'Март 24'!$A$1:$Z$251</definedName>
    <definedName name="_xlnm._FilterDatabase" localSheetId="18" hidden="1">'Март 25'!$A$1:$AA$435</definedName>
    <definedName name="_xlnm._FilterDatabase" localSheetId="9" hidden="1">'Март 26'!$A$1:$Q$421</definedName>
    <definedName name="_xlnm._FilterDatabase" localSheetId="22" hidden="1">'Ноябрь 24'!$A$1:$AA$421</definedName>
    <definedName name="_xlnm._FilterDatabase" localSheetId="5" hidden="1">'Ноябрь 25 '!$A$1:$AA$421</definedName>
    <definedName name="_xlnm._FilterDatabase" localSheetId="23" hidden="1">'Октябрь 24'!$A$1:$AA$435</definedName>
    <definedName name="_xlnm._FilterDatabase" localSheetId="6" hidden="1">'Октябрь 25'!$A$1:$AA$421</definedName>
    <definedName name="_xlnm._FilterDatabase" localSheetId="31" hidden="1">'Сентябрь 24'!$A$1:$AA$421</definedName>
    <definedName name="_xlnm._FilterDatabase" localSheetId="7" hidden="1">'Сентябрь 25'!$A$1:$AA$421</definedName>
    <definedName name="_xlnm._FilterDatabase" localSheetId="19" hidden="1">'Февраль 25'!$A$1:$AA$393</definedName>
    <definedName name="_xlnm._FilterDatabase" localSheetId="2" hidden="1">'Февраль 26'!$A$1:$T$393</definedName>
    <definedName name="_xlnm._FilterDatabase" localSheetId="20" hidden="1">'Январь 25'!$A$1:$AA$435</definedName>
    <definedName name="_xlnm._FilterDatabase" localSheetId="3" hidden="1">'Январь 26'!$A$1:$Q$421</definedName>
    <definedName name="Z_EE409CCF_41C7_4BE1_8A6A_F342F255A85B_.wvu.FilterData" localSheetId="32" hidden="1">'Август 24'!$A$1:$AA$421</definedName>
    <definedName name="Z_EE409CCF_41C7_4BE1_8A6A_F342F255A85B_.wvu.FilterData" localSheetId="8" hidden="1">'Август 25'!$A$1:$AA$421</definedName>
    <definedName name="Z_EE409CCF_41C7_4BE1_8A6A_F342F255A85B_.wvu.FilterData" localSheetId="36" hidden="1">'Апрель 24'!$A$1:$AA$452</definedName>
    <definedName name="Z_EE409CCF_41C7_4BE1_8A6A_F342F255A85B_.wvu.FilterData" localSheetId="17" hidden="1">'Апрель 25'!$A$1:$AA$421</definedName>
    <definedName name="Z_EE409CCF_41C7_4BE1_8A6A_F342F255A85B_.wvu.FilterData" localSheetId="21" hidden="1">'Декабрь 24'!$A$1:$AA$435</definedName>
    <definedName name="Z_EE409CCF_41C7_4BE1_8A6A_F342F255A85B_.wvu.FilterData" localSheetId="4" hidden="1">'Декабрь 25'!$A$1:$AA$435</definedName>
    <definedName name="Z_EE409CCF_41C7_4BE1_8A6A_F342F255A85B_.wvu.FilterData" localSheetId="33" hidden="1">'Июль 24'!$A$1:$AB$421</definedName>
    <definedName name="Z_EE409CCF_41C7_4BE1_8A6A_F342F255A85B_.wvu.FilterData" localSheetId="12" hidden="1">'Июль 25'!$A$1:$AA$421</definedName>
    <definedName name="Z_EE409CCF_41C7_4BE1_8A6A_F342F255A85B_.wvu.FilterData" localSheetId="34" hidden="1">'Июнь 24'!$A$1:$AA$421</definedName>
    <definedName name="Z_EE409CCF_41C7_4BE1_8A6A_F342F255A85B_.wvu.FilterData" localSheetId="11" hidden="1">'Июнь 25'!$A$1:$AA$421</definedName>
    <definedName name="Z_EE409CCF_41C7_4BE1_8A6A_F342F255A85B_.wvu.FilterData" localSheetId="35" hidden="1">'Май 24'!$A$1:$AA$421</definedName>
    <definedName name="Z_EE409CCF_41C7_4BE1_8A6A_F342F255A85B_.wvu.FilterData" localSheetId="16" hidden="1">'Май 25'!$A$1:$AA$435</definedName>
    <definedName name="Z_EE409CCF_41C7_4BE1_8A6A_F342F255A85B_.wvu.FilterData" localSheetId="18" hidden="1">'Март 25'!$A$1:$AA$435</definedName>
    <definedName name="Z_EE409CCF_41C7_4BE1_8A6A_F342F255A85B_.wvu.FilterData" localSheetId="9" hidden="1">'Март 26'!$A$1:$Q$421</definedName>
    <definedName name="Z_EE409CCF_41C7_4BE1_8A6A_F342F255A85B_.wvu.FilterData" localSheetId="22" hidden="1">'Ноябрь 24'!$A$1:$AA$421</definedName>
    <definedName name="Z_EE409CCF_41C7_4BE1_8A6A_F342F255A85B_.wvu.FilterData" localSheetId="5" hidden="1">'Ноябрь 25 '!$A$1:$AA$421</definedName>
    <definedName name="Z_EE409CCF_41C7_4BE1_8A6A_F342F255A85B_.wvu.FilterData" localSheetId="23" hidden="1">'Октябрь 24'!$A$1:$AA$435</definedName>
    <definedName name="Z_EE409CCF_41C7_4BE1_8A6A_F342F255A85B_.wvu.FilterData" localSheetId="6" hidden="1">'Октябрь 25'!$A$1:$AA$421</definedName>
    <definedName name="Z_EE409CCF_41C7_4BE1_8A6A_F342F255A85B_.wvu.FilterData" localSheetId="31" hidden="1">'Сентябрь 24'!$A$1:$AA$421</definedName>
    <definedName name="Z_EE409CCF_41C7_4BE1_8A6A_F342F255A85B_.wvu.FilterData" localSheetId="7" hidden="1">'Сентябрь 25'!$A$1:$AA$421</definedName>
    <definedName name="Z_EE409CCF_41C7_4BE1_8A6A_F342F255A85B_.wvu.FilterData" localSheetId="1" hidden="1">'ТИКЕТЫ В РАБОТЕ'!$A$1:$H$2</definedName>
    <definedName name="Z_EE409CCF_41C7_4BE1_8A6A_F342F255A85B_.wvu.FilterData" localSheetId="19" hidden="1">'Февраль 25'!$A$1:$AA$393</definedName>
    <definedName name="Z_EE409CCF_41C7_4BE1_8A6A_F342F255A85B_.wvu.FilterData" localSheetId="2" hidden="1">'Февраль 26'!$A$1:$T$393</definedName>
    <definedName name="Z_EE409CCF_41C7_4BE1_8A6A_F342F255A85B_.wvu.FilterData" localSheetId="20" hidden="1">'Январь 25'!$A$1:$AA$435</definedName>
    <definedName name="Z_EE409CCF_41C7_4BE1_8A6A_F342F255A85B_.wvu.FilterData" localSheetId="3" hidden="1">'Январь 26'!$A$1:$Q$421</definedName>
  </definedNames>
  <calcPr calcId="191029"/>
  <customWorkbookViews>
    <customWorkbookView name="Фильтр 1" guid="{EE409CCF-41C7-4BE1-8A6A-F342F255A85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0" i="52" l="1"/>
  <c r="G29" i="52"/>
  <c r="G28" i="52"/>
  <c r="G27" i="52"/>
  <c r="G26" i="52"/>
  <c r="G25" i="52"/>
  <c r="G24" i="52"/>
  <c r="G23" i="52"/>
  <c r="G22" i="52"/>
  <c r="G21" i="52"/>
  <c r="G20" i="52"/>
  <c r="G19" i="52"/>
  <c r="G18" i="52"/>
  <c r="G17" i="52"/>
  <c r="A17" i="52"/>
  <c r="K16" i="52"/>
  <c r="J16" i="52"/>
  <c r="I16" i="52"/>
  <c r="H16" i="52"/>
  <c r="A16" i="52"/>
  <c r="K15" i="52"/>
  <c r="J15" i="52"/>
  <c r="I15" i="52"/>
  <c r="H15" i="52"/>
  <c r="A15" i="52"/>
  <c r="K14" i="52"/>
  <c r="J14" i="52"/>
  <c r="I14" i="52"/>
  <c r="H14" i="52"/>
  <c r="A14" i="52"/>
  <c r="K13" i="52"/>
  <c r="J13" i="52"/>
  <c r="I13" i="52"/>
  <c r="H13" i="52"/>
  <c r="A13" i="52"/>
  <c r="K12" i="52"/>
  <c r="J12" i="52"/>
  <c r="I12" i="52"/>
  <c r="H12" i="52"/>
  <c r="A12" i="52"/>
  <c r="K11" i="52"/>
  <c r="J11" i="52"/>
  <c r="I11" i="52"/>
  <c r="H11" i="52"/>
  <c r="K10" i="52"/>
  <c r="J10" i="52"/>
  <c r="I10" i="52"/>
  <c r="H10" i="52"/>
  <c r="K9" i="52"/>
  <c r="J9" i="52"/>
  <c r="I9" i="52"/>
  <c r="H9" i="52"/>
  <c r="K8" i="52"/>
  <c r="J8" i="52"/>
  <c r="I8" i="52"/>
  <c r="H8" i="52"/>
  <c r="E8" i="52"/>
  <c r="C8" i="52"/>
  <c r="B8" i="52"/>
  <c r="K7" i="52"/>
  <c r="J7" i="52"/>
  <c r="I7" i="52"/>
  <c r="H7" i="52"/>
  <c r="E7" i="52"/>
  <c r="D7" i="52"/>
  <c r="C7" i="52"/>
  <c r="B7" i="52"/>
  <c r="K6" i="52"/>
  <c r="J6" i="52"/>
  <c r="I6" i="52"/>
  <c r="H6" i="52"/>
  <c r="E6" i="52"/>
  <c r="D6" i="52"/>
  <c r="C6" i="52"/>
  <c r="B6" i="52"/>
  <c r="K5" i="52"/>
  <c r="J5" i="52"/>
  <c r="I5" i="52"/>
  <c r="H5" i="52"/>
  <c r="E5" i="52"/>
  <c r="D5" i="52"/>
  <c r="C5" i="52"/>
  <c r="B5" i="52"/>
  <c r="K4" i="52"/>
  <c r="J4" i="52"/>
  <c r="I4" i="52"/>
  <c r="H4" i="52"/>
  <c r="E4" i="52"/>
  <c r="D4" i="52"/>
  <c r="C4" i="52"/>
  <c r="B4" i="52"/>
  <c r="K3" i="52"/>
  <c r="J3" i="52"/>
  <c r="I3" i="52"/>
  <c r="H3" i="52"/>
  <c r="E3" i="52"/>
  <c r="D3" i="52"/>
  <c r="C3" i="52"/>
  <c r="B3" i="52"/>
  <c r="H32" i="49"/>
  <c r="H31" i="49"/>
  <c r="H30" i="49"/>
  <c r="H29" i="49"/>
  <c r="H28" i="49"/>
  <c r="H27" i="49"/>
  <c r="H26" i="49"/>
  <c r="H25" i="49"/>
  <c r="H24" i="49"/>
  <c r="H23" i="49"/>
  <c r="H22" i="49"/>
  <c r="H21" i="49"/>
  <c r="H20" i="49"/>
  <c r="A19" i="49"/>
  <c r="L17" i="49"/>
  <c r="K17" i="49"/>
  <c r="J17" i="49"/>
  <c r="I17" i="49"/>
  <c r="A17" i="49"/>
  <c r="L16" i="49"/>
  <c r="K16" i="49"/>
  <c r="J16" i="49"/>
  <c r="I16" i="49"/>
  <c r="A16" i="49"/>
  <c r="L15" i="49"/>
  <c r="K15" i="49"/>
  <c r="J15" i="49"/>
  <c r="I15" i="49"/>
  <c r="A15" i="49"/>
  <c r="L14" i="49"/>
  <c r="K14" i="49"/>
  <c r="J14" i="49"/>
  <c r="I14" i="49"/>
  <c r="A14" i="49"/>
  <c r="L13" i="49"/>
  <c r="K13" i="49"/>
  <c r="J13" i="49"/>
  <c r="I13" i="49"/>
  <c r="L12" i="49"/>
  <c r="K12" i="49"/>
  <c r="J12" i="49"/>
  <c r="I12" i="49"/>
  <c r="C12" i="49"/>
  <c r="L11" i="49"/>
  <c r="K11" i="49"/>
  <c r="J11" i="49"/>
  <c r="I11" i="49"/>
  <c r="F11" i="49"/>
  <c r="E11" i="49"/>
  <c r="D11" i="49"/>
  <c r="B11" i="49"/>
  <c r="L10" i="49"/>
  <c r="K10" i="49"/>
  <c r="J10" i="49"/>
  <c r="I10" i="49"/>
  <c r="F10" i="49"/>
  <c r="E10" i="49"/>
  <c r="D10" i="49"/>
  <c r="B10" i="49"/>
  <c r="L9" i="49"/>
  <c r="K9" i="49"/>
  <c r="J9" i="49"/>
  <c r="I9" i="49"/>
  <c r="F9" i="49"/>
  <c r="E9" i="49"/>
  <c r="D9" i="49"/>
  <c r="B9" i="49"/>
  <c r="L8" i="49"/>
  <c r="K8" i="49"/>
  <c r="J8" i="49"/>
  <c r="I8" i="49"/>
  <c r="F8" i="49"/>
  <c r="E8" i="49"/>
  <c r="D8" i="49"/>
  <c r="C8" i="49"/>
  <c r="B8" i="49"/>
  <c r="L7" i="49"/>
  <c r="K7" i="49"/>
  <c r="J7" i="49"/>
  <c r="I7" i="49"/>
  <c r="F7" i="49"/>
  <c r="E7" i="49"/>
  <c r="D7" i="49"/>
  <c r="B7" i="49"/>
  <c r="L6" i="49"/>
  <c r="K6" i="49"/>
  <c r="J6" i="49"/>
  <c r="I6" i="49"/>
  <c r="F6" i="49"/>
  <c r="E6" i="49"/>
  <c r="D6" i="49"/>
  <c r="C6" i="49"/>
  <c r="B6" i="49"/>
  <c r="L5" i="49"/>
  <c r="K5" i="49"/>
  <c r="J5" i="49"/>
  <c r="I5" i="49"/>
  <c r="F5" i="49"/>
  <c r="E5" i="49"/>
  <c r="D5" i="49"/>
  <c r="C5" i="49"/>
  <c r="B5" i="49"/>
  <c r="L4" i="49"/>
  <c r="K4" i="49"/>
  <c r="J4" i="49"/>
  <c r="I4" i="49"/>
  <c r="F4" i="49"/>
  <c r="E4" i="49"/>
  <c r="D4" i="49"/>
  <c r="C4" i="49"/>
  <c r="B4" i="49"/>
  <c r="L3" i="49"/>
  <c r="L18" i="49" s="1"/>
  <c r="K3" i="49"/>
  <c r="K18" i="49" s="1"/>
  <c r="J3" i="49"/>
  <c r="J18" i="49" s="1"/>
  <c r="I3" i="49"/>
  <c r="I18" i="49" s="1"/>
  <c r="F3" i="49"/>
  <c r="F13" i="49" s="1"/>
  <c r="D17" i="49" s="1"/>
  <c r="E3" i="49"/>
  <c r="E13" i="49" s="1"/>
  <c r="D16" i="49" s="1"/>
  <c r="D3" i="49"/>
  <c r="D13" i="49" s="1"/>
  <c r="D15" i="49" s="1"/>
  <c r="C3" i="49"/>
  <c r="B3" i="49"/>
  <c r="H34" i="48"/>
  <c r="H33" i="48"/>
  <c r="H32" i="48"/>
  <c r="H31" i="48"/>
  <c r="H30" i="48"/>
  <c r="H29" i="48"/>
  <c r="H28" i="48"/>
  <c r="H27" i="48"/>
  <c r="H26" i="48"/>
  <c r="H25" i="48"/>
  <c r="H24" i="48"/>
  <c r="H23" i="48"/>
  <c r="H22" i="48"/>
  <c r="A21" i="48"/>
  <c r="L19" i="48"/>
  <c r="K19" i="48"/>
  <c r="J19" i="48"/>
  <c r="I19" i="48"/>
  <c r="K18" i="48"/>
  <c r="J18" i="48"/>
  <c r="I18" i="48"/>
  <c r="L17" i="48"/>
  <c r="K17" i="48"/>
  <c r="J17" i="48"/>
  <c r="I17" i="48"/>
  <c r="A17" i="48"/>
  <c r="L16" i="48"/>
  <c r="K16" i="48"/>
  <c r="J16" i="48"/>
  <c r="I16" i="48"/>
  <c r="A16" i="48"/>
  <c r="L15" i="48"/>
  <c r="K15" i="48"/>
  <c r="J15" i="48"/>
  <c r="I15" i="48"/>
  <c r="A15" i="48"/>
  <c r="L14" i="48"/>
  <c r="K14" i="48"/>
  <c r="J14" i="48"/>
  <c r="I14" i="48"/>
  <c r="A14" i="48"/>
  <c r="L13" i="48"/>
  <c r="K13" i="48"/>
  <c r="J13" i="48"/>
  <c r="I13" i="48"/>
  <c r="L12" i="48"/>
  <c r="K12" i="48"/>
  <c r="J12" i="48"/>
  <c r="I12" i="48"/>
  <c r="D12" i="48"/>
  <c r="L11" i="48"/>
  <c r="K11" i="48"/>
  <c r="J11" i="48"/>
  <c r="I11" i="48"/>
  <c r="F11" i="48"/>
  <c r="E11" i="48"/>
  <c r="D11" i="48"/>
  <c r="B11" i="48"/>
  <c r="L10" i="48"/>
  <c r="K10" i="48"/>
  <c r="J10" i="48"/>
  <c r="I10" i="48"/>
  <c r="F10" i="48"/>
  <c r="E10" i="48"/>
  <c r="D10" i="48"/>
  <c r="B10" i="48"/>
  <c r="L9" i="48"/>
  <c r="K9" i="48"/>
  <c r="J9" i="48"/>
  <c r="I9" i="48"/>
  <c r="F9" i="48"/>
  <c r="E9" i="48"/>
  <c r="D9" i="48"/>
  <c r="B9" i="48"/>
  <c r="L8" i="48"/>
  <c r="K8" i="48"/>
  <c r="J8" i="48"/>
  <c r="I8" i="48"/>
  <c r="F8" i="48"/>
  <c r="E8" i="48"/>
  <c r="D8" i="48"/>
  <c r="C8" i="48"/>
  <c r="B8" i="48"/>
  <c r="L7" i="48"/>
  <c r="K7" i="48"/>
  <c r="J7" i="48"/>
  <c r="I7" i="48"/>
  <c r="F7" i="48"/>
  <c r="E7" i="48"/>
  <c r="D7" i="48"/>
  <c r="B7" i="48"/>
  <c r="L6" i="48"/>
  <c r="K6" i="48"/>
  <c r="J6" i="48"/>
  <c r="I6" i="48"/>
  <c r="F6" i="48"/>
  <c r="E6" i="48"/>
  <c r="D6" i="48"/>
  <c r="C6" i="48"/>
  <c r="B6" i="48"/>
  <c r="L5" i="48"/>
  <c r="K5" i="48"/>
  <c r="J5" i="48"/>
  <c r="I5" i="48"/>
  <c r="F5" i="48"/>
  <c r="E5" i="48"/>
  <c r="D5" i="48"/>
  <c r="C5" i="48"/>
  <c r="B5" i="48"/>
  <c r="L4" i="48"/>
  <c r="K4" i="48"/>
  <c r="J4" i="48"/>
  <c r="I4" i="48"/>
  <c r="F4" i="48"/>
  <c r="E4" i="48"/>
  <c r="D4" i="48"/>
  <c r="C4" i="48"/>
  <c r="B4" i="48"/>
  <c r="L3" i="48"/>
  <c r="L20" i="48" s="1"/>
  <c r="K3" i="48"/>
  <c r="K20" i="48" s="1"/>
  <c r="J3" i="48"/>
  <c r="J20" i="48" s="1"/>
  <c r="I3" i="48"/>
  <c r="I20" i="48" s="1"/>
  <c r="F3" i="48"/>
  <c r="F13" i="48" s="1"/>
  <c r="D17" i="48" s="1"/>
  <c r="E3" i="48"/>
  <c r="E13" i="48" s="1"/>
  <c r="D16" i="48" s="1"/>
  <c r="D3" i="48"/>
  <c r="D13" i="48" s="1"/>
  <c r="D15" i="48" s="1"/>
  <c r="C3" i="48"/>
  <c r="B3" i="48"/>
  <c r="H32" i="47"/>
  <c r="H31" i="47"/>
  <c r="H30" i="47"/>
  <c r="H29" i="47"/>
  <c r="H28" i="47"/>
  <c r="H27" i="47"/>
  <c r="H26" i="47"/>
  <c r="H25" i="47"/>
  <c r="H24" i="47"/>
  <c r="H23" i="47"/>
  <c r="H22" i="47"/>
  <c r="H21" i="47"/>
  <c r="H20" i="47"/>
  <c r="A19" i="47"/>
  <c r="L18" i="47"/>
  <c r="K18" i="47"/>
  <c r="J18" i="47"/>
  <c r="I18" i="47"/>
  <c r="L17" i="47"/>
  <c r="K17" i="47"/>
  <c r="J17" i="47"/>
  <c r="I17" i="47"/>
  <c r="L16" i="47"/>
  <c r="K16" i="47"/>
  <c r="J16" i="47"/>
  <c r="I16" i="47"/>
  <c r="D16" i="47"/>
  <c r="A16" i="47"/>
  <c r="L15" i="47"/>
  <c r="K15" i="47"/>
  <c r="J15" i="47"/>
  <c r="I15" i="47"/>
  <c r="A15" i="47"/>
  <c r="L14" i="47"/>
  <c r="K14" i="47"/>
  <c r="J14" i="47"/>
  <c r="I14" i="47"/>
  <c r="A14" i="47"/>
  <c r="L13" i="47"/>
  <c r="K13" i="47"/>
  <c r="J13" i="47"/>
  <c r="I13" i="47"/>
  <c r="A13" i="47"/>
  <c r="L12" i="47"/>
  <c r="K12" i="47"/>
  <c r="J12" i="47"/>
  <c r="I12" i="47"/>
  <c r="F12" i="47"/>
  <c r="L11" i="47"/>
  <c r="K11" i="47"/>
  <c r="J11" i="47"/>
  <c r="I11" i="47"/>
  <c r="F11" i="47"/>
  <c r="E11" i="47"/>
  <c r="D11" i="47"/>
  <c r="B11" i="47"/>
  <c r="L10" i="47"/>
  <c r="K10" i="47"/>
  <c r="J10" i="47"/>
  <c r="I10" i="47"/>
  <c r="F10" i="47"/>
  <c r="E10" i="47"/>
  <c r="D10" i="47"/>
  <c r="B10" i="47"/>
  <c r="L9" i="47"/>
  <c r="K9" i="47"/>
  <c r="J9" i="47"/>
  <c r="I9" i="47"/>
  <c r="F9" i="47"/>
  <c r="E9" i="47"/>
  <c r="D9" i="47"/>
  <c r="B9" i="47"/>
  <c r="L8" i="47"/>
  <c r="K8" i="47"/>
  <c r="J8" i="47"/>
  <c r="I8" i="47"/>
  <c r="F8" i="47"/>
  <c r="E8" i="47"/>
  <c r="D8" i="47"/>
  <c r="C8" i="47"/>
  <c r="B8" i="47"/>
  <c r="L7" i="47"/>
  <c r="K7" i="47"/>
  <c r="J7" i="47"/>
  <c r="I7" i="47"/>
  <c r="F7" i="47"/>
  <c r="E7" i="47"/>
  <c r="D7" i="47"/>
  <c r="B7" i="47"/>
  <c r="L6" i="47"/>
  <c r="K6" i="47"/>
  <c r="J6" i="47"/>
  <c r="I6" i="47"/>
  <c r="F6" i="47"/>
  <c r="E6" i="47"/>
  <c r="D6" i="47"/>
  <c r="C6" i="47"/>
  <c r="B6" i="47"/>
  <c r="L5" i="47"/>
  <c r="K5" i="47"/>
  <c r="J5" i="47"/>
  <c r="I5" i="47"/>
  <c r="F5" i="47"/>
  <c r="E5" i="47"/>
  <c r="D5" i="47"/>
  <c r="C5" i="47"/>
  <c r="B5" i="47"/>
  <c r="L4" i="47"/>
  <c r="K4" i="47"/>
  <c r="J4" i="47"/>
  <c r="I4" i="47"/>
  <c r="F4" i="47"/>
  <c r="E4" i="47"/>
  <c r="D4" i="47"/>
  <c r="C4" i="47"/>
  <c r="B4" i="47"/>
  <c r="L3" i="47"/>
  <c r="L19" i="47" s="1"/>
  <c r="K3" i="47"/>
  <c r="K19" i="47" s="1"/>
  <c r="J3" i="47"/>
  <c r="J19" i="47" s="1"/>
  <c r="I3" i="47"/>
  <c r="I19" i="47" s="1"/>
  <c r="F3" i="47"/>
  <c r="E3" i="47"/>
  <c r="E12" i="47" s="1"/>
  <c r="D15" i="47" s="1"/>
  <c r="D3" i="47"/>
  <c r="D12" i="47" s="1"/>
  <c r="D14" i="47" s="1"/>
  <c r="C3" i="47"/>
  <c r="B3" i="47"/>
  <c r="H31" i="46"/>
  <c r="H30" i="46"/>
  <c r="H29" i="46"/>
  <c r="H28" i="46"/>
  <c r="H27" i="46"/>
  <c r="H26" i="46"/>
  <c r="H25" i="46"/>
  <c r="H24" i="46"/>
  <c r="H23" i="46"/>
  <c r="H22" i="46"/>
  <c r="H21" i="46"/>
  <c r="H20" i="46"/>
  <c r="L18" i="46"/>
  <c r="K18" i="46"/>
  <c r="J18" i="46"/>
  <c r="I18" i="46"/>
  <c r="A18" i="46"/>
  <c r="L17" i="46"/>
  <c r="K17" i="46"/>
  <c r="J17" i="46"/>
  <c r="I17" i="46"/>
  <c r="L16" i="46"/>
  <c r="K16" i="46"/>
  <c r="J16" i="46"/>
  <c r="I16" i="46"/>
  <c r="A16" i="46"/>
  <c r="L15" i="46"/>
  <c r="K15" i="46"/>
  <c r="J15" i="46"/>
  <c r="I15" i="46"/>
  <c r="A15" i="46"/>
  <c r="L14" i="46"/>
  <c r="K14" i="46"/>
  <c r="J14" i="46"/>
  <c r="I14" i="46"/>
  <c r="A14" i="46"/>
  <c r="L13" i="46"/>
  <c r="K13" i="46"/>
  <c r="J13" i="46"/>
  <c r="I13" i="46"/>
  <c r="A13" i="46"/>
  <c r="L12" i="46"/>
  <c r="K12" i="46"/>
  <c r="J12" i="46"/>
  <c r="I12" i="46"/>
  <c r="F12" i="46"/>
  <c r="D16" i="46" s="1"/>
  <c r="L11" i="46"/>
  <c r="K11" i="46"/>
  <c r="J11" i="46"/>
  <c r="I11" i="46"/>
  <c r="F11" i="46"/>
  <c r="E11" i="46"/>
  <c r="D11" i="46"/>
  <c r="C11" i="46"/>
  <c r="B11" i="46"/>
  <c r="L10" i="46"/>
  <c r="K10" i="46"/>
  <c r="J10" i="46"/>
  <c r="I10" i="46"/>
  <c r="F10" i="46"/>
  <c r="E10" i="46"/>
  <c r="D10" i="46"/>
  <c r="C10" i="46"/>
  <c r="B10" i="46"/>
  <c r="L9" i="46"/>
  <c r="K9" i="46"/>
  <c r="J9" i="46"/>
  <c r="I9" i="46"/>
  <c r="F9" i="46"/>
  <c r="E9" i="46"/>
  <c r="D9" i="46"/>
  <c r="C9" i="46"/>
  <c r="B9" i="46"/>
  <c r="L8" i="46"/>
  <c r="K8" i="46"/>
  <c r="J8" i="46"/>
  <c r="I8" i="46"/>
  <c r="F8" i="46"/>
  <c r="E8" i="46"/>
  <c r="D8" i="46"/>
  <c r="C8" i="46"/>
  <c r="B8" i="46"/>
  <c r="L7" i="46"/>
  <c r="K7" i="46"/>
  <c r="J7" i="46"/>
  <c r="I7" i="46"/>
  <c r="F7" i="46"/>
  <c r="E7" i="46"/>
  <c r="D7" i="46"/>
  <c r="C7" i="46"/>
  <c r="B7" i="46"/>
  <c r="L6" i="46"/>
  <c r="K6" i="46"/>
  <c r="J6" i="46"/>
  <c r="I6" i="46"/>
  <c r="I19" i="46" s="1"/>
  <c r="F6" i="46"/>
  <c r="E6" i="46"/>
  <c r="D6" i="46"/>
  <c r="C6" i="46"/>
  <c r="B6" i="46"/>
  <c r="L5" i="46"/>
  <c r="K5" i="46"/>
  <c r="J5" i="46"/>
  <c r="I5" i="46"/>
  <c r="F5" i="46"/>
  <c r="E5" i="46"/>
  <c r="D5" i="46"/>
  <c r="C5" i="46"/>
  <c r="B5" i="46"/>
  <c r="L4" i="46"/>
  <c r="K4" i="46"/>
  <c r="J4" i="46"/>
  <c r="I4" i="46"/>
  <c r="F4" i="46"/>
  <c r="E4" i="46"/>
  <c r="D4" i="46"/>
  <c r="C4" i="46"/>
  <c r="B4" i="46"/>
  <c r="L3" i="46"/>
  <c r="L19" i="46" s="1"/>
  <c r="K3" i="46"/>
  <c r="K19" i="46" s="1"/>
  <c r="J3" i="46"/>
  <c r="J19" i="46" s="1"/>
  <c r="I3" i="46"/>
  <c r="F3" i="46"/>
  <c r="E3" i="46"/>
  <c r="E12" i="46" s="1"/>
  <c r="D15" i="46" s="1"/>
  <c r="D3" i="46"/>
  <c r="D12" i="46" s="1"/>
  <c r="D14" i="46" s="1"/>
  <c r="C3" i="46"/>
  <c r="B3" i="46"/>
  <c r="H31" i="45"/>
  <c r="H30" i="45"/>
  <c r="H29" i="45"/>
  <c r="H28" i="45"/>
  <c r="H27" i="45"/>
  <c r="H26" i="45"/>
  <c r="H25" i="45"/>
  <c r="H24" i="45"/>
  <c r="H23" i="45"/>
  <c r="H22" i="45"/>
  <c r="H21" i="45"/>
  <c r="H20" i="45"/>
  <c r="L18" i="45"/>
  <c r="K18" i="45"/>
  <c r="J18" i="45"/>
  <c r="I18" i="45"/>
  <c r="A18" i="45"/>
  <c r="L17" i="45"/>
  <c r="K17" i="45"/>
  <c r="J17" i="45"/>
  <c r="I17" i="45"/>
  <c r="L16" i="45"/>
  <c r="K16" i="45"/>
  <c r="J16" i="45"/>
  <c r="I16" i="45"/>
  <c r="A16" i="45"/>
  <c r="L15" i="45"/>
  <c r="K15" i="45"/>
  <c r="J15" i="45"/>
  <c r="I15" i="45"/>
  <c r="A15" i="45"/>
  <c r="L14" i="45"/>
  <c r="K14" i="45"/>
  <c r="J14" i="45"/>
  <c r="I14" i="45"/>
  <c r="A14" i="45"/>
  <c r="L13" i="45"/>
  <c r="K13" i="45"/>
  <c r="J13" i="45"/>
  <c r="I13" i="45"/>
  <c r="A13" i="45"/>
  <c r="L12" i="45"/>
  <c r="K12" i="45"/>
  <c r="J12" i="45"/>
  <c r="I12" i="45"/>
  <c r="F12" i="45"/>
  <c r="D16" i="45" s="1"/>
  <c r="L11" i="45"/>
  <c r="K11" i="45"/>
  <c r="J11" i="45"/>
  <c r="I11" i="45"/>
  <c r="F11" i="45"/>
  <c r="E11" i="45"/>
  <c r="D11" i="45"/>
  <c r="C11" i="45"/>
  <c r="B11" i="45"/>
  <c r="L10" i="45"/>
  <c r="K10" i="45"/>
  <c r="J10" i="45"/>
  <c r="I10" i="45"/>
  <c r="F10" i="45"/>
  <c r="E10" i="45"/>
  <c r="D10" i="45"/>
  <c r="C10" i="45"/>
  <c r="B10" i="45"/>
  <c r="L9" i="45"/>
  <c r="K9" i="45"/>
  <c r="J9" i="45"/>
  <c r="I9" i="45"/>
  <c r="F9" i="45"/>
  <c r="E9" i="45"/>
  <c r="D9" i="45"/>
  <c r="B9" i="45"/>
  <c r="L8" i="45"/>
  <c r="K8" i="45"/>
  <c r="J8" i="45"/>
  <c r="I8" i="45"/>
  <c r="F8" i="45"/>
  <c r="E8" i="45"/>
  <c r="D8" i="45"/>
  <c r="C8" i="45"/>
  <c r="B8" i="45"/>
  <c r="L7" i="45"/>
  <c r="K7" i="45"/>
  <c r="J7" i="45"/>
  <c r="I7" i="45"/>
  <c r="F7" i="45"/>
  <c r="E7" i="45"/>
  <c r="D7" i="45"/>
  <c r="C7" i="45"/>
  <c r="B7" i="45"/>
  <c r="L6" i="45"/>
  <c r="K6" i="45"/>
  <c r="J6" i="45"/>
  <c r="I6" i="45"/>
  <c r="F6" i="45"/>
  <c r="E6" i="45"/>
  <c r="D6" i="45"/>
  <c r="C6" i="45"/>
  <c r="B6" i="45"/>
  <c r="L5" i="45"/>
  <c r="L19" i="45" s="1"/>
  <c r="K5" i="45"/>
  <c r="J5" i="45"/>
  <c r="I5" i="45"/>
  <c r="I19" i="45" s="1"/>
  <c r="F5" i="45"/>
  <c r="E5" i="45"/>
  <c r="D5" i="45"/>
  <c r="C5" i="45"/>
  <c r="B5" i="45"/>
  <c r="L4" i="45"/>
  <c r="K4" i="45"/>
  <c r="J4" i="45"/>
  <c r="I4" i="45"/>
  <c r="F4" i="45"/>
  <c r="E4" i="45"/>
  <c r="D4" i="45"/>
  <c r="C4" i="45"/>
  <c r="B4" i="45"/>
  <c r="L3" i="45"/>
  <c r="K3" i="45"/>
  <c r="K19" i="45" s="1"/>
  <c r="J3" i="45"/>
  <c r="J19" i="45" s="1"/>
  <c r="I3" i="45"/>
  <c r="F3" i="45"/>
  <c r="E3" i="45"/>
  <c r="E12" i="45" s="1"/>
  <c r="D15" i="45" s="1"/>
  <c r="D3" i="45"/>
  <c r="D12" i="45" s="1"/>
  <c r="D14" i="45" s="1"/>
  <c r="C3" i="45"/>
  <c r="B3" i="45"/>
  <c r="AF49" i="44"/>
  <c r="H31" i="44"/>
  <c r="H30" i="44"/>
  <c r="H29" i="44"/>
  <c r="H28" i="44"/>
  <c r="H27" i="44"/>
  <c r="H26" i="44"/>
  <c r="H25" i="44"/>
  <c r="H24" i="44"/>
  <c r="H23" i="44"/>
  <c r="H22" i="44"/>
  <c r="H21" i="44"/>
  <c r="H20" i="44"/>
  <c r="L18" i="44"/>
  <c r="K18" i="44"/>
  <c r="J18" i="44"/>
  <c r="I18" i="44"/>
  <c r="A18" i="44"/>
  <c r="L17" i="44"/>
  <c r="K17" i="44"/>
  <c r="J17" i="44"/>
  <c r="I17" i="44"/>
  <c r="L16" i="44"/>
  <c r="K16" i="44"/>
  <c r="J16" i="44"/>
  <c r="I16" i="44"/>
  <c r="A16" i="44"/>
  <c r="L15" i="44"/>
  <c r="K15" i="44"/>
  <c r="J15" i="44"/>
  <c r="I15" i="44"/>
  <c r="A15" i="44"/>
  <c r="L14" i="44"/>
  <c r="K14" i="44"/>
  <c r="J14" i="44"/>
  <c r="I14" i="44"/>
  <c r="L13" i="44"/>
  <c r="K13" i="44"/>
  <c r="J13" i="44"/>
  <c r="I13" i="44"/>
  <c r="F13" i="44"/>
  <c r="E13" i="44"/>
  <c r="D13" i="44"/>
  <c r="C13" i="44"/>
  <c r="B13" i="44"/>
  <c r="L12" i="44"/>
  <c r="K12" i="44"/>
  <c r="J12" i="44"/>
  <c r="I12" i="44"/>
  <c r="F12" i="44"/>
  <c r="E12" i="44"/>
  <c r="D12" i="44"/>
  <c r="C12" i="44"/>
  <c r="B12" i="44"/>
  <c r="L11" i="44"/>
  <c r="K11" i="44"/>
  <c r="J11" i="44"/>
  <c r="I11" i="44"/>
  <c r="F11" i="44"/>
  <c r="E11" i="44"/>
  <c r="D11" i="44"/>
  <c r="C11" i="44"/>
  <c r="B11" i="44"/>
  <c r="L10" i="44"/>
  <c r="K10" i="44"/>
  <c r="J10" i="44"/>
  <c r="I10" i="44"/>
  <c r="F10" i="44"/>
  <c r="E10" i="44"/>
  <c r="D10" i="44"/>
  <c r="C10" i="44"/>
  <c r="B10" i="44"/>
  <c r="L9" i="44"/>
  <c r="K9" i="44"/>
  <c r="J9" i="44"/>
  <c r="I9" i="44"/>
  <c r="F9" i="44"/>
  <c r="E9" i="44"/>
  <c r="D9" i="44"/>
  <c r="C9" i="44"/>
  <c r="B9" i="44"/>
  <c r="L8" i="44"/>
  <c r="K8" i="44"/>
  <c r="J8" i="44"/>
  <c r="I8" i="44"/>
  <c r="F8" i="44"/>
  <c r="E8" i="44"/>
  <c r="D8" i="44"/>
  <c r="C8" i="44"/>
  <c r="B8" i="44"/>
  <c r="L7" i="44"/>
  <c r="K7" i="44"/>
  <c r="J7" i="44"/>
  <c r="I7" i="44"/>
  <c r="F7" i="44"/>
  <c r="E7" i="44"/>
  <c r="D7" i="44"/>
  <c r="C7" i="44"/>
  <c r="B7" i="44"/>
  <c r="L6" i="44"/>
  <c r="K6" i="44"/>
  <c r="J6" i="44"/>
  <c r="I6" i="44"/>
  <c r="F6" i="44"/>
  <c r="E6" i="44"/>
  <c r="D6" i="44"/>
  <c r="C6" i="44"/>
  <c r="B6" i="44"/>
  <c r="L5" i="44"/>
  <c r="K5" i="44"/>
  <c r="J5" i="44"/>
  <c r="I5" i="44"/>
  <c r="F5" i="44"/>
  <c r="E5" i="44"/>
  <c r="D5" i="44"/>
  <c r="C5" i="44"/>
  <c r="B5" i="44"/>
  <c r="L4" i="44"/>
  <c r="K4" i="44"/>
  <c r="J4" i="44"/>
  <c r="I4" i="44"/>
  <c r="F4" i="44"/>
  <c r="F14" i="44" s="1"/>
  <c r="D19" i="44" s="1"/>
  <c r="E4" i="44"/>
  <c r="D4" i="44"/>
  <c r="D14" i="44" s="1"/>
  <c r="D17" i="44" s="1"/>
  <c r="C4" i="44"/>
  <c r="B4" i="44"/>
  <c r="L3" i="44"/>
  <c r="L19" i="44" s="1"/>
  <c r="K3" i="44"/>
  <c r="K19" i="44" s="1"/>
  <c r="J3" i="44"/>
  <c r="J19" i="44" s="1"/>
  <c r="I3" i="44"/>
  <c r="I19" i="44" s="1"/>
  <c r="F3" i="44"/>
  <c r="E3" i="44"/>
  <c r="E14" i="44" s="1"/>
  <c r="D18" i="44" s="1"/>
  <c r="D3" i="44"/>
  <c r="C3" i="44"/>
  <c r="B3" i="44"/>
  <c r="H31" i="43"/>
  <c r="H30" i="43"/>
  <c r="H29" i="43"/>
  <c r="H28" i="43"/>
  <c r="H27" i="43"/>
  <c r="H26" i="43"/>
  <c r="H25" i="43"/>
  <c r="H24" i="43"/>
  <c r="H23" i="43"/>
  <c r="H22" i="43"/>
  <c r="H21" i="43"/>
  <c r="L19" i="43"/>
  <c r="K19" i="43"/>
  <c r="J19" i="43"/>
  <c r="I19" i="43"/>
  <c r="L18" i="43"/>
  <c r="K18" i="43"/>
  <c r="J18" i="43"/>
  <c r="I18" i="43"/>
  <c r="A18" i="43"/>
  <c r="L17" i="43"/>
  <c r="K17" i="43"/>
  <c r="J17" i="43"/>
  <c r="I17" i="43"/>
  <c r="L16" i="43"/>
  <c r="K16" i="43"/>
  <c r="J16" i="43"/>
  <c r="I16" i="43"/>
  <c r="A16" i="43"/>
  <c r="L15" i="43"/>
  <c r="K15" i="43"/>
  <c r="J15" i="43"/>
  <c r="I15" i="43"/>
  <c r="A15" i="43"/>
  <c r="L14" i="43"/>
  <c r="K14" i="43"/>
  <c r="J14" i="43"/>
  <c r="I14" i="43"/>
  <c r="L13" i="43"/>
  <c r="K13" i="43"/>
  <c r="J13" i="43"/>
  <c r="I13" i="43"/>
  <c r="L12" i="43"/>
  <c r="K12" i="43"/>
  <c r="J12" i="43"/>
  <c r="I12" i="43"/>
  <c r="L11" i="43"/>
  <c r="K11" i="43"/>
  <c r="J11" i="43"/>
  <c r="I11" i="43"/>
  <c r="L10" i="43"/>
  <c r="K10" i="43"/>
  <c r="J10" i="43"/>
  <c r="I10" i="43"/>
  <c r="D10" i="43"/>
  <c r="D13" i="43" s="1"/>
  <c r="L9" i="43"/>
  <c r="K9" i="43"/>
  <c r="J9" i="43"/>
  <c r="I9" i="43"/>
  <c r="F9" i="43"/>
  <c r="E9" i="43"/>
  <c r="D9" i="43"/>
  <c r="B9" i="43"/>
  <c r="L8" i="43"/>
  <c r="K8" i="43"/>
  <c r="J8" i="43"/>
  <c r="I8" i="43"/>
  <c r="F8" i="43"/>
  <c r="E8" i="43"/>
  <c r="D8" i="43"/>
  <c r="B8" i="43"/>
  <c r="L7" i="43"/>
  <c r="K7" i="43"/>
  <c r="J7" i="43"/>
  <c r="I7" i="43"/>
  <c r="F7" i="43"/>
  <c r="E7" i="43"/>
  <c r="D7" i="43"/>
  <c r="B7" i="43"/>
  <c r="L6" i="43"/>
  <c r="K6" i="43"/>
  <c r="J6" i="43"/>
  <c r="I6" i="43"/>
  <c r="F6" i="43"/>
  <c r="E6" i="43"/>
  <c r="D6" i="43"/>
  <c r="C6" i="43"/>
  <c r="B6" i="43"/>
  <c r="L5" i="43"/>
  <c r="K5" i="43"/>
  <c r="K20" i="43" s="1"/>
  <c r="J5" i="43"/>
  <c r="I5" i="43"/>
  <c r="F5" i="43"/>
  <c r="E5" i="43"/>
  <c r="D5" i="43"/>
  <c r="C5" i="43"/>
  <c r="B5" i="43"/>
  <c r="L4" i="43"/>
  <c r="L20" i="43" s="1"/>
  <c r="K4" i="43"/>
  <c r="J4" i="43"/>
  <c r="I4" i="43"/>
  <c r="F4" i="43"/>
  <c r="E4" i="43"/>
  <c r="D4" i="43"/>
  <c r="C4" i="43"/>
  <c r="B4" i="43"/>
  <c r="B10" i="43" s="1"/>
  <c r="L3" i="43"/>
  <c r="K3" i="43"/>
  <c r="J3" i="43"/>
  <c r="J20" i="43" s="1"/>
  <c r="I3" i="43"/>
  <c r="I20" i="43" s="1"/>
  <c r="F3" i="43"/>
  <c r="F10" i="43" s="1"/>
  <c r="D15" i="43" s="1"/>
  <c r="E3" i="43"/>
  <c r="E10" i="43" s="1"/>
  <c r="D14" i="43" s="1"/>
  <c r="D3" i="43"/>
  <c r="C3" i="43"/>
  <c r="C10" i="43" s="1"/>
  <c r="B3" i="43"/>
  <c r="AF47" i="42"/>
  <c r="H31" i="42"/>
  <c r="H30" i="42"/>
  <c r="H29" i="42"/>
  <c r="H28" i="42"/>
  <c r="H27" i="42"/>
  <c r="H26" i="42"/>
  <c r="H25" i="42"/>
  <c r="H24" i="42"/>
  <c r="H23" i="42"/>
  <c r="H22" i="42"/>
  <c r="H21" i="42"/>
  <c r="L19" i="42"/>
  <c r="K19" i="42"/>
  <c r="J19" i="42"/>
  <c r="I19" i="42"/>
  <c r="L18" i="42"/>
  <c r="K18" i="42"/>
  <c r="J18" i="42"/>
  <c r="I18" i="42"/>
  <c r="A18" i="42"/>
  <c r="L17" i="42"/>
  <c r="K17" i="42"/>
  <c r="J17" i="42"/>
  <c r="I17" i="42"/>
  <c r="L16" i="42"/>
  <c r="K16" i="42"/>
  <c r="J16" i="42"/>
  <c r="I16" i="42"/>
  <c r="A16" i="42"/>
  <c r="L15" i="42"/>
  <c r="K15" i="42"/>
  <c r="J15" i="42"/>
  <c r="I15" i="42"/>
  <c r="A15" i="42"/>
  <c r="L14" i="42"/>
  <c r="K14" i="42"/>
  <c r="J14" i="42"/>
  <c r="I14" i="42"/>
  <c r="L13" i="42"/>
  <c r="K13" i="42"/>
  <c r="J13" i="42"/>
  <c r="I13" i="42"/>
  <c r="L12" i="42"/>
  <c r="K12" i="42"/>
  <c r="J12" i="42"/>
  <c r="I12" i="42"/>
  <c r="C12" i="42"/>
  <c r="L11" i="42"/>
  <c r="K11" i="42"/>
  <c r="J11" i="42"/>
  <c r="I11" i="42"/>
  <c r="F11" i="42"/>
  <c r="E11" i="42"/>
  <c r="D11" i="42"/>
  <c r="C11" i="42"/>
  <c r="B11" i="42"/>
  <c r="L10" i="42"/>
  <c r="K10" i="42"/>
  <c r="J10" i="42"/>
  <c r="I10" i="42"/>
  <c r="F10" i="42"/>
  <c r="E10" i="42"/>
  <c r="D10" i="42"/>
  <c r="C10" i="42"/>
  <c r="B10" i="42"/>
  <c r="L9" i="42"/>
  <c r="K9" i="42"/>
  <c r="J9" i="42"/>
  <c r="I9" i="42"/>
  <c r="F9" i="42"/>
  <c r="E9" i="42"/>
  <c r="D9" i="42"/>
  <c r="C9" i="42"/>
  <c r="B9" i="42"/>
  <c r="L8" i="42"/>
  <c r="K8" i="42"/>
  <c r="J8" i="42"/>
  <c r="I8" i="42"/>
  <c r="F8" i="42"/>
  <c r="E8" i="42"/>
  <c r="D8" i="42"/>
  <c r="B8" i="42"/>
  <c r="L7" i="42"/>
  <c r="K7" i="42"/>
  <c r="J7" i="42"/>
  <c r="I7" i="42"/>
  <c r="F7" i="42"/>
  <c r="E7" i="42"/>
  <c r="D7" i="42"/>
  <c r="B7" i="42"/>
  <c r="L6" i="42"/>
  <c r="K6" i="42"/>
  <c r="J6" i="42"/>
  <c r="I6" i="42"/>
  <c r="F6" i="42"/>
  <c r="E6" i="42"/>
  <c r="D6" i="42"/>
  <c r="C6" i="42"/>
  <c r="B6" i="42"/>
  <c r="L5" i="42"/>
  <c r="K5" i="42"/>
  <c r="J5" i="42"/>
  <c r="J20" i="42" s="1"/>
  <c r="I5" i="42"/>
  <c r="F5" i="42"/>
  <c r="E5" i="42"/>
  <c r="D5" i="42"/>
  <c r="C5" i="42"/>
  <c r="B5" i="42"/>
  <c r="L4" i="42"/>
  <c r="K4" i="42"/>
  <c r="K20" i="42" s="1"/>
  <c r="J4" i="42"/>
  <c r="I4" i="42"/>
  <c r="F4" i="42"/>
  <c r="F12" i="42" s="1"/>
  <c r="D19" i="42" s="1"/>
  <c r="E4" i="42"/>
  <c r="D4" i="42"/>
  <c r="C4" i="42"/>
  <c r="B4" i="42"/>
  <c r="L3" i="42"/>
  <c r="L20" i="42" s="1"/>
  <c r="K3" i="42"/>
  <c r="J3" i="42"/>
  <c r="I3" i="42"/>
  <c r="I20" i="42" s="1"/>
  <c r="F3" i="42"/>
  <c r="E3" i="42"/>
  <c r="E12" i="42" s="1"/>
  <c r="D18" i="42" s="1"/>
  <c r="D3" i="42"/>
  <c r="D12" i="42" s="1"/>
  <c r="D17" i="42" s="1"/>
  <c r="C3" i="42"/>
  <c r="B3" i="42"/>
  <c r="B12" i="42" s="1"/>
  <c r="B48" i="41"/>
  <c r="H31" i="41"/>
  <c r="H30" i="41"/>
  <c r="H29" i="41"/>
  <c r="H28" i="41"/>
  <c r="H27" i="41"/>
  <c r="H26" i="41"/>
  <c r="H25" i="41"/>
  <c r="H24" i="41"/>
  <c r="H23" i="41"/>
  <c r="H22" i="41"/>
  <c r="H21" i="41"/>
  <c r="L19" i="41"/>
  <c r="K19" i="41"/>
  <c r="J19" i="41"/>
  <c r="I19" i="41"/>
  <c r="L18" i="41"/>
  <c r="K18" i="41"/>
  <c r="J18" i="41"/>
  <c r="I18" i="41"/>
  <c r="A18" i="41"/>
  <c r="L17" i="41"/>
  <c r="K17" i="41"/>
  <c r="J17" i="41"/>
  <c r="I17" i="41"/>
  <c r="L16" i="41"/>
  <c r="K16" i="41"/>
  <c r="J16" i="41"/>
  <c r="I16" i="41"/>
  <c r="A16" i="41"/>
  <c r="L15" i="41"/>
  <c r="K15" i="41"/>
  <c r="J15" i="41"/>
  <c r="I15" i="41"/>
  <c r="A15" i="41"/>
  <c r="L14" i="41"/>
  <c r="K14" i="41"/>
  <c r="J14" i="41"/>
  <c r="I14" i="41"/>
  <c r="L13" i="41"/>
  <c r="K13" i="41"/>
  <c r="J13" i="41"/>
  <c r="I13" i="41"/>
  <c r="L12" i="41"/>
  <c r="K12" i="41"/>
  <c r="J12" i="41"/>
  <c r="I12" i="41"/>
  <c r="L11" i="41"/>
  <c r="K11" i="41"/>
  <c r="J11" i="41"/>
  <c r="I11" i="41"/>
  <c r="F11" i="41"/>
  <c r="E11" i="41"/>
  <c r="D11" i="41"/>
  <c r="C11" i="41"/>
  <c r="B11" i="41"/>
  <c r="L10" i="41"/>
  <c r="K10" i="41"/>
  <c r="J10" i="41"/>
  <c r="I10" i="41"/>
  <c r="F10" i="41"/>
  <c r="E10" i="41"/>
  <c r="D10" i="41"/>
  <c r="C10" i="41"/>
  <c r="B10" i="41"/>
  <c r="L9" i="41"/>
  <c r="K9" i="41"/>
  <c r="J9" i="41"/>
  <c r="I9" i="41"/>
  <c r="F9" i="41"/>
  <c r="E9" i="41"/>
  <c r="D9" i="41"/>
  <c r="C9" i="41"/>
  <c r="B9" i="41"/>
  <c r="L8" i="41"/>
  <c r="K8" i="41"/>
  <c r="J8" i="41"/>
  <c r="I8" i="41"/>
  <c r="F8" i="41"/>
  <c r="E8" i="41"/>
  <c r="D8" i="41"/>
  <c r="B8" i="41"/>
  <c r="L7" i="41"/>
  <c r="K7" i="41"/>
  <c r="J7" i="41"/>
  <c r="I7" i="41"/>
  <c r="F7" i="41"/>
  <c r="E7" i="41"/>
  <c r="D7" i="41"/>
  <c r="B7" i="41"/>
  <c r="L6" i="41"/>
  <c r="K6" i="41"/>
  <c r="J6" i="41"/>
  <c r="I6" i="41"/>
  <c r="F6" i="41"/>
  <c r="E6" i="41"/>
  <c r="D6" i="41"/>
  <c r="C6" i="41"/>
  <c r="B6" i="41"/>
  <c r="L5" i="41"/>
  <c r="L20" i="41" s="1"/>
  <c r="K5" i="41"/>
  <c r="J5" i="41"/>
  <c r="I5" i="41"/>
  <c r="F5" i="41"/>
  <c r="E5" i="41"/>
  <c r="E12" i="41" s="1"/>
  <c r="D18" i="41" s="1"/>
  <c r="D5" i="41"/>
  <c r="C5" i="41"/>
  <c r="B5" i="41"/>
  <c r="B12" i="41" s="1"/>
  <c r="L4" i="41"/>
  <c r="K4" i="41"/>
  <c r="J4" i="41"/>
  <c r="I4" i="41"/>
  <c r="F4" i="41"/>
  <c r="E4" i="41"/>
  <c r="D4" i="41"/>
  <c r="C4" i="41"/>
  <c r="C12" i="41" s="1"/>
  <c r="B4" i="41"/>
  <c r="L3" i="41"/>
  <c r="K3" i="41"/>
  <c r="K20" i="41" s="1"/>
  <c r="J3" i="41"/>
  <c r="J20" i="41" s="1"/>
  <c r="I3" i="41"/>
  <c r="I20" i="41" s="1"/>
  <c r="F3" i="41"/>
  <c r="F12" i="41" s="1"/>
  <c r="D19" i="41" s="1"/>
  <c r="E3" i="41"/>
  <c r="D3" i="41"/>
  <c r="D12" i="41" s="1"/>
  <c r="D17" i="41" s="1"/>
  <c r="C3" i="41"/>
  <c r="B3" i="41"/>
  <c r="H31" i="40"/>
  <c r="H30" i="40"/>
  <c r="H29" i="40"/>
  <c r="H28" i="40"/>
  <c r="H27" i="40"/>
  <c r="H26" i="40"/>
  <c r="H25" i="40"/>
  <c r="H24" i="40"/>
  <c r="H23" i="40"/>
  <c r="H22" i="40"/>
  <c r="H21" i="40"/>
  <c r="L19" i="40"/>
  <c r="K19" i="40"/>
  <c r="J19" i="40"/>
  <c r="I19" i="40"/>
  <c r="L18" i="40"/>
  <c r="K18" i="40"/>
  <c r="J18" i="40"/>
  <c r="I18" i="40"/>
  <c r="A18" i="40"/>
  <c r="L17" i="40"/>
  <c r="K17" i="40"/>
  <c r="J17" i="40"/>
  <c r="I17" i="40"/>
  <c r="L16" i="40"/>
  <c r="K16" i="40"/>
  <c r="J16" i="40"/>
  <c r="I16" i="40"/>
  <c r="A16" i="40"/>
  <c r="L15" i="40"/>
  <c r="K15" i="40"/>
  <c r="J15" i="40"/>
  <c r="I15" i="40"/>
  <c r="A15" i="40"/>
  <c r="L14" i="40"/>
  <c r="K14" i="40"/>
  <c r="J14" i="40"/>
  <c r="I14" i="40"/>
  <c r="L13" i="40"/>
  <c r="K13" i="40"/>
  <c r="J13" i="40"/>
  <c r="I13" i="40"/>
  <c r="L12" i="40"/>
  <c r="K12" i="40"/>
  <c r="J12" i="40"/>
  <c r="I12" i="40"/>
  <c r="L11" i="40"/>
  <c r="K11" i="40"/>
  <c r="J11" i="40"/>
  <c r="I11" i="40"/>
  <c r="F11" i="40"/>
  <c r="E11" i="40"/>
  <c r="D11" i="40"/>
  <c r="C11" i="40"/>
  <c r="B11" i="40"/>
  <c r="L10" i="40"/>
  <c r="K10" i="40"/>
  <c r="J10" i="40"/>
  <c r="I10" i="40"/>
  <c r="F10" i="40"/>
  <c r="E10" i="40"/>
  <c r="D10" i="40"/>
  <c r="C10" i="40"/>
  <c r="B10" i="40"/>
  <c r="L9" i="40"/>
  <c r="K9" i="40"/>
  <c r="J9" i="40"/>
  <c r="I9" i="40"/>
  <c r="F9" i="40"/>
  <c r="E9" i="40"/>
  <c r="D9" i="40"/>
  <c r="C9" i="40"/>
  <c r="B9" i="40"/>
  <c r="L8" i="40"/>
  <c r="K8" i="40"/>
  <c r="J8" i="40"/>
  <c r="I8" i="40"/>
  <c r="F8" i="40"/>
  <c r="E8" i="40"/>
  <c r="D8" i="40"/>
  <c r="B8" i="40"/>
  <c r="L7" i="40"/>
  <c r="K7" i="40"/>
  <c r="J7" i="40"/>
  <c r="I7" i="40"/>
  <c r="F7" i="40"/>
  <c r="E7" i="40"/>
  <c r="D7" i="40"/>
  <c r="B7" i="40"/>
  <c r="L6" i="40"/>
  <c r="K6" i="40"/>
  <c r="J6" i="40"/>
  <c r="I6" i="40"/>
  <c r="F6" i="40"/>
  <c r="E6" i="40"/>
  <c r="D6" i="40"/>
  <c r="C6" i="40"/>
  <c r="B6" i="40"/>
  <c r="L5" i="40"/>
  <c r="K5" i="40"/>
  <c r="J5" i="40"/>
  <c r="I5" i="40"/>
  <c r="F5" i="40"/>
  <c r="F12" i="40" s="1"/>
  <c r="D19" i="40" s="1"/>
  <c r="E5" i="40"/>
  <c r="D5" i="40"/>
  <c r="C5" i="40"/>
  <c r="C12" i="40" s="1"/>
  <c r="B5" i="40"/>
  <c r="L4" i="40"/>
  <c r="K4" i="40"/>
  <c r="J4" i="40"/>
  <c r="I4" i="40"/>
  <c r="F4" i="40"/>
  <c r="E4" i="40"/>
  <c r="D4" i="40"/>
  <c r="D12" i="40" s="1"/>
  <c r="D17" i="40" s="1"/>
  <c r="C4" i="40"/>
  <c r="B4" i="40"/>
  <c r="L3" i="40"/>
  <c r="L20" i="40" s="1"/>
  <c r="K3" i="40"/>
  <c r="K20" i="40" s="1"/>
  <c r="J3" i="40"/>
  <c r="J20" i="40" s="1"/>
  <c r="I3" i="40"/>
  <c r="I20" i="40" s="1"/>
  <c r="F3" i="40"/>
  <c r="E3" i="40"/>
  <c r="E12" i="40" s="1"/>
  <c r="D18" i="40" s="1"/>
  <c r="D3" i="40"/>
  <c r="C3" i="40"/>
  <c r="B3" i="40"/>
  <c r="B12" i="40" s="1"/>
  <c r="H31" i="39"/>
  <c r="H30" i="39"/>
  <c r="H29" i="39"/>
  <c r="H28" i="39"/>
  <c r="H27" i="39"/>
  <c r="H26" i="39"/>
  <c r="H25" i="39"/>
  <c r="H24" i="39"/>
  <c r="H23" i="39"/>
  <c r="H22" i="39"/>
  <c r="H21" i="39"/>
  <c r="L19" i="39"/>
  <c r="K19" i="39"/>
  <c r="J19" i="39"/>
  <c r="I19" i="39"/>
  <c r="L18" i="39"/>
  <c r="K18" i="39"/>
  <c r="J18" i="39"/>
  <c r="I18" i="39"/>
  <c r="A18" i="39"/>
  <c r="L17" i="39"/>
  <c r="K17" i="39"/>
  <c r="J17" i="39"/>
  <c r="I17" i="39"/>
  <c r="L16" i="39"/>
  <c r="K16" i="39"/>
  <c r="J16" i="39"/>
  <c r="I16" i="39"/>
  <c r="A16" i="39"/>
  <c r="L15" i="39"/>
  <c r="K15" i="39"/>
  <c r="J15" i="39"/>
  <c r="I15" i="39"/>
  <c r="A15" i="39"/>
  <c r="L14" i="39"/>
  <c r="K14" i="39"/>
  <c r="J14" i="39"/>
  <c r="I14" i="39"/>
  <c r="L13" i="39"/>
  <c r="K13" i="39"/>
  <c r="J13" i="39"/>
  <c r="I13" i="39"/>
  <c r="L12" i="39"/>
  <c r="K12" i="39"/>
  <c r="J12" i="39"/>
  <c r="I12" i="39"/>
  <c r="C12" i="39"/>
  <c r="L11" i="39"/>
  <c r="K11" i="39"/>
  <c r="J11" i="39"/>
  <c r="I11" i="39"/>
  <c r="F11" i="39"/>
  <c r="E11" i="39"/>
  <c r="D11" i="39"/>
  <c r="C11" i="39"/>
  <c r="B11" i="39"/>
  <c r="L10" i="39"/>
  <c r="K10" i="39"/>
  <c r="J10" i="39"/>
  <c r="I10" i="39"/>
  <c r="F10" i="39"/>
  <c r="E10" i="39"/>
  <c r="D10" i="39"/>
  <c r="C10" i="39"/>
  <c r="B10" i="39"/>
  <c r="L9" i="39"/>
  <c r="K9" i="39"/>
  <c r="J9" i="39"/>
  <c r="I9" i="39"/>
  <c r="F9" i="39"/>
  <c r="E9" i="39"/>
  <c r="D9" i="39"/>
  <c r="C9" i="39"/>
  <c r="B9" i="39"/>
  <c r="L8" i="39"/>
  <c r="K8" i="39"/>
  <c r="J8" i="39"/>
  <c r="I8" i="39"/>
  <c r="F8" i="39"/>
  <c r="E8" i="39"/>
  <c r="D8" i="39"/>
  <c r="B8" i="39"/>
  <c r="L7" i="39"/>
  <c r="K7" i="39"/>
  <c r="J7" i="39"/>
  <c r="I7" i="39"/>
  <c r="F7" i="39"/>
  <c r="E7" i="39"/>
  <c r="D7" i="39"/>
  <c r="B7" i="39"/>
  <c r="L6" i="39"/>
  <c r="K6" i="39"/>
  <c r="J6" i="39"/>
  <c r="I6" i="39"/>
  <c r="F6" i="39"/>
  <c r="E6" i="39"/>
  <c r="D6" i="39"/>
  <c r="C6" i="39"/>
  <c r="B6" i="39"/>
  <c r="L5" i="39"/>
  <c r="K5" i="39"/>
  <c r="J5" i="39"/>
  <c r="I5" i="39"/>
  <c r="F5" i="39"/>
  <c r="E5" i="39"/>
  <c r="D5" i="39"/>
  <c r="D12" i="39" s="1"/>
  <c r="D17" i="39" s="1"/>
  <c r="C5" i="39"/>
  <c r="B5" i="39"/>
  <c r="L4" i="39"/>
  <c r="K4" i="39"/>
  <c r="J4" i="39"/>
  <c r="I4" i="39"/>
  <c r="I20" i="39" s="1"/>
  <c r="F4" i="39"/>
  <c r="E4" i="39"/>
  <c r="E12" i="39" s="1"/>
  <c r="D18" i="39" s="1"/>
  <c r="D4" i="39"/>
  <c r="C4" i="39"/>
  <c r="B4" i="39"/>
  <c r="L3" i="39"/>
  <c r="L20" i="39" s="1"/>
  <c r="K3" i="39"/>
  <c r="K20" i="39" s="1"/>
  <c r="J3" i="39"/>
  <c r="J20" i="39" s="1"/>
  <c r="I3" i="39"/>
  <c r="F3" i="39"/>
  <c r="F12" i="39" s="1"/>
  <c r="D19" i="39" s="1"/>
  <c r="E3" i="39"/>
  <c r="D3" i="39"/>
  <c r="C3" i="39"/>
  <c r="B3" i="39"/>
  <c r="B12" i="39" s="1"/>
  <c r="H34" i="38"/>
  <c r="H33" i="38"/>
  <c r="H32" i="38"/>
  <c r="H31" i="38"/>
  <c r="H30" i="38"/>
  <c r="H29" i="38"/>
  <c r="H28" i="38"/>
  <c r="H27" i="38"/>
  <c r="H26" i="38"/>
  <c r="H25" i="38"/>
  <c r="H24" i="38"/>
  <c r="L22" i="38"/>
  <c r="K22" i="38"/>
  <c r="J22" i="38"/>
  <c r="I22" i="38"/>
  <c r="L21" i="38"/>
  <c r="K21" i="38"/>
  <c r="J21" i="38"/>
  <c r="I21" i="38"/>
  <c r="L20" i="38"/>
  <c r="K20" i="38"/>
  <c r="J20" i="38"/>
  <c r="I20" i="38"/>
  <c r="L19" i="38"/>
  <c r="K19" i="38"/>
  <c r="J19" i="38"/>
  <c r="I19" i="38"/>
  <c r="L18" i="38"/>
  <c r="K18" i="38"/>
  <c r="J18" i="38"/>
  <c r="I18" i="38"/>
  <c r="A18" i="38"/>
  <c r="L17" i="38"/>
  <c r="K17" i="38"/>
  <c r="J17" i="38"/>
  <c r="I17" i="38"/>
  <c r="L16" i="38"/>
  <c r="K16" i="38"/>
  <c r="J16" i="38"/>
  <c r="I16" i="38"/>
  <c r="A16" i="38"/>
  <c r="L15" i="38"/>
  <c r="K15" i="38"/>
  <c r="J15" i="38"/>
  <c r="I15" i="38"/>
  <c r="A15" i="38"/>
  <c r="L14" i="38"/>
  <c r="K14" i="38"/>
  <c r="J14" i="38"/>
  <c r="I14" i="38"/>
  <c r="L13" i="38"/>
  <c r="K13" i="38"/>
  <c r="J13" i="38"/>
  <c r="I13" i="38"/>
  <c r="L12" i="38"/>
  <c r="K12" i="38"/>
  <c r="J12" i="38"/>
  <c r="I12" i="38"/>
  <c r="L11" i="38"/>
  <c r="K11" i="38"/>
  <c r="J11" i="38"/>
  <c r="I11" i="38"/>
  <c r="L10" i="38"/>
  <c r="K10" i="38"/>
  <c r="J10" i="38"/>
  <c r="I10" i="38"/>
  <c r="L9" i="38"/>
  <c r="K9" i="38"/>
  <c r="J9" i="38"/>
  <c r="I9" i="38"/>
  <c r="L8" i="38"/>
  <c r="K8" i="38"/>
  <c r="J8" i="38"/>
  <c r="I8" i="38"/>
  <c r="L7" i="38"/>
  <c r="K7" i="38"/>
  <c r="J7" i="38"/>
  <c r="I7" i="38"/>
  <c r="F7" i="38"/>
  <c r="E7" i="38"/>
  <c r="D7" i="38"/>
  <c r="C7" i="38"/>
  <c r="B7" i="38"/>
  <c r="L6" i="38"/>
  <c r="K6" i="38"/>
  <c r="J6" i="38"/>
  <c r="I6" i="38"/>
  <c r="F6" i="38"/>
  <c r="E6" i="38"/>
  <c r="D6" i="38"/>
  <c r="B6" i="38"/>
  <c r="L5" i="38"/>
  <c r="K5" i="38"/>
  <c r="J5" i="38"/>
  <c r="I5" i="38"/>
  <c r="F5" i="38"/>
  <c r="E5" i="38"/>
  <c r="D5" i="38"/>
  <c r="C5" i="38"/>
  <c r="B5" i="38"/>
  <c r="L4" i="38"/>
  <c r="L23" i="38" s="1"/>
  <c r="K4" i="38"/>
  <c r="J4" i="38"/>
  <c r="I4" i="38"/>
  <c r="F4" i="38"/>
  <c r="E4" i="38"/>
  <c r="D4" i="38"/>
  <c r="C4" i="38"/>
  <c r="B4" i="38"/>
  <c r="L3" i="38"/>
  <c r="K3" i="38"/>
  <c r="K23" i="38" s="1"/>
  <c r="J3" i="38"/>
  <c r="J23" i="38" s="1"/>
  <c r="I3" i="38"/>
  <c r="I23" i="38" s="1"/>
  <c r="F3" i="38"/>
  <c r="F8" i="38" s="1"/>
  <c r="D19" i="38" s="1"/>
  <c r="E3" i="38"/>
  <c r="E8" i="38" s="1"/>
  <c r="D18" i="38" s="1"/>
  <c r="D3" i="38"/>
  <c r="D8" i="38" s="1"/>
  <c r="D17" i="38" s="1"/>
  <c r="C3" i="38"/>
  <c r="C8" i="38" s="1"/>
  <c r="B3" i="38"/>
  <c r="B8" i="38" s="1"/>
  <c r="H34" i="30"/>
  <c r="H33" i="30"/>
  <c r="H32" i="30"/>
  <c r="H31" i="30"/>
  <c r="H30" i="30"/>
  <c r="H29" i="30"/>
  <c r="H28" i="30"/>
  <c r="H27" i="30"/>
  <c r="H26" i="30"/>
  <c r="H25" i="30"/>
  <c r="H24" i="30"/>
  <c r="L22" i="30"/>
  <c r="K22" i="30"/>
  <c r="J22" i="30"/>
  <c r="I22" i="30"/>
  <c r="L21" i="30"/>
  <c r="K21" i="30"/>
  <c r="J21" i="30"/>
  <c r="I21" i="30"/>
  <c r="L20" i="30"/>
  <c r="K20" i="30"/>
  <c r="J20" i="30"/>
  <c r="I20" i="30"/>
  <c r="L19" i="30"/>
  <c r="K19" i="30"/>
  <c r="J19" i="30"/>
  <c r="I19" i="30"/>
  <c r="L18" i="30"/>
  <c r="K18" i="30"/>
  <c r="J18" i="30"/>
  <c r="I18" i="30"/>
  <c r="A18" i="30"/>
  <c r="L17" i="30"/>
  <c r="K17" i="30"/>
  <c r="J17" i="30"/>
  <c r="I17" i="30"/>
  <c r="L16" i="30"/>
  <c r="K16" i="30"/>
  <c r="J16" i="30"/>
  <c r="I16" i="30"/>
  <c r="A16" i="30"/>
  <c r="L15" i="30"/>
  <c r="K15" i="30"/>
  <c r="J15" i="30"/>
  <c r="I15" i="30"/>
  <c r="A15" i="30"/>
  <c r="L14" i="30"/>
  <c r="K14" i="30"/>
  <c r="J14" i="30"/>
  <c r="I14" i="30"/>
  <c r="L13" i="30"/>
  <c r="K13" i="30"/>
  <c r="J13" i="30"/>
  <c r="I13" i="30"/>
  <c r="L12" i="30"/>
  <c r="K12" i="30"/>
  <c r="J12" i="30"/>
  <c r="I12" i="30"/>
  <c r="L11" i="30"/>
  <c r="K11" i="30"/>
  <c r="J11" i="30"/>
  <c r="I11" i="30"/>
  <c r="L10" i="30"/>
  <c r="K10" i="30"/>
  <c r="J10" i="30"/>
  <c r="I10" i="30"/>
  <c r="L9" i="30"/>
  <c r="K9" i="30"/>
  <c r="J9" i="30"/>
  <c r="I9" i="30"/>
  <c r="L8" i="30"/>
  <c r="K8" i="30"/>
  <c r="J8" i="30"/>
  <c r="I8" i="30"/>
  <c r="F8" i="30"/>
  <c r="D19" i="30" s="1"/>
  <c r="L7" i="30"/>
  <c r="K7" i="30"/>
  <c r="J7" i="30"/>
  <c r="I7" i="30"/>
  <c r="I23" i="30" s="1"/>
  <c r="F7" i="30"/>
  <c r="E7" i="30"/>
  <c r="D7" i="30"/>
  <c r="C7" i="30"/>
  <c r="B7" i="30"/>
  <c r="L6" i="30"/>
  <c r="K6" i="30"/>
  <c r="J6" i="30"/>
  <c r="I6" i="30"/>
  <c r="F6" i="30"/>
  <c r="E6" i="30"/>
  <c r="D6" i="30"/>
  <c r="B6" i="30"/>
  <c r="L5" i="30"/>
  <c r="K5" i="30"/>
  <c r="J5" i="30"/>
  <c r="J23" i="30" s="1"/>
  <c r="I5" i="30"/>
  <c r="F5" i="30"/>
  <c r="E5" i="30"/>
  <c r="D5" i="30"/>
  <c r="C5" i="30"/>
  <c r="C8" i="30" s="1"/>
  <c r="B5" i="30"/>
  <c r="L4" i="30"/>
  <c r="K4" i="30"/>
  <c r="K23" i="30" s="1"/>
  <c r="J4" i="30"/>
  <c r="I4" i="30"/>
  <c r="F4" i="30"/>
  <c r="E4" i="30"/>
  <c r="D4" i="30"/>
  <c r="D8" i="30" s="1"/>
  <c r="D17" i="30" s="1"/>
  <c r="C4" i="30"/>
  <c r="B4" i="30"/>
  <c r="L3" i="30"/>
  <c r="L23" i="30" s="1"/>
  <c r="K3" i="30"/>
  <c r="J3" i="30"/>
  <c r="I3" i="30"/>
  <c r="F3" i="30"/>
  <c r="E3" i="30"/>
  <c r="E8" i="30" s="1"/>
  <c r="D18" i="30" s="1"/>
  <c r="D3" i="30"/>
  <c r="C3" i="30"/>
  <c r="B3" i="30"/>
  <c r="B8" i="30" s="1"/>
  <c r="H35" i="29"/>
  <c r="H34" i="29"/>
  <c r="H33" i="29"/>
  <c r="H32" i="29"/>
  <c r="H31" i="29"/>
  <c r="H30" i="29"/>
  <c r="H29" i="29"/>
  <c r="H28" i="29"/>
  <c r="H27" i="29"/>
  <c r="H26" i="29"/>
  <c r="H25" i="29"/>
  <c r="L22" i="29"/>
  <c r="K22" i="29"/>
  <c r="J22" i="29"/>
  <c r="I22" i="29"/>
  <c r="L21" i="29"/>
  <c r="K21" i="29"/>
  <c r="J21" i="29"/>
  <c r="I21" i="29"/>
  <c r="L20" i="29"/>
  <c r="K20" i="29"/>
  <c r="J20" i="29"/>
  <c r="I20" i="29"/>
  <c r="L19" i="29"/>
  <c r="K19" i="29"/>
  <c r="J19" i="29"/>
  <c r="I19" i="29"/>
  <c r="A19" i="29"/>
  <c r="L18" i="29"/>
  <c r="K18" i="29"/>
  <c r="J18" i="29"/>
  <c r="I18" i="29"/>
  <c r="L17" i="29"/>
  <c r="K17" i="29"/>
  <c r="J17" i="29"/>
  <c r="I17" i="29"/>
  <c r="A17" i="29"/>
  <c r="L16" i="29"/>
  <c r="K16" i="29"/>
  <c r="J16" i="29"/>
  <c r="I16" i="29"/>
  <c r="A16" i="29"/>
  <c r="L15" i="29"/>
  <c r="K15" i="29"/>
  <c r="J15" i="29"/>
  <c r="I15" i="29"/>
  <c r="L14" i="29"/>
  <c r="K14" i="29"/>
  <c r="J14" i="29"/>
  <c r="I14" i="29"/>
  <c r="L13" i="29"/>
  <c r="K13" i="29"/>
  <c r="J13" i="29"/>
  <c r="I13" i="29"/>
  <c r="L12" i="29"/>
  <c r="K12" i="29"/>
  <c r="J12" i="29"/>
  <c r="I12" i="29"/>
  <c r="L11" i="29"/>
  <c r="K11" i="29"/>
  <c r="J11" i="29"/>
  <c r="I11" i="29"/>
  <c r="L10" i="29"/>
  <c r="K10" i="29"/>
  <c r="J10" i="29"/>
  <c r="I10" i="29"/>
  <c r="L9" i="29"/>
  <c r="K9" i="29"/>
  <c r="J9" i="29"/>
  <c r="I9" i="29"/>
  <c r="L8" i="29"/>
  <c r="K8" i="29"/>
  <c r="J8" i="29"/>
  <c r="I8" i="29"/>
  <c r="F8" i="29"/>
  <c r="E8" i="29"/>
  <c r="D8" i="29"/>
  <c r="C8" i="29"/>
  <c r="B8" i="29"/>
  <c r="L7" i="29"/>
  <c r="K7" i="29"/>
  <c r="J7" i="29"/>
  <c r="I7" i="29"/>
  <c r="F7" i="29"/>
  <c r="E7" i="29"/>
  <c r="D7" i="29"/>
  <c r="C7" i="29"/>
  <c r="B7" i="29"/>
  <c r="L6" i="29"/>
  <c r="K6" i="29"/>
  <c r="J6" i="29"/>
  <c r="I6" i="29"/>
  <c r="F6" i="29"/>
  <c r="E6" i="29"/>
  <c r="D6" i="29"/>
  <c r="C6" i="29"/>
  <c r="B6" i="29"/>
  <c r="L5" i="29"/>
  <c r="K5" i="29"/>
  <c r="J5" i="29"/>
  <c r="I5" i="29"/>
  <c r="F5" i="29"/>
  <c r="E5" i="29"/>
  <c r="D5" i="29"/>
  <c r="C5" i="29"/>
  <c r="C9" i="29" s="1"/>
  <c r="B5" i="29"/>
  <c r="L4" i="29"/>
  <c r="K4" i="29"/>
  <c r="K23" i="29" s="1"/>
  <c r="J4" i="29"/>
  <c r="I4" i="29"/>
  <c r="F4" i="29"/>
  <c r="E4" i="29"/>
  <c r="D4" i="29"/>
  <c r="D9" i="29" s="1"/>
  <c r="D18" i="29" s="1"/>
  <c r="C4" i="29"/>
  <c r="B4" i="29"/>
  <c r="L3" i="29"/>
  <c r="L23" i="29" s="1"/>
  <c r="K3" i="29"/>
  <c r="J3" i="29"/>
  <c r="J23" i="29" s="1"/>
  <c r="I3" i="29"/>
  <c r="I23" i="29" s="1"/>
  <c r="F3" i="29"/>
  <c r="F9" i="29" s="1"/>
  <c r="D20" i="29" s="1"/>
  <c r="E3" i="29"/>
  <c r="E9" i="29" s="1"/>
  <c r="D19" i="29" s="1"/>
  <c r="D3" i="29"/>
  <c r="C3" i="29"/>
  <c r="B3" i="29"/>
  <c r="B9" i="29" s="1"/>
  <c r="H35" i="28"/>
  <c r="H34" i="28"/>
  <c r="H33" i="28"/>
  <c r="H32" i="28"/>
  <c r="H31" i="28"/>
  <c r="H30" i="28"/>
  <c r="H29" i="28"/>
  <c r="H28" i="28"/>
  <c r="H27" i="28"/>
  <c r="H26" i="28"/>
  <c r="H25" i="28"/>
  <c r="L22" i="28"/>
  <c r="K22" i="28"/>
  <c r="J22" i="28"/>
  <c r="I22" i="28"/>
  <c r="L21" i="28"/>
  <c r="K21" i="28"/>
  <c r="J21" i="28"/>
  <c r="I21" i="28"/>
  <c r="L20" i="28"/>
  <c r="K20" i="28"/>
  <c r="J20" i="28"/>
  <c r="I20" i="28"/>
  <c r="L19" i="28"/>
  <c r="K19" i="28"/>
  <c r="J19" i="28"/>
  <c r="I19" i="28"/>
  <c r="A19" i="28"/>
  <c r="L18" i="28"/>
  <c r="K18" i="28"/>
  <c r="J18" i="28"/>
  <c r="I18" i="28"/>
  <c r="L17" i="28"/>
  <c r="K17" i="28"/>
  <c r="J17" i="28"/>
  <c r="I17" i="28"/>
  <c r="A17" i="28"/>
  <c r="L16" i="28"/>
  <c r="K16" i="28"/>
  <c r="J16" i="28"/>
  <c r="I16" i="28"/>
  <c r="A16" i="28"/>
  <c r="L15" i="28"/>
  <c r="K15" i="28"/>
  <c r="J15" i="28"/>
  <c r="I15" i="28"/>
  <c r="L14" i="28"/>
  <c r="K14" i="28"/>
  <c r="J14" i="28"/>
  <c r="I14" i="28"/>
  <c r="L13" i="28"/>
  <c r="K13" i="28"/>
  <c r="J13" i="28"/>
  <c r="I13" i="28"/>
  <c r="L12" i="28"/>
  <c r="K12" i="28"/>
  <c r="J12" i="28"/>
  <c r="I12" i="28"/>
  <c r="L11" i="28"/>
  <c r="K11" i="28"/>
  <c r="J11" i="28"/>
  <c r="I11" i="28"/>
  <c r="L10" i="28"/>
  <c r="K10" i="28"/>
  <c r="J10" i="28"/>
  <c r="I10" i="28"/>
  <c r="L9" i="28"/>
  <c r="K9" i="28"/>
  <c r="J9" i="28"/>
  <c r="I9" i="28"/>
  <c r="L8" i="28"/>
  <c r="K8" i="28"/>
  <c r="J8" i="28"/>
  <c r="I8" i="28"/>
  <c r="F8" i="28"/>
  <c r="E8" i="28"/>
  <c r="D8" i="28"/>
  <c r="C8" i="28"/>
  <c r="B8" i="28"/>
  <c r="L7" i="28"/>
  <c r="K7" i="28"/>
  <c r="K23" i="28" s="1"/>
  <c r="J7" i="28"/>
  <c r="I7" i="28"/>
  <c r="F7" i="28"/>
  <c r="E7" i="28"/>
  <c r="D7" i="28"/>
  <c r="C7" i="28"/>
  <c r="B7" i="28"/>
  <c r="L6" i="28"/>
  <c r="K6" i="28"/>
  <c r="J6" i="28"/>
  <c r="I6" i="28"/>
  <c r="F6" i="28"/>
  <c r="E6" i="28"/>
  <c r="D6" i="28"/>
  <c r="C6" i="28"/>
  <c r="B6" i="28"/>
  <c r="L5" i="28"/>
  <c r="K5" i="28"/>
  <c r="J5" i="28"/>
  <c r="I5" i="28"/>
  <c r="F5" i="28"/>
  <c r="E5" i="28"/>
  <c r="D5" i="28"/>
  <c r="C5" i="28"/>
  <c r="C9" i="28" s="1"/>
  <c r="B5" i="28"/>
  <c r="L4" i="28"/>
  <c r="K4" i="28"/>
  <c r="J4" i="28"/>
  <c r="I4" i="28"/>
  <c r="F4" i="28"/>
  <c r="E4" i="28"/>
  <c r="D4" i="28"/>
  <c r="D9" i="28" s="1"/>
  <c r="D18" i="28" s="1"/>
  <c r="C4" i="28"/>
  <c r="B4" i="28"/>
  <c r="L3" i="28"/>
  <c r="L23" i="28" s="1"/>
  <c r="K3" i="28"/>
  <c r="J3" i="28"/>
  <c r="J23" i="28" s="1"/>
  <c r="I3" i="28"/>
  <c r="I23" i="28" s="1"/>
  <c r="F3" i="28"/>
  <c r="F9" i="28" s="1"/>
  <c r="D20" i="28" s="1"/>
  <c r="E3" i="28"/>
  <c r="E9" i="28" s="1"/>
  <c r="D19" i="28" s="1"/>
  <c r="D3" i="28"/>
  <c r="C3" i="28"/>
  <c r="B3" i="28"/>
  <c r="B9" i="28" s="1"/>
  <c r="H35" i="27"/>
  <c r="H34" i="27"/>
  <c r="H33" i="27"/>
  <c r="H32" i="27"/>
  <c r="H31" i="27"/>
  <c r="H30" i="27"/>
  <c r="H29" i="27"/>
  <c r="H28" i="27"/>
  <c r="H27" i="27"/>
  <c r="H26" i="27"/>
  <c r="H25" i="27"/>
  <c r="L22" i="27"/>
  <c r="K22" i="27"/>
  <c r="J22" i="27"/>
  <c r="I22" i="27"/>
  <c r="L21" i="27"/>
  <c r="K21" i="27"/>
  <c r="J21" i="27"/>
  <c r="I21" i="27"/>
  <c r="L20" i="27"/>
  <c r="K20" i="27"/>
  <c r="J20" i="27"/>
  <c r="I20" i="27"/>
  <c r="L19" i="27"/>
  <c r="K19" i="27"/>
  <c r="J19" i="27"/>
  <c r="I19" i="27"/>
  <c r="A19" i="27"/>
  <c r="L18" i="27"/>
  <c r="K18" i="27"/>
  <c r="J18" i="27"/>
  <c r="I18" i="27"/>
  <c r="L17" i="27"/>
  <c r="K17" i="27"/>
  <c r="J17" i="27"/>
  <c r="I17" i="27"/>
  <c r="A17" i="27"/>
  <c r="L16" i="27"/>
  <c r="K16" i="27"/>
  <c r="J16" i="27"/>
  <c r="I16" i="27"/>
  <c r="A16" i="27"/>
  <c r="L15" i="27"/>
  <c r="K15" i="27"/>
  <c r="J15" i="27"/>
  <c r="I15" i="27"/>
  <c r="L14" i="27"/>
  <c r="K14" i="27"/>
  <c r="J14" i="27"/>
  <c r="I14" i="27"/>
  <c r="L13" i="27"/>
  <c r="K13" i="27"/>
  <c r="J13" i="27"/>
  <c r="I13" i="27"/>
  <c r="L12" i="27"/>
  <c r="K12" i="27"/>
  <c r="J12" i="27"/>
  <c r="I12" i="27"/>
  <c r="L11" i="27"/>
  <c r="K11" i="27"/>
  <c r="J11" i="27"/>
  <c r="I11" i="27"/>
  <c r="L10" i="27"/>
  <c r="K10" i="27"/>
  <c r="J10" i="27"/>
  <c r="I10" i="27"/>
  <c r="C10" i="27"/>
  <c r="L9" i="27"/>
  <c r="K9" i="27"/>
  <c r="J9" i="27"/>
  <c r="I9" i="27"/>
  <c r="F9" i="27"/>
  <c r="E9" i="27"/>
  <c r="D9" i="27"/>
  <c r="C9" i="27"/>
  <c r="B9" i="27"/>
  <c r="L8" i="27"/>
  <c r="K8" i="27"/>
  <c r="J8" i="27"/>
  <c r="I8" i="27"/>
  <c r="F8" i="27"/>
  <c r="E8" i="27"/>
  <c r="D8" i="27"/>
  <c r="C8" i="27"/>
  <c r="B8" i="27"/>
  <c r="L7" i="27"/>
  <c r="K7" i="27"/>
  <c r="J7" i="27"/>
  <c r="I7" i="27"/>
  <c r="F7" i="27"/>
  <c r="E7" i="27"/>
  <c r="D7" i="27"/>
  <c r="C7" i="27"/>
  <c r="B7" i="27"/>
  <c r="L6" i="27"/>
  <c r="K6" i="27"/>
  <c r="J6" i="27"/>
  <c r="I6" i="27"/>
  <c r="F6" i="27"/>
  <c r="E6" i="27"/>
  <c r="D6" i="27"/>
  <c r="C6" i="27"/>
  <c r="B6" i="27"/>
  <c r="L5" i="27"/>
  <c r="K5" i="27"/>
  <c r="J5" i="27"/>
  <c r="I5" i="27"/>
  <c r="F5" i="27"/>
  <c r="E5" i="27"/>
  <c r="E10" i="27" s="1"/>
  <c r="D19" i="27" s="1"/>
  <c r="D5" i="27"/>
  <c r="C5" i="27"/>
  <c r="B5" i="27"/>
  <c r="L4" i="27"/>
  <c r="K4" i="27"/>
  <c r="K23" i="27" s="1"/>
  <c r="J4" i="27"/>
  <c r="J23" i="27" s="1"/>
  <c r="I4" i="27"/>
  <c r="F4" i="27"/>
  <c r="F10" i="27" s="1"/>
  <c r="D20" i="27" s="1"/>
  <c r="E4" i="27"/>
  <c r="D4" i="27"/>
  <c r="C4" i="27"/>
  <c r="B4" i="27"/>
  <c r="L3" i="27"/>
  <c r="L23" i="27" s="1"/>
  <c r="K3" i="27"/>
  <c r="J3" i="27"/>
  <c r="I3" i="27"/>
  <c r="I23" i="27" s="1"/>
  <c r="F3" i="27"/>
  <c r="E3" i="27"/>
  <c r="D3" i="27"/>
  <c r="D10" i="27" s="1"/>
  <c r="D18" i="27" s="1"/>
  <c r="C3" i="27"/>
  <c r="B3" i="27"/>
  <c r="B10" i="27" s="1"/>
  <c r="H35" i="26"/>
  <c r="H34" i="26"/>
  <c r="H33" i="26"/>
  <c r="H32" i="26"/>
  <c r="H31" i="26"/>
  <c r="H30" i="26"/>
  <c r="H29" i="26"/>
  <c r="H28" i="26"/>
  <c r="H27" i="26"/>
  <c r="H26" i="26"/>
  <c r="H25" i="26"/>
  <c r="L22" i="26"/>
  <c r="K22" i="26"/>
  <c r="J22" i="26"/>
  <c r="I22" i="26"/>
  <c r="L21" i="26"/>
  <c r="K21" i="26"/>
  <c r="J21" i="26"/>
  <c r="I21" i="26"/>
  <c r="L20" i="26"/>
  <c r="K20" i="26"/>
  <c r="J20" i="26"/>
  <c r="I20" i="26"/>
  <c r="L19" i="26"/>
  <c r="K19" i="26"/>
  <c r="J19" i="26"/>
  <c r="I19" i="26"/>
  <c r="A19" i="26"/>
  <c r="L18" i="26"/>
  <c r="K18" i="26"/>
  <c r="J18" i="26"/>
  <c r="I18" i="26"/>
  <c r="L17" i="26"/>
  <c r="K17" i="26"/>
  <c r="J17" i="26"/>
  <c r="I17" i="26"/>
  <c r="A17" i="26"/>
  <c r="L16" i="26"/>
  <c r="K16" i="26"/>
  <c r="J16" i="26"/>
  <c r="I16" i="26"/>
  <c r="A16" i="26"/>
  <c r="L15" i="26"/>
  <c r="K15" i="26"/>
  <c r="J15" i="26"/>
  <c r="I15" i="26"/>
  <c r="L14" i="26"/>
  <c r="K14" i="26"/>
  <c r="J14" i="26"/>
  <c r="I14" i="26"/>
  <c r="L13" i="26"/>
  <c r="K13" i="26"/>
  <c r="J13" i="26"/>
  <c r="I13" i="26"/>
  <c r="L12" i="26"/>
  <c r="K12" i="26"/>
  <c r="J12" i="26"/>
  <c r="I12" i="26"/>
  <c r="L11" i="26"/>
  <c r="K11" i="26"/>
  <c r="J11" i="26"/>
  <c r="I11" i="26"/>
  <c r="L10" i="26"/>
  <c r="K10" i="26"/>
  <c r="J10" i="26"/>
  <c r="I10" i="26"/>
  <c r="L9" i="26"/>
  <c r="K9" i="26"/>
  <c r="J9" i="26"/>
  <c r="I9" i="26"/>
  <c r="F9" i="26"/>
  <c r="E9" i="26"/>
  <c r="D9" i="26"/>
  <c r="C9" i="26"/>
  <c r="B9" i="26"/>
  <c r="L8" i="26"/>
  <c r="K8" i="26"/>
  <c r="J8" i="26"/>
  <c r="I8" i="26"/>
  <c r="F8" i="26"/>
  <c r="E8" i="26"/>
  <c r="D8" i="26"/>
  <c r="C8" i="26"/>
  <c r="B8" i="26"/>
  <c r="L7" i="26"/>
  <c r="K7" i="26"/>
  <c r="J7" i="26"/>
  <c r="I7" i="26"/>
  <c r="F7" i="26"/>
  <c r="E7" i="26"/>
  <c r="D7" i="26"/>
  <c r="C7" i="26"/>
  <c r="B7" i="26"/>
  <c r="L6" i="26"/>
  <c r="K6" i="26"/>
  <c r="J6" i="26"/>
  <c r="I6" i="26"/>
  <c r="F6" i="26"/>
  <c r="E6" i="26"/>
  <c r="D6" i="26"/>
  <c r="C6" i="26"/>
  <c r="B6" i="26"/>
  <c r="L5" i="26"/>
  <c r="K5" i="26"/>
  <c r="J5" i="26"/>
  <c r="I5" i="26"/>
  <c r="F5" i="26"/>
  <c r="E5" i="26"/>
  <c r="E10" i="26" s="1"/>
  <c r="D19" i="26" s="1"/>
  <c r="D5" i="26"/>
  <c r="C5" i="26"/>
  <c r="B5" i="26"/>
  <c r="L4" i="26"/>
  <c r="K4" i="26"/>
  <c r="J4" i="26"/>
  <c r="I4" i="26"/>
  <c r="F4" i="26"/>
  <c r="E4" i="26"/>
  <c r="D4" i="26"/>
  <c r="C4" i="26"/>
  <c r="C10" i="26" s="1"/>
  <c r="B4" i="26"/>
  <c r="L3" i="26"/>
  <c r="L23" i="26" s="1"/>
  <c r="K3" i="26"/>
  <c r="K23" i="26" s="1"/>
  <c r="J3" i="26"/>
  <c r="J23" i="26" s="1"/>
  <c r="I3" i="26"/>
  <c r="I23" i="26" s="1"/>
  <c r="F3" i="26"/>
  <c r="F10" i="26" s="1"/>
  <c r="D20" i="26" s="1"/>
  <c r="E3" i="26"/>
  <c r="D3" i="26"/>
  <c r="D10" i="26" s="1"/>
  <c r="D18" i="26" s="1"/>
  <c r="C3" i="26"/>
  <c r="B3" i="26"/>
  <c r="B10" i="26" s="1"/>
  <c r="H35" i="25"/>
  <c r="H34" i="25"/>
  <c r="H33" i="25"/>
  <c r="H32" i="25"/>
  <c r="H31" i="25"/>
  <c r="H30" i="25"/>
  <c r="H29" i="25"/>
  <c r="H28" i="25"/>
  <c r="H27" i="25"/>
  <c r="H26" i="25"/>
  <c r="H25" i="25"/>
  <c r="L22" i="25"/>
  <c r="K22" i="25"/>
  <c r="J22" i="25"/>
  <c r="I22" i="25"/>
  <c r="L21" i="25"/>
  <c r="K21" i="25"/>
  <c r="J21" i="25"/>
  <c r="I21" i="25"/>
  <c r="L20" i="25"/>
  <c r="K20" i="25"/>
  <c r="J20" i="25"/>
  <c r="I20" i="25"/>
  <c r="L19" i="25"/>
  <c r="K19" i="25"/>
  <c r="J19" i="25"/>
  <c r="I19" i="25"/>
  <c r="A19" i="25"/>
  <c r="L18" i="25"/>
  <c r="K18" i="25"/>
  <c r="J18" i="25"/>
  <c r="I18" i="25"/>
  <c r="L17" i="25"/>
  <c r="K17" i="25"/>
  <c r="J17" i="25"/>
  <c r="I17" i="25"/>
  <c r="A17" i="25"/>
  <c r="L16" i="25"/>
  <c r="K16" i="25"/>
  <c r="J16" i="25"/>
  <c r="I16" i="25"/>
  <c r="A16" i="25"/>
  <c r="L15" i="25"/>
  <c r="K15" i="25"/>
  <c r="J15" i="25"/>
  <c r="I15" i="25"/>
  <c r="L14" i="25"/>
  <c r="K14" i="25"/>
  <c r="J14" i="25"/>
  <c r="I14" i="25"/>
  <c r="L13" i="25"/>
  <c r="K13" i="25"/>
  <c r="J13" i="25"/>
  <c r="I13" i="25"/>
  <c r="L12" i="25"/>
  <c r="K12" i="25"/>
  <c r="J12" i="25"/>
  <c r="I12" i="25"/>
  <c r="L11" i="25"/>
  <c r="K11" i="25"/>
  <c r="J11" i="25"/>
  <c r="I11" i="25"/>
  <c r="L10" i="25"/>
  <c r="K10" i="25"/>
  <c r="J10" i="25"/>
  <c r="I10" i="25"/>
  <c r="E10" i="25"/>
  <c r="D19" i="25" s="1"/>
  <c r="L9" i="25"/>
  <c r="K9" i="25"/>
  <c r="J9" i="25"/>
  <c r="I9" i="25"/>
  <c r="F9" i="25"/>
  <c r="E9" i="25"/>
  <c r="D9" i="25"/>
  <c r="C9" i="25"/>
  <c r="B9" i="25"/>
  <c r="L8" i="25"/>
  <c r="K8" i="25"/>
  <c r="J8" i="25"/>
  <c r="I8" i="25"/>
  <c r="F8" i="25"/>
  <c r="E8" i="25"/>
  <c r="D8" i="25"/>
  <c r="C8" i="25"/>
  <c r="B8" i="25"/>
  <c r="L7" i="25"/>
  <c r="K7" i="25"/>
  <c r="J7" i="25"/>
  <c r="I7" i="25"/>
  <c r="F7" i="25"/>
  <c r="E7" i="25"/>
  <c r="D7" i="25"/>
  <c r="C7" i="25"/>
  <c r="B7" i="25"/>
  <c r="L6" i="25"/>
  <c r="K6" i="25"/>
  <c r="J6" i="25"/>
  <c r="I6" i="25"/>
  <c r="F6" i="25"/>
  <c r="E6" i="25"/>
  <c r="D6" i="25"/>
  <c r="C6" i="25"/>
  <c r="B6" i="25"/>
  <c r="L5" i="25"/>
  <c r="K5" i="25"/>
  <c r="J5" i="25"/>
  <c r="I5" i="25"/>
  <c r="F5" i="25"/>
  <c r="E5" i="25"/>
  <c r="D5" i="25"/>
  <c r="C5" i="25"/>
  <c r="B5" i="25"/>
  <c r="B10" i="25" s="1"/>
  <c r="L4" i="25"/>
  <c r="L23" i="25" s="1"/>
  <c r="K4" i="25"/>
  <c r="J4" i="25"/>
  <c r="J23" i="25" s="1"/>
  <c r="I4" i="25"/>
  <c r="F4" i="25"/>
  <c r="E4" i="25"/>
  <c r="D4" i="25"/>
  <c r="C4" i="25"/>
  <c r="B4" i="25"/>
  <c r="L3" i="25"/>
  <c r="K3" i="25"/>
  <c r="K23" i="25" s="1"/>
  <c r="J3" i="25"/>
  <c r="I3" i="25"/>
  <c r="I23" i="25" s="1"/>
  <c r="F3" i="25"/>
  <c r="F10" i="25" s="1"/>
  <c r="D20" i="25" s="1"/>
  <c r="E3" i="25"/>
  <c r="D3" i="25"/>
  <c r="D10" i="25" s="1"/>
  <c r="D18" i="25" s="1"/>
  <c r="C3" i="25"/>
  <c r="C10" i="25" s="1"/>
  <c r="B3" i="25"/>
  <c r="H37" i="24"/>
  <c r="H36" i="24"/>
  <c r="H35" i="24"/>
  <c r="H34" i="24"/>
  <c r="H33" i="24"/>
  <c r="H32" i="24"/>
  <c r="H31" i="24"/>
  <c r="H30" i="24"/>
  <c r="H29" i="24"/>
  <c r="H28" i="24"/>
  <c r="H27" i="24"/>
  <c r="L22" i="24"/>
  <c r="K22" i="24"/>
  <c r="J22" i="24"/>
  <c r="I22" i="24"/>
  <c r="L21" i="24"/>
  <c r="K21" i="24"/>
  <c r="J21" i="24"/>
  <c r="I21" i="24"/>
  <c r="A21" i="24"/>
  <c r="L20" i="24"/>
  <c r="K20" i="24"/>
  <c r="J20" i="24"/>
  <c r="I20" i="24"/>
  <c r="L19" i="24"/>
  <c r="K19" i="24"/>
  <c r="J19" i="24"/>
  <c r="I19" i="24"/>
  <c r="A19" i="24"/>
  <c r="L18" i="24"/>
  <c r="K18" i="24"/>
  <c r="J18" i="24"/>
  <c r="I18" i="24"/>
  <c r="A18" i="24"/>
  <c r="L17" i="24"/>
  <c r="K17" i="24"/>
  <c r="J17" i="24"/>
  <c r="I17" i="24"/>
  <c r="L16" i="24"/>
  <c r="K16" i="24"/>
  <c r="J16" i="24"/>
  <c r="I16" i="24"/>
  <c r="L15" i="24"/>
  <c r="K15" i="24"/>
  <c r="J15" i="24"/>
  <c r="I15" i="24"/>
  <c r="L14" i="24"/>
  <c r="K14" i="24"/>
  <c r="J14" i="24"/>
  <c r="I14" i="24"/>
  <c r="L13" i="24"/>
  <c r="K13" i="24"/>
  <c r="J13" i="24"/>
  <c r="I13" i="24"/>
  <c r="L12" i="24"/>
  <c r="K12" i="24"/>
  <c r="J12" i="24"/>
  <c r="I12" i="24"/>
  <c r="L11" i="24"/>
  <c r="K11" i="24"/>
  <c r="J11" i="24"/>
  <c r="I11" i="24"/>
  <c r="F11" i="24"/>
  <c r="E11" i="24"/>
  <c r="D11" i="24"/>
  <c r="C11" i="24"/>
  <c r="B11" i="24"/>
  <c r="L10" i="24"/>
  <c r="K10" i="24"/>
  <c r="J10" i="24"/>
  <c r="I10" i="24"/>
  <c r="F10" i="24"/>
  <c r="E10" i="24"/>
  <c r="D10" i="24"/>
  <c r="C10" i="24"/>
  <c r="B10" i="24"/>
  <c r="L9" i="24"/>
  <c r="K9" i="24"/>
  <c r="J9" i="24"/>
  <c r="I9" i="24"/>
  <c r="F9" i="24"/>
  <c r="E9" i="24"/>
  <c r="D9" i="24"/>
  <c r="C9" i="24"/>
  <c r="B9" i="24"/>
  <c r="L8" i="24"/>
  <c r="K8" i="24"/>
  <c r="J8" i="24"/>
  <c r="I8" i="24"/>
  <c r="F8" i="24"/>
  <c r="E8" i="24"/>
  <c r="D8" i="24"/>
  <c r="C8" i="24"/>
  <c r="B8" i="24"/>
  <c r="L7" i="24"/>
  <c r="K7" i="24"/>
  <c r="J7" i="24"/>
  <c r="I7" i="24"/>
  <c r="F7" i="24"/>
  <c r="E7" i="24"/>
  <c r="D7" i="24"/>
  <c r="C7" i="24"/>
  <c r="B7" i="24"/>
  <c r="L6" i="24"/>
  <c r="K6" i="24"/>
  <c r="J6" i="24"/>
  <c r="J23" i="24" s="1"/>
  <c r="I6" i="24"/>
  <c r="F6" i="24"/>
  <c r="E6" i="24"/>
  <c r="D6" i="24"/>
  <c r="C6" i="24"/>
  <c r="B6" i="24"/>
  <c r="L5" i="24"/>
  <c r="K5" i="24"/>
  <c r="K23" i="24" s="1"/>
  <c r="J5" i="24"/>
  <c r="I5" i="24"/>
  <c r="F5" i="24"/>
  <c r="E5" i="24"/>
  <c r="D5" i="24"/>
  <c r="C5" i="24"/>
  <c r="B5" i="24"/>
  <c r="L4" i="24"/>
  <c r="L23" i="24" s="1"/>
  <c r="K4" i="24"/>
  <c r="J4" i="24"/>
  <c r="I4" i="24"/>
  <c r="F4" i="24"/>
  <c r="E4" i="24"/>
  <c r="D4" i="24"/>
  <c r="C4" i="24"/>
  <c r="B4" i="24"/>
  <c r="B12" i="24" s="1"/>
  <c r="L3" i="24"/>
  <c r="K3" i="24"/>
  <c r="J3" i="24"/>
  <c r="I3" i="24"/>
  <c r="I23" i="24" s="1"/>
  <c r="F3" i="24"/>
  <c r="F12" i="24" s="1"/>
  <c r="D22" i="24" s="1"/>
  <c r="E3" i="24"/>
  <c r="E12" i="24" s="1"/>
  <c r="D21" i="24" s="1"/>
  <c r="D3" i="24"/>
  <c r="D12" i="24" s="1"/>
  <c r="D20" i="24" s="1"/>
  <c r="C3" i="24"/>
  <c r="C12" i="24" s="1"/>
  <c r="B3" i="24"/>
  <c r="H37" i="15"/>
  <c r="H36" i="15"/>
  <c r="H35" i="15"/>
  <c r="H34" i="15"/>
  <c r="H33" i="15"/>
  <c r="H32" i="15"/>
  <c r="H31" i="15"/>
  <c r="H30" i="15"/>
  <c r="H29" i="15"/>
  <c r="H28" i="15"/>
  <c r="H27" i="15"/>
  <c r="L22" i="15"/>
  <c r="K22" i="15"/>
  <c r="J22" i="15"/>
  <c r="I22" i="15"/>
  <c r="L21" i="15"/>
  <c r="K21" i="15"/>
  <c r="J21" i="15"/>
  <c r="I21" i="15"/>
  <c r="A21" i="15"/>
  <c r="L20" i="15"/>
  <c r="K20" i="15"/>
  <c r="J20" i="15"/>
  <c r="I20" i="15"/>
  <c r="L19" i="15"/>
  <c r="K19" i="15"/>
  <c r="J19" i="15"/>
  <c r="I19" i="15"/>
  <c r="A19" i="15"/>
  <c r="L18" i="15"/>
  <c r="K18" i="15"/>
  <c r="J18" i="15"/>
  <c r="I18" i="15"/>
  <c r="A18" i="15"/>
  <c r="L17" i="15"/>
  <c r="K17" i="15"/>
  <c r="J17" i="15"/>
  <c r="I17" i="15"/>
  <c r="L16" i="15"/>
  <c r="K16" i="15"/>
  <c r="J16" i="15"/>
  <c r="I16" i="15"/>
  <c r="L15" i="15"/>
  <c r="K15" i="15"/>
  <c r="J15" i="15"/>
  <c r="I15" i="15"/>
  <c r="L14" i="15"/>
  <c r="K14" i="15"/>
  <c r="J14" i="15"/>
  <c r="I14" i="15"/>
  <c r="L13" i="15"/>
  <c r="K13" i="15"/>
  <c r="J13" i="15"/>
  <c r="I13" i="15"/>
  <c r="L12" i="15"/>
  <c r="K12" i="15"/>
  <c r="J12" i="15"/>
  <c r="I12" i="15"/>
  <c r="L11" i="15"/>
  <c r="K11" i="15"/>
  <c r="J11" i="15"/>
  <c r="I11" i="15"/>
  <c r="F11" i="15"/>
  <c r="E11" i="15"/>
  <c r="D11" i="15"/>
  <c r="C11" i="15"/>
  <c r="B11" i="15"/>
  <c r="L10" i="15"/>
  <c r="K10" i="15"/>
  <c r="J10" i="15"/>
  <c r="I10" i="15"/>
  <c r="F10" i="15"/>
  <c r="E10" i="15"/>
  <c r="D10" i="15"/>
  <c r="C10" i="15"/>
  <c r="B10" i="15"/>
  <c r="L9" i="15"/>
  <c r="K9" i="15"/>
  <c r="J9" i="15"/>
  <c r="I9" i="15"/>
  <c r="F9" i="15"/>
  <c r="E9" i="15"/>
  <c r="D9" i="15"/>
  <c r="C9" i="15"/>
  <c r="B9" i="15"/>
  <c r="L8" i="15"/>
  <c r="K8" i="15"/>
  <c r="J8" i="15"/>
  <c r="I8" i="15"/>
  <c r="F8" i="15"/>
  <c r="E8" i="15"/>
  <c r="D8" i="15"/>
  <c r="C8" i="15"/>
  <c r="B8" i="15"/>
  <c r="L7" i="15"/>
  <c r="K7" i="15"/>
  <c r="J7" i="15"/>
  <c r="I7" i="15"/>
  <c r="F7" i="15"/>
  <c r="E7" i="15"/>
  <c r="D7" i="15"/>
  <c r="C7" i="15"/>
  <c r="B7" i="15"/>
  <c r="L6" i="15"/>
  <c r="K6" i="15"/>
  <c r="J6" i="15"/>
  <c r="I6" i="15"/>
  <c r="I23" i="15" s="1"/>
  <c r="F6" i="15"/>
  <c r="E6" i="15"/>
  <c r="D6" i="15"/>
  <c r="C6" i="15"/>
  <c r="B6" i="15"/>
  <c r="L5" i="15"/>
  <c r="K5" i="15"/>
  <c r="J5" i="15"/>
  <c r="J23" i="15" s="1"/>
  <c r="I5" i="15"/>
  <c r="F5" i="15"/>
  <c r="E5" i="15"/>
  <c r="D5" i="15"/>
  <c r="C5" i="15"/>
  <c r="B5" i="15"/>
  <c r="L4" i="15"/>
  <c r="K4" i="15"/>
  <c r="K23" i="15" s="1"/>
  <c r="J4" i="15"/>
  <c r="I4" i="15"/>
  <c r="F4" i="15"/>
  <c r="F12" i="15" s="1"/>
  <c r="D22" i="15" s="1"/>
  <c r="E4" i="15"/>
  <c r="D4" i="15"/>
  <c r="C4" i="15"/>
  <c r="B4" i="15"/>
  <c r="L3" i="15"/>
  <c r="L23" i="15" s="1"/>
  <c r="K3" i="15"/>
  <c r="J3" i="15"/>
  <c r="I3" i="15"/>
  <c r="F3" i="15"/>
  <c r="E3" i="15"/>
  <c r="E12" i="15" s="1"/>
  <c r="D21" i="15" s="1"/>
  <c r="D3" i="15"/>
  <c r="D12" i="15" s="1"/>
  <c r="D20" i="15" s="1"/>
  <c r="C3" i="15"/>
  <c r="C12" i="15" s="1"/>
  <c r="B3" i="15"/>
  <c r="B12" i="15" s="1"/>
  <c r="H37" i="14"/>
  <c r="H36" i="14"/>
  <c r="H35" i="14"/>
  <c r="H34" i="14"/>
  <c r="H33" i="14"/>
  <c r="H32" i="14"/>
  <c r="H31" i="14"/>
  <c r="H30" i="14"/>
  <c r="H29" i="14"/>
  <c r="H28" i="14"/>
  <c r="H27" i="14"/>
  <c r="L22" i="14"/>
  <c r="K22" i="14"/>
  <c r="J22" i="14"/>
  <c r="I22" i="14"/>
  <c r="L21" i="14"/>
  <c r="K21" i="14"/>
  <c r="J21" i="14"/>
  <c r="I21" i="14"/>
  <c r="A21" i="14"/>
  <c r="L20" i="14"/>
  <c r="K20" i="14"/>
  <c r="J20" i="14"/>
  <c r="I20" i="14"/>
  <c r="L19" i="14"/>
  <c r="K19" i="14"/>
  <c r="J19" i="14"/>
  <c r="I19" i="14"/>
  <c r="A19" i="14"/>
  <c r="L18" i="14"/>
  <c r="K18" i="14"/>
  <c r="J18" i="14"/>
  <c r="I18" i="14"/>
  <c r="A18" i="14"/>
  <c r="L17" i="14"/>
  <c r="K17" i="14"/>
  <c r="J17" i="14"/>
  <c r="I17" i="14"/>
  <c r="L16" i="14"/>
  <c r="K16" i="14"/>
  <c r="J16" i="14"/>
  <c r="I16" i="14"/>
  <c r="L15" i="14"/>
  <c r="K15" i="14"/>
  <c r="J15" i="14"/>
  <c r="I15" i="14"/>
  <c r="L14" i="14"/>
  <c r="K14" i="14"/>
  <c r="J14" i="14"/>
  <c r="I14" i="14"/>
  <c r="L13" i="14"/>
  <c r="K13" i="14"/>
  <c r="J13" i="14"/>
  <c r="I13" i="14"/>
  <c r="L12" i="14"/>
  <c r="K12" i="14"/>
  <c r="J12" i="14"/>
  <c r="I12" i="14"/>
  <c r="L11" i="14"/>
  <c r="K11" i="14"/>
  <c r="J11" i="14"/>
  <c r="I11" i="14"/>
  <c r="F11" i="14"/>
  <c r="E11" i="14"/>
  <c r="D11" i="14"/>
  <c r="C11" i="14"/>
  <c r="B11" i="14"/>
  <c r="L10" i="14"/>
  <c r="K10" i="14"/>
  <c r="J10" i="14"/>
  <c r="I10" i="14"/>
  <c r="F10" i="14"/>
  <c r="E10" i="14"/>
  <c r="D10" i="14"/>
  <c r="C10" i="14"/>
  <c r="B10" i="14"/>
  <c r="L9" i="14"/>
  <c r="K9" i="14"/>
  <c r="J9" i="14"/>
  <c r="I9" i="14"/>
  <c r="F9" i="14"/>
  <c r="E9" i="14"/>
  <c r="D9" i="14"/>
  <c r="C9" i="14"/>
  <c r="B9" i="14"/>
  <c r="L8" i="14"/>
  <c r="K8" i="14"/>
  <c r="J8" i="14"/>
  <c r="I8" i="14"/>
  <c r="F8" i="14"/>
  <c r="E8" i="14"/>
  <c r="D8" i="14"/>
  <c r="C8" i="14"/>
  <c r="B8" i="14"/>
  <c r="L7" i="14"/>
  <c r="K7" i="14"/>
  <c r="J7" i="14"/>
  <c r="I7" i="14"/>
  <c r="F7" i="14"/>
  <c r="E7" i="14"/>
  <c r="D7" i="14"/>
  <c r="C7" i="14"/>
  <c r="B7" i="14"/>
  <c r="L6" i="14"/>
  <c r="K6" i="14"/>
  <c r="J6" i="14"/>
  <c r="I6" i="14"/>
  <c r="F6" i="14"/>
  <c r="E6" i="14"/>
  <c r="D6" i="14"/>
  <c r="C6" i="14"/>
  <c r="B6" i="14"/>
  <c r="L5" i="14"/>
  <c r="K5" i="14"/>
  <c r="J5" i="14"/>
  <c r="I5" i="14"/>
  <c r="I23" i="14" s="1"/>
  <c r="F5" i="14"/>
  <c r="E5" i="14"/>
  <c r="D5" i="14"/>
  <c r="C5" i="14"/>
  <c r="B5" i="14"/>
  <c r="L4" i="14"/>
  <c r="K4" i="14"/>
  <c r="J4" i="14"/>
  <c r="J23" i="14" s="1"/>
  <c r="I4" i="14"/>
  <c r="F4" i="14"/>
  <c r="E4" i="14"/>
  <c r="E12" i="14" s="1"/>
  <c r="D21" i="14" s="1"/>
  <c r="D4" i="14"/>
  <c r="C4" i="14"/>
  <c r="B4" i="14"/>
  <c r="L3" i="14"/>
  <c r="L23" i="14" s="1"/>
  <c r="K3" i="14"/>
  <c r="K23" i="14" s="1"/>
  <c r="J3" i="14"/>
  <c r="I3" i="14"/>
  <c r="F3" i="14"/>
  <c r="F12" i="14" s="1"/>
  <c r="D22" i="14" s="1"/>
  <c r="E3" i="14"/>
  <c r="D3" i="14"/>
  <c r="D12" i="14" s="1"/>
  <c r="D20" i="14" s="1"/>
  <c r="C3" i="14"/>
  <c r="C12" i="14" s="1"/>
  <c r="B3" i="14"/>
  <c r="B12" i="14" s="1"/>
  <c r="H37" i="13"/>
  <c r="H36" i="13"/>
  <c r="H35" i="13"/>
  <c r="H34" i="13"/>
  <c r="H33" i="13"/>
  <c r="H32" i="13"/>
  <c r="H31" i="13"/>
  <c r="H30" i="13"/>
  <c r="H29" i="13"/>
  <c r="H28" i="13"/>
  <c r="H27" i="13"/>
  <c r="L22" i="13"/>
  <c r="K22" i="13"/>
  <c r="J22" i="13"/>
  <c r="I22" i="13"/>
  <c r="L21" i="13"/>
  <c r="K21" i="13"/>
  <c r="J21" i="13"/>
  <c r="I21" i="13"/>
  <c r="A21" i="13"/>
  <c r="L20" i="13"/>
  <c r="K20" i="13"/>
  <c r="J20" i="13"/>
  <c r="I20" i="13"/>
  <c r="L19" i="13"/>
  <c r="K19" i="13"/>
  <c r="J19" i="13"/>
  <c r="I19" i="13"/>
  <c r="A19" i="13"/>
  <c r="L18" i="13"/>
  <c r="K18" i="13"/>
  <c r="J18" i="13"/>
  <c r="I18" i="13"/>
  <c r="A18" i="13"/>
  <c r="L17" i="13"/>
  <c r="K17" i="13"/>
  <c r="J17" i="13"/>
  <c r="I17" i="13"/>
  <c r="L16" i="13"/>
  <c r="K16" i="13"/>
  <c r="J16" i="13"/>
  <c r="I16" i="13"/>
  <c r="L15" i="13"/>
  <c r="K15" i="13"/>
  <c r="J15" i="13"/>
  <c r="I15" i="13"/>
  <c r="L14" i="13"/>
  <c r="K14" i="13"/>
  <c r="J14" i="13"/>
  <c r="I14" i="13"/>
  <c r="L13" i="13"/>
  <c r="K13" i="13"/>
  <c r="J13" i="13"/>
  <c r="I13" i="13"/>
  <c r="L12" i="13"/>
  <c r="K12" i="13"/>
  <c r="J12" i="13"/>
  <c r="I12" i="13"/>
  <c r="L11" i="13"/>
  <c r="K11" i="13"/>
  <c r="J11" i="13"/>
  <c r="I11" i="13"/>
  <c r="F11" i="13"/>
  <c r="E11" i="13"/>
  <c r="D11" i="13"/>
  <c r="C11" i="13"/>
  <c r="B11" i="13"/>
  <c r="L10" i="13"/>
  <c r="K10" i="13"/>
  <c r="J10" i="13"/>
  <c r="I10" i="13"/>
  <c r="F10" i="13"/>
  <c r="E10" i="13"/>
  <c r="D10" i="13"/>
  <c r="C10" i="13"/>
  <c r="B10" i="13"/>
  <c r="L9" i="13"/>
  <c r="K9" i="13"/>
  <c r="J9" i="13"/>
  <c r="I9" i="13"/>
  <c r="F9" i="13"/>
  <c r="E9" i="13"/>
  <c r="D9" i="13"/>
  <c r="C9" i="13"/>
  <c r="B9" i="13"/>
  <c r="L8" i="13"/>
  <c r="K8" i="13"/>
  <c r="J8" i="13"/>
  <c r="I8" i="13"/>
  <c r="F8" i="13"/>
  <c r="E8" i="13"/>
  <c r="D8" i="13"/>
  <c r="C8" i="13"/>
  <c r="B8" i="13"/>
  <c r="L7" i="13"/>
  <c r="K7" i="13"/>
  <c r="J7" i="13"/>
  <c r="I7" i="13"/>
  <c r="F7" i="13"/>
  <c r="E7" i="13"/>
  <c r="D7" i="13"/>
  <c r="C7" i="13"/>
  <c r="B7" i="13"/>
  <c r="L6" i="13"/>
  <c r="K6" i="13"/>
  <c r="J6" i="13"/>
  <c r="I6" i="13"/>
  <c r="F6" i="13"/>
  <c r="E6" i="13"/>
  <c r="D6" i="13"/>
  <c r="C6" i="13"/>
  <c r="B6" i="13"/>
  <c r="L5" i="13"/>
  <c r="K5" i="13"/>
  <c r="J5" i="13"/>
  <c r="I5" i="13"/>
  <c r="F5" i="13"/>
  <c r="E5" i="13"/>
  <c r="D5" i="13"/>
  <c r="C5" i="13"/>
  <c r="B5" i="13"/>
  <c r="L4" i="13"/>
  <c r="K4" i="13"/>
  <c r="J4" i="13"/>
  <c r="I4" i="13"/>
  <c r="I23" i="13" s="1"/>
  <c r="F4" i="13"/>
  <c r="F12" i="13" s="1"/>
  <c r="D22" i="13" s="1"/>
  <c r="E4" i="13"/>
  <c r="D4" i="13"/>
  <c r="D12" i="13" s="1"/>
  <c r="D20" i="13" s="1"/>
  <c r="C4" i="13"/>
  <c r="B4" i="13"/>
  <c r="L3" i="13"/>
  <c r="L23" i="13" s="1"/>
  <c r="K3" i="13"/>
  <c r="K23" i="13" s="1"/>
  <c r="J3" i="13"/>
  <c r="J23" i="13" s="1"/>
  <c r="I3" i="13"/>
  <c r="F3" i="13"/>
  <c r="E3" i="13"/>
  <c r="E12" i="13" s="1"/>
  <c r="D21" i="13" s="1"/>
  <c r="D3" i="13"/>
  <c r="C3" i="13"/>
  <c r="C12" i="13" s="1"/>
  <c r="B3" i="13"/>
  <c r="B12" i="13" s="1"/>
  <c r="R2" i="6"/>
  <c r="R2" i="5"/>
  <c r="H42" i="2"/>
  <c r="G42" i="2"/>
  <c r="F42" i="2"/>
  <c r="E42" i="2"/>
  <c r="D42" i="2"/>
  <c r="C42" i="2"/>
  <c r="B42" i="2"/>
  <c r="H41" i="2"/>
  <c r="G41" i="2"/>
  <c r="F41" i="2"/>
  <c r="E41" i="2"/>
  <c r="D41" i="2"/>
  <c r="C41" i="2"/>
  <c r="B41" i="2"/>
  <c r="H40" i="2"/>
  <c r="G40" i="2"/>
  <c r="F40" i="2"/>
  <c r="D40" i="2"/>
  <c r="C40" i="2"/>
  <c r="B40" i="2"/>
  <c r="H39" i="2"/>
  <c r="G39" i="2"/>
  <c r="F39" i="2"/>
  <c r="D39" i="2"/>
  <c r="C39" i="2"/>
  <c r="B39" i="2"/>
  <c r="H38" i="2"/>
  <c r="G38" i="2"/>
  <c r="E38" i="2"/>
  <c r="D38" i="2"/>
  <c r="C38" i="2"/>
  <c r="B38" i="2"/>
  <c r="H37" i="2"/>
  <c r="G37" i="2"/>
  <c r="F37" i="2"/>
  <c r="D37" i="2"/>
  <c r="C37" i="2"/>
  <c r="B37" i="2"/>
  <c r="H36" i="2"/>
  <c r="G36" i="2"/>
  <c r="F36" i="2"/>
  <c r="D36" i="2"/>
  <c r="C36" i="2"/>
  <c r="B36" i="2"/>
  <c r="H35" i="2"/>
  <c r="G35" i="2"/>
  <c r="F35" i="2"/>
  <c r="D35" i="2"/>
  <c r="C35" i="2"/>
  <c r="B35" i="2"/>
  <c r="H34" i="2"/>
  <c r="G34" i="2"/>
  <c r="F34" i="2"/>
  <c r="D34" i="2"/>
  <c r="C34" i="2"/>
  <c r="B34" i="2"/>
  <c r="H33" i="2"/>
  <c r="G33" i="2"/>
  <c r="F33" i="2"/>
  <c r="D33" i="2"/>
  <c r="C33" i="2"/>
  <c r="B33" i="2"/>
  <c r="H32" i="2"/>
  <c r="G32" i="2"/>
  <c r="F32" i="2"/>
  <c r="D32" i="2"/>
  <c r="C32" i="2"/>
  <c r="B32" i="2"/>
  <c r="H31" i="2"/>
  <c r="G31" i="2"/>
  <c r="D31" i="2"/>
  <c r="C31" i="2"/>
  <c r="B31" i="2"/>
  <c r="H30" i="2"/>
  <c r="G30" i="2"/>
  <c r="D30" i="2"/>
  <c r="C30" i="2"/>
  <c r="B30" i="2"/>
  <c r="H29" i="2"/>
  <c r="G29" i="2"/>
  <c r="F29" i="2"/>
  <c r="D29" i="2"/>
  <c r="C29" i="2"/>
  <c r="B29" i="2"/>
  <c r="H28" i="2"/>
  <c r="G28" i="2"/>
  <c r="F28" i="2"/>
  <c r="D28" i="2"/>
  <c r="C28" i="2"/>
  <c r="B28" i="2"/>
  <c r="H27" i="2"/>
  <c r="G27" i="2"/>
  <c r="D27" i="2"/>
  <c r="C27" i="2"/>
  <c r="B27" i="2"/>
  <c r="H26" i="2"/>
  <c r="G26" i="2"/>
  <c r="D26" i="2"/>
  <c r="C26" i="2"/>
  <c r="B26" i="2"/>
  <c r="H25" i="2"/>
  <c r="G25" i="2"/>
  <c r="F25" i="2"/>
  <c r="E25" i="2"/>
  <c r="D25" i="2"/>
  <c r="C25" i="2"/>
  <c r="B25" i="2"/>
  <c r="H24" i="2"/>
  <c r="G24" i="2"/>
  <c r="F24" i="2"/>
  <c r="D24" i="2"/>
  <c r="C24" i="2"/>
  <c r="B24" i="2"/>
  <c r="H23" i="2"/>
  <c r="G23" i="2"/>
  <c r="F23" i="2"/>
  <c r="E23" i="2"/>
  <c r="D23" i="2"/>
  <c r="C23" i="2"/>
  <c r="B23" i="2"/>
  <c r="A23" i="2"/>
  <c r="H22" i="2"/>
  <c r="G22" i="2"/>
  <c r="F22" i="2"/>
  <c r="D22" i="2"/>
  <c r="C22" i="2"/>
  <c r="B22" i="2"/>
  <c r="H21" i="2"/>
  <c r="G21" i="2"/>
  <c r="F21" i="2"/>
  <c r="D21" i="2"/>
  <c r="C21" i="2"/>
  <c r="B21" i="2"/>
  <c r="H20" i="2"/>
  <c r="G20" i="2"/>
  <c r="F20" i="2"/>
  <c r="D20" i="2"/>
  <c r="C20" i="2"/>
  <c r="B20" i="2"/>
  <c r="H19" i="2"/>
  <c r="G19" i="2"/>
  <c r="E19" i="2"/>
  <c r="D19" i="2"/>
  <c r="C19" i="2"/>
  <c r="B19" i="2"/>
  <c r="H18" i="2"/>
  <c r="G18" i="2"/>
  <c r="F18" i="2"/>
  <c r="E18" i="2"/>
  <c r="D18" i="2"/>
  <c r="C18" i="2"/>
  <c r="B18" i="2"/>
  <c r="H17" i="2"/>
  <c r="G17" i="2"/>
  <c r="F17" i="2"/>
  <c r="D17" i="2"/>
  <c r="C17" i="2"/>
  <c r="B17" i="2"/>
  <c r="H16" i="2"/>
  <c r="G16" i="2"/>
  <c r="F16" i="2"/>
  <c r="D16" i="2"/>
  <c r="C16" i="2"/>
  <c r="B16" i="2"/>
  <c r="A16" i="2"/>
  <c r="H15" i="2"/>
  <c r="G15" i="2"/>
  <c r="F15" i="2"/>
  <c r="D15" i="2"/>
  <c r="C15" i="2"/>
  <c r="B15" i="2"/>
  <c r="A15" i="2"/>
  <c r="H14" i="2"/>
  <c r="G14" i="2"/>
  <c r="F14" i="2"/>
  <c r="E14" i="2"/>
  <c r="D14" i="2"/>
  <c r="C14" i="2"/>
  <c r="B14" i="2"/>
  <c r="H13" i="2"/>
  <c r="G13" i="2"/>
  <c r="D13" i="2"/>
  <c r="C13" i="2"/>
  <c r="B13" i="2"/>
  <c r="H12" i="2"/>
  <c r="G12" i="2"/>
  <c r="F12" i="2"/>
  <c r="D12" i="2"/>
  <c r="C12" i="2"/>
  <c r="B12" i="2"/>
  <c r="H11" i="2"/>
  <c r="G11" i="2"/>
  <c r="F11" i="2"/>
  <c r="D11" i="2"/>
  <c r="C11" i="2"/>
  <c r="B11" i="2"/>
  <c r="H10" i="2"/>
  <c r="G10" i="2"/>
  <c r="F10" i="2"/>
  <c r="E10" i="2"/>
  <c r="D10" i="2"/>
  <c r="C10" i="2"/>
  <c r="B10" i="2"/>
  <c r="H9" i="2"/>
  <c r="G9" i="2"/>
  <c r="F9" i="2"/>
  <c r="D9" i="2"/>
  <c r="C9" i="2"/>
  <c r="B9" i="2"/>
  <c r="H8" i="2"/>
  <c r="G8" i="2"/>
  <c r="F8" i="2"/>
  <c r="D8" i="2"/>
  <c r="C8" i="2"/>
  <c r="B8" i="2"/>
  <c r="H7" i="2"/>
  <c r="G7" i="2"/>
  <c r="F7" i="2"/>
  <c r="D7" i="2"/>
  <c r="C7" i="2"/>
  <c r="B7" i="2"/>
  <c r="H6" i="2"/>
  <c r="G6" i="2"/>
  <c r="D6" i="2"/>
  <c r="C6" i="2"/>
  <c r="B6" i="2"/>
  <c r="H5" i="2"/>
  <c r="G5" i="2"/>
  <c r="D5" i="2"/>
  <c r="C5" i="2"/>
  <c r="B5" i="2"/>
  <c r="H4" i="2"/>
  <c r="G4" i="2"/>
  <c r="D4" i="2"/>
  <c r="C4" i="2"/>
  <c r="B4" i="2"/>
  <c r="H3" i="2"/>
  <c r="G3" i="2"/>
  <c r="D3" i="2"/>
  <c r="C3" i="2"/>
  <c r="B3" i="2"/>
  <c r="H2" i="2"/>
  <c r="G2" i="2"/>
  <c r="D2" i="2"/>
  <c r="C2" i="2"/>
  <c r="B2" i="2"/>
  <c r="H1" i="2"/>
  <c r="G1" i="2"/>
  <c r="F1" i="2"/>
  <c r="E1" i="2"/>
  <c r="D1" i="2"/>
  <c r="C1" i="2"/>
  <c r="B1" i="2"/>
  <c r="A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tc={41b1b6f6-19a5-488d-8b60-126d395bdf24}</author>
  </authors>
  <commentList>
    <comment ref="A1" authorId="0" shapeId="0" xr:uid="{41B1B6F6-19A5-488D-8B60-126D395BDF2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tc={2493005d-d845-4dbd-8d9b-6c87f1137619}</author>
    <author>tc={4ea9c0af-aee7-4448-9028-e7dbadcb53bd}</author>
    <author>tc={dce7bd32-e4db-4f9d-bcfe-d4f5caed89e4}</author>
    <author>tc={a618ab7e-b33c-4590-a228-1cdca1c50673}</author>
    <author>tc={d78470cf-58de-46f7-abfb-3faf5eddaeeb}</author>
    <author>tc={fb45f6a1-5e92-46d9-892f-4e664d1c4635}</author>
    <author>tc={ba86f49f-8cc8-40cd-a07c-536b1e1602c6}</author>
  </authors>
  <commentList>
    <comment ref="A1" authorId="0" shapeId="0" xr:uid="{2493005D-D845-4DBD-8D9B-6C87F113761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r>
      </text>
    </comment>
    <comment ref="B175" authorId="1" shapeId="0" xr:uid="{4EA9C0AF-AEE7-4448-9028-E7DBADCB53BD}">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14-18 Света
</t>
        </r>
      </text>
    </comment>
    <comment ref="B184" authorId="2" shapeId="0" xr:uid="{DCE7BD32-E4DB-4F9D-BCFE-D4F5CAED89E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9-13 Аня
</t>
        </r>
      </text>
    </comment>
    <comment ref="B220" authorId="3" shapeId="0" xr:uid="{A618AB7E-B33C-4590-A228-1CDCA1C5067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17-18 Света
</t>
        </r>
      </text>
    </comment>
    <comment ref="B234" authorId="4" shapeId="0" xr:uid="{D78470CF-58DE-46F7-ABFB-3FAF5EDDAEE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17-23 дежурит Аня
</t>
        </r>
      </text>
    </comment>
    <comment ref="B245" authorId="5" shapeId="0" xr:uid="{FB45F6A1-5E92-46D9-892F-4E664D1C463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14-17 Аня
</t>
        </r>
      </text>
    </comment>
    <comment ref="B282" authorId="6" shapeId="0" xr:uid="{BA86F49F-8CC8-40CD-A07C-536B1E1602C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tc={5b7d10a2-1516-4ca2-a685-eb038a434515}</author>
    <author>tc={277f36d5-130f-48c8-8bf7-a54efb3f93ed}</author>
    <author>tc={aca98113-445c-4590-bdb1-9a5e2bdf4e0a}</author>
  </authors>
  <commentList>
    <comment ref="B44" authorId="0" shapeId="0" xr:uid="{5B7D10A2-1516-4CA2-A685-EB038A43451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9-23 Оля
</t>
        </r>
      </text>
    </comment>
    <comment ref="B58" authorId="1" shapeId="0" xr:uid="{277F36D5-130F-48C8-8BF7-A54EFB3F93ED}">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9-14 Оля
</t>
        </r>
      </text>
    </comment>
    <comment ref="B142" authorId="2" shapeId="0" xr:uid="{ACA98113-445C-4590-BDB1-9A5E2BDF4E0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9-10 Оля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tc={084191b0-1c18-49b9-a7bd-34b702531a1e}</author>
    <author>tc={32c6fed0-cb84-471b-8904-33f795804aa7}</author>
    <author>tc={be783915-c40a-4f2a-b9a5-6daaf992567a}</author>
    <author>tc={278b37ce-1532-4827-b506-d706466b7377}</author>
  </authors>
  <commentList>
    <comment ref="B173" authorId="0" shapeId="0" xr:uid="{084191B0-1C18-49B9-A7BD-34B702531A1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r>
      </text>
    </comment>
    <comment ref="B258" authorId="1" shapeId="0" xr:uid="{32C6FED0-CB84-471B-8904-33F795804AA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r>
      </text>
    </comment>
    <comment ref="B282" authorId="2" shapeId="0" xr:uid="{BE783915-C40A-4F2A-B9A5-6DAAF992567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r>
      </text>
    </comment>
    <comment ref="B355" authorId="3" shapeId="0" xr:uid="{278B37CE-1532-4827-B506-D706466B737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tc={57b3a26d-4637-4d24-b4c9-fbfe2e40d536}</author>
    <author>tc={bd476c60-2c15-4cdf-874f-8d67141d4281}</author>
    <author>tc={f790c3a2-6ca6-44db-b4f5-3b9b3406fcce}</author>
    <author>tc={2accbc97-2203-48ef-b0c7-7d52e6066d93}</author>
    <author>tc={8a789e0f-e920-4353-8388-87997cce0ae0}</author>
    <author>tc={daed384a-5157-4acb-bfd8-08b49fa1f6aa}</author>
  </authors>
  <commentList>
    <comment ref="B4" authorId="0" shapeId="0" xr:uid="{57B3A26D-4637-4D24-B4C9-FBFE2E40D53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r>
      </text>
    </comment>
    <comment ref="B12" authorId="1" shapeId="0" xr:uid="{BD476C60-2C15-4CDF-874F-8D67141D428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r>
      </text>
    </comment>
    <comment ref="B100" authorId="2" shapeId="0" xr:uid="{F790C3A2-6CA6-44DB-B4F5-3B9B3406FCC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r>
      </text>
    </comment>
    <comment ref="B114" authorId="3" shapeId="0" xr:uid="{2ACCBC97-2203-48EF-B0C7-7D52E6066D9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Егор 09-13
</t>
        </r>
      </text>
    </comment>
    <comment ref="B221" authorId="4" shapeId="0" xr:uid="{8A789E0F-E920-4353-8388-87997CCE0AE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r>
      </text>
    </comment>
    <comment ref="B354" authorId="5" shapeId="0" xr:uid="{DAED384A-5157-4ACB-BFD8-08B49FA1F6A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tc={953347e2-1d8f-4cdb-b8c0-18e53f2f8565}</author>
    <author>tc={f67f36b4-a5be-41e9-ade5-fd7e54f6de32}</author>
    <author>tc={8dd0df5f-8975-4fb8-ad7f-053d38c390b1}</author>
  </authors>
  <commentList>
    <comment ref="B134" authorId="0" shapeId="0" xr:uid="{953347E2-1D8F-4CDB-B8C0-18E53F2F856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r>
      </text>
    </comment>
    <comment ref="B349" authorId="1" shapeId="0" xr:uid="{F67F36B4-A5BE-41E9-ADE5-FD7E54F6DE3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r>
      </text>
    </comment>
    <comment ref="B396" authorId="2" shapeId="0" xr:uid="{8DD0DF5F-8975-4FB8-AD7F-053D38C390B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tc={25a6a8b6-bf07-48eb-9d42-50c63bf9c244}</author>
    <author>tc={f7b332d5-144f-4f1c-a2e2-b5235878a52a}</author>
  </authors>
  <commentList>
    <comment ref="B75" authorId="0" shapeId="0" xr:uid="{25A6A8B6-BF07-48EB-9D42-50C63BF9C24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r>
      </text>
    </comment>
    <comment ref="B100" authorId="1" shapeId="0" xr:uid="{F7B332D5-144F-4F1C-A2E2-B5235878A52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tc={f44bc9a8-2989-4b5f-b3b9-5b59da17f19d}</author>
  </authors>
  <commentList>
    <comment ref="B1" authorId="0" shapeId="0" xr:uid="{88AFCE43-0FD6-4460-87BF-273AC3D1FED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tc={18240639-ecc9-42e7-9dd9-984d204d1f57}</author>
    <author>tc={36f508d5-ba4c-491e-b12c-a2dcb09a5206}</author>
    <author>tc={02d75216-edf9-47b7-a12a-5d68b5a6eb3e}</author>
    <author>tc={61ca63d4-18b2-46d2-b5d9-52bf568d204a}</author>
    <author>tc={e109e3be-1313-4e7a-a312-f23d3c2da627}</author>
    <author>tc={a5de9592-366b-4c6e-99fe-43570a1254a8}</author>
    <author>tc={cd661590-cb0c-4c73-8eee-336465fbb875}</author>
    <author>tc={88b16c43-4dd4-4e18-abd5-764156c110b3}</author>
    <author>tc={9f54a06c-cb18-4da0-923f-a7f852fe1fc0}</author>
    <author>tc={9fcba39b-9472-42c6-bfb5-227bd8959748}</author>
  </authors>
  <commentList>
    <comment ref="B19" authorId="0" shapeId="0" xr:uid="{18240639-ECC9-42E7-9DD9-984D204D1F5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r>
      </text>
    </comment>
    <comment ref="B90" authorId="1" shapeId="0" xr:uid="{36F508D5-BA4C-491E-B12C-A2DCB09A520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96" authorId="2" shapeId="0" xr:uid="{02D75216-EDF9-47B7-A12A-5D68B5A6EB3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r>
      </text>
    </comment>
    <comment ref="B108" authorId="3" shapeId="0" xr:uid="{61CA63D4-18B2-46D2-B5D9-52BF568D204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19" authorId="4" shapeId="0" xr:uid="{E109E3BE-1313-4E7A-A312-F23D3C2DA62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r>
      </text>
    </comment>
    <comment ref="B184" authorId="5" shapeId="0" xr:uid="{A5DE9592-366B-4C6E-99FE-43570A1254A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r>
      </text>
    </comment>
    <comment ref="B186" authorId="6" shapeId="0" xr:uid="{CD661590-CB0C-4C73-8EEE-336465FBB87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89" authorId="7" shapeId="0" xr:uid="{88B16C43-4DD4-4E18-ABD5-764156C110B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r>
      </text>
    </comment>
    <comment ref="B200" authorId="8" shapeId="0" xr:uid="{9F54A06C-CB18-4DA0-923F-A7F852FE1FC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r>
      </text>
    </comment>
    <comment ref="B207" authorId="9" shapeId="0" xr:uid="{9FCBA39B-9472-42C6-BFB5-227BD895974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tc={330df8e2-caf7-4f86-951e-9d23be735693}</author>
    <author>tc={f047b4f8-7af0-4e78-a2ed-c2c542c613a4}</author>
  </authors>
  <commentList>
    <comment ref="B172" authorId="0" shapeId="0" xr:uid="{330DF8E2-CAF7-4F86-951E-9D23BE73569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r>
      </text>
    </comment>
    <comment ref="B186" authorId="1" shapeId="0" xr:uid="{F047B4F8-7AF0-4E78-A2ED-C2C542C613A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tc={dde385c5-25eb-48d2-92a5-af59286af4f8}</author>
    <author>tc={2877b7e1-12c1-47bd-87b8-9a476ab64121}</author>
  </authors>
  <commentList>
    <comment ref="B174" authorId="0" shapeId="0" xr:uid="{DDE385C5-25EB-48D2-92A5-AF59286AF4F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r>
      </text>
    </comment>
    <comment ref="B175" authorId="1" shapeId="0" xr:uid="{2877B7E1-12C1-47BD-87B8-9A476AB6412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tc={615ad831-3d0e-4bb8-a778-88d3b2a4d30f}</author>
  </authors>
  <commentList>
    <comment ref="E31" authorId="0" shapeId="0" xr:uid="{615AD831-3D0E-4BB8-A778-88D3B2A4D30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tc={4975c666-cb54-42cf-8b49-f395d8aad9ce}</author>
  </authors>
  <commentList>
    <comment ref="B195" authorId="0" shapeId="0" xr:uid="{4975C666-CB54-42CF-8B49-F395D8AAD9C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tc={59bd2797-3155-48b7-8238-7e2fd6e2e751}</author>
  </authors>
  <commentList>
    <comment ref="A6" authorId="0" shapeId="0" xr:uid="{59BD2797-3155-48B7-8238-7E2FD6E2E75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tc={971016d7-a454-486e-a8ad-e8897d6552c5}</author>
  </authors>
  <commentList>
    <comment ref="A6" authorId="0" shapeId="0" xr:uid="{971016D7-A454-486E-A8AD-E8897D6552C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tc={77444f47-e73a-40e8-93c4-6fead69299ce}</author>
  </authors>
  <commentList>
    <comment ref="B3" authorId="0" shapeId="0" xr:uid="{77444F47-E73A-40E8-93C4-6FEAD69299C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tc={2626a528-a7f7-4913-b823-8beaa2b41670}</author>
  </authors>
  <commentList>
    <comment ref="B422" authorId="0" shapeId="0" xr:uid="{2626A528-A7F7-4913-B823-8BEAA2B4167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tc={43eacdbb-6ae4-43b2-a8c4-b9de2036eb4b}</author>
    <author>tc={80141eba-1cca-470b-8965-d047cc9ab356}</author>
  </authors>
  <commentList>
    <comment ref="B310" authorId="0" shapeId="0" xr:uid="{43EACDBB-6AE4-43B2-A8C4-B9DE2036EB4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r>
      </text>
    </comment>
    <comment ref="B352" authorId="1" shapeId="0" xr:uid="{80141EBA-1CCA-470B-8965-D047CC9AB35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tc={c06fe235-d0d5-4e90-9b2d-881bf5dd8378}</author>
  </authors>
  <commentList>
    <comment ref="G104" authorId="0" shapeId="0" xr:uid="{C06FE235-D0D5-4E90-9B2D-881BF5DD837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tc={727e5e61-f83c-4e01-a047-30a82687e9a9}</author>
  </authors>
  <commentList>
    <comment ref="A2" authorId="0" shapeId="0" xr:uid="{727E5E61-F83C-4E01-A047-30A82687E9A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tc={265a7450-2cc8-47dc-bf95-d75eef319122}</author>
  </authors>
  <commentList>
    <comment ref="A7" authorId="0" shapeId="0" xr:uid="{265A7450-2CC8-47DC-BF95-D75EEF31912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два часа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tc={93617a1a-4142-4364-8502-ce3b75a10504}</author>
  </authors>
  <commentList>
    <comment ref="A5" authorId="0" shapeId="0" xr:uid="{93617A1A-4142-4364-8502-CE3B75A1050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- 1 час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tc={2a384a01-e8c9-4e15-a90a-a2f10591a11e}</author>
    <author>tc={30d243b5-2dc6-448d-995f-330756d5a3a7}</author>
  </authors>
  <commentList>
    <comment ref="B10" authorId="0" shapeId="0" xr:uid="{2A384A01-E8C9-4E15-A90A-A2F10591A11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r>
      </text>
    </comment>
    <comment ref="B11" authorId="1" shapeId="0" xr:uid="{30D243B5-2DC6-448D-995F-330756D5A3A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tc={cfaef906-8b90-4b24-8b87-7176abab0d73}</author>
    <author>tc={84d9bbfe-6f1a-4293-9ef0-9c7f1ac3a07f}</author>
    <author>tc={8c8b8e7e-43ba-4ff4-9620-4a4431962630}</author>
    <author>tc={58d9a7b9-23b9-4b90-99db-144289accb6f}</author>
  </authors>
  <commentList>
    <comment ref="B7" authorId="0" shapeId="0" xr:uid="{CFAEF906-8B90-4B24-8B87-7176ABAB0D7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r>
      </text>
    </comment>
    <comment ref="B8" authorId="1" shapeId="0" xr:uid="{84D9BBFE-6F1A-4293-9EF0-9C7F1AC3A07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r>
      </text>
    </comment>
    <comment ref="B11" authorId="2" shapeId="0" xr:uid="{8C8B8E7E-43BA-4FF4-9620-4A443196263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r>
      </text>
    </comment>
    <comment ref="B12" authorId="3" shapeId="0" xr:uid="{58D9A7B9-23B9-4B90-99DB-144289ACCB6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tc={cbd56149-0da7-462d-8507-01ceaa249226}</author>
    <author>tc={b171a750-9d8c-412c-96bc-2c2b3081e8dc}</author>
    <author>tc={17451524-d0ec-4663-a475-91657f7b1114}</author>
    <author>tc={ca7e8307-12eb-4ec3-8db5-2dcab2806904}</author>
    <author>tc={49128867-e5d1-4470-9f3b-13635b47b8c9}</author>
    <author>tc={e6fb11f6-a605-4f98-bd07-f538606f45ff}</author>
    <author>tc={d6fc0d74-408e-4eb7-aa23-05c62dca3a1e}</author>
    <author>tc={9f1da8fb-5f78-403f-9fac-af97c6a59040}</author>
    <author>tc={bfe1060e-d65c-4916-9d2c-183f640aab65}</author>
    <author>tc={03884005-08f4-44e9-8b03-28529760e3fd}</author>
    <author>tc={5aed7078-fd26-4008-adb0-fab9dcc4ed36}</author>
    <author>tc={1543a75e-7e81-49b9-afe2-41247828ef24}</author>
    <author>tc={16fe6ac2-b88d-4aba-a543-430613ca62ae}</author>
  </authors>
  <commentList>
    <comment ref="B11" authorId="0" shapeId="0" xr:uid="{CBD56149-0DA7-462D-8507-01CEAA24922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B12" authorId="1" shapeId="0" xr:uid="{B171A750-9D8C-412C-96BC-2C2B3081E8DC}">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H45" authorId="2" shapeId="0" xr:uid="{17451524-D0EC-4663-A475-91657F7B111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r>
      </text>
    </comment>
    <comment ref="J45" authorId="3" shapeId="0" xr:uid="{CA7E8307-12EB-4EC3-8DB5-2DCAB280690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M45" authorId="4" shapeId="0" xr:uid="{49128867-E5D1-4470-9F3B-13635B47B8C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r>
      </text>
    </comment>
    <comment ref="S45" authorId="5" shapeId="0" xr:uid="{E6FB11F6-A605-4F98-BD07-F538606F45F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T45" authorId="6" shapeId="0" xr:uid="{D6FC0D74-408E-4EB7-AA23-05C62DCA3A1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U45" authorId="7" shapeId="0" xr:uid="{9F1DA8FB-5F78-403F-9FAC-AF97C6A5904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K46" authorId="8" shapeId="0" xr:uid="{BFE1060E-D65C-4916-9D2C-183F640AAB6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L46" authorId="9" shapeId="0" xr:uid="{03884005-08F4-44E9-8B03-28529760E3FD}">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N46" authorId="10" shapeId="0" xr:uid="{5AED7078-FD26-4008-ADB0-FAB9DCC4ED3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Q46" authorId="11" shapeId="0" xr:uid="{1543A75E-7E81-49B9-AFE2-41247828EF2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R46" authorId="12" shapeId="0" xr:uid="{16FE6AC2-B88D-4ABA-A543-430613CA62A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tc={0bc944b7-61aa-43f8-adea-9744a3f23048}</author>
  </authors>
  <commentList>
    <comment ref="A11" authorId="0" shapeId="0" xr:uid="{0BC944B7-61AA-43F8-ADEA-9744A3F2304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tc={7d11e89b-1080-4853-b9cb-1689ca99e8e8}</author>
    <author>tc={286f7abe-bd4f-4bdc-adbf-fed0fef35955}</author>
    <author>tc={9d2f4f66-58fe-40cc-90a8-8db351cfa7b2}</author>
    <author>tc={f42ce36a-0752-48d8-b463-ad4bc1e2681a}</author>
  </authors>
  <commentList>
    <comment ref="A9" authorId="0" shapeId="0" xr:uid="{7D11E89B-1080-4853-B9CB-1689CA99E8E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r>
      </text>
    </comment>
    <comment ref="A10" authorId="1" shapeId="0" xr:uid="{286F7ABE-BD4F-4BDC-ADBF-FED0FEF3595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r>
      </text>
    </comment>
    <comment ref="A11" authorId="2" shapeId="0" xr:uid="{9D2F4F66-58FE-40CC-90A8-8DB351CFA7B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r>
      </text>
    </comment>
    <comment ref="B45" authorId="3" shapeId="0" xr:uid="{F42CE36A-0752-48D8-B463-AD4BC1E2681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3ч (за 28.06) + 1ч
</t>
        </r>
      </text>
    </comment>
  </commentList>
</comments>
</file>

<file path=xl/sharedStrings.xml><?xml version="1.0" encoding="utf-8"?>
<sst xmlns="http://schemas.openxmlformats.org/spreadsheetml/2006/main" count="29220" uniqueCount="2536">
  <si>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</si>
  <si>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</si>
  <si>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</si>
  <si>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</si>
  <si>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</si>
  <si>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</si>
  <si>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</si>
  <si>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</si>
  <si>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</si>
  <si>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</si>
  <si>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</si>
  <si>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</si>
  <si>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</si>
  <si>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</si>
  <si>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</si>
  <si>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</si>
  <si>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Мишина Анна</t>
  </si>
  <si>
    <t>9:00-10:00</t>
  </si>
  <si>
    <t>Restream</t>
  </si>
  <si>
    <t>Завершен</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</si>
  <si>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</si>
  <si>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</si>
  <si>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10:00-11:00</t>
  </si>
  <si>
    <t>Не требует инструкции</t>
  </si>
  <si>
    <t>11:00-12:00</t>
  </si>
  <si>
    <t>12:00-13:00</t>
  </si>
  <si>
    <t>13:00-14:00</t>
  </si>
  <si>
    <t>14:00-15:00</t>
  </si>
  <si>
    <t>15:00-16:00</t>
  </si>
  <si>
    <t>16:00-17:00</t>
  </si>
  <si>
    <t>17:00-18:00</t>
  </si>
  <si>
    <t>В работе</t>
  </si>
  <si>
    <t>аналогично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</si>
  <si>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</si>
  <si>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18:00-19:00</t>
  </si>
  <si>
    <t>19:00-20:00</t>
  </si>
  <si>
    <t>20:00-21:00</t>
  </si>
  <si>
    <t>21:00-22:00</t>
  </si>
  <si>
    <t>22:00-23:00</t>
  </si>
  <si>
    <t>вчерашний, в работе
upd 05.02: всё должно работать нормально, клиенту отписались</t>
  </si>
  <si>
    <t>Добрый день, надеюсь о моём вопросе ещё не забыли?</t>
  </si>
  <si>
    <t>МатчТВ</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</si>
  <si>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</si>
  <si>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Добавлена</t>
  </si>
  <si>
    <t>КХЛ</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</si>
  <si>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</si>
  <si>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</si>
  <si>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</si>
  <si>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</si>
  <si>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</si>
  <si>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</si>
  <si>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Гришина Светлана</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</si>
  <si>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</si>
  <si>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</si>
  <si>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МОНИКИ</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</si>
  <si>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</si>
  <si>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</si>
  <si>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</si>
  <si>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</si>
  <si>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</si>
  <si>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</si>
  <si>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</si>
  <si>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Требует добавления</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</si>
  <si>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</si>
  <si>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</si>
  <si>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</si>
  <si>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</si>
  <si>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</si>
  <si>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Новый клиент</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</si>
  <si>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</si>
  <si>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</si>
  <si>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</si>
  <si>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</si>
  <si>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</si>
  <si>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</si>
  <si>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МХЛ</t>
  </si>
  <si>
    <t>передала L2</t>
  </si>
  <si>
    <t>поменяйте, пожалуйста здесь время на 16:00</t>
  </si>
  <si>
    <t>Червякова Ольга</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</si>
  <si>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</si>
  <si>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</si>
  <si>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</si>
  <si>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</si>
  <si>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</si>
  <si>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</si>
  <si>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</si>
  <si>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передала Насте</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</si>
  <si>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</si>
  <si>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</si>
  <si>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</si>
  <si>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</si>
  <si>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</si>
  <si>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Создан тикет</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</si>
  <si>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</si>
  <si>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</si>
  <si>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</si>
  <si>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</si>
  <si>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передала менеджеру</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</si>
  <si>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</si>
  <si>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</si>
  <si>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</si>
  <si>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</si>
  <si>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ТВСтарт</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</si>
  <si>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</si>
  <si>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</si>
  <si>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</si>
  <si>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</si>
  <si>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</si>
  <si>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</si>
  <si>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</si>
  <si>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</si>
  <si>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</si>
  <si>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</si>
  <si>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</si>
  <si>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</si>
  <si>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</si>
  <si>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</si>
  <si>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</si>
  <si>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</si>
  <si>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</si>
  <si>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</si>
  <si>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</si>
  <si>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</si>
  <si>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</si>
  <si>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</si>
  <si>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</si>
  <si>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</si>
  <si>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само починилось</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</si>
  <si>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</si>
  <si>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</si>
  <si>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</si>
  <si>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</si>
  <si>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</si>
  <si>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</si>
  <si>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</si>
  <si>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</si>
  <si>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</si>
  <si>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</si>
  <si>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</si>
  <si>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</si>
  <si>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</si>
  <si>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</si>
  <si>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</si>
  <si>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</si>
  <si>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</si>
  <si>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</si>
  <si>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</si>
  <si>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</si>
  <si>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</si>
  <si>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</si>
  <si>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</si>
  <si>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</si>
  <si>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</si>
  <si>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</si>
  <si>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Ifree</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</si>
  <si>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</si>
  <si>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</si>
  <si>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</si>
  <si>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</si>
  <si>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</si>
  <si>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</si>
  <si>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</si>
  <si>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</si>
  <si>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</si>
  <si>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</si>
  <si>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</si>
  <si>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</si>
  <si>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</si>
  <si>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</si>
  <si>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</si>
  <si>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</si>
  <si>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</si>
  <si>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</si>
  <si>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</si>
  <si>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</si>
  <si>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</si>
  <si>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</si>
  <si>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</si>
  <si>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</si>
  <si>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</si>
  <si>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</si>
  <si>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</si>
  <si>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</si>
  <si>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</si>
  <si>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</si>
  <si>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</si>
  <si>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</si>
  <si>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</si>
  <si>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</si>
  <si>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</si>
  <si>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</si>
  <si>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</si>
  <si>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</si>
  <si>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</si>
  <si>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</si>
  <si>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</si>
  <si>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</si>
  <si>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</si>
  <si>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</si>
  <si>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</si>
  <si>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</si>
  <si>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</si>
  <si>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</si>
  <si>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</si>
  <si>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</si>
  <si>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</si>
  <si>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</si>
  <si>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</si>
  <si>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</si>
  <si>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</si>
  <si>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</si>
  <si>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</si>
  <si>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</si>
  <si>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</si>
  <si>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</si>
  <si>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</si>
  <si>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</si>
  <si>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</si>
  <si>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</si>
  <si>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</si>
  <si>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</si>
  <si>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</si>
  <si>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</si>
  <si>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</si>
  <si>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М1</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</si>
  <si>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</si>
  <si>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</si>
  <si>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</si>
  <si>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</si>
  <si>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</si>
  <si>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</si>
  <si>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</si>
  <si>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</si>
  <si>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</si>
  <si>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</si>
  <si>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</si>
  <si>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</si>
  <si>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</si>
  <si>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</si>
  <si>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</si>
  <si>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</si>
  <si>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</si>
  <si>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</si>
  <si>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</si>
  <si>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</si>
  <si>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</si>
  <si>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</si>
  <si>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</si>
  <si>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</si>
  <si>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</si>
  <si>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</si>
  <si>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</si>
  <si>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</si>
  <si>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</si>
  <si>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</si>
  <si>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</si>
  <si>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</si>
  <si>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</si>
  <si>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</si>
  <si>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</si>
  <si>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</si>
  <si>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</si>
  <si>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</si>
  <si>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</si>
  <si>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</si>
  <si>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</si>
  <si>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</si>
  <si>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</si>
  <si>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</si>
  <si>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</si>
  <si>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</si>
  <si>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</si>
  <si>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</si>
  <si>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</si>
  <si>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</si>
  <si>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</si>
  <si>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</si>
  <si>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</si>
  <si>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</si>
  <si>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</si>
  <si>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</si>
  <si>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</si>
  <si>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</si>
  <si>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</si>
  <si>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</si>
  <si>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</si>
  <si>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</si>
  <si>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</si>
  <si>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</si>
  <si>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</si>
  <si>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u/>
        <sz val="10"/>
        <color rgb="FF1155CC"/>
        <rFont val="Arial"/>
        <family val="2"/>
        <charset val="204"/>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</si>
  <si>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</si>
  <si>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</si>
  <si>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</si>
  <si>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</si>
  <si>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</si>
  <si>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</si>
  <si>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</si>
  <si>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</si>
  <si>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</si>
  <si>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</si>
  <si>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</si>
  <si>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не вернулся с ос</t>
  </si>
  <si>
    <t>добрый день</t>
  </si>
  <si>
    <r>
      <rPr>
        <sz val="10"/>
        <color theme="1"/>
        <rFont val="Arial"/>
        <family val="2"/>
        <charset val="204"/>
      </rPr>
      <t xml:space="preserve">вынесла в мм, Алла ответила клиенту. ситуация с 422 ошибкой повторилась во второй раз, виновник - файлы куки. </t>
    </r>
    <r>
      <rPr>
        <i/>
        <sz val="10"/>
        <color theme="1"/>
        <rFont val="Arial"/>
        <family val="2"/>
        <charset val="204"/>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</si>
  <si>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</si>
  <si>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</si>
  <si>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</si>
  <si>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</si>
  <si>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</si>
  <si>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</si>
  <si>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</si>
  <si>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</si>
  <si>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</si>
  <si>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</si>
  <si>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</si>
  <si>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</si>
  <si>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</si>
  <si>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</si>
  <si>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t xml:space="preserve">Коллеги, посмотрите, плиз, момент </t>
    </r>
    <r>
      <rPr>
        <u/>
        <sz val="10"/>
        <color rgb="FF1155CC"/>
        <rFont val="Arial"/>
        <family val="2"/>
        <charset val="204"/>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</si>
  <si>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</si>
  <si>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</si>
  <si>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</si>
  <si>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</si>
  <si>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</si>
  <si>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</si>
  <si>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</si>
  <si>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</si>
  <si>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</si>
  <si>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</si>
  <si>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</si>
  <si>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</si>
  <si>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</si>
  <si>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</si>
  <si>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</si>
  <si>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</si>
  <si>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</si>
  <si>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</si>
  <si>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</si>
  <si>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</si>
  <si>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</si>
  <si>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</si>
  <si>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</si>
  <si>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</si>
  <si>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</si>
  <si>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</si>
  <si>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</si>
  <si>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</si>
  <si>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</si>
  <si>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</si>
  <si>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</si>
  <si>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</si>
  <si>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</si>
  <si>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</si>
  <si>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</si>
  <si>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RDS</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</si>
  <si>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</si>
  <si>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</si>
  <si>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</si>
  <si>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</si>
  <si>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</si>
  <si>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</si>
  <si>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</si>
  <si>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</si>
  <si>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</si>
  <si>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</si>
  <si>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</si>
  <si>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</si>
  <si>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</si>
  <si>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</si>
  <si>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</si>
  <si>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</si>
  <si>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</si>
  <si>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</si>
  <si>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</si>
  <si>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</si>
  <si>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</si>
  <si>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</si>
  <si>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</si>
  <si>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</si>
  <si>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</si>
  <si>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</si>
  <si>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</si>
  <si>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</si>
  <si>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</si>
  <si>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</si>
  <si>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</si>
  <si>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</si>
  <si>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</si>
  <si>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</si>
  <si>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</si>
  <si>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</si>
  <si>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</si>
  <si>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</si>
  <si>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</si>
  <si>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</si>
  <si>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</si>
  <si>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</si>
  <si>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</si>
  <si>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Прямая речь</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</si>
  <si>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</si>
  <si>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</si>
  <si>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</si>
  <si>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</si>
  <si>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</si>
  <si>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</si>
  <si>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</si>
  <si>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</si>
  <si>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</si>
  <si>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</si>
  <si>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</si>
  <si>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</si>
  <si>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</si>
  <si>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</si>
  <si>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</si>
  <si>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</si>
  <si>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</si>
  <si>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</si>
  <si>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</si>
  <si>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</si>
  <si>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</si>
  <si>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</si>
  <si>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</si>
  <si>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</si>
  <si>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</si>
  <si>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</si>
  <si>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</si>
  <si>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</si>
  <si>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</si>
  <si>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</si>
  <si>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</si>
  <si>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</si>
  <si>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</si>
  <si>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</si>
  <si>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</si>
  <si>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</si>
  <si>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</si>
  <si>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</si>
  <si>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t xml:space="preserve">ведётся </t>
    </r>
    <r>
      <rPr>
        <u/>
        <sz val="10"/>
        <color rgb="FF1155CC"/>
        <rFont val="Arial"/>
        <family val="2"/>
        <charset val="204"/>
      </rPr>
      <t>обсуждение</t>
    </r>
    <r>
      <rPr>
        <sz val="10"/>
        <color rgb="FF000000"/>
        <rFont val="Arial"/>
        <family val="2"/>
        <charset val="204"/>
        <scheme val="mino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</si>
  <si>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</si>
  <si>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</si>
  <si>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</si>
  <si>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</si>
  <si>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</si>
  <si>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t xml:space="preserve">вчерашнее обращение, продублировала в мм, ведётся </t>
    </r>
    <r>
      <rPr>
        <u/>
        <sz val="10"/>
        <color rgb="FF1155CC"/>
        <rFont val="Arial"/>
        <family val="2"/>
        <charset val="204"/>
      </rPr>
      <t>обсуждение</t>
    </r>
    <r>
      <rPr>
        <sz val="10"/>
        <color rgb="FF000000"/>
        <rFont val="Arial"/>
        <family val="2"/>
        <charset val="204"/>
        <scheme val="mino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</si>
  <si>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</si>
  <si>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</si>
  <si>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</si>
  <si>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</si>
  <si>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передала редакторам</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</si>
  <si>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</si>
  <si>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</si>
  <si>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</si>
  <si>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</si>
  <si>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</si>
  <si>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</si>
  <si>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</si>
  <si>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</si>
  <si>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</si>
  <si>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</si>
  <si>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</si>
  <si>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</si>
  <si>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</si>
  <si>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</si>
  <si>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</si>
  <si>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</si>
  <si>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</si>
  <si>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</si>
  <si>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</si>
  <si>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</si>
  <si>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</si>
  <si>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</si>
  <si>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</si>
  <si>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</si>
  <si>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</si>
  <si>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</si>
  <si>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</si>
  <si>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</si>
  <si>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</si>
  <si>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</si>
  <si>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</si>
  <si>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</si>
  <si>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</si>
  <si>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</si>
  <si>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</si>
  <si>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</si>
  <si>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</si>
  <si>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</si>
  <si>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</si>
  <si>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</si>
  <si>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</si>
  <si>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</si>
  <si>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</si>
  <si>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</si>
  <si>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</si>
  <si>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</si>
  <si>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</si>
  <si>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</si>
  <si>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</si>
  <si>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</si>
  <si>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</si>
  <si>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</si>
  <si>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</si>
  <si>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</si>
  <si>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</si>
  <si>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</si>
  <si>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</si>
  <si>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</si>
  <si>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</si>
  <si>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</si>
  <si>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</si>
  <si>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</si>
  <si>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</si>
  <si>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</si>
  <si>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</si>
  <si>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</si>
  <si>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</si>
  <si>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</si>
  <si>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</si>
  <si>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</si>
  <si>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</si>
  <si>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</si>
  <si>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Толкачев Егор</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</si>
  <si>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</si>
  <si>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</si>
  <si>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</si>
  <si>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</si>
  <si>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</si>
  <si>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</si>
  <si>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</si>
  <si>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</si>
  <si>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</si>
  <si>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</si>
  <si>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</si>
  <si>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</si>
  <si>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</si>
  <si>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</si>
  <si>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</si>
  <si>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</si>
  <si>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</si>
  <si>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</si>
  <si>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ОТР</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</si>
  <si>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</si>
  <si>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</si>
  <si>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</si>
  <si>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</si>
  <si>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</si>
  <si>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</si>
  <si>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</si>
  <si>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</si>
  <si>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</si>
  <si>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</si>
  <si>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</si>
  <si>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</si>
  <si>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</si>
  <si>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</si>
  <si>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</si>
  <si>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</si>
  <si>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</si>
  <si>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</si>
  <si>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</si>
  <si>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</si>
  <si>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</si>
  <si>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</si>
  <si>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</si>
  <si>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</si>
  <si>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</si>
  <si>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</si>
  <si>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</si>
  <si>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</si>
  <si>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</si>
  <si>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</si>
  <si>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</si>
  <si>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</si>
  <si>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</si>
  <si>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</si>
  <si>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</si>
  <si>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</si>
  <si>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</si>
  <si>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</si>
  <si>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</si>
  <si>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</si>
  <si>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</si>
  <si>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</si>
  <si>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</si>
  <si>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</si>
  <si>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</si>
  <si>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</si>
  <si>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</si>
  <si>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</si>
  <si>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</si>
  <si>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</si>
  <si>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</si>
  <si>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</si>
  <si>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</si>
  <si>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</si>
  <si>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</si>
  <si>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</si>
  <si>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</si>
  <si>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</si>
  <si>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</si>
  <si>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</si>
  <si>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</si>
  <si>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</si>
  <si>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</si>
  <si>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</si>
  <si>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</si>
  <si>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</si>
  <si>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</si>
  <si>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</si>
  <si>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</si>
  <si>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</si>
  <si>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</si>
  <si>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</si>
  <si>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</si>
  <si>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</si>
  <si>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</si>
  <si>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</si>
  <si>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</si>
  <si>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</si>
  <si>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</si>
  <si>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</si>
  <si>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</si>
  <si>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</si>
  <si>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</si>
  <si>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</si>
  <si>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</si>
  <si>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</si>
  <si>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</si>
  <si>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</si>
  <si>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</si>
  <si>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</si>
  <si>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</si>
  <si>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</si>
  <si>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</si>
  <si>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</si>
  <si>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</si>
  <si>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</si>
  <si>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</si>
  <si>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</si>
  <si>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</si>
  <si>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</si>
  <si>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</si>
  <si>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</si>
  <si>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</si>
  <si>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</si>
  <si>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</si>
  <si>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</si>
  <si>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</si>
  <si>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</si>
  <si>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</si>
  <si>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</si>
  <si>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</si>
  <si>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</si>
  <si>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</si>
  <si>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</si>
  <si>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</si>
  <si>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</si>
  <si>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</si>
  <si>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</si>
  <si>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</si>
  <si>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</si>
  <si>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</si>
  <si>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</si>
  <si>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</si>
  <si>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</si>
  <si>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</si>
  <si>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</si>
  <si>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</si>
  <si>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</si>
  <si>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</si>
  <si>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</si>
  <si>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</si>
  <si>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</si>
  <si>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</si>
  <si>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</si>
  <si>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</si>
  <si>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</si>
  <si>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</si>
  <si>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</si>
  <si>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</si>
  <si>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</si>
  <si>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</si>
  <si>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</si>
  <si>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</si>
  <si>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</si>
  <si>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</si>
  <si>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</si>
  <si>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</si>
  <si>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</si>
  <si>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</si>
  <si>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</si>
  <si>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</si>
  <si>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</si>
  <si>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</si>
  <si>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</si>
  <si>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</si>
  <si>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</si>
  <si>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</si>
  <si>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</si>
  <si>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</si>
  <si>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</si>
  <si>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</si>
  <si>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</si>
  <si>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</si>
  <si>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</si>
  <si>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</si>
  <si>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</si>
  <si>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</si>
  <si>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</si>
  <si>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</si>
  <si>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</si>
  <si>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</si>
  <si>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</si>
  <si>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</si>
  <si>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</si>
  <si>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</si>
  <si>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</si>
  <si>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</si>
  <si>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</si>
  <si>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</si>
  <si>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</si>
  <si>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</si>
  <si>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</si>
  <si>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</si>
  <si>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</si>
  <si>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</si>
  <si>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</si>
  <si>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</si>
  <si>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</si>
  <si>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</si>
  <si>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</si>
  <si>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</si>
  <si>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</si>
  <si>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</si>
  <si>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</si>
  <si>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</si>
  <si>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</si>
  <si>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</si>
  <si>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</si>
  <si>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</si>
  <si>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</si>
  <si>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</si>
  <si>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</si>
  <si>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</si>
  <si>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</si>
  <si>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</si>
  <si>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</si>
  <si>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</si>
  <si>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</si>
  <si>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</si>
  <si>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</si>
  <si>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</si>
  <si>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</si>
  <si>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</si>
  <si>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</si>
  <si>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</si>
  <si>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</si>
  <si>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</si>
  <si>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</si>
  <si>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</si>
  <si>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</si>
  <si>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</si>
  <si>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u/>
        <sz val="10"/>
        <color rgb="FF1155CC"/>
        <rFont val="Arial"/>
        <family val="2"/>
        <charset val="204"/>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</si>
  <si>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</si>
  <si>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</si>
  <si>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</si>
  <si>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</si>
  <si>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</si>
  <si>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</si>
  <si>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</si>
  <si>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</si>
  <si>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</si>
  <si>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</si>
  <si>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</si>
  <si>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</si>
  <si>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</si>
  <si>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</si>
  <si>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</si>
  <si>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</si>
  <si>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</si>
  <si>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</si>
  <si>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</si>
  <si>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</si>
  <si>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</si>
  <si>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</si>
  <si>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</si>
  <si>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</si>
  <si>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</si>
  <si>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</si>
  <si>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</si>
  <si>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</si>
  <si>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</si>
  <si>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</si>
  <si>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</si>
  <si>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</si>
  <si>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</si>
  <si>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</si>
  <si>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</si>
  <si>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</si>
  <si>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</si>
  <si>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</si>
  <si>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</si>
  <si>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</si>
  <si>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</si>
  <si>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</si>
  <si>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u/>
        <sz val="10"/>
        <color rgb="FF1155CC"/>
        <rFont val="Arial"/>
        <family val="2"/>
        <charset val="204"/>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</si>
  <si>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</si>
  <si>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</si>
  <si>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</si>
  <si>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u/>
        <sz val="10"/>
        <color rgb="FF1155CC"/>
        <rFont val="Arial"/>
        <family val="2"/>
        <charset val="204"/>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</si>
  <si>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</si>
  <si>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</si>
  <si>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</si>
  <si>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</si>
  <si>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</si>
  <si>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</si>
  <si>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</si>
  <si>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</si>
  <si>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u/>
        <sz val="10"/>
        <color rgb="FF1155CC"/>
        <rFont val="Arial"/>
        <family val="2"/>
        <charset val="204"/>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</si>
  <si>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</si>
  <si>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</si>
  <si>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</si>
  <si>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</si>
  <si>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</si>
  <si>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</si>
  <si>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</si>
  <si>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</si>
  <si>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</si>
  <si>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</si>
  <si>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</si>
  <si>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</si>
  <si>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</si>
  <si>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</si>
  <si>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</si>
  <si>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</si>
  <si>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</si>
  <si>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</si>
  <si>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</si>
  <si>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</si>
  <si>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</si>
  <si>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</si>
  <si>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</si>
  <si>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</si>
  <si>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</si>
  <si>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</si>
  <si>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</si>
  <si>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</si>
  <si>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</si>
  <si>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</si>
  <si>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</si>
  <si>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</si>
  <si>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</si>
  <si>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</si>
  <si>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</si>
  <si>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</si>
  <si>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</si>
  <si>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</si>
  <si>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</si>
  <si>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</si>
  <si>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</si>
  <si>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</si>
  <si>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</si>
  <si>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</si>
  <si>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</si>
  <si>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</si>
  <si>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</si>
  <si>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t xml:space="preserve">Добрый день! Поглядите пожалуйста уже долгое время вот здесь стоит 33% всего конвертации </t>
    </r>
    <r>
      <rPr>
        <u/>
        <sz val="10"/>
        <color rgb="FF1155CC"/>
        <rFont val="Arial"/>
        <family val="2"/>
        <charset val="204"/>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</si>
  <si>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</si>
  <si>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</si>
  <si>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</si>
  <si>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</si>
  <si>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</si>
  <si>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t xml:space="preserve">можете запустить трансляцию </t>
    </r>
    <r>
      <rPr>
        <u/>
        <sz val="10"/>
        <color rgb="FF1155CC"/>
        <rFont val="Arial"/>
        <family val="2"/>
        <charset val="204"/>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</si>
  <si>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</si>
  <si>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</si>
  <si>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</si>
  <si>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</si>
  <si>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</si>
  <si>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</si>
  <si>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</si>
  <si>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</si>
  <si>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</si>
  <si>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</si>
  <si>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t xml:space="preserve">Здравствуйте. Коллеги, проблема с «заглушкой» в перерыве футбола, не ставится.
</t>
    </r>
    <r>
      <rPr>
        <u/>
        <sz val="10"/>
        <color rgb="FF1155CC"/>
        <rFont val="Arial"/>
        <family val="2"/>
        <charset val="204"/>
      </rPr>
      <t>https://news.sportbox.ru/Vidy_sporta/Futbol/Russian_Cup/spbvideo_NI2229465_translation_Akron___CSKA_FONBET_Kubok_Rossii_po_futbolu_sezona_2025___2026_gg</t>
    </r>
  </si>
  <si>
    <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u/>
        <sz val="10"/>
        <color rgb="FF1155CC"/>
        <rFont val="Arial"/>
        <family val="2"/>
        <charset val="204"/>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</si>
  <si>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</si>
  <si>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</si>
  <si>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</si>
  <si>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</si>
  <si>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</si>
  <si>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</si>
  <si>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</si>
  <si>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</si>
  <si>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</si>
  <si>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</si>
  <si>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</si>
  <si>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</si>
  <si>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</si>
  <si>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</si>
  <si>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</si>
  <si>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</si>
  <si>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</si>
  <si>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</si>
  <si>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</si>
  <si>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</si>
  <si>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</si>
  <si>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</si>
  <si>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</si>
  <si>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</si>
  <si>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</si>
  <si>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</si>
  <si>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</si>
  <si>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</si>
  <si>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</si>
  <si>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</si>
  <si>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</si>
  <si>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</si>
  <si>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</si>
  <si>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t xml:space="preserve">Вот это? </t>
    </r>
    <r>
      <rPr>
        <u/>
        <sz val="10"/>
        <color rgb="FF1155CC"/>
        <rFont val="Arial"/>
        <family val="2"/>
        <charset val="204"/>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</si>
  <si>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</si>
  <si>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</si>
  <si>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</si>
  <si>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</si>
  <si>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</si>
  <si>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</si>
  <si>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</si>
  <si>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</si>
  <si>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Максима</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</si>
  <si>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</si>
  <si>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</si>
  <si>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</si>
  <si>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</si>
  <si>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</si>
  <si>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</si>
  <si>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</si>
  <si>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</si>
  <si>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</si>
  <si>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</si>
  <si>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</si>
  <si>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</si>
  <si>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</si>
  <si>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</si>
  <si>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</si>
  <si>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</si>
  <si>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</si>
  <si>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</si>
  <si>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</si>
  <si>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</si>
  <si>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</si>
  <si>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</si>
  <si>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</si>
  <si>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</si>
  <si>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</si>
  <si>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</si>
  <si>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</si>
  <si>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</si>
  <si>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</si>
  <si>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</si>
  <si>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</si>
  <si>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</si>
  <si>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</si>
  <si>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</si>
  <si>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</si>
  <si>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</si>
  <si>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</si>
  <si>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</si>
  <si>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</si>
  <si>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</si>
  <si>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</si>
  <si>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</si>
  <si>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</si>
  <si>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</si>
  <si>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</si>
  <si>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</si>
  <si>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</si>
  <si>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</si>
  <si>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</si>
  <si>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</si>
  <si>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</si>
  <si>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</si>
  <si>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</si>
  <si>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</si>
  <si>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</si>
  <si>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</si>
  <si>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</si>
  <si>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</si>
  <si>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</si>
  <si>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</si>
  <si>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</si>
  <si>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</si>
  <si>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</si>
  <si>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</si>
  <si>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</si>
  <si>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</si>
  <si>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u/>
        <sz val="10"/>
        <color rgb="FF1155CC"/>
        <rFont val="Arial"/>
        <family val="2"/>
        <charset val="204"/>
      </rPr>
      <t>https://restream.su/</t>
    </r>
    <r>
      <rPr>
        <sz val="10"/>
        <color rgb="FF000000"/>
        <rFont val="Arial"/>
        <family val="2"/>
        <charset val="204"/>
        <scheme val="mino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</si>
  <si>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</si>
  <si>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</si>
  <si>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</si>
  <si>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</si>
  <si>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</si>
  <si>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</si>
  <si>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</si>
  <si>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</si>
  <si>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</si>
  <si>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</si>
  <si>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</si>
  <si>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</si>
  <si>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</si>
  <si>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</si>
  <si>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</si>
  <si>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</si>
  <si>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</si>
  <si>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</si>
  <si>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</si>
  <si>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</si>
  <si>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</si>
  <si>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</si>
  <si>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</si>
  <si>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</si>
  <si>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</si>
  <si>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</si>
  <si>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</si>
  <si>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</si>
  <si>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t xml:space="preserve">Объяснил по </t>
    </r>
    <r>
      <rPr>
        <u/>
        <sz val="10"/>
        <color rgb="FF1155CC"/>
        <rFont val="Arial"/>
        <family val="2"/>
        <charset val="204"/>
      </rPr>
      <t xml:space="preserve">инструкции </t>
    </r>
    <r>
      <rPr>
        <sz val="10"/>
        <color rgb="FF000000"/>
        <rFont val="Arial"/>
        <family val="2"/>
        <charset val="204"/>
        <scheme val="mino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</si>
  <si>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</si>
  <si>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</si>
  <si>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</si>
  <si>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</si>
  <si>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</si>
  <si>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sz val="11"/>
        <color theme="1"/>
        <rFont val="Arial"/>
        <family val="2"/>
        <charset val="204"/>
      </rPr>
      <t xml:space="preserve">Добрый день. Все верно, битрейт можно выставлять до 40мбит/с.
По разрешению ограничений нет.
</t>
    </r>
    <r>
      <rPr>
        <b/>
        <sz val="11"/>
        <color theme="1"/>
        <rFont val="Arial"/>
        <family val="2"/>
        <charset val="204"/>
      </rPr>
      <t xml:space="preserve">Варианты серверов для подключения есть?
</t>
    </r>
    <r>
      <rPr>
        <sz val="11"/>
        <color theme="1"/>
        <rFont val="Arial"/>
        <family val="2"/>
        <charset val="204"/>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b/>
        <sz val="11"/>
        <color theme="1"/>
        <rFont val="Arial"/>
        <family val="2"/>
        <charset val="204"/>
      </rPr>
      <t xml:space="preserve">А если с Беларуси?
</t>
    </r>
    <r>
      <rPr>
        <sz val="11"/>
        <color theme="1"/>
        <rFont val="Arial"/>
        <family val="2"/>
        <charset val="204"/>
      </rPr>
      <t xml:space="preserve">
Ваше местоположение не имеет значение. Вы распределитесь на российский сервер
</t>
    </r>
    <r>
      <rPr>
        <b/>
        <sz val="11"/>
        <color theme="1"/>
        <rFont val="Arial"/>
        <family val="2"/>
        <charset val="204"/>
      </rPr>
      <t xml:space="preserve">Т.е в теории потерь пакетов и урезания скорости до вас не должно быть
</t>
    </r>
    <r>
      <rPr>
        <sz val="11"/>
        <color theme="1"/>
        <rFont val="Arial"/>
        <family val="2"/>
        <charset val="204"/>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</si>
  <si>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</si>
  <si>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</si>
  <si>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</si>
  <si>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</si>
  <si>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</si>
  <si>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</si>
  <si>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</si>
  <si>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</si>
  <si>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</si>
  <si>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</si>
  <si>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</si>
  <si>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</si>
  <si>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</si>
  <si>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</si>
  <si>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</si>
  <si>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</si>
  <si>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</si>
  <si>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</si>
  <si>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</si>
  <si>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</si>
  <si>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t xml:space="preserve">Объяснила про тарифы по </t>
    </r>
    <r>
      <rPr>
        <u/>
        <sz val="10"/>
        <color rgb="FF1155CC"/>
        <rFont val="Arial"/>
        <family val="2"/>
        <charset val="204"/>
      </rPr>
      <t>ссылке</t>
    </r>
    <r>
      <rPr>
        <sz val="10"/>
        <color rgb="FF000000"/>
        <rFont val="Arial"/>
        <family val="2"/>
        <charset val="204"/>
        <scheme val="minor"/>
      </rPr>
      <t>, Проконсультировала по значению битрейта</t>
    </r>
  </si>
  <si>
    <t>Добрый день. Как купить тариф</t>
  </si>
  <si>
    <r>
      <t xml:space="preserve">Предоставила </t>
    </r>
    <r>
      <rPr>
        <u/>
        <sz val="10"/>
        <color rgb="FF1155CC"/>
        <rFont val="Arial"/>
        <family val="2"/>
        <charset val="204"/>
      </rPr>
      <t xml:space="preserve">инструкцию </t>
    </r>
    <r>
      <rPr>
        <sz val="10"/>
        <color rgb="FF000000"/>
        <rFont val="Arial"/>
        <family val="2"/>
        <charset val="204"/>
        <scheme val="mino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</si>
  <si>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</si>
  <si>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</si>
  <si>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</si>
  <si>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</si>
  <si>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</si>
  <si>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</si>
  <si>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</si>
  <si>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</si>
  <si>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</si>
  <si>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</si>
  <si>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</si>
  <si>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</si>
  <si>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</si>
  <si>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</si>
  <si>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</si>
  <si>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</si>
  <si>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</si>
  <si>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</si>
  <si>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</si>
  <si>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t xml:space="preserve">Добрый вечер! Подскажите пожалуйста в чем может быть проблема уже несколько раз пытаюсь забрать ссылку на mp4 на вот это видео </t>
    </r>
    <r>
      <rPr>
        <u/>
        <sz val="10"/>
        <color rgb="FF1155CC"/>
        <rFont val="Arial"/>
        <family val="2"/>
        <charset val="204"/>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</si>
  <si>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</si>
  <si>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</si>
  <si>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</si>
  <si>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</si>
  <si>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t xml:space="preserve">Коллеги, добрый день! Упала админская трансляция канала «Матч ТВ» 
webcaster_player_e587814
</t>
    </r>
    <r>
      <rPr>
        <u/>
        <sz val="10"/>
        <color rgb="FF1155CC"/>
        <rFont val="Arial"/>
        <family val="2"/>
        <charset val="204"/>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</si>
  <si>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</si>
  <si>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</si>
  <si>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</si>
  <si>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</si>
  <si>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</si>
  <si>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</si>
  <si>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</si>
  <si>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</si>
  <si>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</si>
  <si>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</si>
  <si>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</si>
  <si>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</si>
  <si>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</si>
  <si>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</si>
  <si>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</si>
  <si>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u/>
        <sz val="10"/>
        <color rgb="FF1155CC"/>
        <rFont val="Arial"/>
        <family val="2"/>
        <charset val="204"/>
      </rPr>
      <t>https://admin.video.matchtv.zxz.su/client/channels/1/watch?autostart=1</t>
    </r>
  </si>
  <si>
    <r>
      <t xml:space="preserve">у меня вообще не грузится с хоста bl.video.matchtv.zxz.su ничего
пример: </t>
    </r>
    <r>
      <rPr>
        <u/>
        <sz val="10"/>
        <color rgb="FF1155CC"/>
        <rFont val="Arial"/>
        <family val="2"/>
        <charset val="204"/>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</si>
  <si>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</si>
  <si>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</si>
  <si>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</si>
  <si>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</si>
  <si>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</si>
  <si>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</si>
  <si>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</si>
  <si>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</si>
  <si>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</si>
  <si>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</si>
  <si>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</si>
  <si>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</si>
  <si>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</si>
  <si>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</si>
  <si>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</si>
  <si>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</si>
  <si>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</si>
  <si>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</si>
  <si>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</si>
  <si>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</si>
  <si>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</si>
  <si>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</si>
  <si>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</si>
  <si>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</si>
  <si>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</si>
  <si>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</si>
  <si>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</si>
  <si>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</si>
  <si>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</si>
  <si>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</si>
  <si>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</si>
  <si>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</si>
  <si>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</si>
  <si>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</si>
  <si>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</si>
  <si>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</si>
  <si>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</si>
  <si>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</si>
  <si>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</si>
  <si>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</si>
  <si>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</si>
  <si>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</si>
  <si>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</si>
  <si>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</si>
  <si>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</si>
  <si>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</si>
  <si>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</si>
  <si>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</si>
  <si>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</si>
  <si>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</si>
  <si>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</si>
  <si>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</si>
  <si>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</si>
  <si>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</si>
  <si>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</si>
  <si>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</si>
  <si>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</si>
  <si>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</si>
  <si>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</si>
  <si>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</si>
  <si>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</si>
  <si>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</si>
  <si>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</si>
  <si>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</si>
  <si>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</si>
  <si>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</si>
  <si>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</si>
  <si>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</si>
  <si>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</si>
  <si>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</si>
  <si>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</si>
  <si>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</si>
  <si>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</si>
  <si>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</si>
  <si>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</si>
  <si>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</si>
  <si>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</si>
  <si>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</si>
  <si>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</si>
  <si>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</si>
  <si>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</si>
  <si>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</si>
  <si>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</si>
  <si>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</si>
  <si>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</si>
  <si>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</si>
  <si>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</si>
  <si>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</si>
  <si>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</si>
  <si>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</si>
  <si>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</si>
  <si>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</si>
  <si>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</si>
  <si>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</si>
  <si>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</si>
  <si>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</si>
  <si>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</si>
  <si>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</si>
  <si>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</si>
  <si>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</si>
  <si>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</si>
  <si>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</si>
  <si>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</si>
  <si>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</si>
  <si>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</si>
  <si>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</si>
  <si>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</si>
  <si>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</si>
  <si>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</si>
  <si>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</si>
  <si>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</si>
  <si>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</si>
  <si>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</si>
  <si>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</si>
  <si>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</si>
  <si>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</si>
  <si>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</si>
  <si>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</si>
  <si>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</si>
  <si>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</si>
  <si>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</si>
  <si>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</si>
  <si>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</si>
  <si>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</si>
  <si>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</si>
  <si>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</si>
  <si>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</si>
  <si>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</si>
  <si>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</si>
  <si>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</si>
  <si>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</si>
  <si>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</si>
  <si>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</si>
  <si>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</si>
  <si>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</si>
  <si>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</si>
  <si>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</si>
  <si>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</si>
  <si>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</si>
  <si>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</si>
  <si>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</si>
  <si>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</si>
  <si>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</si>
  <si>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</si>
  <si>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</si>
  <si>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</si>
  <si>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</si>
  <si>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</si>
  <si>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</si>
  <si>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</si>
  <si>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</si>
  <si>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</si>
  <si>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</si>
  <si>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</si>
  <si>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</si>
  <si>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</si>
  <si>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</si>
  <si>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</si>
  <si>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</si>
  <si>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</si>
  <si>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sz val="10"/>
        <rFont val="Arial"/>
        <family val="2"/>
        <charset val="204"/>
      </rPr>
      <t xml:space="preserve">Добрый вечер! Наш сервис является платформой для мультистриминга. Подробнее о нас можно узнать на нашем сайте по этой ссылке: 
</t>
    </r>
    <r>
      <rPr>
        <u/>
        <sz val="10"/>
        <color rgb="FF1155CC"/>
        <rFont val="Arial"/>
        <family val="2"/>
        <charset val="204"/>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</si>
  <si>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</si>
  <si>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</si>
  <si>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</si>
  <si>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</si>
  <si>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</si>
  <si>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</si>
  <si>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</si>
  <si>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</si>
  <si>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</si>
  <si>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</si>
  <si>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</si>
  <si>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</si>
  <si>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</si>
  <si>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</si>
  <si>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</si>
  <si>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</si>
  <si>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</si>
  <si>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</si>
  <si>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</si>
  <si>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</si>
  <si>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</si>
  <si>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</si>
  <si>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</si>
  <si>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</si>
  <si>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</si>
  <si>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</si>
  <si>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</si>
  <si>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</si>
  <si>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</si>
  <si>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</si>
  <si>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</si>
  <si>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</si>
  <si>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</si>
  <si>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</si>
  <si>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</si>
  <si>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</si>
  <si>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</si>
  <si>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</si>
  <si>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</si>
  <si>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</si>
  <si>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</si>
  <si>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</si>
  <si>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</si>
  <si>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</si>
  <si>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</si>
  <si>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</si>
  <si>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</si>
  <si>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</si>
  <si>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</si>
  <si>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</si>
  <si>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</si>
  <si>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</si>
  <si>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</si>
  <si>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</si>
  <si>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</si>
  <si>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</si>
  <si>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</si>
  <si>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</si>
  <si>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</si>
  <si>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</si>
  <si>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</si>
  <si>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</si>
  <si>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</si>
  <si>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</si>
  <si>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</si>
  <si>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</si>
  <si>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</si>
  <si>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</si>
  <si>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</si>
  <si>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</si>
  <si>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</si>
  <si>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</si>
  <si>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</si>
  <si>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</si>
  <si>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t xml:space="preserve">Александр Михалыч, [16 марта 2025 г., 13:09:12]:
Добрый день. Лого опять не включился
</t>
    </r>
    <r>
      <rPr>
        <u/>
        <sz val="10"/>
        <color rgb="FF1155CC"/>
        <rFont val="Arial"/>
        <family val="2"/>
        <charset val="204"/>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</si>
  <si>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</si>
  <si>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</si>
  <si>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</si>
  <si>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</si>
  <si>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</si>
  <si>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</si>
  <si>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</si>
  <si>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</si>
  <si>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</si>
  <si>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</si>
  <si>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</si>
  <si>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</si>
  <si>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</si>
  <si>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</si>
  <si>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</si>
  <si>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</si>
  <si>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</si>
  <si>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</si>
  <si>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</si>
  <si>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</si>
  <si>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u/>
        <sz val="12"/>
        <color rgb="FF000000"/>
        <rFont val="Arial"/>
        <family val="2"/>
        <charset val="204"/>
      </rPr>
      <t>https://rdm.inventos.ru/issues/156599</t>
    </r>
    <r>
      <rPr>
        <sz val="12"/>
        <color rgb="FF000000"/>
        <rFont val="Arial"/>
        <family val="2"/>
        <charset val="204"/>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</si>
  <si>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</si>
  <si>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</si>
  <si>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</si>
  <si>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</si>
  <si>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</si>
  <si>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</si>
  <si>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</si>
  <si>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</si>
  <si>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sz val="10"/>
        <color rgb="FF000000"/>
        <rFont val="&quot;Helvetica Neue&quot;"/>
      </rPr>
      <t xml:space="preserve">Здравствйте у меня стрим на ВК не подключается </t>
    </r>
    <r>
      <rPr>
        <u/>
        <sz val="10"/>
        <color rgb="FF000000"/>
        <rFont val="&quot;Helvetica Neue&quot;"/>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</si>
  <si>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</si>
  <si>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</si>
  <si>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</si>
  <si>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</si>
  <si>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</si>
  <si>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</si>
  <si>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</si>
  <si>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</si>
  <si>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</si>
  <si>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</si>
  <si>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</si>
  <si>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</si>
  <si>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</si>
  <si>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</si>
  <si>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</si>
  <si>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</si>
  <si>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</si>
  <si>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</si>
  <si>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</si>
  <si>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</si>
  <si>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</si>
  <si>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</si>
  <si>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</si>
  <si>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</si>
  <si>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</si>
  <si>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</si>
  <si>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</si>
  <si>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</si>
  <si>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</si>
  <si>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</si>
  <si>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</si>
  <si>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</si>
  <si>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</si>
  <si>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</si>
  <si>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</si>
  <si>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</si>
  <si>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</si>
  <si>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</si>
  <si>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</si>
  <si>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t xml:space="preserve">Добрый день! 
В трансляциях Матч ТВ наблюдается небольшой рассинхрон картинки и звука и периодически возникает рябь
Пример трансляции </t>
    </r>
    <r>
      <rPr>
        <u/>
        <sz val="10"/>
        <color rgb="FF1155CC"/>
        <rFont val="Arial"/>
        <family val="2"/>
        <charset val="204"/>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</si>
  <si>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</si>
  <si>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</si>
  <si>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</si>
  <si>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</si>
  <si>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</si>
  <si>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</si>
  <si>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</si>
  <si>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</si>
  <si>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</si>
  <si>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</si>
  <si>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t xml:space="preserve">привет, хотел уточнить возможность партнерских условий
https://vk.com/timewithyan
</t>
    </r>
    <r>
      <rPr>
        <u/>
        <sz val="10"/>
        <color rgb="FF1155CC"/>
        <rFont val="Arial"/>
        <family val="2"/>
        <charset val="204"/>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</si>
  <si>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</si>
  <si>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</si>
  <si>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</si>
  <si>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</si>
  <si>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</si>
  <si>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</si>
  <si>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</si>
  <si>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</si>
  <si>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</si>
  <si>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</si>
  <si>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</si>
  <si>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</si>
  <si>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</si>
  <si>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</si>
  <si>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</si>
  <si>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</si>
  <si>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</si>
  <si>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</si>
  <si>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</si>
  <si>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</si>
  <si>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</si>
  <si>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</si>
  <si>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</si>
  <si>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</si>
  <si>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</si>
  <si>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</si>
  <si>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</si>
  <si>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</si>
  <si>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</si>
  <si>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</si>
  <si>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</si>
  <si>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</si>
  <si>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</si>
  <si>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</si>
  <si>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</si>
  <si>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</si>
  <si>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</si>
  <si>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</si>
  <si>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</si>
  <si>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</si>
  <si>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</si>
  <si>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</si>
  <si>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</si>
  <si>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</si>
  <si>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</si>
  <si>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</si>
  <si>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</si>
  <si>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</si>
  <si>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</si>
  <si>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</si>
  <si>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</si>
  <si>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</si>
  <si>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</si>
  <si>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</si>
  <si>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</si>
  <si>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</si>
  <si>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</si>
  <si>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</si>
  <si>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</si>
  <si>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</si>
  <si>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</si>
  <si>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</si>
  <si>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</si>
  <si>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</si>
  <si>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</si>
  <si>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</si>
  <si>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</si>
  <si>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</si>
  <si>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</si>
  <si>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</si>
  <si>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</si>
  <si>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</si>
  <si>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t xml:space="preserve">привет, у нас ошибка экспорта здесь 
пофиксите, плиз)
</t>
    </r>
    <r>
      <rPr>
        <u/>
        <sz val="10"/>
        <color rgb="FF1155CC"/>
        <rFont val="Arial"/>
        <family val="2"/>
        <charset val="204"/>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</si>
  <si>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</si>
  <si>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</si>
  <si>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</si>
  <si>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</si>
  <si>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</si>
  <si>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</si>
  <si>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</si>
  <si>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</si>
  <si>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</si>
  <si>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</si>
  <si>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</si>
  <si>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</si>
  <si>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</si>
  <si>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</si>
  <si>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</si>
  <si>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</si>
  <si>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</si>
  <si>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</si>
  <si>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</si>
  <si>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</si>
  <si>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</si>
  <si>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</si>
  <si>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</si>
  <si>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</si>
  <si>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</si>
  <si>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</si>
  <si>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</si>
  <si>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</si>
  <si>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</si>
  <si>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</si>
  <si>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</si>
  <si>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</si>
  <si>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</si>
  <si>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</si>
  <si>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</si>
  <si>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</si>
  <si>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</si>
  <si>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</si>
  <si>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</si>
  <si>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</si>
  <si>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</si>
  <si>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</si>
  <si>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</si>
  <si>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</si>
  <si>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</si>
  <si>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</si>
  <si>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</si>
  <si>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</si>
  <si>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</si>
  <si>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</si>
  <si>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</si>
  <si>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</si>
  <si>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</si>
  <si>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u/>
        <sz val="10"/>
        <color rgb="FF1155CC"/>
        <rFont val="Arial"/>
        <family val="2"/>
        <charset val="204"/>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</si>
  <si>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</si>
  <si>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</si>
  <si>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</si>
  <si>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</si>
  <si>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</si>
  <si>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</si>
  <si>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</si>
  <si>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</si>
  <si>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</si>
  <si>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</si>
  <si>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</si>
  <si>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</si>
  <si>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</si>
  <si>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</si>
  <si>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</si>
  <si>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</si>
  <si>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</si>
  <si>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</si>
  <si>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</si>
  <si>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</si>
  <si>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</si>
  <si>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</si>
  <si>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</si>
  <si>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</si>
  <si>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</si>
  <si>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</si>
  <si>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</si>
  <si>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</si>
  <si>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</si>
  <si>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</si>
  <si>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</si>
  <si>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</si>
  <si>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</si>
  <si>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</si>
  <si>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</si>
  <si>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</si>
  <si>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</si>
  <si>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</si>
  <si>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</si>
  <si>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</si>
  <si>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</si>
  <si>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</si>
  <si>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</si>
  <si>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</si>
  <si>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</si>
  <si>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</si>
  <si>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</si>
  <si>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</si>
  <si>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</si>
  <si>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</si>
  <si>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</si>
  <si>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</si>
  <si>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</si>
  <si>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</si>
  <si>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</si>
  <si>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</si>
  <si>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</si>
  <si>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u/>
        <sz val="10"/>
        <color rgb="FF1155CC"/>
        <rFont val="Arial"/>
        <family val="2"/>
        <charset val="204"/>
      </rPr>
      <t>https://rdm.inventos.ru/issues/156883</t>
    </r>
    <r>
      <rPr>
        <sz val="10"/>
        <color rgb="FF000000"/>
        <rFont val="Arial"/>
        <family val="2"/>
        <charset val="204"/>
        <scheme val="minor"/>
      </rPr>
      <t xml:space="preserve">   </t>
    </r>
    <r>
      <rPr>
        <u/>
        <sz val="10"/>
        <color rgb="FF1155CC"/>
        <rFont val="Arial"/>
        <family val="2"/>
        <charset val="204"/>
      </rPr>
      <t>https://rdm.inventos.ru/issues/156587</t>
    </r>
    <r>
      <rPr>
        <sz val="10"/>
        <color rgb="FF000000"/>
        <rFont val="Arial"/>
        <family val="2"/>
        <charset val="204"/>
        <scheme val="minor"/>
      </rPr>
      <t xml:space="preserve">  </t>
    </r>
    <r>
      <rPr>
        <u/>
        <sz val="10"/>
        <color rgb="FF1155CC"/>
        <rFont val="Arial"/>
        <family val="2"/>
        <charset val="204"/>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</si>
  <si>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</si>
  <si>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</si>
  <si>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</si>
  <si>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</si>
  <si>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</si>
  <si>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</si>
  <si>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</si>
  <si>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</si>
  <si>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u/>
        <sz val="10"/>
        <color rgb="FF1155CC"/>
        <rFont val="Arial"/>
        <family val="2"/>
        <charset val="204"/>
      </rPr>
      <t>https://rdm.inventos.ru/issues/156883.</t>
    </r>
    <r>
      <rPr>
        <sz val="10"/>
        <color rgb="FF000000"/>
        <rFont val="Arial"/>
        <family val="2"/>
        <charset val="204"/>
      </rPr>
      <t xml:space="preserve">  </t>
    </r>
    <r>
      <rPr>
        <u/>
        <sz val="10"/>
        <color rgb="FF1155CC"/>
        <rFont val="Arial"/>
        <family val="2"/>
        <charset val="204"/>
      </rPr>
      <t>https://rdm.inventos.ru/issues/156587.</t>
    </r>
    <r>
      <rPr>
        <sz val="10"/>
        <color rgb="FF000000"/>
        <rFont val="Arial"/>
        <family val="2"/>
        <charset val="204"/>
      </rPr>
      <t xml:space="preserve">   </t>
    </r>
    <r>
      <rPr>
        <u/>
        <sz val="10"/>
        <color rgb="FF1155CC"/>
        <rFont val="Arial"/>
        <family val="2"/>
        <charset val="204"/>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</si>
  <si>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</si>
  <si>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</si>
  <si>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</si>
  <si>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</si>
  <si>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</si>
  <si>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</si>
  <si>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</si>
  <si>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</si>
  <si>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</si>
  <si>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</si>
  <si>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</si>
  <si>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</si>
  <si>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</si>
  <si>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</si>
  <si>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</si>
  <si>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</si>
  <si>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</si>
  <si>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</si>
  <si>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u/>
        <sz val="11"/>
        <color rgb="FF1155CC"/>
        <rFont val="Arial"/>
        <family val="2"/>
        <charset val="204"/>
      </rPr>
      <t>https://rdm.inventos.ru/issues/156703</t>
    </r>
    <r>
      <rPr>
        <sz val="11"/>
        <rFont val="Arial"/>
        <family val="2"/>
        <charset val="204"/>
      </rPr>
      <t xml:space="preserve"> 
</t>
    </r>
    <r>
      <rPr>
        <u/>
        <sz val="11"/>
        <color rgb="FF1155CC"/>
        <rFont val="Arial"/>
        <family val="2"/>
        <charset val="204"/>
      </rPr>
      <t>https://rdm.inventos.ru/issues/156771</t>
    </r>
    <r>
      <rPr>
        <sz val="11"/>
        <rFont val="Arial"/>
        <family val="2"/>
        <charset val="204"/>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</si>
  <si>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</si>
  <si>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</si>
  <si>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</si>
  <si>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</si>
  <si>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</si>
  <si>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</si>
  <si>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</si>
  <si>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</si>
  <si>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</si>
  <si>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</si>
  <si>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</si>
  <si>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</si>
  <si>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</si>
  <si>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</si>
  <si>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</si>
  <si>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</si>
  <si>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</si>
  <si>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</si>
  <si>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</si>
  <si>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</si>
  <si>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</si>
  <si>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</si>
  <si>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</si>
  <si>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</si>
  <si>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</si>
  <si>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</si>
  <si>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</si>
  <si>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</si>
  <si>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</si>
  <si>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</si>
  <si>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</si>
  <si>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</si>
  <si>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</si>
  <si>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</si>
  <si>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</si>
  <si>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</si>
  <si>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</si>
  <si>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</si>
  <si>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</si>
  <si>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</si>
  <si>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</si>
  <si>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</si>
  <si>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</si>
  <si>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</si>
  <si>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</si>
  <si>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</si>
  <si>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</si>
  <si>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</si>
  <si>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</si>
  <si>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</si>
  <si>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</si>
  <si>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</si>
  <si>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</si>
  <si>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</si>
  <si>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</si>
  <si>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</si>
  <si>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</si>
  <si>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t xml:space="preserve">добрый день, не работает видео, можете посмотреть, пожалуйста
</t>
    </r>
    <r>
      <rPr>
        <u/>
        <sz val="10"/>
        <color rgb="FF1155CC"/>
        <rFont val="Arial"/>
        <family val="2"/>
        <charset val="204"/>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</si>
  <si>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</si>
  <si>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</si>
  <si>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</si>
  <si>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</si>
  <si>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</si>
  <si>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</si>
  <si>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</si>
  <si>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</si>
  <si>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</si>
  <si>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</si>
  <si>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</si>
  <si>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</si>
  <si>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</si>
  <si>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</si>
  <si>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</si>
  <si>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</si>
  <si>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</si>
  <si>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</si>
  <si>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</si>
  <si>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</si>
  <si>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t xml:space="preserve">Добрый вечер. Не проигрывается архив на сайте: </t>
    </r>
    <r>
      <rPr>
        <u/>
        <sz val="10"/>
        <color rgb="FF1155CC"/>
        <rFont val="Arial"/>
        <family val="2"/>
        <charset val="204"/>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</si>
  <si>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</si>
  <si>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sz val="10"/>
        <color theme="1"/>
        <rFont val="Arial"/>
        <family val="2"/>
        <charset val="204"/>
      </rPr>
      <t xml:space="preserve">В консоли отдавалась 422 ошибка.  </t>
    </r>
    <r>
      <rPr>
        <b/>
        <sz val="10"/>
        <color theme="1"/>
        <rFont val="Arial"/>
        <family val="2"/>
        <charset val="204"/>
      </rPr>
      <t>Общая рекомендация</t>
    </r>
    <r>
      <rPr>
        <sz val="10"/>
        <color theme="1"/>
        <rFont val="Arial"/>
        <family val="2"/>
        <charset val="204"/>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</si>
  <si>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</si>
  <si>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</si>
  <si>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</si>
  <si>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</si>
  <si>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</si>
  <si>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</si>
  <si>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</si>
  <si>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</si>
  <si>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</si>
  <si>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</si>
  <si>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</si>
  <si>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</si>
  <si>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</si>
  <si>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</si>
  <si>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</si>
  <si>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</si>
  <si>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</si>
  <si>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</si>
  <si>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</si>
  <si>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</si>
  <si>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</si>
  <si>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</si>
  <si>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</si>
  <si>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</si>
  <si>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</si>
  <si>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</si>
  <si>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</si>
  <si>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</si>
  <si>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</si>
  <si>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</si>
  <si>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</si>
  <si>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</si>
  <si>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</si>
  <si>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</si>
  <si>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</si>
  <si>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</si>
  <si>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</si>
  <si>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</si>
  <si>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</si>
  <si>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</si>
  <si>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</si>
  <si>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</si>
  <si>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</si>
  <si>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</si>
  <si>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</si>
  <si>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</si>
  <si>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</si>
  <si>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</si>
  <si>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</si>
  <si>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</si>
  <si>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</si>
  <si>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</si>
  <si>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</si>
  <si>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</si>
  <si>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</si>
  <si>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</si>
  <si>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</si>
  <si>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</si>
  <si>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</si>
  <si>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</si>
  <si>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</si>
  <si>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</si>
  <si>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</si>
  <si>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</si>
  <si>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</si>
  <si>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</si>
  <si>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</si>
  <si>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</si>
  <si>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</si>
  <si>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</si>
  <si>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</si>
  <si>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sz val="10"/>
        <color rgb="FF000000"/>
        <rFont val="Arial"/>
        <family val="2"/>
        <charset val="204"/>
        <scheme val="minor"/>
      </rPr>
      <t xml:space="preserve">Здравствуйте! Я стримлю на 2 платформах
https://www.youtube.com/@FOTESTYT
</t>
    </r>
    <r>
      <rPr>
        <u/>
        <sz val="10"/>
        <color rgb="FF1155CC"/>
        <rFont val="Arial"/>
        <family val="2"/>
        <charset val="204"/>
        <scheme val="minor"/>
      </rPr>
      <t>twitch.tv/shxmpxl.</t>
    </r>
    <r>
      <rPr>
        <sz val="10"/>
        <color rgb="FF000000"/>
        <rFont val="Arial"/>
        <family val="2"/>
        <charset val="204"/>
        <scheme val="minor"/>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</si>
  <si>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</si>
  <si>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</si>
  <si>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</si>
  <si>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</si>
  <si>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</si>
  <si>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</si>
  <si>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</si>
  <si>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</si>
  <si>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</si>
  <si>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</si>
  <si>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</si>
  <si>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u/>
        <sz val="10"/>
        <color rgb="FF1155CC"/>
        <rFont val="Arial"/>
        <family val="2"/>
        <charset val="204"/>
      </rPr>
      <t>https://matchtv.ru/football/coppa_italia/matchtvvideo_NI2139033_translation_Kubok_Italii_1_8_finala_Bolonja___Monca</t>
    </r>
    <r>
      <rPr>
        <sz val="10"/>
        <color rgb="FF000000"/>
        <rFont val="Arial"/>
        <family val="2"/>
        <charset val="204"/>
        <scheme val="mino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</si>
  <si>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</si>
  <si>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</si>
  <si>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</si>
  <si>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</si>
  <si>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</si>
  <si>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</si>
  <si>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</si>
  <si>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</si>
  <si>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</si>
  <si>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</si>
  <si>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</si>
  <si>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</si>
  <si>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</si>
  <si>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</si>
  <si>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</si>
  <si>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</si>
  <si>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</si>
  <si>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</si>
  <si>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</si>
  <si>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</si>
  <si>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</si>
  <si>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</si>
  <si>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</si>
  <si>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</si>
  <si>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</si>
  <si>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</si>
  <si>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</si>
  <si>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</si>
  <si>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</si>
  <si>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</si>
  <si>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</si>
  <si>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</si>
  <si>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</si>
  <si>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</si>
  <si>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</si>
  <si>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</si>
  <si>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</si>
  <si>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</si>
  <si>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</si>
  <si>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</si>
  <si>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</si>
  <si>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</si>
  <si>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t xml:space="preserve">Добрый день! Сможете ли вы пожалуйста обрезать это видео с 48:10? </t>
    </r>
    <r>
      <rPr>
        <u/>
        <sz val="10"/>
        <color rgb="FF1155CC"/>
        <rFont val="Arial"/>
        <family val="2"/>
        <charset val="204"/>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</si>
  <si>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</si>
  <si>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</si>
  <si>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</si>
  <si>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</si>
  <si>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</si>
  <si>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</si>
  <si>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</si>
  <si>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</si>
  <si>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</si>
  <si>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</si>
  <si>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</si>
  <si>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</si>
  <si>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</si>
  <si>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</si>
  <si>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</si>
  <si>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</si>
  <si>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</si>
  <si>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</si>
  <si>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</si>
  <si>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</si>
  <si>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</si>
  <si>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</si>
  <si>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</si>
  <si>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</si>
  <si>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</si>
  <si>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</si>
  <si>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</si>
  <si>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</si>
  <si>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</si>
  <si>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</si>
  <si>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</si>
  <si>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</si>
  <si>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</si>
  <si>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</si>
  <si>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</si>
  <si>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</si>
  <si>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</si>
  <si>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</si>
  <si>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</si>
  <si>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</si>
  <si>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u/>
        <sz val="10"/>
        <color rgb="FF1155CC"/>
        <rFont val="Arial"/>
        <family val="2"/>
        <charset val="204"/>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</si>
  <si>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</si>
  <si>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</si>
  <si>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</si>
  <si>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</si>
  <si>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</si>
  <si>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</si>
  <si>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</si>
  <si>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</si>
  <si>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t xml:space="preserve">Коллеги, не получилось запустить трансляцию из нашей админки и в админке вебкастера выдало такую ошибку.
Что делать?
</t>
    </r>
    <r>
      <rPr>
        <u/>
        <sz val="10"/>
        <color rgb="FF1155CC"/>
        <rFont val="Arial"/>
        <family val="2"/>
        <charset val="204"/>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</si>
  <si>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</si>
  <si>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</si>
  <si>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</si>
  <si>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</si>
  <si>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</si>
  <si>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</si>
  <si>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</si>
  <si>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</si>
  <si>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</si>
  <si>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</si>
  <si>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</si>
  <si>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</si>
  <si>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</si>
  <si>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</si>
  <si>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</si>
  <si>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</si>
  <si>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</si>
  <si>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</si>
  <si>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t xml:space="preserve">Добрый вечер. Трансляция проигрывается на сайте, но не работает перемотка. Не только у меня. </t>
    </r>
    <r>
      <rPr>
        <u/>
        <sz val="10"/>
        <color rgb="FF1155CC"/>
        <rFont val="Arial"/>
        <family val="2"/>
        <charset val="204"/>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</si>
  <si>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</si>
  <si>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</si>
  <si>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</si>
  <si>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</si>
  <si>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</si>
  <si>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</si>
  <si>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</si>
  <si>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</si>
  <si>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</si>
  <si>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</si>
  <si>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</si>
  <si>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</si>
  <si>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</si>
  <si>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</si>
  <si>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</si>
  <si>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</si>
  <si>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</si>
  <si>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</si>
  <si>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</si>
  <si>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</si>
  <si>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</si>
  <si>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</si>
  <si>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</si>
  <si>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</si>
  <si>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</si>
  <si>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</si>
  <si>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u/>
        <sz val="10"/>
        <color rgb="FF1155CC"/>
        <rFont val="Arial"/>
        <family val="2"/>
        <charset val="204"/>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</si>
  <si>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</si>
  <si>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</si>
  <si>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</si>
  <si>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</si>
  <si>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</si>
  <si>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</si>
  <si>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</si>
  <si>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</si>
  <si>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</si>
  <si>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</si>
  <si>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</si>
  <si>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</si>
  <si>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</si>
  <si>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</si>
  <si>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</si>
  <si>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</si>
  <si>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</si>
  <si>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</si>
  <si>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</si>
  <si>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</si>
  <si>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</si>
  <si>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</si>
  <si>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t xml:space="preserve">https://rdm.inventos.ru/issues/154355?issue_count=409&amp;issue_position=1&amp;next_issue_id=154347
</t>
    </r>
    <r>
      <rPr>
        <u/>
        <sz val="10"/>
        <color rgb="FF1155CC"/>
        <rFont val="Arial"/>
        <family val="2"/>
        <charset val="204"/>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</si>
  <si>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</si>
  <si>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</si>
  <si>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t xml:space="preserve">Коллеги, толкните экспорт плиз </t>
    </r>
    <r>
      <rPr>
        <u/>
        <sz val="10"/>
        <color rgb="FF1155CC"/>
        <rFont val="Arial"/>
        <family val="2"/>
        <charset val="204"/>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</si>
  <si>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</si>
  <si>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</si>
  <si>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</si>
  <si>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</si>
  <si>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</si>
  <si>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</si>
  <si>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</si>
  <si>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</si>
  <si>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</si>
  <si>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</si>
  <si>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</si>
  <si>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</si>
  <si>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</si>
  <si>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</si>
  <si>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</si>
  <si>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</si>
  <si>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</si>
  <si>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</si>
  <si>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</si>
  <si>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</si>
  <si>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u/>
        <sz val="10"/>
        <color rgb="FF1155CC"/>
        <rFont val="Arial"/>
        <family val="2"/>
        <charset val="204"/>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</si>
  <si>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</si>
  <si>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</si>
  <si>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t xml:space="preserve">Добрый день. Можно сделать так чтобы этот файл не удалялся месяц? </t>
    </r>
    <r>
      <rPr>
        <u/>
        <sz val="10"/>
        <color rgb="FF1155CC"/>
        <rFont val="Arial"/>
        <family val="2"/>
        <charset val="204"/>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</si>
  <si>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</si>
  <si>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</si>
  <si>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</si>
  <si>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</si>
  <si>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</si>
  <si>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</si>
  <si>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</si>
  <si>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</si>
  <si>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</si>
  <si>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</si>
  <si>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</si>
  <si>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</si>
  <si>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</si>
  <si>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</si>
  <si>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</si>
  <si>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</si>
  <si>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</si>
  <si>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</si>
  <si>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</si>
  <si>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t xml:space="preserve">Добрый вечер, не проигрываются архивы трансляций. https://video.matchtv.ru/client/events/1217345 https://video.matchtv.ru/client/events/1217861 </t>
    </r>
    <r>
      <rPr>
        <u/>
        <sz val="10"/>
        <color rgb="FF1155CC"/>
        <rFont val="Arial"/>
        <family val="2"/>
        <charset val="204"/>
      </rPr>
      <t>https://video.matchtv.ru/client/events/1217857</t>
    </r>
  </si>
  <si>
    <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u/>
        <sz val="10"/>
        <color rgb="FF1155CC"/>
        <rFont val="Arial"/>
        <family val="2"/>
        <charset val="204"/>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</si>
  <si>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</si>
  <si>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</si>
  <si>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t xml:space="preserve">Добрый день! Я снова по той же проблеме. Лежит 
</t>
    </r>
    <r>
      <rPr>
        <u/>
        <sz val="10"/>
        <color rgb="FF1155CC"/>
        <rFont val="Arial"/>
        <family val="2"/>
        <charset val="204"/>
      </rPr>
      <t>https://video.matchtv.zxz.su/client/events</t>
    </r>
  </si>
  <si>
    <t>https://rdm.inventos.ru/issues/154931</t>
  </si>
  <si>
    <r>
      <t xml:space="preserve">На остальных каналах тоже были рассыпания. Сейчас пересматриваем UFC, который был в субботу вечером: </t>
    </r>
    <r>
      <rPr>
        <u/>
        <sz val="10"/>
        <color rgb="FF1155CC"/>
        <rFont val="Arial"/>
        <family val="2"/>
        <charset val="204"/>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</si>
  <si>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</si>
  <si>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</si>
  <si>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</si>
  <si>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</si>
  <si>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</si>
  <si>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</si>
  <si>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</si>
  <si>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</si>
  <si>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</si>
  <si>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</si>
  <si>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</si>
  <si>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</si>
  <si>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</si>
  <si>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</si>
  <si>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</si>
  <si>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</si>
  <si>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</si>
  <si>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</si>
  <si>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</si>
  <si>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</si>
  <si>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</si>
  <si>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</si>
  <si>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sz val="10"/>
        <color rgb="FF000000"/>
        <rFont val="Arial"/>
        <family val="2"/>
        <charset val="204"/>
        <scheme val="minor"/>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u/>
        <sz val="10"/>
        <color rgb="FF1155CC"/>
        <rFont val="Arial"/>
        <family val="2"/>
        <charset val="204"/>
        <scheme val="minor"/>
      </rPr>
      <t>https://matchtv.ru/football/rpl/415344669-lokomotiv-krasnodar-01-09-2024</t>
    </r>
    <r>
      <rPr>
        <sz val="10"/>
        <color rgb="FF000000"/>
        <rFont val="Arial"/>
        <family val="2"/>
        <charset val="204"/>
        <scheme val="minor"/>
      </rPr>
      <t xml:space="preserve"> </t>
    </r>
    <r>
      <rPr>
        <u/>
        <sz val="10"/>
        <color rgb="FF1155CC"/>
        <rFont val="Arial"/>
        <family val="2"/>
        <charset val="204"/>
        <scheme val="minor"/>
      </rPr>
      <t>https://video.matchtv.ru/client/events/1199626</t>
    </r>
    <r>
      <rPr>
        <sz val="10"/>
        <color rgb="FF000000"/>
        <rFont val="Arial"/>
        <family val="2"/>
        <charset val="204"/>
        <scheme val="minor"/>
      </rPr>
      <t xml:space="preserve"> Это можно увидеть в этой трансляции после перерыва. Это решалось в рамках этой задачи </t>
    </r>
    <r>
      <rPr>
        <u/>
        <sz val="10"/>
        <color rgb="FF1155CC"/>
        <rFont val="Arial"/>
        <family val="2"/>
        <charset val="204"/>
        <scheme val="minor"/>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</si>
  <si>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</si>
  <si>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</si>
  <si>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</si>
  <si>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</si>
  <si>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</si>
  <si>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</si>
  <si>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</si>
  <si>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</si>
  <si>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</si>
  <si>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</si>
  <si>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</si>
  <si>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t xml:space="preserve">Добрый день! Нам открыты ещё 2 канала. Заведите их, пожалуйста, в Вебкастер. 
Мир вокруг https://live-3.otcnet.ru/mijHrYslokRu/index.m3u8
Тонус </t>
    </r>
    <r>
      <rPr>
        <u/>
        <sz val="10"/>
        <color rgb="FF1155CC"/>
        <rFont val="Arial"/>
        <family val="2"/>
        <charset val="204"/>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</si>
  <si>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</si>
  <si>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</si>
  <si>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</si>
  <si>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</si>
  <si>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</si>
  <si>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</si>
  <si>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</si>
  <si>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</si>
  <si>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</si>
  <si>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</si>
  <si>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</si>
  <si>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</si>
  <si>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</si>
  <si>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t xml:space="preserve">В новом браузере не могу зайти в личный кабинет по ссылке </t>
    </r>
    <r>
      <rPr>
        <u/>
        <sz val="10"/>
        <color rgb="FF1155CC"/>
        <rFont val="Arial"/>
        <family val="2"/>
        <charset val="204"/>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</si>
  <si>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</si>
  <si>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</si>
  <si>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</si>
  <si>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</si>
  <si>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</si>
  <si>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</si>
  <si>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t xml:space="preserve">Добрый день. Коллеги, наблюдаю такую же проблему в редакторе: </t>
    </r>
    <r>
      <rPr>
        <u/>
        <sz val="10"/>
        <color rgb="FF1155CC"/>
        <rFont val="Arial"/>
        <family val="2"/>
        <charset val="204"/>
      </rPr>
      <t>https://admin.sportbox.ru/vdl/media/920883/webcaster/editor</t>
    </r>
  </si>
  <si>
    <r>
      <t xml:space="preserve">Доброе утро!
@small9rose  Напомните пожалуйста, как посмотреть был ли просмотр у пользователя приобретенной трансляции?
</t>
    </r>
    <r>
      <rPr>
        <u/>
        <sz val="10"/>
        <color rgb="FF1155CC"/>
        <rFont val="Arial"/>
        <family val="2"/>
        <charset val="204"/>
      </rPr>
      <t>https://api.video.matchtv.ru/admin/transactions/83358102</t>
    </r>
  </si>
  <si>
    <r>
      <t xml:space="preserve">Коллеги, что с этим матчем КХЛ? </t>
    </r>
    <r>
      <rPr>
        <u/>
        <sz val="10"/>
        <color rgb="FF1155CC"/>
        <rFont val="Arial"/>
        <family val="2"/>
        <charset val="204"/>
      </rPr>
      <t>https://api-video.khl.ru/client/events/2535811/moments</t>
    </r>
  </si>
  <si>
    <r>
      <t xml:space="preserve">коллеги, привет 
замените, пожалуйста, видео для трансляции Алмаз - Динамо Шинник из этой ссылки - </t>
    </r>
    <r>
      <rPr>
        <u/>
        <sz val="10"/>
        <color rgb="FF1155CC"/>
        <rFont val="Arial"/>
        <family val="2"/>
        <charset val="204"/>
      </rPr>
      <t>https://s42543.cdn.ngenix.net/export/tr2549235-32_1080p-e823e0eefade89c573b279d104418b63.mp4</t>
    </r>
  </si>
  <si>
    <t>https://video.matchtv.zxz.su/client/events - наблюдаем 500-ю ошибку</t>
  </si>
  <si>
    <r>
      <t xml:space="preserve">Подскажите по самому контенту, не хочет загружаться, нам необходимо проверить сам плеер </t>
    </r>
    <r>
      <rPr>
        <u/>
        <sz val="10"/>
        <color rgb="FF1155CC"/>
        <rFont val="Arial"/>
        <family val="2"/>
        <charset val="204"/>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</si>
  <si>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</si>
  <si>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</si>
  <si>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</si>
  <si>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</si>
  <si>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</si>
  <si>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t xml:space="preserve">очень медленно конвертируется </t>
    </r>
    <r>
      <rPr>
        <u/>
        <sz val="10"/>
        <color rgb="FF1155CC"/>
        <rFont val="Arial"/>
        <family val="2"/>
        <charset val="204"/>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</si>
  <si>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</si>
  <si>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t xml:space="preserve">привет, у нас перестала работать скриншотница 
чекните, плиз 
</t>
    </r>
    <r>
      <rPr>
        <u/>
        <sz val="10"/>
        <color rgb="FF1155CC"/>
        <rFont val="Arial"/>
        <family val="2"/>
        <charset val="204"/>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</si>
  <si>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</si>
  <si>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</si>
  <si>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t xml:space="preserve">Добрый вечер. Трансляция не проигрывается на сайте. Не только у меня. </t>
    </r>
    <r>
      <rPr>
        <u/>
        <sz val="10"/>
        <color rgb="FF1155CC"/>
        <rFont val="Arial"/>
        <family val="2"/>
        <charset val="204"/>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</si>
  <si>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</si>
  <si>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</si>
  <si>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</si>
  <si>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</si>
  <si>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</si>
  <si>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</si>
  <si>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</si>
  <si>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</si>
  <si>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</si>
  <si>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</si>
  <si>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t xml:space="preserve">Добрый вечер!
Коллег, посмотрите, пожалуйста, почему трансляция на сайтах не работает?
</t>
    </r>
    <r>
      <rPr>
        <u/>
        <sz val="10"/>
        <color rgb="FF1155CC"/>
        <rFont val="Arial"/>
        <family val="2"/>
        <charset val="204"/>
      </rPr>
      <t>https://news.sportbox.ru/Vidy_sporta/Futbol/Russia/1st_division/spbvideo_NI2109363_translation_Rotor___Alanija_MeLBeT_Pervaja_Liga_Tur_12/</t>
    </r>
    <r>
      <rPr>
        <sz val="10"/>
        <color rgb="FF000000"/>
        <rFont val="Arial"/>
        <family val="2"/>
        <charset val="204"/>
        <scheme val="minor"/>
      </rPr>
      <t xml:space="preserve">
</t>
    </r>
    <r>
      <rPr>
        <u/>
        <sz val="10"/>
        <color rgb="FF1155CC"/>
        <rFont val="Arial"/>
        <family val="2"/>
        <charset val="204"/>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</si>
  <si>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</si>
  <si>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</si>
  <si>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</si>
  <si>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</si>
  <si>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</si>
  <si>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</si>
  <si>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t xml:space="preserve">Ещё вопрос.Создал тестовое событие с рестримами </t>
    </r>
    <r>
      <rPr>
        <u/>
        <sz val="10"/>
        <color rgb="FF1155CC"/>
        <rFont val="Arial"/>
        <family val="2"/>
        <charset val="204"/>
      </rPr>
      <t>https://start.webcaster.pro/client/events/2579263/edit</t>
    </r>
    <r>
      <rPr>
        <sz val="10"/>
        <color rgb="FF000000"/>
        <rFont val="Arial"/>
        <family val="2"/>
        <charset val="204"/>
        <scheme val="mino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</si>
  <si>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</si>
  <si>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</si>
  <si>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</si>
  <si>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</si>
  <si>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</si>
  <si>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t xml:space="preserve">Добрый вечер, не прогружается трансляция, не знаем в чем проблема
</t>
    </r>
    <r>
      <rPr>
        <u/>
        <sz val="10"/>
        <color rgb="FF1155CC"/>
        <rFont val="Arial"/>
        <family val="2"/>
        <charset val="204"/>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</si>
  <si>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</si>
  <si>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</si>
  <si>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t xml:space="preserve">Коллеги, добрый вечер!
Подскажите, пожалуйста, не вижу значка статистика в плеере.
Пример </t>
    </r>
    <r>
      <rPr>
        <u/>
        <sz val="10"/>
        <color rgb="FF1155CC"/>
        <rFont val="Arial"/>
        <family val="2"/>
        <charset val="204"/>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</si>
  <si>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</si>
  <si>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</si>
  <si>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</si>
  <si>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</si>
  <si>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</si>
  <si>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</si>
  <si>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t xml:space="preserve">Добрый вечер! У меня тут загрузка видео через вебкастер застряла на 33% конвертации. Посмотрите, пожалуйста
</t>
    </r>
    <r>
      <rPr>
        <u/>
        <sz val="10"/>
        <color rgb="FF1155CC"/>
        <rFont val="Arial"/>
        <family val="2"/>
        <charset val="204"/>
      </rPr>
      <t>https://admin.sportbox.ru/vdl/media/915104/webcaster/live</t>
    </r>
  </si>
  <si>
    <t>https://rdm.inventos.ru/issues/152371</t>
  </si>
  <si>
    <r>
      <t xml:space="preserve">Добрый день! Можете пожалуйста посмотреть это видео дважды выдало ошибку </t>
    </r>
    <r>
      <rPr>
        <u/>
        <sz val="10"/>
        <color rgb="FF1155CC"/>
        <rFont val="Arial"/>
        <family val="2"/>
        <charset val="204"/>
      </rPr>
      <t>https://ifree.webcaster.pro/client/video_files/1089827</t>
    </r>
  </si>
  <si>
    <r>
      <t xml:space="preserve">Здравствуйте! В данном видео ошибка </t>
    </r>
    <r>
      <rPr>
        <u/>
        <sz val="10"/>
        <color rgb="FF1155CC"/>
        <rFont val="Arial"/>
        <family val="2"/>
        <charset val="204"/>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</si>
  <si>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</si>
  <si>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</si>
  <si>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</si>
  <si>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</si>
  <si>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</si>
  <si>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</si>
  <si>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</si>
  <si>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</si>
  <si>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</si>
  <si>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t xml:space="preserve">Добрый день! Можете пожалуйста посмотреть вот это видео! Уже долго показывать 0% конвертации </t>
    </r>
    <r>
      <rPr>
        <u/>
        <sz val="10"/>
        <color rgb="FF1155CC"/>
        <rFont val="Arial"/>
        <family val="2"/>
        <charset val="204"/>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</si>
  <si>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</si>
  <si>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</si>
  <si>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</si>
  <si>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</si>
  <si>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</si>
  <si>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</si>
  <si>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t xml:space="preserve">Добрый день!
Помогите разораться почему у пользователя не прошло автопродление 
UID 2Cz3rkcqxHsXFHq9yYGcBi
</t>
    </r>
    <r>
      <rPr>
        <u/>
        <sz val="10"/>
        <color rgb="FF1155CC"/>
        <rFont val="Arial"/>
        <family val="2"/>
        <charset val="204"/>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</si>
  <si>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</si>
  <si>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</si>
  <si>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</si>
  <si>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</si>
  <si>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</si>
  <si>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</si>
  <si>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</si>
  <si>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</si>
  <si>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</si>
  <si>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</si>
  <si>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</si>
  <si>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</si>
  <si>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</si>
  <si>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</si>
  <si>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</si>
  <si>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</si>
  <si>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</si>
  <si>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</si>
  <si>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</si>
  <si>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</si>
  <si>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</si>
  <si>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</si>
  <si>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</si>
  <si>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</si>
  <si>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</si>
  <si>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</si>
  <si>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</si>
  <si>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</si>
  <si>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</si>
  <si>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</si>
  <si>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</si>
  <si>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</si>
  <si>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</si>
  <si>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</si>
  <si>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</si>
  <si>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</si>
  <si>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</si>
  <si>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</si>
  <si>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</si>
  <si>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</si>
  <si>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u/>
        <sz val="10"/>
        <color rgb="FF1155CC"/>
        <rFont val="Arial"/>
        <family val="2"/>
        <charset val="204"/>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</si>
  <si>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</si>
  <si>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</si>
  <si>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</si>
  <si>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t xml:space="preserve">После ввода кода в покере на нашем сайте черный экран, с разных устройств проверяли. Могли бы посмотреть, что может быть не так? </t>
    </r>
    <r>
      <rPr>
        <u/>
        <sz val="10"/>
        <color rgb="FF1155CC"/>
        <rFont val="Arial"/>
        <family val="2"/>
        <charset val="204"/>
      </rPr>
      <t>https://rdm.inventos.ru/issues/151623</t>
    </r>
  </si>
  <si>
    <t>https://rdm.inventos.ru/issues/151627</t>
  </si>
  <si>
    <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u/>
        <sz val="10"/>
        <color rgb="FF1155CC"/>
        <rFont val="Arial"/>
        <family val="2"/>
        <charset val="204"/>
      </rPr>
      <t>https://rdm.inventos.ru/issues/151627</t>
    </r>
  </si>
  <si>
    <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u/>
        <sz val="10"/>
        <color rgb="FF1155CC"/>
        <rFont val="Arial"/>
        <family val="2"/>
        <charset val="204"/>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</si>
  <si>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</si>
  <si>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</si>
  <si>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</si>
  <si>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</si>
  <si>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</si>
  <si>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t xml:space="preserve">Добрый день! Коллеги, посмотрите, пожалуйста, почему после подрезки трансляция в плеере на сайте не загружается. </t>
    </r>
    <r>
      <rPr>
        <u/>
        <sz val="10"/>
        <color rgb="FF1155CC"/>
        <rFont val="Arial"/>
        <family val="2"/>
        <charset val="204"/>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</si>
  <si>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</si>
  <si>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</si>
  <si>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</si>
  <si>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</si>
  <si>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</si>
  <si>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</si>
  <si>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</si>
  <si>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</si>
  <si>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t xml:space="preserve">Тикеты: 
</t>
    </r>
    <r>
      <rPr>
        <u/>
        <sz val="10"/>
        <color rgb="FF1155CC"/>
        <rFont val="Arial"/>
        <family val="2"/>
        <charset val="204"/>
      </rPr>
      <t>https://rdm.inventos.ru/issues/151443</t>
    </r>
    <r>
      <rPr>
        <sz val="10"/>
        <color rgb="FF000000"/>
        <rFont val="Arial"/>
        <family val="2"/>
        <charset val="204"/>
        <scheme val="minor"/>
      </rPr>
      <t xml:space="preserve">
</t>
    </r>
    <r>
      <rPr>
        <u/>
        <sz val="10"/>
        <color rgb="FF1155CC"/>
        <rFont val="Arial"/>
        <family val="2"/>
        <charset val="204"/>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</si>
  <si>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</si>
  <si>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</si>
  <si>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</si>
  <si>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</si>
  <si>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</si>
  <si>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</si>
  <si>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</si>
  <si>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</si>
  <si>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t xml:space="preserve">Добрый день! Подскажите, данный матч должен же быть бесплатен в рамках подписки? У меня просит оплатить </t>
    </r>
    <r>
      <rPr>
        <u/>
        <sz val="10"/>
        <color rgb="FF1155CC"/>
        <rFont val="Arial"/>
        <family val="2"/>
        <charset val="204"/>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</si>
  <si>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</si>
  <si>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</si>
  <si>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</si>
  <si>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</si>
  <si>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</si>
  <si>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t xml:space="preserve">в 82 релизе </t>
    </r>
    <r>
      <rPr>
        <u/>
        <sz val="10"/>
        <color rgb="FF1155CC"/>
        <rFont val="Arial"/>
        <family val="2"/>
        <charset val="204"/>
      </rPr>
      <t>https://rdm.inventos.ru/issues/150399</t>
    </r>
  </si>
  <si>
    <r>
      <t xml:space="preserve">Добрый день! Пытаюсь заменить контент в трансляции. Пишет ошибки.
Само событие - https://vtb-league.webcaster.pro/client/events/2515899
Файл для замены - </t>
    </r>
    <r>
      <rPr>
        <u/>
        <sz val="10"/>
        <color rgb="FF1155CC"/>
        <rFont val="Arial"/>
        <family val="2"/>
        <charset val="204"/>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</si>
  <si>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</si>
  <si>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</si>
  <si>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</si>
  <si>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</si>
  <si>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</si>
  <si>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</si>
  <si>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</si>
  <si>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</si>
  <si>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</si>
  <si>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</si>
  <si>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</si>
  <si>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</si>
  <si>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</si>
  <si>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</si>
  <si>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</si>
  <si>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</si>
  <si>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</si>
  <si>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</si>
  <si>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t xml:space="preserve">У нас не работает фича "Статистика в плеере". 
Так отображается во всех вчерашних трансляциях
Вот один из примеров:
</t>
    </r>
    <r>
      <rPr>
        <u/>
        <sz val="10"/>
        <color rgb="FF1155CC"/>
        <rFont val="Arial"/>
        <family val="2"/>
        <charset val="204"/>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</si>
  <si>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</si>
  <si>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</si>
  <si>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</si>
  <si>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</si>
  <si>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u/>
        <sz val="10"/>
        <color rgb="FF1155CC"/>
        <rFont val="Arial"/>
        <family val="2"/>
        <charset val="204"/>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</si>
  <si>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</si>
  <si>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</si>
  <si>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t xml:space="preserve">Добрый день! Матч судя по расписанию сегодня, но при переходе по ссылке, таймер на завра </t>
    </r>
    <r>
      <rPr>
        <u/>
        <sz val="10"/>
        <color rgb="FF1155CC"/>
        <rFont val="Arial"/>
        <family val="2"/>
        <charset val="204"/>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</si>
  <si>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</si>
  <si>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</si>
  <si>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t xml:space="preserve">Не могу отправить на экспорт следующий момнет, не дает выбрать качество </t>
    </r>
    <r>
      <rPr>
        <u/>
        <sz val="10"/>
        <color rgb="FF1155CC"/>
        <rFont val="Arial"/>
        <family val="2"/>
        <charset val="204"/>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</si>
  <si>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</si>
  <si>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</si>
  <si>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</si>
  <si>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t xml:space="preserve">Добрый вечер!
СЛОВАКИЯ - РУМЫНИЯ, черный экран вместо трансляции
</t>
    </r>
    <r>
      <rPr>
        <u/>
        <sz val="10"/>
        <color rgb="FF1155CC"/>
        <rFont val="Arial"/>
        <family val="2"/>
        <charset val="204"/>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</si>
  <si>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</si>
  <si>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</si>
  <si>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</si>
  <si>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</si>
  <si>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</si>
  <si>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</si>
  <si>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</si>
  <si>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t xml:space="preserve">Данным вопросом занимаются L2, ссылку на инструкцию на всякий случай прикрепляю -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</si>
  <si>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</si>
  <si>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</si>
  <si>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</si>
  <si>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t xml:space="preserve">Добрый день. У нас запись, которую надо остановить.
</t>
    </r>
    <r>
      <rPr>
        <u/>
        <sz val="10"/>
        <color rgb="FF1155CC"/>
        <rFont val="Arial"/>
        <family val="2"/>
        <charset val="204"/>
      </rPr>
      <t xml:space="preserve">https://admin.sportbox.ru/vdl/media/894243/webcaster/live
</t>
    </r>
    <r>
      <rPr>
        <sz val="10"/>
        <color rgb="FF000000"/>
        <rFont val="Arial"/>
        <family val="2"/>
        <charset val="204"/>
        <scheme val="minor"/>
      </rPr>
      <t xml:space="preserve">Вот он в вебкастере </t>
    </r>
    <r>
      <rPr>
        <u/>
        <sz val="10"/>
        <color rgb="FF1155CC"/>
        <rFont val="Arial"/>
        <family val="2"/>
        <charset val="204"/>
      </rPr>
      <t>https://video.matchtv.ru/client/events/1160106/edit</t>
    </r>
  </si>
  <si>
    <r>
      <t xml:space="preserve">Создала тикет на воспроизведение ситуации у себя - </t>
    </r>
    <r>
      <rPr>
        <u/>
        <sz val="10"/>
        <color rgb="FF1155CC"/>
        <rFont val="Arial"/>
        <family val="2"/>
        <charset val="204"/>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</si>
  <si>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</si>
  <si>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</si>
  <si>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</si>
  <si>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</si>
  <si>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</si>
  <si>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t xml:space="preserve">Инструкция если недоступен эфир для пользователя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</si>
  <si>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</si>
  <si>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</si>
  <si>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u/>
        <sz val="10"/>
        <color rgb="FF1155CC"/>
        <rFont val="Arial"/>
        <family val="2"/>
        <charset val="204"/>
      </rPr>
      <t xml:space="preserve">https://rdm.inventos.ru/issues/146651
</t>
    </r>
    <r>
      <rPr>
        <sz val="10"/>
        <color rgb="FF000000"/>
        <rFont val="Arial"/>
        <family val="2"/>
        <charset val="204"/>
        <scheme val="minor"/>
      </rPr>
      <t>Правка в работе. Как временное решение внесли в ручную корректировки в настройки - убрали шаблон доступа сайтов у видео.</t>
    </r>
  </si>
  <si>
    <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u/>
        <sz val="10"/>
        <color rgb="FF1155CC"/>
        <rFont val="Arial"/>
        <family val="2"/>
        <charset val="204"/>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</si>
  <si>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</si>
  <si>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</si>
  <si>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</si>
  <si>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</si>
  <si>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</si>
  <si>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</si>
  <si>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</si>
  <si>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</si>
  <si>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</si>
  <si>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</si>
  <si>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</si>
  <si>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</si>
  <si>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</si>
  <si>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</si>
  <si>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</si>
  <si>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</si>
  <si>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</si>
  <si>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</si>
  <si>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</si>
  <si>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</si>
  <si>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</si>
  <si>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</si>
  <si>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t xml:space="preserve">В субботу днем отвалился rebbit - перестали работать многие фоновые скрипты, включая сбор статистики. Тикет </t>
    </r>
    <r>
      <rPr>
        <u/>
        <sz val="10"/>
        <color rgb="FF1155CC"/>
        <rFont val="Arial"/>
        <family val="2"/>
        <charset val="204"/>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</si>
  <si>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</si>
  <si>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</si>
  <si>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</si>
  <si>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</si>
  <si>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</si>
  <si>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u/>
        <sz val="12"/>
        <color rgb="FF000000"/>
        <rFont val="Arial"/>
        <family val="2"/>
        <charset val="204"/>
        <scheme val="minor"/>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u/>
        <sz val="12"/>
        <color rgb="FF000000"/>
        <rFont val="Arial"/>
        <family val="2"/>
        <charset val="204"/>
        <scheme val="minor"/>
      </rPr>
      <t>125.0.0.0</t>
    </r>
    <r>
      <rPr>
        <u/>
        <sz val="12"/>
        <color rgb="FF000000"/>
        <rFont val="Arial"/>
        <family val="2"/>
        <charset val="204"/>
        <scheme val="minor"/>
      </rPr>
      <t xml:space="preserve"> Mobile Safari/537.36 REMOTE_ADDR: </t>
    </r>
    <r>
      <rPr>
        <u/>
        <sz val="12"/>
        <color rgb="FF000000"/>
        <rFont val="Arial"/>
        <family val="2"/>
        <charset val="204"/>
        <scheme val="minor"/>
      </rPr>
      <t>5.188.121.201</t>
    </r>
    <r>
      <rPr>
        <u/>
        <sz val="12"/>
        <color rgb="FF000000"/>
        <rFont val="Arial"/>
        <family val="2"/>
        <charset val="204"/>
        <scheme val="minor"/>
      </rPr>
      <t xml:space="preserve"> HTTP_X_FORWARDED_FOR: </t>
    </r>
    <r>
      <rPr>
        <u/>
        <sz val="12"/>
        <color rgb="FF000000"/>
        <rFont val="Arial"/>
        <family val="2"/>
        <charset val="204"/>
        <scheme val="minor"/>
      </rPr>
      <t>195.244.5.122</t>
    </r>
    <r>
      <rPr>
        <u/>
        <sz val="12"/>
        <color rgb="FF000000"/>
        <rFont val="Arial"/>
        <family val="2"/>
        <charset val="204"/>
        <scheme val="minor"/>
      </rPr>
      <t xml:space="preserve"> IP-Z: </t>
    </r>
    <r>
      <rPr>
        <u/>
        <sz val="12"/>
        <color rgb="FF000000"/>
        <rFont val="Arial"/>
        <family val="2"/>
        <charset val="204"/>
        <scheme val="minor"/>
      </rPr>
      <t>195.244.5.122</t>
    </r>
    <r>
      <rPr>
        <u/>
        <sz val="12"/>
        <color rgb="FF000000"/>
        <rFont val="Arial"/>
        <family val="2"/>
        <charset val="204"/>
        <scheme val="minor"/>
      </rPr>
      <t xml:space="preserve"> Proxied IP: </t>
    </r>
    <r>
      <rPr>
        <u/>
        <sz val="12"/>
        <color rgb="FF000000"/>
        <rFont val="Arial"/>
        <family val="2"/>
        <charset val="204"/>
        <scheme val="minor"/>
      </rPr>
      <t>5.188.121.201</t>
    </r>
    <r>
      <rPr>
        <u/>
        <sz val="12"/>
        <color rgb="FF000000"/>
        <rFont val="Arial"/>
        <family val="2"/>
        <charset val="204"/>
        <scheme val="minor"/>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</si>
  <si>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</si>
  <si>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</si>
  <si>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</si>
  <si>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t xml:space="preserve">Добрый день! У меня наблюдается проблема с экспортом, уже 10 минут он на 0%
</t>
    </r>
    <r>
      <rPr>
        <u/>
        <sz val="10"/>
        <color rgb="FF1155CC"/>
        <rFont val="Arial"/>
        <family val="2"/>
        <charset val="204"/>
      </rPr>
      <t>https://admin.sportbox.ru/vdl/media/905153/webcaster/live</t>
    </r>
  </si>
  <si>
    <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u/>
        <sz val="10"/>
        <color rgb="FF1155CC"/>
        <rFont val="Arial"/>
        <family val="2"/>
        <charset val="204"/>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</si>
  <si>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</si>
  <si>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</si>
  <si>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</si>
  <si>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</si>
  <si>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u/>
        <sz val="10"/>
        <color rgb="FF1155CC"/>
        <rFont val="Arial"/>
        <family val="2"/>
        <charset val="204"/>
      </rPr>
      <t>https://partner.matchtv.ru/highlights/204510_q</t>
    </r>
    <r>
      <rPr>
        <sz val="10"/>
        <color rgb="FF000000"/>
        <rFont val="Arial"/>
        <family val="2"/>
        <charset val="204"/>
        <scheme val="minor"/>
      </rPr>
      <t xml:space="preserve"> </t>
    </r>
    <r>
      <rPr>
        <u/>
        <sz val="10"/>
        <color rgb="FF1155CC"/>
        <rFont val="Arial"/>
        <family val="2"/>
        <charset val="204"/>
      </rPr>
      <t>https://partner.matchtv.ru/highlights/204506_q</t>
    </r>
    <r>
      <rPr>
        <sz val="10"/>
        <color rgb="FF000000"/>
        <rFont val="Arial"/>
        <family val="2"/>
        <charset val="204"/>
        <scheme val="minor"/>
      </rPr>
      <t xml:space="preserve"> </t>
    </r>
    <r>
      <rPr>
        <u/>
        <sz val="10"/>
        <color rgb="FF1155CC"/>
        <rFont val="Arial"/>
        <family val="2"/>
        <charset val="204"/>
      </rPr>
      <t>https://partner.matchtv.ru/highlights/204502_q</t>
    </r>
    <r>
      <rPr>
        <sz val="10"/>
        <color rgb="FF000000"/>
        <rFont val="Arial"/>
        <family val="2"/>
        <charset val="204"/>
        <scheme val="minor"/>
      </rPr>
      <t xml:space="preserve"> </t>
    </r>
    <r>
      <rPr>
        <u/>
        <sz val="10"/>
        <color rgb="FF1155CC"/>
        <rFont val="Arial"/>
        <family val="2"/>
        <charset val="204"/>
      </rPr>
      <t>https://partner.matchtv.ru/highlights/204498_q</t>
    </r>
    <r>
      <rPr>
        <sz val="10"/>
        <color rgb="FF000000"/>
        <rFont val="Arial"/>
        <family val="2"/>
        <charset val="204"/>
        <scheme val="minor"/>
      </rPr>
      <t xml:space="preserve"> Эти же видео в админке Вебкастера: </t>
    </r>
    <r>
      <rPr>
        <u/>
        <sz val="10"/>
        <color rgb="FF1155CC"/>
        <rFont val="Arial"/>
        <family val="2"/>
        <charset val="204"/>
      </rPr>
      <t>https://video.matchtv.ru/client/quotes/204510</t>
    </r>
    <r>
      <rPr>
        <sz val="10"/>
        <color rgb="FF000000"/>
        <rFont val="Arial"/>
        <family val="2"/>
        <charset val="204"/>
        <scheme val="minor"/>
      </rPr>
      <t xml:space="preserve"> </t>
    </r>
    <r>
      <rPr>
        <u/>
        <sz val="10"/>
        <color rgb="FF1155CC"/>
        <rFont val="Arial"/>
        <family val="2"/>
        <charset val="204"/>
      </rPr>
      <t>https://video.matchtv.ru/client/quotes/204506</t>
    </r>
    <r>
      <rPr>
        <sz val="10"/>
        <color rgb="FF000000"/>
        <rFont val="Arial"/>
        <family val="2"/>
        <charset val="204"/>
        <scheme val="minor"/>
      </rPr>
      <t xml:space="preserve"> </t>
    </r>
    <r>
      <rPr>
        <u/>
        <sz val="10"/>
        <color rgb="FF1155CC"/>
        <rFont val="Arial"/>
        <family val="2"/>
        <charset val="204"/>
      </rPr>
      <t>https://video.matchtv.ru/client/quotes/204502</t>
    </r>
    <r>
      <rPr>
        <sz val="10"/>
        <color rgb="FF000000"/>
        <rFont val="Arial"/>
        <family val="2"/>
        <charset val="204"/>
        <scheme val="minor"/>
      </rPr>
      <t xml:space="preserve"> </t>
    </r>
    <r>
      <rPr>
        <u/>
        <sz val="10"/>
        <color rgb="FF1155CC"/>
        <rFont val="Arial"/>
        <family val="2"/>
        <charset val="204"/>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</si>
  <si>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</si>
  <si>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</si>
  <si>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</si>
  <si>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</si>
  <si>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</si>
  <si>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</si>
  <si>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</si>
  <si>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</si>
  <si>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</si>
  <si>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</si>
  <si>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</si>
  <si>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</si>
  <si>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</si>
  <si>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</si>
  <si>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</si>
  <si>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</si>
  <si>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</si>
  <si>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</si>
  <si>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</si>
  <si>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</si>
  <si>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</si>
  <si>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</si>
  <si>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</si>
  <si>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</si>
  <si>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u/>
        <sz val="10"/>
        <color rgb="FF1155CC"/>
        <rFont val="Arial"/>
        <family val="2"/>
        <charset val="204"/>
      </rPr>
      <t>https://m3u8.webcaster.pro/media/start/free_961ba5f326c7aca9b0a8553c31452617/227_1385839542/453f4c5459190ea421a0ad848d6790d1/1712347510.m3u8</t>
    </r>
    <r>
      <rPr>
        <sz val="10"/>
        <color rgb="FF000000"/>
        <rFont val="Arial"/>
        <family val="2"/>
        <charset val="204"/>
        <scheme val="mino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</si>
  <si>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</si>
  <si>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</si>
  <si>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</si>
  <si>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</si>
  <si>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</si>
  <si>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t xml:space="preserve">11.04 Стас подготовит инструкцию +по аудиодорожкам </t>
    </r>
    <r>
      <rPr>
        <u/>
        <sz val="10"/>
        <color rgb="FF1155CC"/>
        <rFont val="Arial"/>
        <family val="2"/>
        <charset val="204"/>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</si>
  <si>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sz val="11"/>
        <color theme="1"/>
        <rFont val="Arial"/>
        <family val="2"/>
        <charset val="204"/>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i/>
        <sz val="11"/>
        <color theme="1"/>
        <rFont val="Arial"/>
        <family val="2"/>
        <charset val="204"/>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sz val="11"/>
        <color theme="1"/>
        <rFont val="Arial"/>
        <family val="2"/>
        <charset val="204"/>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</si>
  <si>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</si>
  <si>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</si>
  <si>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sz val="11"/>
        <color rgb="FF000000"/>
        <rFont val="Arial"/>
        <family val="2"/>
        <charset val="204"/>
      </rPr>
      <t xml:space="preserve">Данным вопросом занимаются L2, ссылку на инструкцию на всякий случай прикрепляю - </t>
    </r>
    <r>
      <rPr>
        <u/>
        <sz val="11"/>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</si>
  <si>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t xml:space="preserve">Проблема заключается в том, что комментатор не может попасть на свою страницу в ЛК вебкастера. 
Решение: дать одну из ссылок </t>
    </r>
    <r>
      <rPr>
        <u/>
        <sz val="10"/>
        <color rgb="FF1155CC"/>
        <rFont val="Arial"/>
        <family val="2"/>
        <charset val="204"/>
      </rPr>
      <t>https://api.video.matchtv.ru/customers/sign_in</t>
    </r>
    <r>
      <rPr>
        <sz val="10"/>
        <color rgb="FF000000"/>
        <rFont val="Arial"/>
        <family val="2"/>
        <charset val="204"/>
        <scheme val="minor"/>
      </rPr>
      <t xml:space="preserve"> или </t>
    </r>
    <r>
      <rPr>
        <u/>
        <sz val="10"/>
        <color rgb="FF1155CC"/>
        <rFont val="Arial"/>
        <family val="2"/>
        <charset val="204"/>
      </rPr>
      <t>https://video.matchtv.ru/customers/sign_in</t>
    </r>
    <r>
      <rPr>
        <sz val="10"/>
        <color rgb="FF000000"/>
        <rFont val="Arial"/>
        <family val="2"/>
        <charset val="204"/>
        <scheme val="mino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</si>
  <si>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</si>
  <si>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</si>
  <si>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</si>
  <si>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u/>
        <sz val="10"/>
        <color rgb="FF1155CC"/>
        <rFont val="Arial"/>
        <family val="2"/>
        <charset val="204"/>
      </rPr>
      <t xml:space="preserve">
https://rdm.inventos.ru/projects/webcaster/wiki/Tv1000play#Отмена-автопродления-подписки</t>
    </r>
    <r>
      <rPr>
        <sz val="10"/>
        <color rgb="FF000000"/>
        <rFont val="Arial"/>
        <family val="2"/>
        <charset val="204"/>
        <scheme val="mino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</si>
  <si>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</si>
  <si>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</si>
  <si>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</si>
  <si>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</si>
  <si>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</si>
  <si>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</si>
  <si>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</si>
  <si>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sz val="10"/>
        <color theme="1"/>
        <rFont val="Arial"/>
        <family val="2"/>
        <charset val="204"/>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sz val="10"/>
        <color theme="1"/>
        <rFont val="Lexend"/>
      </rPr>
      <t>2024/04/10 22:37:57.593925 mic_recording.go:212: [81591712-a867-4ad4-8a69-21a94dc6676c] Client side log: [log]{"event":"Success connection to server","client_info":{"user_agent":"Mozilla/5.0 (Windows NT 10.0; Win64; x64) AppleWebKit/537.36 (KHTML, like Gecko) Chrome/123.0.0.0 Safari/537.36","audio_devices":[</t>
    </r>
    <r>
      <rPr>
        <b/>
        <sz val="13"/>
        <color theme="1"/>
        <rFont val="Lexend"/>
      </rPr>
      <t>"По умолчанию - Стерео микшер (Realtek(R) Audio)"</t>
    </r>
    <r>
      <rPr>
        <sz val="10"/>
        <color theme="1"/>
        <rFont val="Lexend"/>
      </rPr>
      <t xml:space="preserve">]}}
</t>
    </r>
    <r>
      <rPr>
        <sz val="10"/>
        <color theme="1"/>
        <rFont val="Arial"/>
        <family val="2"/>
        <charset val="204"/>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</si>
  <si>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</si>
  <si>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</si>
  <si>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</si>
  <si>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</si>
  <si>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</si>
  <si>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</si>
  <si>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</si>
  <si>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</si>
  <si>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</si>
  <si>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</si>
  <si>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</si>
  <si>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</si>
  <si>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</si>
  <si>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
        <rFont val="Arial"/>
        <family val="2"/>
        <charset val="204"/>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u/>
        <sz val="11"/>
        <color rgb="FF1155CC"/>
        <rFont val="Arial"/>
        <family val="2"/>
        <charset val="204"/>
      </rPr>
      <t>https://webcaster.pro/admin/users</t>
    </r>
    <r>
      <rPr>
        <sz val="11"/>
        <rFont val="Arial"/>
        <family val="2"/>
        <charset val="204"/>
      </rPr>
      <t xml:space="preserve">, указав у пользователя роль "Модератор чата"
3. Предоставляем клиенту сслыку для входа, например, для RDStv - </t>
    </r>
    <r>
      <rPr>
        <u/>
        <sz val="11"/>
        <color rgb="FF1155CC"/>
        <rFont val="Arial"/>
        <family val="2"/>
        <charset val="204"/>
      </rPr>
      <t>https://rdstv.clients.webcaster.pro/client</t>
    </r>
    <r>
      <rPr>
        <sz val="11"/>
        <rFont val="Arial"/>
        <family val="2"/>
        <charset val="204"/>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</si>
  <si>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</si>
  <si>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</si>
  <si>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</si>
  <si>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</si>
  <si>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</si>
  <si>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</si>
  <si>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</si>
  <si>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</si>
  <si>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</si>
  <si>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</si>
  <si>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</si>
  <si>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</si>
  <si>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</si>
  <si>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</si>
  <si>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
        <rFont val="Arial"/>
        <family val="2"/>
        <charset val="204"/>
      </rPr>
      <t xml:space="preserve">Для показа нужной статистики по зрителям, находящейся возле иконки профиля, необходимо:
1) Зайти в раздел с ролями </t>
    </r>
    <r>
      <rPr>
        <u/>
        <sz val="11"/>
        <color rgb="FF1155CC"/>
        <rFont val="Arial"/>
        <family val="2"/>
        <charset val="204"/>
      </rPr>
      <t>https://webcaster.pro/client/roles</t>
    </r>
    <r>
      <rPr>
        <sz val="11"/>
        <rFont val="Arial"/>
        <family val="2"/>
        <charset val="204"/>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</si>
  <si>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</si>
  <si>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</si>
  <si>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</si>
  <si>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</si>
  <si>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</si>
  <si>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</si>
  <si>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</si>
  <si>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</si>
  <si>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</si>
  <si>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</si>
  <si>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</si>
  <si>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</si>
  <si>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</si>
  <si>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</si>
  <si>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</si>
  <si>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</si>
  <si>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</si>
  <si>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</si>
  <si>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u/>
        <sz val="10"/>
        <color rgb="FF1155CC"/>
        <rFont val="Arial"/>
        <family val="2"/>
        <charset val="204"/>
      </rPr>
      <t>https://video.matchtv.ru/client/events/1161878/edit</t>
    </r>
  </si>
  <si>
    <t>23:00-00:00</t>
  </si>
  <si>
    <t>Ожидаем повторение проблемы, чтобы отловить причину</t>
  </si>
  <si>
    <r>
      <rPr>
        <sz val="11"/>
        <rFont val="Arial"/>
        <family val="2"/>
        <charset val="204"/>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u/>
        <sz val="11"/>
        <color rgb="FF1155CC"/>
        <rFont val="Arial"/>
        <family val="2"/>
        <charset val="204"/>
      </rPr>
      <t>https://rdm.inventos.ru/issues/149471</t>
    </r>
  </si>
  <si>
    <t>У нас опять проблема не работают каналы футбольный, спортивный и хоккейный</t>
  </si>
  <si>
    <t>Занимается Максим Сердюк</t>
  </si>
  <si>
    <r>
      <rPr>
        <sz val="11"/>
        <color rgb="FF000000"/>
        <rFont val="Arial"/>
        <family val="2"/>
        <charset val="204"/>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u/>
        <sz val="11"/>
        <color rgb="FF1155CC"/>
        <rFont val="Arial"/>
        <family val="2"/>
        <charset val="204"/>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</si>
  <si>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</si>
  <si>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</si>
  <si>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</si>
  <si>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</si>
  <si>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</si>
  <si>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</si>
  <si>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</si>
  <si>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</si>
  <si>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</si>
  <si>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</si>
  <si>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</si>
  <si>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</si>
  <si>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</si>
  <si>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</si>
  <si>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</si>
  <si>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</si>
  <si>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</si>
  <si>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</si>
  <si>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</si>
  <si>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</si>
  <si>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</si>
  <si>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</si>
  <si>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</si>
  <si>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sz val="11"/>
        <color theme="1"/>
        <rFont val="Arial"/>
        <family val="2"/>
        <charset val="204"/>
        <scheme val="minor"/>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u/>
        <sz val="11"/>
        <color rgb="FF1155CC"/>
        <rFont val="Arial"/>
        <family val="2"/>
        <charset val="204"/>
        <scheme val="minor"/>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</si>
  <si>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</si>
  <si>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</si>
  <si>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</si>
  <si>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</si>
  <si>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</si>
  <si>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</si>
  <si>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</si>
  <si>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</si>
  <si>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</si>
  <si>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</si>
  <si>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</si>
  <si>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</si>
  <si>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</si>
  <si>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</si>
  <si>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</si>
  <si>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</si>
  <si>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</si>
  <si>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</si>
  <si>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</si>
  <si>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u/>
        <sz val="10"/>
        <color rgb="FF1155CC"/>
        <rFont val="Arial"/>
        <family val="2"/>
        <charset val="204"/>
      </rPr>
      <t>https://matchtv.ru/football/italy/matchtvvideo_NI2031769_translation_Chempionat_Italii_Torino___Monca</t>
    </r>
  </si>
  <si>
    <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u/>
        <sz val="10"/>
        <color rgb="FF1155CC"/>
        <rFont val="Arial"/>
        <family val="2"/>
        <charset val="204"/>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</si>
  <si>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</si>
  <si>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</si>
  <si>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</si>
  <si>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</si>
  <si>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</si>
  <si>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</si>
  <si>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</si>
  <si>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</si>
  <si>
    <t>Написание инструкции</t>
  </si>
  <si>
    <t>дополнила тикет</t>
  </si>
  <si>
    <t>Здравствуйте!
Со слов пользователя: Качество в настройках выставлено 1080 и судя по плееру с FHD оно не меняется, но по качеству это даже не 720. Смотрю сейчас матч Динамо-Крылья https://matchtv.ru/football/rpl/552400857-dinamo-kryliasovetov-01-03-2026</t>
  </si>
  <si>
    <t>"да. запустил тестовую трансляцию через осмо покет 2. Указал ключ потока в приложении, но эфир не идет."</t>
  </si>
  <si>
    <t>задал много вопросов, хочет тариф, жду ответа</t>
  </si>
  <si>
    <t>Здравствуйте!</t>
  </si>
  <si>
    <t>во всех таких обращениях всегда создаем тикет на Данилу Аленичева</t>
  </si>
  <si>
    <t>Добрый день!
Пользователь PnUW8XbeT4y3syQ2XO6H4w в приложении на Смарт ТВ при попытке смотреть прямой эфир каналов Матч Премьер и Матч ТВ получает ошибку «не удалось загрузить видео»
Другие приложения например ОККО на данном ТВ работают.
Перезапуск ТВ по питанию результатов не дал. 
Смарт ТВ Samsung</t>
  </si>
  <si>
    <t>Здравствуйте, пришлите, пожалуйста, скриншот как у вас отображается</t>
  </si>
  <si>
    <t>была повышенная нагрузка на платформу</t>
  </si>
  <si>
    <t>У меня еле-еле прогружаются странницы, а у коллег весит экспорт</t>
  </si>
  <si>
    <t>https://gitlab.inventos.ru/knowledge-base/obsidian/-/merge_requests/396/diffs#c006b4b0649e180e6fa92f7a904040e260a2df29</t>
  </si>
  <si>
    <t>Приветствую! Яндекс жалуется на проблемы с экспортом</t>
  </si>
  <si>
    <t>Должно быть, это ожидаемое поведение в приложениях на телевизорах. В расписании прямого эфира карточки прошедших событий видимо отображаются только для информации. 
То есть, из расписания канала нельзя посмотреть прошедшие события с этого канала. Можно посмотреть только live. 
Ни на Матч Премьер, ни на другом канале</t>
  </si>
  <si>
    <t>Добрый день!
У пользователя AUDyPZtKnvEg7wHoyUKiFz на Смарт ТВ Самсунг 19_MUSEL_UHD_BASIC  в приложении недоступен просмотр архива канала Матч Премьер. Прямой эфир работает. Проблема только на Смарт ТВ. 
Со слов пользователя: Открываю расписание вчерашнее и выбираю перенесенный матч (впрочем любая старая трансляция выбирается)  но нажимая на ОК или пуск с пульта трансляция не стартует. А текущая трансляция запускается.
Приложение пользователь переустановил, не помогло.</t>
  </si>
  <si>
    <t>инструкция по замене видео уже есть</t>
  </si>
  <si>
    <t>сможете, пожалуйста. забрать матч сочи - торпедо от 01.03 по ссылке https://disk.khl.ru/s/LAmF6mqYJdq2HYp</t>
  </si>
  <si>
    <t>Кафедра ОВП (семейной медицины). ПК Профпатология. Проведение экспертизы профессиональных заболеваний. (05.03.2026) - https://wbnr.su:50443/rooms?meet=ca572237-4ecd-4da9-b12e-aa4794604457 - Отсутствуют участники</t>
  </si>
  <si>
    <t>перехватил Коснстантин</t>
  </si>
  <si>
    <t>Добрый день!
Пользователю на ПК  во всех браузерах недоступен просмотр на Сайте Матч ТВ
При попытке просмотре прямого эфира Матч ТВ или любого обзора матча получает ошибку Сайт video.matchtv.ru отправил недействительный ответ.
ОСwin 10 pro Chrome Версия: 145.0.7632.117 (официальная сборка) (64 бит)</t>
  </si>
  <si>
    <t>Добрый день, смогу ли использовать вашу площадку для своих целей ? Мне нужна защита от скачиваний 360 градусных видео в качестве 8к 30\60фпс .</t>
  </si>
  <si>
    <t>ответил Константин</t>
  </si>
  <si>
    <t>Здравствуйте! Вот это проблема снова повторилась. Какие сейчас актуальные подсети для просмотра Видео?</t>
  </si>
  <si>
    <t>попросили посмотреть с компьютера и записать хар файл</t>
  </si>
  <si>
    <t>Добрый день!
У пользователя 4mA5BwkieD34fhLAkABppi сегодня приложение и сайт перестали работать через Wi-Fi. Через LTE все работает. Роутер перезагружал, не помогло. Ошибки нет, просто черный экран на сайте и в приложении на Смарт ТВ. Все другие сайты и приложения работают. 
Устройства: Poco m6 pro, android 15
Google w2 приставка смарт ТВ, андроид 11
Droidlogicx98plus, приставка смарт ТВ, андроид 11.
IP: 45.80.46.9
Провайдер UpiterTelecom Ltd</t>
  </si>
  <si>
    <t>Еще один пользователь с такой же проблемой
olgMHOSlRZKWh_wVpZ0Nqw 
Приложение Матч ТВ с сегодняшнего дня работает только от мобильной сети на смартфоне. А от роутера вай-фай не работает ни на смартфоне ни в смартТВ. При этом все остальные приложения нормально работают от вайфай на смартТВ и в смартфоне. Проблема появилась после 17.00 6 марта
Провайдер ETelecom</t>
  </si>
  <si>
    <t>подхватила Алла</t>
  </si>
  <si>
    <t>нужно уточнить у Аллы</t>
  </si>
  <si>
    <t>Коллеги, нам над срочно поменять логотип в заглушке с обратным отсчетом у команды Горький в этой трансляции
https://video.matchtv.ru/client/events/1332514/edit
Но в этом разделе по поиску не находит команду Горький:
https://video.matchtv.ru/client/teams?page=1&amp;per_page=100&amp;q%5Bname_or_name_eng_cont%5D=&amp;utf8=%E2%9C%93</t>
  </si>
  <si>
    <t>Я только зарегистрировался. Мне нужно для начала выбрать тарифный план?</t>
  </si>
  <si>
    <t>сказала, что мы не тестировали эту возможность но скорее всего можно</t>
  </si>
  <si>
    <t>Добрый день, в мах можно рестрим делать ? вывшла новость что там можно вести прямые эфиры</t>
  </si>
  <si>
    <t>проблема с долгим ответом юкассы</t>
  </si>
  <si>
    <t>Добрый день!
У пользователя 2i8ETsDbBCofcsjrusH51f  несколько попыток списания за автопродление в статусе Start https://api.video.matchtv.ru/client/users/3841306 
Но судя по выписке из банка все эти платежи прошли в Ю-кассе.
Вот пример  ID транзакции в Ю-кассе 31429a7e-000f-5001-8000-192ce5e4f9f2  платеж прошел, но найти по данному ID платежа в вебкастере не получается. 
Подскажите в чем может быть причина?</t>
  </si>
  <si>
    <t>у нас все нормально было</t>
  </si>
  <si>
    <t>редакторы проверили</t>
  </si>
  <si>
    <t>а что с разметкой в матче толпара</t>
  </si>
  <si>
    <t>Здравствуйте 👋
Хочу уточнить по моему вопросу по функционалу вашего сервиса.
- Планирование встречь, если создавать несколько встречь то данные меняются.</t>
  </si>
  <si>
    <t>https://gitlab.inventos.ru/knowledge-base/obsidian/-/merge_requests/397</t>
  </si>
  <si>
    <t>https://disk.khl.ru/s/2gxk8Hk5NqST8aw - нужно скачать и выполнить замену контента на матче от 11.03 ХК Сочи - ЦСКА</t>
  </si>
  <si>
    <t>с Аллой общались</t>
  </si>
  <si>
    <t>Добрый день!
@small9rose  Подскажите, пожалуйста, у нас что-то поменялось при активации кода на подписку на сайте?
Сегодня заметил, что перестали активироваться коды на подписку Максимум. 
Делал на своем тестовом аккаунте на котором нет подписки. 
UID BeLfDc29axjGxoMzwtxV79
Пытался активировать код Лмм85873 на подписку Максимум со скидкой при подключении. https://api.video.matchtv.ru/client/promocodes/3315834/edit 
Ошибка Код не дает бесплатный доступ.</t>
  </si>
  <si>
    <t>тоже с Аллой общались</t>
  </si>
  <si>
    <t>@konyshevvvv @small9rose добрый день! 
У нас есть неудобство в проверке трансляций с дополнительными функциями.
Сотрудники работают на сайте матч тв и спортбоксе под своими учетками, а в вебкастер все логинятся через админскую учетку
video@matchtv.ru
Из-за этого на сайтах функции отображаются как закрытые под подписку и коллеги не могут проверить их работу. 
Можно ли сделать доступ к функциям (накрутить подписку) на учетную запись video@matchtv.ru ?</t>
  </si>
  <si>
    <t>спросила в чате</t>
  </si>
  <si>
    <t>здравствуйте, подключил тариф транскодинг, как его заставить транскодировать вверх? у меня интернет слабый. 
аккаунт 
video.semen@gmail.com</t>
  </si>
  <si>
    <t>Здравствуйте! Подскажите, пожалуйста, как я могу отозвать доступы к своим аккаунтам twitch и youtube?</t>
  </si>
  <si>
    <t>уже давно в работе</t>
  </si>
  <si>
    <t>Друзья! У нас опять те же проблему. Ожидания по 20 минут! Мы не можем работать</t>
  </si>
  <si>
    <t>https://rdm.inventos.ru/issues/169151</t>
  </si>
  <si>
    <t>Добрый день. У нас все в порядке? На Андроид ТВ очень долго запускаются трансляции. И 4К, и обычные</t>
  </si>
  <si>
    <t>у вас что-то сломалось? хайлайты перестали подгружаться к нам на сайт</t>
  </si>
  <si>
    <t>Какой тариф выбрать для стрима в 4К для игр?</t>
  </si>
  <si>
    <t>Доброго времени суток. Подскажите. можно ли вести трансляцию из файла, а не онлайн.</t>
  </si>
  <si>
    <t>тоже не первый раз обращаются</t>
  </si>
  <si>
    <t>добрый вечер, снова не едет стрим</t>
  </si>
  <si>
    <t>добрый вечер, не запустился ни один рестрим</t>
  </si>
  <si>
    <t>Я сейчас запустила стрим тестовый только на рутуб, пишет нет сигнала все равно. Скажите, сколько времени займет починить все это?</t>
  </si>
  <si>
    <t>договоренность от 17.03</t>
  </si>
  <si>
    <t>Добрый вечер, запускаю тест?</t>
  </si>
  <si>
    <t>Здравствуйте. У вас осталась запись конференции "Наставничество. Перезагрузка подходов" от 18.03.2026 ?</t>
  </si>
  <si>
    <t>аналогично сообщению выше</t>
  </si>
  <si>
    <t>Здравствуйте. По данной ссылке нет видео конференции «Наставничество. Перезагрузка подходов». Где его можно посмотреть?</t>
  </si>
  <si>
    <t>спросил из-за вчерашних сбоев</t>
  </si>
  <si>
    <t>сервис работает?</t>
  </si>
  <si>
    <t>удалила и заблокала</t>
  </si>
  <si>
    <t>🤟АКУЕТЬ, ЗАЛЕТЕЛО, 3 МИЛИОНА!!! ЧТО?
🙏ИГРАЮ ЗДЕСЬ: ССЫЛКА (https://t.me/Kindness_is_foreverbot/app?startapp=bXN0PTB4MzBlYTRjYjUmbT1HcmlnZXJxJmM9MzQyNDM0Mw)</t>
  </si>
  <si>
    <t>https://rdm.inventos.ru/issues/169307</t>
  </si>
  <si>
    <r>
      <t xml:space="preserve">Коллеги, добрый день. Хотим вернуться к теме  подстановке кастомного домена. Ряд ссылок почему-то не работают, например:
</t>
    </r>
    <r>
      <rPr>
        <u/>
        <sz val="10"/>
        <color rgb="FF1155CC"/>
        <rFont val="Arial"/>
        <family val="2"/>
        <charset val="204"/>
      </rPr>
      <t>https://bl.webcaster.pro/file/start/api_free/37_5879412649/25ffc508f8d10660b30ebbca7e3b7475/1774525555.m3u8?source=stream-01.kino.1tv.ru&amp;source_sig=80fb0b5049c7b5fd6d5ef3fd20311c68</t>
    </r>
  </si>
  <si>
    <t>проконсультировала по тарифам, молчит</t>
  </si>
  <si>
    <t>Здраствуйте, нужен тариф на 2 потока как в бесплатном, но с возможностью подключения кастомных площадок, что будет по стоимости?</t>
  </si>
  <si>
    <t>👍20 милиона залетело!! 
😘играю тут: wildach.xo.je</t>
  </si>
  <si>
    <t>такая инструкция уже есть, она недавняя (21.01.2026)</t>
  </si>
  <si>
    <t>Добрый вечер. Подскажите, а то что-то не нашел. А есть возможность добавить второго спикера в трансляцию?</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</si>
</sst>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9">
    <font>
      <sz val="10"/>
      <color rgb="FF000000"/>
      <name val="Arial"/>
      <scheme val="minor"/>
    </font>
    <font>
      <sz val="11"/>
      <color theme="1"/>
      <name val="Arial"/>
      <family val="2"/>
      <charset val="204"/>
      <scheme val="minor"/>
    </font>
    <font>
      <b/>
      <sz val="10"/>
      <color theme="1"/>
      <name val="Arial"/>
      <family val="2"/>
      <charset val="204"/>
      <scheme val="minor"/>
    </font>
    <font>
      <sz val="10"/>
      <color theme="1"/>
      <name val="Arial"/>
      <family val="2"/>
      <charset val="204"/>
    </font>
    <font>
      <sz val="10"/>
      <color theme="1"/>
      <name val="Arial"/>
      <family val="2"/>
      <charset val="204"/>
      <scheme val="minor"/>
    </font>
    <font>
      <u/>
      <sz val="10"/>
      <color rgb="FF0000FF"/>
      <name val="Arial"/>
      <family val="2"/>
      <charset val="204"/>
    </font>
    <font>
      <u/>
      <sz val="10"/>
      <color rgb="FF0000FF"/>
      <name val="Arial"/>
      <family val="2"/>
      <charset val="204"/>
    </font>
    <font>
      <b/>
      <sz val="10"/>
      <color theme="1"/>
      <name val="Arial"/>
      <family val="2"/>
      <charset val="204"/>
      <scheme val="minor"/>
    </font>
    <font>
      <sz val="10"/>
      <color theme="1"/>
      <name val="Arial"/>
      <family val="2"/>
      <charset val="204"/>
      <scheme val="minor"/>
    </font>
    <font>
      <sz val="10"/>
      <name val="Arial"/>
      <family val="2"/>
      <charset val="204"/>
    </font>
    <font>
      <sz val="11"/>
      <color theme="1"/>
      <name val="Arial"/>
      <family val="2"/>
      <charset val="204"/>
      <scheme val="minor"/>
    </font>
    <font>
      <sz val="10"/>
      <color rgb="FF000000"/>
      <name val="&quot;Helvetica Neue&quot;"/>
    </font>
    <font>
      <sz val="10"/>
      <color rgb="FF000000"/>
      <name val="Roboto"/>
    </font>
    <font>
      <u/>
      <sz val="10"/>
      <color rgb="FF0000FF"/>
      <name val="Arial"/>
      <family val="2"/>
      <charset val="204"/>
    </font>
    <font>
      <sz val="11"/>
      <color rgb="FF000000"/>
      <name val="Arial"/>
      <family val="2"/>
      <charset val="204"/>
    </font>
    <font>
      <u/>
      <sz val="10"/>
      <color rgb="FF0000FF"/>
      <name val="Arial"/>
      <family val="2"/>
      <charset val="204"/>
    </font>
    <font>
      <sz val="9"/>
      <color rgb="FF1F1F1F"/>
      <name val="&quot;Google Sans&quot;"/>
    </font>
    <font>
      <u/>
      <sz val="10"/>
      <color rgb="FF0000FF"/>
      <name val="Arial"/>
      <family val="2"/>
      <charset val="204"/>
    </font>
    <font>
      <sz val="10"/>
      <color rgb="FF000000"/>
      <name val="Arial"/>
      <family val="2"/>
      <charset val="204"/>
    </font>
    <font>
      <sz val="12"/>
      <color rgb="FF000000"/>
      <name val="-webkit-standard"/>
    </font>
    <font>
      <u/>
      <sz val="10"/>
      <color rgb="FF0000FF"/>
      <name val="Arial"/>
      <family val="2"/>
      <charset val="204"/>
    </font>
    <font>
      <sz val="10"/>
      <color rgb="FF000000"/>
      <name val="Arial"/>
      <family val="2"/>
      <charset val="204"/>
      <scheme val="minor"/>
    </font>
    <font>
      <sz val="10"/>
      <color rgb="FF000000"/>
      <name val="&quot;Helvetica Neue&quot;"/>
    </font>
    <font>
      <u/>
      <sz val="12"/>
      <color rgb="FF0000FF"/>
      <name val="Arial"/>
      <family val="2"/>
      <charset val="204"/>
    </font>
    <font>
      <u/>
      <sz val="11"/>
      <color rgb="FF0000FF"/>
      <name val="Arial"/>
      <family val="2"/>
      <charset val="204"/>
    </font>
    <font>
      <u/>
      <sz val="10"/>
      <color rgb="FF0000FF"/>
      <name val="Arial"/>
      <family val="2"/>
      <charset val="204"/>
    </font>
    <font>
      <u/>
      <sz val="10"/>
      <color rgb="FF0000FF"/>
      <name val="Arial"/>
      <family val="2"/>
      <charset val="204"/>
    </font>
    <font>
      <sz val="10"/>
      <color rgb="FFFFFFFF"/>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5"/>
      <color theme="1"/>
      <name val="Arial"/>
      <family val="2"/>
      <charset val="204"/>
      <scheme val="minor"/>
    </font>
    <font>
      <b/>
      <sz val="10"/>
      <color theme="1"/>
      <name val="Arial"/>
      <family val="2"/>
      <charset val="204"/>
    </font>
    <font>
      <sz val="12"/>
      <color rgb="FF000000"/>
      <name val="Arial"/>
      <family val="2"/>
      <charset val="204"/>
    </font>
    <font>
      <u/>
      <sz val="10"/>
      <color rgb="FF0000FF"/>
      <name val="Arial"/>
      <family val="2"/>
      <charset val="204"/>
    </font>
    <font>
      <u/>
      <sz val="12"/>
      <color rgb="FF000000"/>
      <name val="-webkit-standard"/>
    </font>
    <font>
      <u/>
      <sz val="12"/>
      <color rgb="FF000000"/>
      <name val="-webkit-standard"/>
    </font>
    <font>
      <u/>
      <sz val="10"/>
      <color rgb="FF000000"/>
      <name val="&quot;Helvetica Neue&quot;"/>
    </font>
    <font>
      <u/>
      <sz val="10"/>
      <color rgb="FF0000FF"/>
      <name val="Arial"/>
      <family val="2"/>
      <charset val="204"/>
    </font>
    <font>
      <u/>
      <sz val="11"/>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u/>
      <sz val="12"/>
      <color rgb="FF000000"/>
      <name val="Roboto"/>
    </font>
    <font>
      <u/>
      <sz val="10"/>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sz val="12"/>
      <color rgb="FF000000"/>
      <name val="Roboto"/>
    </font>
    <font>
      <u/>
      <sz val="11"/>
      <color rgb="FF000000"/>
      <name val="Arial"/>
      <family val="2"/>
      <charset val="204"/>
    </font>
    <font>
      <sz val="10"/>
      <color rgb="FFF4CCCC"/>
      <name val="Arial"/>
      <family val="2"/>
      <charset val="204"/>
      <scheme val="minor"/>
    </font>
    <font>
      <u/>
      <sz val="10"/>
      <color rgb="FF0000FF"/>
      <name val="Arial"/>
      <family val="2"/>
      <charset val="204"/>
    </font>
    <font>
      <u/>
      <sz val="12"/>
      <color rgb="FF000000"/>
      <name val="Roboto"/>
    </font>
    <font>
      <sz val="10"/>
      <color rgb="FF1F1F1F"/>
      <name val="&quot;Google Sans&quot;"/>
    </font>
    <font>
      <u/>
      <sz val="10"/>
      <color rgb="FF000000"/>
      <name val="Roboto"/>
    </font>
    <font>
      <u/>
      <sz val="10"/>
      <color rgb="FF0000FF"/>
      <name val="Arial"/>
      <family val="2"/>
      <charset val="204"/>
    </font>
    <font>
      <u/>
      <sz val="12"/>
      <color rgb="FF000000"/>
      <name val="Roboto"/>
    </font>
    <font>
      <u/>
      <sz val="10"/>
      <color rgb="FF0000FF"/>
      <name val="Arial"/>
      <family val="2"/>
      <charset val="204"/>
    </font>
    <font>
      <u/>
      <sz val="11"/>
      <color rgb="FF000000"/>
      <name val="Arial"/>
      <family val="2"/>
      <charset val="204"/>
    </font>
    <font>
      <u/>
      <sz val="11"/>
      <color rgb="FF0000FF"/>
      <name val="Arial"/>
      <family val="2"/>
      <charset val="204"/>
    </font>
    <font>
      <sz val="10"/>
      <color rgb="FF000000"/>
      <name val="&quot;Open Sans&quot;"/>
    </font>
    <font>
      <u/>
      <sz val="11"/>
      <color theme="1"/>
      <name val="&quot;Helvetica Neue&quot;"/>
    </font>
    <font>
      <sz val="10"/>
      <color rgb="FFD9EAD3"/>
      <name val="Arial"/>
      <family val="2"/>
      <charset val="204"/>
      <scheme val="minor"/>
    </font>
    <font>
      <sz val="10"/>
      <color theme="1"/>
      <name val="&quot;Open Sans&quot;"/>
    </font>
    <font>
      <u/>
      <sz val="10"/>
      <color rgb="FF1155CC"/>
      <name val="Arial"/>
      <family val="2"/>
      <charset val="204"/>
    </font>
    <font>
      <i/>
      <sz val="10"/>
      <color theme="1"/>
      <name val="Arial"/>
      <family val="2"/>
      <charset val="204"/>
    </font>
    <font>
      <sz val="11"/>
      <color theme="1"/>
      <name val="Arial"/>
      <family val="2"/>
      <charset val="204"/>
    </font>
    <font>
      <b/>
      <sz val="11"/>
      <color theme="1"/>
      <name val="Arial"/>
      <family val="2"/>
      <charset val="204"/>
    </font>
    <font>
      <u/>
      <sz val="12"/>
      <color rgb="FF000000"/>
      <name val="Arial"/>
      <family val="2"/>
      <charset val="204"/>
    </font>
    <font>
      <u/>
      <sz val="11"/>
      <color rgb="FF1155CC"/>
      <name val="Arial"/>
      <family val="2"/>
      <charset val="204"/>
    </font>
    <font>
      <sz val="11"/>
      <name val="Arial"/>
      <family val="2"/>
      <charset val="204"/>
    </font>
    <font>
      <u/>
      <sz val="10"/>
      <color rgb="FF1155CC"/>
      <name val="Arial"/>
      <family val="2"/>
      <charset val="204"/>
      <scheme val="minor"/>
    </font>
    <font>
      <u/>
      <sz val="12"/>
      <color rgb="FF000000"/>
      <name val="Arial"/>
      <family val="2"/>
      <charset val="204"/>
      <scheme val="minor"/>
    </font>
    <font>
      <i/>
      <sz val="11"/>
      <color theme="1"/>
      <name val="Arial"/>
      <family val="2"/>
      <charset val="204"/>
    </font>
    <font>
      <sz val="10"/>
      <color theme="1"/>
      <name val="Lexend"/>
    </font>
    <font>
      <b/>
      <sz val="13"/>
      <color theme="1"/>
      <name val="Lexend"/>
    </font>
    <font>
      <u/>
      <sz val="11"/>
      <color rgb="FF1155CC"/>
      <name val="Arial"/>
      <family val="2"/>
      <charset val="204"/>
      <scheme val="minor"/>
    </font>
  </fonts>
  <fills count="15">
    <fill>
      <patternFill patternType="none"/>
    </fill>
    <fill>
      <patternFill patternType="gray125"/>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D9D9D9"/>
        <bgColor rgb="FFD9D9D9"/>
      </patternFill>
    </fill>
    <fill>
      <patternFill patternType="solid">
        <fgColor rgb="FFFFFFFF"/>
        <bgColor rgb="FFFFFFFF"/>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98">
    <xf numFmtId="0" fontId="0" fillId="0" borderId="0" xfId="0"/>
    <xf numFmtId="0" fontId="2" fillId="0" borderId="0" xfId="0" applyFont="1"/>
    <xf numFmtId="0" fontId="3" fillId="0" borderId="0" xfId="0" applyFont="1"/>
    <xf numFmtId="0" fontId="3" fillId="2" borderId="0" xfId="0" applyFont="1" applyFill="1"/>
    <xf numFmtId="0" fontId="3" fillId="3" borderId="0" xfId="0" applyFont="1" applyFill="1"/>
    <xf numFmtId="0" fontId="3" fillId="4" borderId="0" xfId="0" applyFont="1" applyFill="1"/>
    <xf numFmtId="0" fontId="2" fillId="0" borderId="0" xfId="0" applyFont="1" applyAlignment="1">
      <alignment wrapText="1"/>
    </xf>
    <xf numFmtId="164" fontId="4" fillId="0" borderId="0" xfId="0" applyNumberFormat="1" applyFont="1" applyAlignment="1">
      <alignment horizontal="center" vertical="center" wrapText="1"/>
    </xf>
    <xf numFmtId="0" fontId="4" fillId="0" borderId="0" xfId="0" applyFont="1" applyAlignment="1">
      <alignment wrapText="1"/>
    </xf>
    <xf numFmtId="0" fontId="5" fillId="0" borderId="0" xfId="0" applyFont="1" applyAlignment="1">
      <alignment wrapText="1"/>
    </xf>
    <xf numFmtId="0" fontId="6" fillId="0" borderId="0" xfId="0" applyFont="1"/>
    <xf numFmtId="0" fontId="2" fillId="5" borderId="1" xfId="0" applyFont="1" applyFill="1" applyBorder="1" applyAlignment="1">
      <alignment vertical="center" wrapText="1"/>
    </xf>
    <xf numFmtId="0" fontId="2" fillId="5" borderId="1" xfId="0" applyFont="1" applyFill="1" applyBorder="1" applyAlignment="1">
      <alignment horizontal="center" wrapText="1"/>
    </xf>
    <xf numFmtId="0" fontId="7" fillId="5" borderId="1" xfId="0" applyFont="1" applyFill="1" applyBorder="1" applyAlignment="1">
      <alignment horizontal="center" wrapText="1"/>
    </xf>
    <xf numFmtId="0" fontId="4" fillId="5" borderId="1" xfId="0" applyFont="1" applyFill="1" applyBorder="1" applyAlignment="1">
      <alignment vertical="center" wrapText="1"/>
    </xf>
    <xf numFmtId="0" fontId="4" fillId="0" borderId="0" xfId="0" applyFont="1" applyAlignment="1">
      <alignment vertical="center" wrapText="1"/>
    </xf>
    <xf numFmtId="0" fontId="4" fillId="6" borderId="1" xfId="0" applyFont="1" applyFill="1" applyBorder="1" applyAlignment="1">
      <alignment vertical="center"/>
    </xf>
    <xf numFmtId="0" fontId="4" fillId="6" borderId="1" xfId="0" applyFont="1" applyFill="1" applyBorder="1" applyAlignment="1">
      <alignment vertical="center" wrapText="1"/>
    </xf>
    <xf numFmtId="0" fontId="8" fillId="6" borderId="1" xfId="0" applyFont="1" applyFill="1" applyBorder="1" applyAlignment="1">
      <alignment vertical="center" wrapText="1"/>
    </xf>
    <xf numFmtId="0" fontId="4" fillId="0" borderId="3" xfId="0" applyFont="1" applyBorder="1" applyAlignment="1">
      <alignment vertical="center" wrapText="1"/>
    </xf>
    <xf numFmtId="0" fontId="4" fillId="0" borderId="1" xfId="0" applyFont="1" applyBorder="1" applyAlignment="1">
      <alignment vertical="center" wrapText="1"/>
    </xf>
    <xf numFmtId="0" fontId="10" fillId="6" borderId="1" xfId="0" applyFont="1" applyFill="1" applyBorder="1" applyAlignment="1">
      <alignment vertical="center" wrapText="1"/>
    </xf>
    <xf numFmtId="0" fontId="4" fillId="6" borderId="0" xfId="0" applyFont="1" applyFill="1" applyAlignment="1">
      <alignment vertical="center" wrapText="1"/>
    </xf>
    <xf numFmtId="0" fontId="11" fillId="6" borderId="0" xfId="0" applyFont="1" applyFill="1" applyAlignment="1">
      <alignment vertical="center"/>
    </xf>
    <xf numFmtId="0" fontId="4" fillId="0" borderId="5" xfId="0" applyFont="1" applyBorder="1" applyAlignment="1">
      <alignment vertical="center" wrapText="1"/>
    </xf>
    <xf numFmtId="0" fontId="4" fillId="0" borderId="4" xfId="0" applyFont="1" applyBorder="1" applyAlignment="1">
      <alignment vertical="center" wrapText="1"/>
    </xf>
    <xf numFmtId="0" fontId="8" fillId="6" borderId="1" xfId="0" applyFont="1" applyFill="1" applyBorder="1" applyAlignment="1">
      <alignment vertical="center"/>
    </xf>
    <xf numFmtId="0" fontId="4" fillId="6" borderId="5" xfId="0" applyFont="1" applyFill="1" applyBorder="1" applyAlignment="1">
      <alignment vertical="center" wrapText="1"/>
    </xf>
    <xf numFmtId="0" fontId="4" fillId="6" borderId="4" xfId="0" applyFont="1" applyFill="1" applyBorder="1" applyAlignment="1">
      <alignment vertical="center" wrapText="1"/>
    </xf>
    <xf numFmtId="0" fontId="8" fillId="6" borderId="0" xfId="0" applyFont="1" applyFill="1" applyAlignment="1">
      <alignment vertical="center" wrapText="1"/>
    </xf>
    <xf numFmtId="0" fontId="4" fillId="6" borderId="0" xfId="0" applyFont="1" applyFill="1" applyAlignment="1">
      <alignment vertical="center"/>
    </xf>
    <xf numFmtId="0" fontId="12" fillId="6" borderId="0" xfId="0" applyFont="1" applyFill="1" applyAlignment="1">
      <alignment vertical="center"/>
    </xf>
    <xf numFmtId="0" fontId="13" fillId="0" borderId="1" xfId="0" applyFont="1" applyBorder="1" applyAlignment="1">
      <alignment vertical="center" wrapText="1"/>
    </xf>
    <xf numFmtId="0" fontId="4" fillId="0" borderId="1" xfId="0" applyFont="1" applyBorder="1"/>
    <xf numFmtId="0" fontId="3" fillId="0" borderId="3" xfId="0" applyFont="1" applyBorder="1" applyAlignment="1">
      <alignment vertical="center" wrapText="1"/>
    </xf>
    <xf numFmtId="0" fontId="3" fillId="0" borderId="6" xfId="0" applyFont="1" applyBorder="1" applyAlignment="1">
      <alignment vertical="center" wrapText="1"/>
    </xf>
    <xf numFmtId="0" fontId="10" fillId="6" borderId="0" xfId="0" applyFont="1" applyFill="1" applyAlignment="1">
      <alignment horizontal="left" vertical="center" wrapText="1"/>
    </xf>
    <xf numFmtId="0" fontId="4" fillId="6" borderId="0" xfId="0" applyFont="1" applyFill="1" applyAlignment="1">
      <alignment horizontal="left" vertical="center" wrapText="1"/>
    </xf>
    <xf numFmtId="0" fontId="3" fillId="0" borderId="4" xfId="0" applyFont="1" applyBorder="1" applyAlignment="1">
      <alignment vertical="center" wrapText="1"/>
    </xf>
    <xf numFmtId="0" fontId="3" fillId="6" borderId="4" xfId="0" applyFont="1" applyFill="1" applyBorder="1" applyAlignment="1">
      <alignment vertical="center" wrapText="1"/>
    </xf>
    <xf numFmtId="0" fontId="3" fillId="6" borderId="1" xfId="0" applyFont="1" applyFill="1" applyBorder="1"/>
    <xf numFmtId="0" fontId="4" fillId="6" borderId="0" xfId="0" applyFont="1" applyFill="1"/>
    <xf numFmtId="0" fontId="11" fillId="6" borderId="0" xfId="0" applyFont="1" applyFill="1"/>
    <xf numFmtId="0" fontId="10" fillId="6" borderId="0" xfId="0" applyFont="1" applyFill="1" applyAlignment="1">
      <alignment vertical="center" wrapText="1"/>
    </xf>
    <xf numFmtId="0" fontId="3" fillId="6" borderId="6" xfId="0" applyFont="1" applyFill="1" applyBorder="1" applyAlignment="1">
      <alignment vertical="center" wrapText="1"/>
    </xf>
    <xf numFmtId="0" fontId="14" fillId="6" borderId="0" xfId="0" applyFont="1" applyFill="1" applyAlignment="1">
      <alignment horizontal="left" vertical="center" wrapText="1"/>
    </xf>
    <xf numFmtId="0" fontId="2" fillId="6" borderId="1" xfId="0" applyFont="1" applyFill="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15" fillId="6" borderId="1" xfId="0" applyFont="1" applyFill="1" applyBorder="1" applyAlignment="1">
      <alignment vertical="center" wrapText="1"/>
    </xf>
    <xf numFmtId="0" fontId="3" fillId="0" borderId="1" xfId="0" applyFont="1" applyBorder="1" applyAlignment="1">
      <alignment vertical="center" wrapText="1"/>
    </xf>
    <xf numFmtId="0" fontId="3" fillId="0" borderId="7" xfId="0" applyFont="1" applyBorder="1" applyAlignment="1">
      <alignment vertical="center" wrapText="1"/>
    </xf>
    <xf numFmtId="0" fontId="3" fillId="0" borderId="1" xfId="0" applyFont="1" applyBorder="1" applyAlignment="1">
      <alignment horizontal="center" vertical="center" wrapText="1"/>
    </xf>
    <xf numFmtId="0" fontId="3" fillId="6" borderId="1"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6" xfId="0" applyFont="1" applyBorder="1" applyAlignment="1">
      <alignment horizontal="center" vertical="center" wrapText="1"/>
    </xf>
    <xf numFmtId="0" fontId="11" fillId="6" borderId="1" xfId="0" applyFont="1" applyFill="1" applyBorder="1"/>
    <xf numFmtId="0" fontId="3" fillId="0" borderId="5" xfId="0" applyFont="1" applyBorder="1" applyAlignment="1">
      <alignment horizontal="center" vertical="center" wrapText="1"/>
    </xf>
    <xf numFmtId="0" fontId="16" fillId="6" borderId="0" xfId="0" applyFont="1" applyFill="1" applyAlignment="1">
      <alignment vertical="center" wrapText="1"/>
    </xf>
    <xf numFmtId="0" fontId="17" fillId="6" borderId="1" xfId="0" applyFont="1" applyFill="1" applyBorder="1" applyAlignment="1">
      <alignment vertical="center" wrapText="1"/>
    </xf>
    <xf numFmtId="0" fontId="18" fillId="6" borderId="0" xfId="0" applyFont="1" applyFill="1" applyAlignment="1">
      <alignment horizontal="left" vertical="center" wrapText="1"/>
    </xf>
    <xf numFmtId="0" fontId="3" fillId="0" borderId="3" xfId="0" applyFont="1" applyBorder="1" applyAlignment="1">
      <alignment horizontal="center" vertical="center" wrapText="1"/>
    </xf>
    <xf numFmtId="0" fontId="3" fillId="0" borderId="8" xfId="0" applyFont="1" applyBorder="1" applyAlignment="1">
      <alignment horizontal="center" vertical="center" wrapText="1"/>
    </xf>
    <xf numFmtId="0" fontId="8" fillId="6" borderId="1" xfId="0" applyFont="1" applyFill="1" applyBorder="1" applyAlignment="1">
      <alignment vertical="top" wrapText="1"/>
    </xf>
    <xf numFmtId="0" fontId="19" fillId="6" borderId="0" xfId="0" applyFont="1" applyFill="1" applyAlignment="1">
      <alignment wrapText="1"/>
    </xf>
    <xf numFmtId="0" fontId="20" fillId="0" borderId="1" xfId="0" applyFont="1" applyBorder="1" applyAlignment="1">
      <alignment vertical="center" wrapText="1"/>
    </xf>
    <xf numFmtId="0" fontId="11" fillId="6" borderId="0" xfId="0" applyFont="1" applyFill="1" applyAlignment="1">
      <alignment wrapText="1"/>
    </xf>
    <xf numFmtId="0" fontId="21" fillId="6" borderId="1" xfId="0" applyFont="1" applyFill="1" applyBorder="1" applyAlignment="1">
      <alignment vertical="center" wrapText="1"/>
    </xf>
    <xf numFmtId="0" fontId="22" fillId="6" borderId="0" xfId="0" applyFont="1" applyFill="1" applyAlignment="1">
      <alignment vertical="center"/>
    </xf>
    <xf numFmtId="0" fontId="4" fillId="7" borderId="1" xfId="0" applyFont="1" applyFill="1" applyBorder="1" applyAlignment="1">
      <alignment vertical="center" wrapText="1"/>
    </xf>
    <xf numFmtId="0" fontId="3" fillId="6" borderId="1" xfId="0" applyFont="1" applyFill="1" applyBorder="1" applyAlignment="1">
      <alignment vertical="center" wrapText="1"/>
    </xf>
    <xf numFmtId="0" fontId="22" fillId="6" borderId="0" xfId="0" applyFont="1" applyFill="1"/>
    <xf numFmtId="0" fontId="22" fillId="6" borderId="1" xfId="0" applyFont="1" applyFill="1" applyBorder="1"/>
    <xf numFmtId="0" fontId="4" fillId="7" borderId="1" xfId="0" applyFont="1" applyFill="1" applyBorder="1" applyAlignment="1">
      <alignment vertical="center"/>
    </xf>
    <xf numFmtId="0" fontId="4" fillId="6" borderId="1" xfId="0" applyFont="1" applyFill="1" applyBorder="1" applyAlignment="1">
      <alignment vertical="top" wrapText="1"/>
    </xf>
    <xf numFmtId="0" fontId="22" fillId="6" borderId="0" xfId="0" applyFont="1" applyFill="1" applyAlignment="1">
      <alignment wrapText="1"/>
    </xf>
    <xf numFmtId="0" fontId="4" fillId="0" borderId="1" xfId="0" applyFont="1" applyBorder="1" applyAlignment="1">
      <alignment vertical="center"/>
    </xf>
    <xf numFmtId="0" fontId="21" fillId="7" borderId="1" xfId="0" applyFont="1" applyFill="1" applyBorder="1" applyAlignment="1">
      <alignment vertical="center" wrapText="1"/>
    </xf>
    <xf numFmtId="0" fontId="10" fillId="0" borderId="1" xfId="0" applyFont="1" applyBorder="1" applyAlignment="1">
      <alignment vertical="center" wrapText="1"/>
    </xf>
    <xf numFmtId="0" fontId="22" fillId="6" borderId="0" xfId="0" applyFont="1" applyFill="1" applyAlignment="1">
      <alignment vertical="center" wrapText="1"/>
    </xf>
    <xf numFmtId="0" fontId="4" fillId="0" borderId="0" xfId="0" applyFont="1" applyAlignment="1">
      <alignment vertical="center"/>
    </xf>
    <xf numFmtId="0" fontId="12" fillId="7" borderId="0" xfId="0" applyFont="1" applyFill="1" applyAlignment="1">
      <alignment vertical="center" wrapText="1"/>
    </xf>
    <xf numFmtId="0" fontId="0" fillId="6" borderId="1" xfId="0" applyFill="1" applyBorder="1" applyAlignment="1">
      <alignment vertical="center" wrapText="1"/>
    </xf>
    <xf numFmtId="0" fontId="10" fillId="0" borderId="0" xfId="0" applyFont="1" applyAlignment="1">
      <alignment vertical="center" wrapText="1"/>
    </xf>
    <xf numFmtId="0" fontId="3" fillId="0" borderId="1" xfId="0" applyFont="1" applyBorder="1"/>
    <xf numFmtId="0" fontId="10" fillId="0" borderId="0" xfId="0" applyFont="1" applyAlignment="1">
      <alignment horizontal="left" vertical="center" wrapText="1"/>
    </xf>
    <xf numFmtId="0" fontId="4" fillId="0" borderId="0" xfId="0" applyFont="1" applyAlignment="1">
      <alignment horizontal="left" vertical="center" wrapText="1"/>
    </xf>
    <xf numFmtId="0" fontId="21" fillId="7" borderId="9" xfId="0" applyFont="1" applyFill="1" applyBorder="1" applyAlignment="1">
      <alignment wrapText="1"/>
    </xf>
    <xf numFmtId="0" fontId="14" fillId="0" borderId="0" xfId="0" applyFont="1" applyAlignment="1">
      <alignment horizontal="left" vertical="center" wrapText="1"/>
    </xf>
    <xf numFmtId="0" fontId="21" fillId="6" borderId="0" xfId="0" applyFont="1" applyFill="1" applyAlignment="1">
      <alignment wrapText="1"/>
    </xf>
    <xf numFmtId="0" fontId="22" fillId="6" borderId="1" xfId="0" applyFont="1" applyFill="1" applyBorder="1" applyAlignment="1">
      <alignment wrapText="1"/>
    </xf>
    <xf numFmtId="0" fontId="4" fillId="0" borderId="6" xfId="0" applyFont="1" applyBorder="1" applyAlignment="1">
      <alignment vertical="center" wrapText="1"/>
    </xf>
    <xf numFmtId="0" fontId="16" fillId="0" borderId="0" xfId="0" applyFont="1" applyAlignment="1">
      <alignment vertical="center" wrapText="1"/>
    </xf>
    <xf numFmtId="0" fontId="18" fillId="0" borderId="0" xfId="0" applyFont="1" applyAlignment="1">
      <alignment horizontal="left" vertical="center" wrapText="1"/>
    </xf>
    <xf numFmtId="0" fontId="21" fillId="6" borderId="1" xfId="0" applyFont="1" applyFill="1" applyBorder="1" applyAlignment="1">
      <alignment vertical="top" wrapText="1"/>
    </xf>
    <xf numFmtId="0" fontId="23" fillId="0" borderId="0" xfId="0" applyFont="1" applyAlignment="1">
      <alignment vertical="center" wrapText="1"/>
    </xf>
    <xf numFmtId="0" fontId="19" fillId="0" borderId="0" xfId="0" applyFont="1" applyAlignment="1">
      <alignment wrapText="1"/>
    </xf>
    <xf numFmtId="0" fontId="21" fillId="0" borderId="1" xfId="0" applyFont="1" applyBorder="1" applyAlignment="1">
      <alignment vertical="center" wrapText="1"/>
    </xf>
    <xf numFmtId="0" fontId="3" fillId="0" borderId="4" xfId="0" applyFont="1" applyBorder="1" applyAlignment="1">
      <alignment horizontal="center" vertical="center" wrapText="1"/>
    </xf>
    <xf numFmtId="0" fontId="22" fillId="7" borderId="0" xfId="0" applyFont="1" applyFill="1" applyAlignment="1">
      <alignment vertical="center"/>
    </xf>
    <xf numFmtId="0" fontId="4" fillId="8" borderId="1" xfId="0" applyFont="1" applyFill="1" applyBorder="1" applyAlignment="1">
      <alignment vertical="center" wrapText="1"/>
    </xf>
    <xf numFmtId="0" fontId="21" fillId="7" borderId="0" xfId="0" applyFont="1" applyFill="1"/>
    <xf numFmtId="0" fontId="24" fillId="0" borderId="1" xfId="0" applyFont="1" applyBorder="1" applyAlignment="1">
      <alignment vertical="center" wrapText="1"/>
    </xf>
    <xf numFmtId="0" fontId="25" fillId="7" borderId="1" xfId="0" applyFont="1" applyFill="1" applyBorder="1" applyAlignment="1">
      <alignment vertical="center" wrapText="1"/>
    </xf>
    <xf numFmtId="0" fontId="26" fillId="0" borderId="1" xfId="0" applyFont="1" applyBorder="1" applyAlignment="1">
      <alignment vertical="center" wrapText="1"/>
    </xf>
    <xf numFmtId="0" fontId="4" fillId="7" borderId="0" xfId="0" applyFont="1" applyFill="1"/>
    <xf numFmtId="0" fontId="27" fillId="0" borderId="0" xfId="0" applyFont="1"/>
    <xf numFmtId="0" fontId="22" fillId="7" borderId="0" xfId="0" applyFont="1" applyFill="1" applyAlignment="1">
      <alignment wrapText="1"/>
    </xf>
    <xf numFmtId="0" fontId="28" fillId="7" borderId="1" xfId="0" applyFont="1" applyFill="1" applyBorder="1" applyAlignment="1">
      <alignment vertical="center" wrapText="1"/>
    </xf>
    <xf numFmtId="0" fontId="21" fillId="0" borderId="0" xfId="0" applyFont="1"/>
    <xf numFmtId="0" fontId="22" fillId="8" borderId="0" xfId="0" applyFont="1" applyFill="1"/>
    <xf numFmtId="0" fontId="29" fillId="8" borderId="1" xfId="0" applyFont="1" applyFill="1" applyBorder="1" applyAlignment="1">
      <alignment vertical="center"/>
    </xf>
    <xf numFmtId="0" fontId="21" fillId="6" borderId="1" xfId="0" applyFont="1" applyFill="1" applyBorder="1"/>
    <xf numFmtId="0" fontId="22" fillId="8" borderId="1" xfId="0" applyFont="1" applyFill="1" applyBorder="1"/>
    <xf numFmtId="0" fontId="4" fillId="8" borderId="1" xfId="0" applyFont="1" applyFill="1" applyBorder="1" applyAlignment="1">
      <alignment vertical="center"/>
    </xf>
    <xf numFmtId="0" fontId="30" fillId="8" borderId="1" xfId="0" applyFont="1" applyFill="1" applyBorder="1" applyAlignment="1">
      <alignment vertical="center" wrapText="1"/>
    </xf>
    <xf numFmtId="0" fontId="4" fillId="9" borderId="1" xfId="0" applyFont="1" applyFill="1" applyBorder="1" applyAlignment="1">
      <alignment vertical="center" wrapText="1"/>
    </xf>
    <xf numFmtId="0" fontId="22" fillId="0" borderId="0" xfId="0" applyFont="1" applyAlignment="1">
      <alignment vertical="center"/>
    </xf>
    <xf numFmtId="0" fontId="8" fillId="0" borderId="1" xfId="0" applyFont="1" applyBorder="1" applyAlignment="1">
      <alignment vertical="center" wrapText="1"/>
    </xf>
    <xf numFmtId="0" fontId="22" fillId="0" borderId="0" xfId="0" applyFont="1"/>
    <xf numFmtId="0" fontId="4" fillId="9" borderId="1" xfId="0" applyFont="1" applyFill="1" applyBorder="1" applyAlignment="1">
      <alignment vertical="center"/>
    </xf>
    <xf numFmtId="0" fontId="22" fillId="0" borderId="1" xfId="0" applyFont="1" applyBorder="1"/>
    <xf numFmtId="0" fontId="4" fillId="0" borderId="1" xfId="0" applyFont="1" applyBorder="1" applyAlignment="1">
      <alignment vertical="top" wrapText="1"/>
    </xf>
    <xf numFmtId="0" fontId="22" fillId="0" borderId="0" xfId="0" applyFont="1" applyAlignment="1">
      <alignment wrapText="1"/>
    </xf>
    <xf numFmtId="0" fontId="4" fillId="10" borderId="1" xfId="0" applyFont="1" applyFill="1" applyBorder="1" applyAlignment="1">
      <alignment vertical="center"/>
    </xf>
    <xf numFmtId="0" fontId="22" fillId="9" borderId="1" xfId="0" applyFont="1" applyFill="1" applyBorder="1"/>
    <xf numFmtId="0" fontId="31" fillId="9" borderId="1" xfId="0" applyFont="1" applyFill="1" applyBorder="1" applyAlignment="1">
      <alignment vertical="center" wrapText="1"/>
    </xf>
    <xf numFmtId="0" fontId="4" fillId="9" borderId="1" xfId="0" applyFont="1" applyFill="1" applyBorder="1" applyAlignment="1">
      <alignment vertical="top" wrapText="1"/>
    </xf>
    <xf numFmtId="0" fontId="32" fillId="0" borderId="1" xfId="0" applyFont="1" applyBorder="1" applyAlignment="1">
      <alignment vertical="center"/>
    </xf>
    <xf numFmtId="0" fontId="4" fillId="0" borderId="0" xfId="0" applyFont="1"/>
    <xf numFmtId="0" fontId="4" fillId="2" borderId="0" xfId="0" applyFont="1" applyFill="1"/>
    <xf numFmtId="0" fontId="2" fillId="0" borderId="0" xfId="0" applyFont="1" applyAlignment="1">
      <alignment horizontal="right"/>
    </xf>
    <xf numFmtId="0" fontId="33" fillId="0" borderId="0" xfId="0" applyFont="1" applyAlignment="1">
      <alignment wrapText="1"/>
    </xf>
    <xf numFmtId="0" fontId="34" fillId="0" borderId="0" xfId="0" applyFont="1"/>
    <xf numFmtId="164" fontId="34" fillId="0" borderId="0" xfId="0" applyNumberFormat="1" applyFont="1" applyAlignment="1">
      <alignment horizontal="center"/>
    </xf>
    <xf numFmtId="0" fontId="10" fillId="0" borderId="0" xfId="0" applyFont="1"/>
    <xf numFmtId="0" fontId="3" fillId="0" borderId="0" xfId="0" applyFont="1" applyAlignment="1">
      <alignment horizontal="right"/>
    </xf>
    <xf numFmtId="0" fontId="10" fillId="0" borderId="1" xfId="0" applyFont="1" applyBorder="1" applyAlignment="1">
      <alignment horizontal="left" vertical="center" wrapText="1"/>
    </xf>
    <xf numFmtId="0" fontId="4" fillId="0" borderId="1" xfId="0" applyFont="1" applyBorder="1" applyAlignment="1">
      <alignment horizontal="left" vertical="center" wrapText="1"/>
    </xf>
    <xf numFmtId="0" fontId="10" fillId="0" borderId="1" xfId="0" applyFont="1" applyBorder="1" applyAlignment="1">
      <alignment vertical="center"/>
    </xf>
    <xf numFmtId="0" fontId="35" fillId="0" borderId="0" xfId="0" applyFont="1" applyAlignment="1">
      <alignment wrapText="1"/>
    </xf>
    <xf numFmtId="0" fontId="36" fillId="0" borderId="1" xfId="0" applyFont="1" applyBorder="1" applyAlignment="1">
      <alignment vertical="center" wrapText="1"/>
    </xf>
    <xf numFmtId="0" fontId="37" fillId="0" borderId="0" xfId="0" applyFont="1" applyAlignment="1">
      <alignment wrapText="1"/>
    </xf>
    <xf numFmtId="0" fontId="38" fillId="0" borderId="0" xfId="0" applyFont="1" applyAlignment="1">
      <alignment wrapText="1"/>
    </xf>
    <xf numFmtId="0" fontId="39" fillId="0" borderId="0" xfId="0" applyFont="1" applyAlignment="1">
      <alignment wrapText="1"/>
    </xf>
    <xf numFmtId="0" fontId="40" fillId="0" borderId="0" xfId="0" applyFont="1" applyAlignment="1">
      <alignment vertical="center" wrapText="1"/>
    </xf>
    <xf numFmtId="0" fontId="41" fillId="0" borderId="1" xfId="0" applyFont="1" applyBorder="1" applyAlignment="1">
      <alignment vertical="center" wrapText="1"/>
    </xf>
    <xf numFmtId="0" fontId="3" fillId="0" borderId="1" xfId="0" applyFont="1" applyBorder="1" applyAlignment="1">
      <alignment vertical="center"/>
    </xf>
    <xf numFmtId="0" fontId="42" fillId="6" borderId="0" xfId="0" applyFont="1" applyFill="1" applyAlignment="1">
      <alignment vertical="center"/>
    </xf>
    <xf numFmtId="0" fontId="34" fillId="5" borderId="1" xfId="0" applyFont="1" applyFill="1" applyBorder="1" applyAlignment="1">
      <alignment wrapText="1"/>
    </xf>
    <xf numFmtId="0" fontId="22" fillId="0" borderId="0" xfId="0" applyFont="1" applyAlignment="1">
      <alignment vertical="center" wrapText="1"/>
    </xf>
    <xf numFmtId="0" fontId="12" fillId="6" borderId="0" xfId="0" applyFont="1" applyFill="1" applyAlignment="1">
      <alignment vertical="center" wrapText="1"/>
    </xf>
    <xf numFmtId="0" fontId="12" fillId="0" borderId="0" xfId="0" applyFont="1" applyAlignment="1">
      <alignment vertical="center"/>
    </xf>
    <xf numFmtId="0" fontId="2" fillId="5" borderId="1" xfId="0" applyFont="1" applyFill="1" applyBorder="1" applyAlignment="1">
      <alignment wrapText="1"/>
    </xf>
    <xf numFmtId="0" fontId="2" fillId="0" borderId="1" xfId="0" applyFont="1" applyBorder="1" applyAlignment="1">
      <alignment wrapText="1"/>
    </xf>
    <xf numFmtId="0" fontId="4" fillId="0" borderId="3" xfId="0" applyFont="1" applyBorder="1"/>
    <xf numFmtId="0" fontId="3" fillId="0" borderId="6" xfId="0" applyFont="1" applyBorder="1"/>
    <xf numFmtId="0" fontId="10" fillId="0" borderId="1" xfId="0" applyFont="1" applyBorder="1"/>
    <xf numFmtId="0" fontId="4" fillId="0" borderId="5" xfId="0" applyFont="1" applyBorder="1"/>
    <xf numFmtId="0" fontId="4" fillId="0" borderId="4" xfId="0" applyFont="1" applyBorder="1"/>
    <xf numFmtId="0" fontId="43" fillId="0" borderId="1" xfId="0" applyFont="1" applyBorder="1"/>
    <xf numFmtId="0" fontId="4" fillId="0" borderId="4" xfId="0" applyFont="1" applyBorder="1" applyAlignment="1">
      <alignment vertical="center"/>
    </xf>
    <xf numFmtId="0" fontId="12" fillId="6" borderId="0" xfId="0" applyFont="1" applyFill="1"/>
    <xf numFmtId="0" fontId="8" fillId="0" borderId="1" xfId="0" applyFont="1" applyBorder="1"/>
    <xf numFmtId="0" fontId="3" fillId="0" borderId="3" xfId="0" applyFont="1" applyBorder="1"/>
    <xf numFmtId="0" fontId="10" fillId="0" borderId="0" xfId="0" applyFont="1" applyAlignment="1">
      <alignment horizontal="left"/>
    </xf>
    <xf numFmtId="0" fontId="4" fillId="0" borderId="0" xfId="0" applyFont="1" applyAlignment="1">
      <alignment horizontal="left"/>
    </xf>
    <xf numFmtId="0" fontId="3" fillId="0" borderId="4" xfId="0" applyFont="1" applyBorder="1"/>
    <xf numFmtId="0" fontId="14" fillId="0" borderId="0" xfId="0" applyFont="1" applyAlignment="1">
      <alignment horizontal="left"/>
    </xf>
    <xf numFmtId="0" fontId="2" fillId="0" borderId="1" xfId="0" applyFont="1" applyBorder="1"/>
    <xf numFmtId="0" fontId="3" fillId="0" borderId="7" xfId="0" applyFont="1" applyBorder="1"/>
    <xf numFmtId="0" fontId="3" fillId="0" borderId="6" xfId="0" applyFont="1" applyBorder="1" applyAlignment="1">
      <alignment horizontal="center"/>
    </xf>
    <xf numFmtId="0" fontId="3" fillId="0" borderId="1" xfId="0" applyFont="1" applyBorder="1" applyAlignment="1">
      <alignment horizontal="center"/>
    </xf>
    <xf numFmtId="0" fontId="44" fillId="0" borderId="1" xfId="0" applyFont="1" applyBorder="1"/>
    <xf numFmtId="0" fontId="3" fillId="0" borderId="7" xfId="0" applyFont="1" applyBorder="1" applyAlignment="1">
      <alignment horizontal="center"/>
    </xf>
    <xf numFmtId="0" fontId="4" fillId="0" borderId="1" xfId="0" applyFont="1" applyBorder="1" applyAlignment="1">
      <alignment vertical="top"/>
    </xf>
    <xf numFmtId="0" fontId="3" fillId="0" borderId="5" xfId="0" applyFont="1" applyBorder="1" applyAlignment="1">
      <alignment horizontal="center" vertical="center"/>
    </xf>
    <xf numFmtId="0" fontId="4" fillId="0" borderId="6" xfId="0" applyFont="1" applyBorder="1"/>
    <xf numFmtId="0" fontId="16" fillId="0" borderId="0" xfId="0" applyFont="1"/>
    <xf numFmtId="0" fontId="18" fillId="0" borderId="0" xfId="0" applyFont="1" applyAlignment="1">
      <alignment horizontal="left"/>
    </xf>
    <xf numFmtId="0" fontId="3" fillId="0" borderId="3" xfId="0" applyFont="1" applyBorder="1" applyAlignment="1">
      <alignment horizontal="center"/>
    </xf>
    <xf numFmtId="0" fontId="45" fillId="0" borderId="0" xfId="0" applyFont="1"/>
    <xf numFmtId="0" fontId="3" fillId="0" borderId="8" xfId="0" applyFont="1" applyBorder="1" applyAlignment="1">
      <alignment horizontal="center"/>
    </xf>
    <xf numFmtId="0" fontId="3" fillId="0" borderId="4" xfId="0" applyFont="1" applyBorder="1" applyAlignment="1">
      <alignment horizontal="center"/>
    </xf>
    <xf numFmtId="0" fontId="4" fillId="9" borderId="0" xfId="0" applyFont="1" applyFill="1"/>
    <xf numFmtId="0" fontId="34" fillId="0" borderId="1" xfId="0" applyFont="1" applyBorder="1"/>
    <xf numFmtId="164" fontId="34" fillId="0" borderId="10" xfId="0" applyNumberFormat="1" applyFont="1" applyBorder="1" applyAlignment="1">
      <alignment horizontal="center"/>
    </xf>
    <xf numFmtId="0" fontId="46" fillId="0" borderId="1" xfId="0" applyFont="1" applyBorder="1"/>
    <xf numFmtId="0" fontId="47" fillId="6" borderId="0" xfId="0" applyFont="1" applyFill="1"/>
    <xf numFmtId="0" fontId="48" fillId="0" borderId="1" xfId="0" applyFont="1" applyBorder="1"/>
    <xf numFmtId="0" fontId="49" fillId="0" borderId="0" xfId="0" applyFont="1"/>
    <xf numFmtId="0" fontId="4" fillId="9" borderId="1" xfId="0" applyFont="1" applyFill="1" applyBorder="1"/>
    <xf numFmtId="0" fontId="4" fillId="10" borderId="1" xfId="0" applyFont="1" applyFill="1" applyBorder="1"/>
    <xf numFmtId="0" fontId="4" fillId="10" borderId="0" xfId="0" applyFont="1" applyFill="1"/>
    <xf numFmtId="0" fontId="50" fillId="6" borderId="0" xfId="0" applyFont="1" applyFill="1"/>
    <xf numFmtId="0" fontId="4" fillId="11" borderId="1" xfId="0" applyFont="1" applyFill="1" applyBorder="1"/>
    <xf numFmtId="0" fontId="2" fillId="9" borderId="1" xfId="0" applyFont="1" applyFill="1" applyBorder="1"/>
    <xf numFmtId="0" fontId="4" fillId="10" borderId="5" xfId="0" applyFont="1" applyFill="1" applyBorder="1"/>
    <xf numFmtId="0" fontId="4" fillId="9" borderId="6" xfId="0" applyFont="1" applyFill="1" applyBorder="1"/>
    <xf numFmtId="0" fontId="51" fillId="0" borderId="0" xfId="0" applyFont="1" applyAlignment="1">
      <alignment horizontal="left"/>
    </xf>
    <xf numFmtId="0" fontId="27" fillId="10" borderId="1" xfId="0" applyFont="1" applyFill="1" applyBorder="1"/>
    <xf numFmtId="0" fontId="4" fillId="8" borderId="0" xfId="0" applyFont="1" applyFill="1"/>
    <xf numFmtId="0" fontId="52" fillId="10" borderId="1" xfId="0" applyFont="1" applyFill="1" applyBorder="1"/>
    <xf numFmtId="0" fontId="2" fillId="10" borderId="1" xfId="0" applyFont="1" applyFill="1" applyBorder="1"/>
    <xf numFmtId="0" fontId="2" fillId="6" borderId="0" xfId="0" applyFont="1" applyFill="1"/>
    <xf numFmtId="0" fontId="4" fillId="9" borderId="5" xfId="0" applyFont="1" applyFill="1" applyBorder="1"/>
    <xf numFmtId="0" fontId="4" fillId="10" borderId="6" xfId="0" applyFont="1" applyFill="1" applyBorder="1"/>
    <xf numFmtId="0" fontId="3" fillId="9" borderId="1" xfId="0" applyFont="1" applyFill="1" applyBorder="1"/>
    <xf numFmtId="0" fontId="3" fillId="9" borderId="6" xfId="0" applyFont="1" applyFill="1" applyBorder="1"/>
    <xf numFmtId="0" fontId="4" fillId="12" borderId="1" xfId="0" applyFont="1" applyFill="1" applyBorder="1"/>
    <xf numFmtId="0" fontId="4" fillId="12" borderId="4" xfId="0" applyFont="1" applyFill="1" applyBorder="1"/>
    <xf numFmtId="0" fontId="3" fillId="12" borderId="6" xfId="0" applyFont="1" applyFill="1" applyBorder="1"/>
    <xf numFmtId="0" fontId="4" fillId="12" borderId="0" xfId="0" applyFont="1" applyFill="1"/>
    <xf numFmtId="0" fontId="53" fillId="12" borderId="1" xfId="0" applyFont="1" applyFill="1" applyBorder="1"/>
    <xf numFmtId="0" fontId="52" fillId="12" borderId="1" xfId="0" applyFont="1" applyFill="1" applyBorder="1"/>
    <xf numFmtId="0" fontId="14" fillId="6" borderId="0" xfId="0" applyFont="1" applyFill="1" applyAlignment="1">
      <alignment horizontal="left"/>
    </xf>
    <xf numFmtId="0" fontId="34" fillId="6" borderId="6" xfId="0" applyFont="1" applyFill="1" applyBorder="1"/>
    <xf numFmtId="0" fontId="2" fillId="6" borderId="1" xfId="0" applyFont="1" applyFill="1" applyBorder="1"/>
    <xf numFmtId="0" fontId="4" fillId="6" borderId="1" xfId="0" applyFont="1" applyFill="1" applyBorder="1"/>
    <xf numFmtId="0" fontId="3" fillId="6" borderId="6" xfId="0" applyFont="1" applyFill="1" applyBorder="1"/>
    <xf numFmtId="0" fontId="10" fillId="6" borderId="1" xfId="0" applyFont="1" applyFill="1" applyBorder="1"/>
    <xf numFmtId="0" fontId="3" fillId="6" borderId="4" xfId="0" applyFont="1" applyFill="1" applyBorder="1"/>
    <xf numFmtId="0" fontId="16" fillId="6" borderId="0" xfId="0" applyFont="1" applyFill="1"/>
    <xf numFmtId="0" fontId="18" fillId="6" borderId="0" xfId="0" applyFont="1" applyFill="1" applyAlignment="1">
      <alignment horizontal="left"/>
    </xf>
    <xf numFmtId="0" fontId="54" fillId="6" borderId="0" xfId="0" applyFont="1" applyFill="1"/>
    <xf numFmtId="0" fontId="34" fillId="10" borderId="6" xfId="0" applyFont="1" applyFill="1" applyBorder="1" applyAlignment="1">
      <alignment horizontal="center"/>
    </xf>
    <xf numFmtId="0" fontId="2" fillId="13" borderId="1" xfId="0" applyFont="1" applyFill="1" applyBorder="1" applyAlignment="1">
      <alignment wrapText="1"/>
    </xf>
    <xf numFmtId="0" fontId="3" fillId="10" borderId="1" xfId="0" applyFont="1" applyFill="1" applyBorder="1"/>
    <xf numFmtId="0" fontId="3" fillId="10" borderId="6" xfId="0" applyFont="1" applyFill="1" applyBorder="1"/>
    <xf numFmtId="0" fontId="3" fillId="2" borderId="1" xfId="0" applyFont="1" applyFill="1" applyBorder="1"/>
    <xf numFmtId="0" fontId="3" fillId="2" borderId="6" xfId="0" applyFont="1" applyFill="1" applyBorder="1"/>
    <xf numFmtId="0" fontId="3" fillId="12" borderId="4" xfId="0" applyFont="1" applyFill="1" applyBorder="1"/>
    <xf numFmtId="0" fontId="4" fillId="11" borderId="5" xfId="0" applyFont="1" applyFill="1" applyBorder="1"/>
    <xf numFmtId="0" fontId="4" fillId="11" borderId="6" xfId="0" applyFont="1" applyFill="1" applyBorder="1"/>
    <xf numFmtId="0" fontId="16" fillId="12" borderId="0" xfId="0" applyFont="1" applyFill="1"/>
    <xf numFmtId="0" fontId="3" fillId="12" borderId="1" xfId="0" applyFont="1" applyFill="1" applyBorder="1" applyAlignment="1">
      <alignment horizontal="center"/>
    </xf>
    <xf numFmtId="0" fontId="10" fillId="12" borderId="1" xfId="0" applyFont="1" applyFill="1" applyBorder="1"/>
    <xf numFmtId="0" fontId="18" fillId="12" borderId="0" xfId="0" applyFont="1" applyFill="1" applyAlignment="1">
      <alignment horizontal="left"/>
    </xf>
    <xf numFmtId="0" fontId="4" fillId="8" borderId="1" xfId="0" applyFont="1" applyFill="1" applyBorder="1"/>
    <xf numFmtId="0" fontId="55" fillId="8" borderId="0" xfId="0" applyFont="1" applyFill="1"/>
    <xf numFmtId="0" fontId="56" fillId="8" borderId="0" xfId="0" applyFont="1" applyFill="1"/>
    <xf numFmtId="0" fontId="3" fillId="8" borderId="6" xfId="0" applyFont="1" applyFill="1" applyBorder="1" applyAlignment="1">
      <alignment horizontal="center"/>
    </xf>
    <xf numFmtId="0" fontId="57" fillId="8" borderId="1" xfId="0" applyFont="1" applyFill="1" applyBorder="1"/>
    <xf numFmtId="0" fontId="58" fillId="8" borderId="0" xfId="0" applyFont="1" applyFill="1"/>
    <xf numFmtId="0" fontId="3" fillId="12" borderId="6" xfId="0" applyFont="1" applyFill="1" applyBorder="1" applyAlignment="1">
      <alignment horizontal="center"/>
    </xf>
    <xf numFmtId="0" fontId="59" fillId="0" borderId="0" xfId="0" applyFont="1" applyAlignment="1">
      <alignment horizontal="left"/>
    </xf>
    <xf numFmtId="0" fontId="3" fillId="11" borderId="6" xfId="0" applyFont="1" applyFill="1" applyBorder="1"/>
    <xf numFmtId="0" fontId="3" fillId="11" borderId="1" xfId="0" applyFont="1" applyFill="1" applyBorder="1"/>
    <xf numFmtId="0" fontId="60" fillId="6" borderId="0" xfId="0" applyFont="1" applyFill="1" applyAlignment="1">
      <alignment horizontal="left"/>
    </xf>
    <xf numFmtId="0" fontId="61" fillId="0" borderId="1" xfId="0" applyFont="1" applyBorder="1"/>
    <xf numFmtId="0" fontId="21" fillId="0" borderId="1" xfId="0" applyFont="1" applyBorder="1"/>
    <xf numFmtId="0" fontId="4" fillId="0" borderId="10" xfId="0" applyFont="1" applyBorder="1"/>
    <xf numFmtId="0" fontId="4" fillId="0" borderId="16" xfId="0" applyFont="1" applyBorder="1"/>
    <xf numFmtId="0" fontId="4" fillId="9" borderId="10" xfId="0" applyFont="1" applyFill="1" applyBorder="1"/>
    <xf numFmtId="0" fontId="62" fillId="0" borderId="0" xfId="0" applyFont="1"/>
    <xf numFmtId="0" fontId="63" fillId="14" borderId="0" xfId="0" applyFont="1" applyFill="1"/>
    <xf numFmtId="0" fontId="2" fillId="13" borderId="0" xfId="0" applyFont="1" applyFill="1" applyAlignment="1">
      <alignment wrapText="1"/>
    </xf>
    <xf numFmtId="0" fontId="4" fillId="3" borderId="1" xfId="0" applyFont="1" applyFill="1" applyBorder="1"/>
    <xf numFmtId="0" fontId="64" fillId="10" borderId="1" xfId="0" applyFont="1" applyFill="1" applyBorder="1"/>
    <xf numFmtId="0" fontId="64" fillId="10" borderId="5" xfId="0" applyFont="1" applyFill="1" applyBorder="1"/>
    <xf numFmtId="0" fontId="64" fillId="9" borderId="3" xfId="0" applyFont="1" applyFill="1" applyBorder="1"/>
    <xf numFmtId="0" fontId="4" fillId="10" borderId="3" xfId="0" applyFont="1" applyFill="1" applyBorder="1"/>
    <xf numFmtId="0" fontId="64" fillId="9" borderId="1" xfId="0" applyFont="1" applyFill="1" applyBorder="1"/>
    <xf numFmtId="0" fontId="52" fillId="10" borderId="5" xfId="0" applyFont="1" applyFill="1" applyBorder="1"/>
    <xf numFmtId="0" fontId="65" fillId="6" borderId="0" xfId="0" applyFont="1" applyFill="1" applyAlignment="1">
      <alignment horizontal="left"/>
    </xf>
    <xf numFmtId="164" fontId="4" fillId="0" borderId="2" xfId="0" applyNumberFormat="1" applyFont="1" applyBorder="1" applyAlignment="1">
      <alignment horizontal="center" vertical="center"/>
    </xf>
    <xf numFmtId="0" fontId="9" fillId="0" borderId="4" xfId="0" applyFont="1" applyBorder="1"/>
    <xf numFmtId="0" fontId="9" fillId="0" borderId="6" xfId="0" applyFont="1" applyBorder="1"/>
    <xf numFmtId="0" fontId="4" fillId="0" borderId="5" xfId="0" applyFont="1" applyBorder="1" applyAlignment="1">
      <alignment vertical="center" wrapText="1"/>
    </xf>
    <xf numFmtId="164" fontId="4" fillId="6" borderId="2" xfId="0" applyNumberFormat="1" applyFont="1" applyFill="1" applyBorder="1" applyAlignment="1">
      <alignment horizontal="center" vertical="center"/>
    </xf>
    <xf numFmtId="0" fontId="2" fillId="0" borderId="0" xfId="0" applyFont="1" applyAlignment="1">
      <alignment horizontal="center" wrapText="1"/>
    </xf>
    <xf numFmtId="0" fontId="0" fillId="0" borderId="0" xfId="0"/>
    <xf numFmtId="0" fontId="2" fillId="0" borderId="0" xfId="0" applyFont="1"/>
    <xf numFmtId="164" fontId="4" fillId="0" borderId="4"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4" fillId="0" borderId="5" xfId="0" applyFont="1" applyBorder="1"/>
    <xf numFmtId="164" fontId="4" fillId="0" borderId="5" xfId="0" applyNumberFormat="1" applyFont="1" applyBorder="1" applyAlignment="1">
      <alignment horizontal="center" vertical="center"/>
    </xf>
    <xf numFmtId="0" fontId="2" fillId="10" borderId="9" xfId="0" applyFont="1" applyFill="1" applyBorder="1" applyAlignment="1">
      <alignment horizontal="center" wrapText="1"/>
    </xf>
    <xf numFmtId="0" fontId="9" fillId="0" borderId="11" xfId="0" applyFont="1" applyBorder="1"/>
    <xf numFmtId="0" fontId="9" fillId="0" borderId="12" xfId="0" applyFont="1" applyBorder="1"/>
    <xf numFmtId="0" fontId="9" fillId="0" borderId="13" xfId="0" applyFont="1" applyBorder="1"/>
    <xf numFmtId="0" fontId="9" fillId="0" borderId="14" xfId="0" applyFont="1" applyBorder="1"/>
    <xf numFmtId="0" fontId="9" fillId="0" borderId="15" xfId="0" applyFont="1" applyBorder="1"/>
    <xf numFmtId="0" fontId="4" fillId="0" borderId="5" xfId="0" applyFont="1" applyBorder="1" applyAlignment="1">
      <alignment vertical="center"/>
    </xf>
    <xf numFmtId="0" fontId="4" fillId="10" borderId="5" xfId="0" applyFont="1" applyFill="1" applyBorder="1"/>
    <xf numFmtId="0" fontId="4" fillId="9" borderId="5" xfId="0" applyFont="1" applyFill="1" applyBorder="1"/>
    <xf numFmtId="0" fontId="3" fillId="0" borderId="5" xfId="0" applyFont="1" applyBorder="1" applyAlignment="1">
      <alignment horizontal="center" vertical="center"/>
    </xf>
    <xf numFmtId="0" fontId="4" fillId="0" borderId="4" xfId="0" applyFont="1" applyBorder="1" applyAlignment="1">
      <alignment vertical="center"/>
    </xf>
    <xf numFmtId="0" fontId="9" fillId="0" borderId="8" xfId="0" applyFont="1" applyBorder="1"/>
    <xf numFmtId="0" fontId="4" fillId="0" borderId="5" xfId="0" applyFont="1" applyBorder="1" applyAlignment="1">
      <alignment horizontal="center" vertical="center"/>
    </xf>
    <xf numFmtId="0" fontId="4" fillId="0" borderId="2" xfId="0" applyFont="1" applyBorder="1" applyAlignment="1">
      <alignment horizontal="center" vertical="center"/>
    </xf>
    <xf numFmtId="0" fontId="1" fillId="6" borderId="1" xfId="0" applyFont="1" applyFill="1" applyBorder="1" applyAlignment="1">
      <alignment vertical="center" wrapText="1"/>
    </xf>
    <xf numFmtId="0" fontId="11" fillId="6" borderId="0" xfId="0" applyFont="1" applyFill="1" applyAlignment="1">
      <alignment vertical="center" wrapText="1"/>
    </xf>
    <xf numFmtId="0" fontId="1" fillId="6" borderId="0" xfId="0" applyFont="1" applyFill="1" applyAlignment="1">
      <alignment vertical="center" wrapText="1"/>
    </xf>
    <xf numFmtId="0" fontId="1" fillId="6" borderId="0" xfId="0" applyFont="1" applyFill="1" applyAlignment="1">
      <alignment horizontal="left" vertical="center" wrapText="1"/>
    </xf>
    <xf numFmtId="0" fontId="11" fillId="6" borderId="1" xfId="0" applyFont="1" applyFill="1" applyBorder="1" applyAlignment="1">
      <alignment wrapText="1"/>
    </xf>
    <xf numFmtId="0" fontId="5" fillId="6" borderId="1" xfId="0" applyFont="1" applyFill="1" applyBorder="1" applyAlignment="1">
      <alignment vertical="center" wrapText="1"/>
    </xf>
    <xf numFmtId="0" fontId="5" fillId="0" borderId="1" xfId="0" applyFont="1" applyBorder="1" applyAlignment="1">
      <alignment vertical="center" wrapText="1"/>
    </xf>
  </cellXfs>
  <cellStyles count="1">
    <cellStyle name="Обычный" xfId="0" builtinId="0"/>
  </cellStyles>
  <dxfs count="44">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microsoft.com/office/2017/10/relationships/person" Target="persons/perso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3D6-4979-A0F2-187974BBF15F}"/>
              </c:ext>
            </c:extLst>
          </c:dPt>
          <c:dPt>
            <c:idx val="1"/>
            <c:bubble3D val="0"/>
            <c:spPr>
              <a:solidFill>
                <a:srgbClr val="EA4335"/>
              </a:solidFill>
            </c:spPr>
            <c:extLst>
              <c:ext xmlns:c16="http://schemas.microsoft.com/office/drawing/2014/chart" uri="{C3380CC4-5D6E-409C-BE32-E72D297353CC}">
                <c16:uniqueId val="{00000003-23D6-4979-A0F2-187974BBF15F}"/>
              </c:ext>
            </c:extLst>
          </c:dPt>
          <c:dPt>
            <c:idx val="2"/>
            <c:bubble3D val="0"/>
            <c:spPr>
              <a:solidFill>
                <a:srgbClr val="FBBC04"/>
              </a:solidFill>
            </c:spPr>
            <c:extLst>
              <c:ext xmlns:c16="http://schemas.microsoft.com/office/drawing/2014/chart" uri="{C3380CC4-5D6E-409C-BE32-E72D297353CC}">
                <c16:uniqueId val="{00000005-23D6-4979-A0F2-187974BBF15F}"/>
              </c:ext>
            </c:extLst>
          </c:dPt>
          <c:dPt>
            <c:idx val="3"/>
            <c:bubble3D val="0"/>
            <c:spPr>
              <a:solidFill>
                <a:srgbClr val="34A853"/>
              </a:solidFill>
            </c:spPr>
            <c:extLst>
              <c:ext xmlns:c16="http://schemas.microsoft.com/office/drawing/2014/chart" uri="{C3380CC4-5D6E-409C-BE32-E72D297353CC}">
                <c16:uniqueId val="{00000007-23D6-4979-A0F2-187974BBF15F}"/>
              </c:ext>
            </c:extLst>
          </c:dPt>
          <c:dPt>
            <c:idx val="4"/>
            <c:bubble3D val="0"/>
            <c:spPr>
              <a:solidFill>
                <a:srgbClr val="FF6D01"/>
              </a:solidFill>
            </c:spPr>
            <c:extLst>
              <c:ext xmlns:c16="http://schemas.microsoft.com/office/drawing/2014/chart" uri="{C3380CC4-5D6E-409C-BE32-E72D297353CC}">
                <c16:uniqueId val="{00000009-23D6-4979-A0F2-187974BBF15F}"/>
              </c:ext>
            </c:extLst>
          </c:dPt>
          <c:dPt>
            <c:idx val="5"/>
            <c:bubble3D val="0"/>
            <c:spPr>
              <a:solidFill>
                <a:srgbClr val="46BDC6"/>
              </a:solidFill>
            </c:spPr>
            <c:extLst>
              <c:ext xmlns:c16="http://schemas.microsoft.com/office/drawing/2014/chart" uri="{C3380CC4-5D6E-409C-BE32-E72D297353CC}">
                <c16:uniqueId val="{0000000B-23D6-4979-A0F2-187974BBF15F}"/>
              </c:ext>
            </c:extLst>
          </c:dPt>
          <c:dPt>
            <c:idx val="6"/>
            <c:bubble3D val="0"/>
            <c:spPr>
              <a:solidFill>
                <a:srgbClr val="7BAAF7"/>
              </a:solidFill>
            </c:spPr>
            <c:extLst>
              <c:ext xmlns:c16="http://schemas.microsoft.com/office/drawing/2014/chart" uri="{C3380CC4-5D6E-409C-BE32-E72D297353CC}">
                <c16:uniqueId val="{0000000D-23D6-4979-A0F2-187974BBF15F}"/>
              </c:ext>
            </c:extLst>
          </c:dPt>
          <c:dPt>
            <c:idx val="7"/>
            <c:bubble3D val="0"/>
            <c:spPr>
              <a:solidFill>
                <a:srgbClr val="F07B72"/>
              </a:solidFill>
            </c:spPr>
            <c:extLst>
              <c:ext xmlns:c16="http://schemas.microsoft.com/office/drawing/2014/chart" uri="{C3380CC4-5D6E-409C-BE32-E72D297353CC}">
                <c16:uniqueId val="{0000000F-23D6-4979-A0F2-187974BBF15F}"/>
              </c:ext>
            </c:extLst>
          </c:dPt>
          <c:dPt>
            <c:idx val="8"/>
            <c:bubble3D val="0"/>
            <c:spPr>
              <a:solidFill>
                <a:srgbClr val="FCD04F"/>
              </a:solidFill>
            </c:spPr>
            <c:extLst>
              <c:ext xmlns:c16="http://schemas.microsoft.com/office/drawing/2014/chart" uri="{C3380CC4-5D6E-409C-BE32-E72D297353CC}">
                <c16:uniqueId val="{00000011-23D6-4979-A0F2-187974BBF15F}"/>
              </c:ext>
            </c:extLst>
          </c:dPt>
          <c:dPt>
            <c:idx val="9"/>
            <c:bubble3D val="0"/>
            <c:spPr>
              <a:solidFill>
                <a:srgbClr val="71C287"/>
              </a:solidFill>
            </c:spPr>
            <c:extLst>
              <c:ext xmlns:c16="http://schemas.microsoft.com/office/drawing/2014/chart" uri="{C3380CC4-5D6E-409C-BE32-E72D297353CC}">
                <c16:uniqueId val="{00000013-23D6-4979-A0F2-187974BBF15F}"/>
              </c:ext>
            </c:extLst>
          </c:dPt>
          <c:dPt>
            <c:idx val="10"/>
            <c:bubble3D val="0"/>
            <c:spPr>
              <a:solidFill>
                <a:srgbClr val="FF994D"/>
              </a:solidFill>
            </c:spPr>
            <c:extLst>
              <c:ext xmlns:c16="http://schemas.microsoft.com/office/drawing/2014/chart" uri="{C3380CC4-5D6E-409C-BE32-E72D297353CC}">
                <c16:uniqueId val="{00000015-23D6-4979-A0F2-187974BBF15F}"/>
              </c:ext>
            </c:extLst>
          </c:dPt>
          <c:dPt>
            <c:idx val="11"/>
            <c:bubble3D val="0"/>
            <c:spPr>
              <a:solidFill>
                <a:srgbClr val="7ED1D7"/>
              </a:solidFill>
            </c:spPr>
            <c:extLst>
              <c:ext xmlns:c16="http://schemas.microsoft.com/office/drawing/2014/chart" uri="{C3380CC4-5D6E-409C-BE32-E72D297353CC}">
                <c16:uniqueId val="{00000017-23D6-4979-A0F2-187974BBF15F}"/>
              </c:ext>
            </c:extLst>
          </c:dPt>
          <c:dPt>
            <c:idx val="12"/>
            <c:bubble3D val="0"/>
            <c:spPr>
              <a:solidFill>
                <a:srgbClr val="B3CEFB"/>
              </a:solidFill>
            </c:spPr>
            <c:extLst>
              <c:ext xmlns:c16="http://schemas.microsoft.com/office/drawing/2014/chart" uri="{C3380CC4-5D6E-409C-BE32-E72D297353CC}">
                <c16:uniqueId val="{00000019-23D6-4979-A0F2-187974BBF15F}"/>
              </c:ext>
            </c:extLst>
          </c:dPt>
          <c:dPt>
            <c:idx val="13"/>
            <c:bubble3D val="0"/>
            <c:spPr>
              <a:solidFill>
                <a:srgbClr val="F7B4AE"/>
              </a:solidFill>
            </c:spPr>
            <c:extLst>
              <c:ext xmlns:c16="http://schemas.microsoft.com/office/drawing/2014/chart" uri="{C3380CC4-5D6E-409C-BE32-E72D297353CC}">
                <c16:uniqueId val="{0000001B-23D6-4979-A0F2-187974BBF15F}"/>
              </c:ext>
            </c:extLst>
          </c:dPt>
          <c:dPt>
            <c:idx val="14"/>
            <c:bubble3D val="0"/>
            <c:spPr>
              <a:solidFill>
                <a:srgbClr val="FDE49B"/>
              </a:solidFill>
            </c:spPr>
            <c:extLst>
              <c:ext xmlns:c16="http://schemas.microsoft.com/office/drawing/2014/chart" uri="{C3380CC4-5D6E-409C-BE32-E72D297353CC}">
                <c16:uniqueId val="{0000001D-23D6-4979-A0F2-187974BBF15F}"/>
              </c:ext>
            </c:extLst>
          </c:dPt>
          <c:dPt>
            <c:idx val="15"/>
            <c:bubble3D val="0"/>
            <c:spPr>
              <a:solidFill>
                <a:srgbClr val="AEDCBA"/>
              </a:solidFill>
            </c:spPr>
            <c:extLst>
              <c:ext xmlns:c16="http://schemas.microsoft.com/office/drawing/2014/chart" uri="{C3380CC4-5D6E-409C-BE32-E72D297353CC}">
                <c16:uniqueId val="{0000001F-23D6-4979-A0F2-187974BBF15F}"/>
              </c:ext>
            </c:extLst>
          </c:dPt>
          <c:dPt>
            <c:idx val="16"/>
            <c:bubble3D val="0"/>
            <c:spPr>
              <a:solidFill>
                <a:srgbClr val="FFC599"/>
              </a:solidFill>
            </c:spPr>
            <c:extLst>
              <c:ext xmlns:c16="http://schemas.microsoft.com/office/drawing/2014/chart" uri="{C3380CC4-5D6E-409C-BE32-E72D297353CC}">
                <c16:uniqueId val="{00000021-23D6-4979-A0F2-187974BBF15F}"/>
              </c:ext>
            </c:extLst>
          </c:dPt>
          <c:dPt>
            <c:idx val="17"/>
            <c:bubble3D val="0"/>
            <c:spPr>
              <a:solidFill>
                <a:srgbClr val="B5E5E8"/>
              </a:solidFill>
            </c:spPr>
            <c:extLst>
              <c:ext xmlns:c16="http://schemas.microsoft.com/office/drawing/2014/chart" uri="{C3380CC4-5D6E-409C-BE32-E72D297353CC}">
                <c16:uniqueId val="{00000023-23D6-4979-A0F2-187974BBF15F}"/>
              </c:ext>
            </c:extLst>
          </c:dPt>
          <c:dPt>
            <c:idx val="18"/>
            <c:bubble3D val="0"/>
            <c:spPr>
              <a:solidFill>
                <a:srgbClr val="ECF3FE"/>
              </a:solidFill>
            </c:spPr>
            <c:extLst>
              <c:ext xmlns:c16="http://schemas.microsoft.com/office/drawing/2014/chart" uri="{C3380CC4-5D6E-409C-BE32-E72D297353CC}">
                <c16:uniqueId val="{00000025-23D6-4979-A0F2-187974BBF15F}"/>
              </c:ext>
            </c:extLst>
          </c:dPt>
          <c:dPt>
            <c:idx val="19"/>
            <c:bubble3D val="0"/>
            <c:spPr>
              <a:solidFill>
                <a:srgbClr val="FDECEB"/>
              </a:solidFill>
            </c:spPr>
            <c:extLst>
              <c:ext xmlns:c16="http://schemas.microsoft.com/office/drawing/2014/chart" uri="{C3380CC4-5D6E-409C-BE32-E72D297353CC}">
                <c16:uniqueId val="{00000027-23D6-4979-A0F2-187974BBF15F}"/>
              </c:ext>
            </c:extLst>
          </c:dPt>
          <c:cat>
            <c:strRef>
              <c:f>'Отчет Январь'!$H$3:$H$22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Январь'!$I$3:$I$22</c:f>
              <c:numCache>
                <c:formatCode>General</c:formatCode>
                <c:ptCount val="20"/>
                <c:pt idx="0">
                  <c:v>4</c:v>
                </c:pt>
                <c:pt idx="1">
                  <c:v>8</c:v>
                </c:pt>
                <c:pt idx="2">
                  <c:v>0</c:v>
                </c:pt>
                <c:pt idx="3">
                  <c:v>1</c:v>
                </c:pt>
                <c:pt idx="4">
                  <c:v>0</c:v>
                </c:pt>
                <c:pt idx="5">
                  <c:v>0</c:v>
                </c:pt>
                <c:pt idx="6">
                  <c:v>0</c:v>
                </c:pt>
                <c:pt idx="7">
                  <c:v>12</c:v>
                </c:pt>
                <c:pt idx="8">
                  <c:v>0</c:v>
                </c:pt>
                <c:pt idx="9">
                  <c:v>3</c:v>
                </c:pt>
                <c:pt idx="10">
                  <c:v>0</c:v>
                </c:pt>
                <c:pt idx="11">
                  <c:v>1</c:v>
                </c:pt>
                <c:pt idx="12">
                  <c:v>0</c:v>
                </c:pt>
                <c:pt idx="13">
                  <c:v>0</c:v>
                </c:pt>
                <c:pt idx="14">
                  <c:v>0</c:v>
                </c:pt>
                <c:pt idx="15">
                  <c:v>0</c:v>
                </c:pt>
                <c:pt idx="16">
                  <c:v>49</c:v>
                </c:pt>
                <c:pt idx="17">
                  <c:v>9</c:v>
                </c:pt>
                <c:pt idx="18">
                  <c:v>1</c:v>
                </c:pt>
                <c:pt idx="19">
                  <c:v>8</c:v>
                </c:pt>
              </c:numCache>
            </c:numRef>
          </c:val>
          <c:extLst>
            <c:ext xmlns:c16="http://schemas.microsoft.com/office/drawing/2014/chart" uri="{C3380CC4-5D6E-409C-BE32-E72D297353CC}">
              <c16:uniqueId val="{00000028-23D6-4979-A0F2-187974BBF15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C9F-4594-9E18-AC84E6871230}"/>
              </c:ext>
            </c:extLst>
          </c:dPt>
          <c:dPt>
            <c:idx val="1"/>
            <c:bubble3D val="0"/>
            <c:spPr>
              <a:solidFill>
                <a:srgbClr val="EA4335"/>
              </a:solidFill>
            </c:spPr>
            <c:extLst>
              <c:ext xmlns:c16="http://schemas.microsoft.com/office/drawing/2014/chart" uri="{C3380CC4-5D6E-409C-BE32-E72D297353CC}">
                <c16:uniqueId val="{00000003-6C9F-4594-9E18-AC84E6871230}"/>
              </c:ext>
            </c:extLst>
          </c:dPt>
          <c:dPt>
            <c:idx val="2"/>
            <c:bubble3D val="0"/>
            <c:spPr>
              <a:solidFill>
                <a:srgbClr val="FBBC04"/>
              </a:solidFill>
            </c:spPr>
            <c:extLst>
              <c:ext xmlns:c16="http://schemas.microsoft.com/office/drawing/2014/chart" uri="{C3380CC4-5D6E-409C-BE32-E72D297353CC}">
                <c16:uniqueId val="{00000005-6C9F-4594-9E18-AC84E6871230}"/>
              </c:ext>
            </c:extLst>
          </c:dPt>
          <c:dPt>
            <c:idx val="3"/>
            <c:bubble3D val="0"/>
            <c:spPr>
              <a:solidFill>
                <a:srgbClr val="34A853"/>
              </a:solidFill>
            </c:spPr>
            <c:extLst>
              <c:ext xmlns:c16="http://schemas.microsoft.com/office/drawing/2014/chart" uri="{C3380CC4-5D6E-409C-BE32-E72D297353CC}">
                <c16:uniqueId val="{00000007-6C9F-4594-9E18-AC84E6871230}"/>
              </c:ext>
            </c:extLst>
          </c:dPt>
          <c:dPt>
            <c:idx val="4"/>
            <c:bubble3D val="0"/>
            <c:spPr>
              <a:solidFill>
                <a:srgbClr val="FF6D01"/>
              </a:solidFill>
            </c:spPr>
            <c:extLst>
              <c:ext xmlns:c16="http://schemas.microsoft.com/office/drawing/2014/chart" uri="{C3380CC4-5D6E-409C-BE32-E72D297353CC}">
                <c16:uniqueId val="{00000009-6C9F-4594-9E18-AC84E6871230}"/>
              </c:ext>
            </c:extLst>
          </c:dPt>
          <c:dPt>
            <c:idx val="5"/>
            <c:bubble3D val="0"/>
            <c:spPr>
              <a:solidFill>
                <a:srgbClr val="46BDC6"/>
              </a:solidFill>
            </c:spPr>
            <c:extLst>
              <c:ext xmlns:c16="http://schemas.microsoft.com/office/drawing/2014/chart" uri="{C3380CC4-5D6E-409C-BE32-E72D297353CC}">
                <c16:uniqueId val="{0000000B-6C9F-4594-9E18-AC84E6871230}"/>
              </c:ext>
            </c:extLst>
          </c:dPt>
          <c:dPt>
            <c:idx val="6"/>
            <c:bubble3D val="0"/>
            <c:spPr>
              <a:solidFill>
                <a:srgbClr val="7BAAF7"/>
              </a:solidFill>
            </c:spPr>
            <c:extLst>
              <c:ext xmlns:c16="http://schemas.microsoft.com/office/drawing/2014/chart" uri="{C3380CC4-5D6E-409C-BE32-E72D297353CC}">
                <c16:uniqueId val="{0000000D-6C9F-4594-9E18-AC84E6871230}"/>
              </c:ext>
            </c:extLst>
          </c:dPt>
          <c:dPt>
            <c:idx val="7"/>
            <c:bubble3D val="0"/>
            <c:spPr>
              <a:solidFill>
                <a:srgbClr val="F07B72"/>
              </a:solidFill>
            </c:spPr>
            <c:extLst>
              <c:ext xmlns:c16="http://schemas.microsoft.com/office/drawing/2014/chart" uri="{C3380CC4-5D6E-409C-BE32-E72D297353CC}">
                <c16:uniqueId val="{0000000F-6C9F-4594-9E18-AC84E6871230}"/>
              </c:ext>
            </c:extLst>
          </c:dPt>
          <c:dPt>
            <c:idx val="8"/>
            <c:bubble3D val="0"/>
            <c:spPr>
              <a:solidFill>
                <a:srgbClr val="FCD04F"/>
              </a:solidFill>
            </c:spPr>
            <c:extLst>
              <c:ext xmlns:c16="http://schemas.microsoft.com/office/drawing/2014/chart" uri="{C3380CC4-5D6E-409C-BE32-E72D297353CC}">
                <c16:uniqueId val="{00000011-6C9F-4594-9E18-AC84E6871230}"/>
              </c:ext>
            </c:extLst>
          </c:dPt>
          <c:cat>
            <c:strRef>
              <c:f>'Отчет Январь'!$A$3:$A$11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Январь'!$B$3:$B$11</c:f>
              <c:numCache>
                <c:formatCode>General</c:formatCode>
                <c:ptCount val="9"/>
                <c:pt idx="0">
                  <c:v>196</c:v>
                </c:pt>
                <c:pt idx="1">
                  <c:v>0</c:v>
                </c:pt>
                <c:pt idx="2">
                  <c:v>0</c:v>
                </c:pt>
                <c:pt idx="3">
                  <c:v>0</c:v>
                </c:pt>
                <c:pt idx="4">
                  <c:v>0</c:v>
                </c:pt>
                <c:pt idx="5">
                  <c:v>0</c:v>
                </c:pt>
                <c:pt idx="6">
                  <c:v>31</c:v>
                </c:pt>
                <c:pt idx="7">
                  <c:v>207</c:v>
                </c:pt>
                <c:pt idx="8">
                  <c:v>0</c:v>
                </c:pt>
              </c:numCache>
            </c:numRef>
          </c:val>
          <c:extLst>
            <c:ext xmlns:c16="http://schemas.microsoft.com/office/drawing/2014/chart" uri="{C3380CC4-5D6E-409C-BE32-E72D297353CC}">
              <c16:uniqueId val="{00000012-6C9F-4594-9E18-AC84E687123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Январь'!$D$3:$D$8</c:f>
              <c:numCache>
                <c:formatCode>General</c:formatCode>
                <c:ptCount val="6"/>
                <c:pt idx="0">
                  <c:v>20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276-40FD-B19D-5201C7FDA9EC}"/>
            </c:ext>
          </c:extLst>
        </c:ser>
        <c:ser>
          <c:idx val="1"/>
          <c:order val="1"/>
          <c:tx>
            <c:strRef>
              <c:f>'Отчет Январь'!$E$2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276-40FD-B19D-5201C7FDA9EC}"/>
            </c:ext>
          </c:extLst>
        </c:ser>
        <c:ser>
          <c:idx val="2"/>
          <c:order val="2"/>
          <c:tx>
            <c:strRef>
              <c:f>'Отчет Январь'!$F$2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276-40FD-B19D-5201C7FDA9EC}"/>
            </c:ext>
          </c:extLst>
        </c:ser>
        <c:dLbls>
          <c:showLegendKey val="0"/>
          <c:showVal val="0"/>
          <c:showCatName val="0"/>
          <c:showSerName val="0"/>
          <c:showPercent val="0"/>
          <c:showBubbleSize val="0"/>
        </c:dLbls>
        <c:gapWidth val="150"/>
        <c:axId val="334623617"/>
        <c:axId val="294064809"/>
      </c:barChart>
      <c:catAx>
        <c:axId val="33462361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94064809"/>
        <c:crosses val="autoZero"/>
        <c:auto val="1"/>
        <c:lblAlgn val="ctr"/>
        <c:lblOffset val="100"/>
        <c:noMultiLvlLbl val="1"/>
      </c:catAx>
      <c:valAx>
        <c:axId val="2940648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3462361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9B8-4011-81DC-18B5339AE66B}"/>
              </c:ext>
            </c:extLst>
          </c:dPt>
          <c:dPt>
            <c:idx val="1"/>
            <c:bubble3D val="0"/>
            <c:spPr>
              <a:solidFill>
                <a:srgbClr val="EA4335"/>
              </a:solidFill>
            </c:spPr>
            <c:extLst>
              <c:ext xmlns:c16="http://schemas.microsoft.com/office/drawing/2014/chart" uri="{C3380CC4-5D6E-409C-BE32-E72D297353CC}">
                <c16:uniqueId val="{00000003-A9B8-4011-81DC-18B5339AE66B}"/>
              </c:ext>
            </c:extLst>
          </c:dPt>
          <c:dPt>
            <c:idx val="2"/>
            <c:bubble3D val="0"/>
            <c:spPr>
              <a:solidFill>
                <a:srgbClr val="FBBC04"/>
              </a:solidFill>
            </c:spPr>
            <c:extLst>
              <c:ext xmlns:c16="http://schemas.microsoft.com/office/drawing/2014/chart" uri="{C3380CC4-5D6E-409C-BE32-E72D297353CC}">
                <c16:uniqueId val="{00000005-A9B8-4011-81DC-18B5339AE66B}"/>
              </c:ext>
            </c:extLst>
          </c:dPt>
          <c:cat>
            <c:strRef>
              <c:f>'Отчет Январь'!$C$20:$C$22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Январь'!$D$20:$D$22</c:f>
              <c:numCache>
                <c:formatCode>General</c:formatCode>
                <c:ptCount val="3"/>
                <c:pt idx="0">
                  <c:v>90</c:v>
                </c:pt>
                <c:pt idx="1">
                  <c:v>4</c:v>
                </c:pt>
                <c:pt idx="2">
                  <c:v>2</c:v>
                </c:pt>
              </c:numCache>
            </c:numRef>
          </c:val>
          <c:extLst>
            <c:ext xmlns:c16="http://schemas.microsoft.com/office/drawing/2014/chart" uri="{C3380CC4-5D6E-409C-BE32-E72D297353CC}">
              <c16:uniqueId val="{00000006-A9B8-4011-81DC-18B5339AE66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4B5-4765-A53D-08A612849F75}"/>
              </c:ext>
            </c:extLst>
          </c:dPt>
          <c:dPt>
            <c:idx val="1"/>
            <c:bubble3D val="0"/>
            <c:spPr>
              <a:solidFill>
                <a:srgbClr val="EA4335"/>
              </a:solidFill>
            </c:spPr>
            <c:extLst>
              <c:ext xmlns:c16="http://schemas.microsoft.com/office/drawing/2014/chart" uri="{C3380CC4-5D6E-409C-BE32-E72D297353CC}">
                <c16:uniqueId val="{00000003-24B5-4765-A53D-08A612849F75}"/>
              </c:ext>
            </c:extLst>
          </c:dPt>
          <c:dPt>
            <c:idx val="2"/>
            <c:bubble3D val="0"/>
            <c:spPr>
              <a:solidFill>
                <a:srgbClr val="FBBC04"/>
              </a:solidFill>
            </c:spPr>
            <c:extLst>
              <c:ext xmlns:c16="http://schemas.microsoft.com/office/drawing/2014/chart" uri="{C3380CC4-5D6E-409C-BE32-E72D297353CC}">
                <c16:uniqueId val="{00000005-24B5-4765-A53D-08A612849F75}"/>
              </c:ext>
            </c:extLst>
          </c:dPt>
          <c:dPt>
            <c:idx val="3"/>
            <c:bubble3D val="0"/>
            <c:spPr>
              <a:solidFill>
                <a:srgbClr val="34A853"/>
              </a:solidFill>
            </c:spPr>
            <c:extLst>
              <c:ext xmlns:c16="http://schemas.microsoft.com/office/drawing/2014/chart" uri="{C3380CC4-5D6E-409C-BE32-E72D297353CC}">
                <c16:uniqueId val="{00000007-24B5-4765-A53D-08A612849F75}"/>
              </c:ext>
            </c:extLst>
          </c:dPt>
          <c:dPt>
            <c:idx val="4"/>
            <c:bubble3D val="0"/>
            <c:spPr>
              <a:solidFill>
                <a:srgbClr val="FF6D01"/>
              </a:solidFill>
            </c:spPr>
            <c:extLst>
              <c:ext xmlns:c16="http://schemas.microsoft.com/office/drawing/2014/chart" uri="{C3380CC4-5D6E-409C-BE32-E72D297353CC}">
                <c16:uniqueId val="{00000009-24B5-4765-A53D-08A612849F75}"/>
              </c:ext>
            </c:extLst>
          </c:dPt>
          <c:dPt>
            <c:idx val="5"/>
            <c:bubble3D val="0"/>
            <c:spPr>
              <a:solidFill>
                <a:srgbClr val="46BDC6"/>
              </a:solidFill>
            </c:spPr>
            <c:extLst>
              <c:ext xmlns:c16="http://schemas.microsoft.com/office/drawing/2014/chart" uri="{C3380CC4-5D6E-409C-BE32-E72D297353CC}">
                <c16:uniqueId val="{0000000B-24B5-4765-A53D-08A612849F75}"/>
              </c:ext>
            </c:extLst>
          </c:dPt>
          <c:dPt>
            <c:idx val="6"/>
            <c:bubble3D val="0"/>
            <c:spPr>
              <a:solidFill>
                <a:srgbClr val="7BAAF7"/>
              </a:solidFill>
            </c:spPr>
            <c:extLst>
              <c:ext xmlns:c16="http://schemas.microsoft.com/office/drawing/2014/chart" uri="{C3380CC4-5D6E-409C-BE32-E72D297353CC}">
                <c16:uniqueId val="{0000000D-24B5-4765-A53D-08A612849F75}"/>
              </c:ext>
            </c:extLst>
          </c:dPt>
          <c:dPt>
            <c:idx val="7"/>
            <c:bubble3D val="0"/>
            <c:spPr>
              <a:solidFill>
                <a:srgbClr val="F07B72"/>
              </a:solidFill>
            </c:spPr>
            <c:extLst>
              <c:ext xmlns:c16="http://schemas.microsoft.com/office/drawing/2014/chart" uri="{C3380CC4-5D6E-409C-BE32-E72D297353CC}">
                <c16:uniqueId val="{0000000F-24B5-4765-A53D-08A612849F75}"/>
              </c:ext>
            </c:extLst>
          </c:dPt>
          <c:dPt>
            <c:idx val="8"/>
            <c:bubble3D val="0"/>
            <c:spPr>
              <a:solidFill>
                <a:srgbClr val="FCD04F"/>
              </a:solidFill>
            </c:spPr>
            <c:extLst>
              <c:ext xmlns:c16="http://schemas.microsoft.com/office/drawing/2014/chart" uri="{C3380CC4-5D6E-409C-BE32-E72D297353CC}">
                <c16:uniqueId val="{00000011-24B5-4765-A53D-08A612849F75}"/>
              </c:ext>
            </c:extLst>
          </c:dPt>
          <c:dPt>
            <c:idx val="9"/>
            <c:bubble3D val="0"/>
            <c:spPr>
              <a:solidFill>
                <a:srgbClr val="71C287"/>
              </a:solidFill>
            </c:spPr>
            <c:extLst>
              <c:ext xmlns:c16="http://schemas.microsoft.com/office/drawing/2014/chart" uri="{C3380CC4-5D6E-409C-BE32-E72D297353CC}">
                <c16:uniqueId val="{00000013-24B5-4765-A53D-08A612849F75}"/>
              </c:ext>
            </c:extLst>
          </c:dPt>
          <c:dPt>
            <c:idx val="10"/>
            <c:bubble3D val="0"/>
            <c:spPr>
              <a:solidFill>
                <a:srgbClr val="FF994D"/>
              </a:solidFill>
            </c:spPr>
            <c:extLst>
              <c:ext xmlns:c16="http://schemas.microsoft.com/office/drawing/2014/chart" uri="{C3380CC4-5D6E-409C-BE32-E72D297353CC}">
                <c16:uniqueId val="{00000015-24B5-4765-A53D-08A612849F75}"/>
              </c:ext>
            </c:extLst>
          </c:dPt>
          <c:dPt>
            <c:idx val="11"/>
            <c:bubble3D val="0"/>
            <c:spPr>
              <a:solidFill>
                <a:srgbClr val="7ED1D7"/>
              </a:solidFill>
            </c:spPr>
            <c:extLst>
              <c:ext xmlns:c16="http://schemas.microsoft.com/office/drawing/2014/chart" uri="{C3380CC4-5D6E-409C-BE32-E72D297353CC}">
                <c16:uniqueId val="{00000017-24B5-4765-A53D-08A612849F75}"/>
              </c:ext>
            </c:extLst>
          </c:dPt>
          <c:dPt>
            <c:idx val="12"/>
            <c:bubble3D val="0"/>
            <c:spPr>
              <a:solidFill>
                <a:srgbClr val="B3CEFB"/>
              </a:solidFill>
            </c:spPr>
            <c:extLst>
              <c:ext xmlns:c16="http://schemas.microsoft.com/office/drawing/2014/chart" uri="{C3380CC4-5D6E-409C-BE32-E72D297353CC}">
                <c16:uniqueId val="{00000019-24B5-4765-A53D-08A612849F75}"/>
              </c:ext>
            </c:extLst>
          </c:dPt>
          <c:dPt>
            <c:idx val="13"/>
            <c:bubble3D val="0"/>
            <c:spPr>
              <a:solidFill>
                <a:srgbClr val="F7B4AE"/>
              </a:solidFill>
            </c:spPr>
            <c:extLst>
              <c:ext xmlns:c16="http://schemas.microsoft.com/office/drawing/2014/chart" uri="{C3380CC4-5D6E-409C-BE32-E72D297353CC}">
                <c16:uniqueId val="{0000001B-24B5-4765-A53D-08A612849F75}"/>
              </c:ext>
            </c:extLst>
          </c:dPt>
          <c:dPt>
            <c:idx val="14"/>
            <c:bubble3D val="0"/>
            <c:spPr>
              <a:solidFill>
                <a:srgbClr val="FDE49B"/>
              </a:solidFill>
            </c:spPr>
            <c:extLst>
              <c:ext xmlns:c16="http://schemas.microsoft.com/office/drawing/2014/chart" uri="{C3380CC4-5D6E-409C-BE32-E72D297353CC}">
                <c16:uniqueId val="{0000001D-24B5-4765-A53D-08A612849F75}"/>
              </c:ext>
            </c:extLst>
          </c:dPt>
          <c:dPt>
            <c:idx val="15"/>
            <c:bubble3D val="0"/>
            <c:spPr>
              <a:solidFill>
                <a:srgbClr val="AEDCBA"/>
              </a:solidFill>
            </c:spPr>
            <c:extLst>
              <c:ext xmlns:c16="http://schemas.microsoft.com/office/drawing/2014/chart" uri="{C3380CC4-5D6E-409C-BE32-E72D297353CC}">
                <c16:uniqueId val="{0000001F-24B5-4765-A53D-08A612849F75}"/>
              </c:ext>
            </c:extLst>
          </c:dPt>
          <c:dPt>
            <c:idx val="16"/>
            <c:bubble3D val="0"/>
            <c:spPr>
              <a:solidFill>
                <a:srgbClr val="FFC599"/>
              </a:solidFill>
            </c:spPr>
            <c:extLst>
              <c:ext xmlns:c16="http://schemas.microsoft.com/office/drawing/2014/chart" uri="{C3380CC4-5D6E-409C-BE32-E72D297353CC}">
                <c16:uniqueId val="{00000021-24B5-4765-A53D-08A612849F75}"/>
              </c:ext>
            </c:extLst>
          </c:dPt>
          <c:dPt>
            <c:idx val="17"/>
            <c:bubble3D val="0"/>
            <c:spPr>
              <a:solidFill>
                <a:srgbClr val="B5E5E8"/>
              </a:solidFill>
            </c:spPr>
            <c:extLst>
              <c:ext xmlns:c16="http://schemas.microsoft.com/office/drawing/2014/chart" uri="{C3380CC4-5D6E-409C-BE32-E72D297353CC}">
                <c16:uniqueId val="{00000023-24B5-4765-A53D-08A612849F75}"/>
              </c:ext>
            </c:extLst>
          </c:dPt>
          <c:dPt>
            <c:idx val="18"/>
            <c:bubble3D val="0"/>
            <c:spPr>
              <a:solidFill>
                <a:srgbClr val="ECF3FE"/>
              </a:solidFill>
            </c:spPr>
            <c:extLst>
              <c:ext xmlns:c16="http://schemas.microsoft.com/office/drawing/2014/chart" uri="{C3380CC4-5D6E-409C-BE32-E72D297353CC}">
                <c16:uniqueId val="{00000025-24B5-4765-A53D-08A612849F75}"/>
              </c:ext>
            </c:extLst>
          </c:dPt>
          <c:dPt>
            <c:idx val="19"/>
            <c:bubble3D val="0"/>
            <c:spPr>
              <a:solidFill>
                <a:srgbClr val="FDECEB"/>
              </a:solidFill>
            </c:spPr>
            <c:extLst>
              <c:ext xmlns:c16="http://schemas.microsoft.com/office/drawing/2014/chart" uri="{C3380CC4-5D6E-409C-BE32-E72D297353CC}">
                <c16:uniqueId val="{00000027-24B5-4765-A53D-08A612849F75}"/>
              </c:ext>
            </c:extLst>
          </c:dPt>
          <c:cat>
            <c:strRef>
              <c:f>'Отчет Декабрь'!$H$3:$H$22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Декабрь'!$I$3:$I$22</c:f>
              <c:numCache>
                <c:formatCode>General</c:formatCode>
                <c:ptCount val="20"/>
                <c:pt idx="0">
                  <c:v>5</c:v>
                </c:pt>
                <c:pt idx="1">
                  <c:v>9</c:v>
                </c:pt>
                <c:pt idx="2">
                  <c:v>0</c:v>
                </c:pt>
                <c:pt idx="3">
                  <c:v>7</c:v>
                </c:pt>
                <c:pt idx="4">
                  <c:v>0</c:v>
                </c:pt>
                <c:pt idx="5">
                  <c:v>0</c:v>
                </c:pt>
                <c:pt idx="6">
                  <c:v>1</c:v>
                </c:pt>
                <c:pt idx="7">
                  <c:v>7</c:v>
                </c:pt>
                <c:pt idx="8">
                  <c:v>1</c:v>
                </c:pt>
                <c:pt idx="9">
                  <c:v>5</c:v>
                </c:pt>
                <c:pt idx="10">
                  <c:v>0</c:v>
                </c:pt>
                <c:pt idx="11">
                  <c:v>1</c:v>
                </c:pt>
                <c:pt idx="12">
                  <c:v>0</c:v>
                </c:pt>
                <c:pt idx="13">
                  <c:v>0</c:v>
                </c:pt>
                <c:pt idx="14">
                  <c:v>0</c:v>
                </c:pt>
                <c:pt idx="15">
                  <c:v>0</c:v>
                </c:pt>
                <c:pt idx="16">
                  <c:v>39</c:v>
                </c:pt>
                <c:pt idx="17">
                  <c:v>16</c:v>
                </c:pt>
                <c:pt idx="18">
                  <c:v>0</c:v>
                </c:pt>
                <c:pt idx="19">
                  <c:v>12</c:v>
                </c:pt>
              </c:numCache>
            </c:numRef>
          </c:val>
          <c:extLst>
            <c:ext xmlns:c16="http://schemas.microsoft.com/office/drawing/2014/chart" uri="{C3380CC4-5D6E-409C-BE32-E72D297353CC}">
              <c16:uniqueId val="{00000028-24B5-4765-A53D-08A612849F7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CA4B-47ED-807A-DACBFB936C78}"/>
              </c:ext>
            </c:extLst>
          </c:dPt>
          <c:dPt>
            <c:idx val="1"/>
            <c:bubble3D val="0"/>
            <c:spPr>
              <a:solidFill>
                <a:srgbClr val="EA4335"/>
              </a:solidFill>
            </c:spPr>
            <c:extLst>
              <c:ext xmlns:c16="http://schemas.microsoft.com/office/drawing/2014/chart" uri="{C3380CC4-5D6E-409C-BE32-E72D297353CC}">
                <c16:uniqueId val="{00000003-CA4B-47ED-807A-DACBFB936C78}"/>
              </c:ext>
            </c:extLst>
          </c:dPt>
          <c:dPt>
            <c:idx val="2"/>
            <c:bubble3D val="0"/>
            <c:spPr>
              <a:solidFill>
                <a:srgbClr val="FBBC04"/>
              </a:solidFill>
            </c:spPr>
            <c:extLst>
              <c:ext xmlns:c16="http://schemas.microsoft.com/office/drawing/2014/chart" uri="{C3380CC4-5D6E-409C-BE32-E72D297353CC}">
                <c16:uniqueId val="{00000005-CA4B-47ED-807A-DACBFB936C78}"/>
              </c:ext>
            </c:extLst>
          </c:dPt>
          <c:dPt>
            <c:idx val="3"/>
            <c:bubble3D val="0"/>
            <c:spPr>
              <a:solidFill>
                <a:srgbClr val="34A853"/>
              </a:solidFill>
            </c:spPr>
            <c:extLst>
              <c:ext xmlns:c16="http://schemas.microsoft.com/office/drawing/2014/chart" uri="{C3380CC4-5D6E-409C-BE32-E72D297353CC}">
                <c16:uniqueId val="{00000007-CA4B-47ED-807A-DACBFB936C78}"/>
              </c:ext>
            </c:extLst>
          </c:dPt>
          <c:dPt>
            <c:idx val="4"/>
            <c:bubble3D val="0"/>
            <c:spPr>
              <a:solidFill>
                <a:srgbClr val="FF6D01"/>
              </a:solidFill>
            </c:spPr>
            <c:extLst>
              <c:ext xmlns:c16="http://schemas.microsoft.com/office/drawing/2014/chart" uri="{C3380CC4-5D6E-409C-BE32-E72D297353CC}">
                <c16:uniqueId val="{00000009-CA4B-47ED-807A-DACBFB936C78}"/>
              </c:ext>
            </c:extLst>
          </c:dPt>
          <c:dPt>
            <c:idx val="5"/>
            <c:bubble3D val="0"/>
            <c:spPr>
              <a:solidFill>
                <a:srgbClr val="46BDC6"/>
              </a:solidFill>
            </c:spPr>
            <c:extLst>
              <c:ext xmlns:c16="http://schemas.microsoft.com/office/drawing/2014/chart" uri="{C3380CC4-5D6E-409C-BE32-E72D297353CC}">
                <c16:uniqueId val="{0000000B-CA4B-47ED-807A-DACBFB936C78}"/>
              </c:ext>
            </c:extLst>
          </c:dPt>
          <c:dPt>
            <c:idx val="6"/>
            <c:bubble3D val="0"/>
            <c:spPr>
              <a:solidFill>
                <a:srgbClr val="7BAAF7"/>
              </a:solidFill>
            </c:spPr>
            <c:extLst>
              <c:ext xmlns:c16="http://schemas.microsoft.com/office/drawing/2014/chart" uri="{C3380CC4-5D6E-409C-BE32-E72D297353CC}">
                <c16:uniqueId val="{0000000D-CA4B-47ED-807A-DACBFB936C78}"/>
              </c:ext>
            </c:extLst>
          </c:dPt>
          <c:dPt>
            <c:idx val="7"/>
            <c:bubble3D val="0"/>
            <c:spPr>
              <a:solidFill>
                <a:srgbClr val="F07B72"/>
              </a:solidFill>
            </c:spPr>
            <c:extLst>
              <c:ext xmlns:c16="http://schemas.microsoft.com/office/drawing/2014/chart" uri="{C3380CC4-5D6E-409C-BE32-E72D297353CC}">
                <c16:uniqueId val="{0000000F-CA4B-47ED-807A-DACBFB936C78}"/>
              </c:ext>
            </c:extLst>
          </c:dPt>
          <c:dPt>
            <c:idx val="8"/>
            <c:bubble3D val="0"/>
            <c:spPr>
              <a:solidFill>
                <a:srgbClr val="FCD04F"/>
              </a:solidFill>
            </c:spPr>
            <c:extLst>
              <c:ext xmlns:c16="http://schemas.microsoft.com/office/drawing/2014/chart" uri="{C3380CC4-5D6E-409C-BE32-E72D297353CC}">
                <c16:uniqueId val="{00000011-CA4B-47ED-807A-DACBFB936C78}"/>
              </c:ext>
            </c:extLst>
          </c:dPt>
          <c:cat>
            <c:strRef>
              <c:f>'Отчет Декабрь'!$A$3:$A$11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Декабрь'!$B$3:$B$11</c:f>
              <c:numCache>
                <c:formatCode>General</c:formatCode>
                <c:ptCount val="9"/>
                <c:pt idx="0">
                  <c:v>212</c:v>
                </c:pt>
                <c:pt idx="1">
                  <c:v>0</c:v>
                </c:pt>
                <c:pt idx="2">
                  <c:v>8</c:v>
                </c:pt>
                <c:pt idx="3">
                  <c:v>0</c:v>
                </c:pt>
                <c:pt idx="4">
                  <c:v>0</c:v>
                </c:pt>
                <c:pt idx="5">
                  <c:v>0</c:v>
                </c:pt>
                <c:pt idx="6">
                  <c:v>66</c:v>
                </c:pt>
                <c:pt idx="7">
                  <c:v>148</c:v>
                </c:pt>
                <c:pt idx="8">
                  <c:v>0</c:v>
                </c:pt>
              </c:numCache>
            </c:numRef>
          </c:val>
          <c:extLst>
            <c:ext xmlns:c16="http://schemas.microsoft.com/office/drawing/2014/chart" uri="{C3380CC4-5D6E-409C-BE32-E72D297353CC}">
              <c16:uniqueId val="{00000012-CA4B-47ED-807A-DACBFB936C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Декабрь'!$D$3:$D$8</c:f>
              <c:numCache>
                <c:formatCode>General</c:formatCode>
                <c:ptCount val="6"/>
                <c:pt idx="0">
                  <c:v>29</c:v>
                </c:pt>
                <c:pt idx="1">
                  <c:v>0</c:v>
                </c:pt>
                <c:pt idx="2">
                  <c:v>3</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F02-438A-B1B6-249346693D9A}"/>
            </c:ext>
          </c:extLst>
        </c:ser>
        <c:ser>
          <c:idx val="1"/>
          <c:order val="1"/>
          <c:tx>
            <c:strRef>
              <c:f>'Отчет Декабрь'!$E$2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F02-438A-B1B6-249346693D9A}"/>
            </c:ext>
          </c:extLst>
        </c:ser>
        <c:ser>
          <c:idx val="2"/>
          <c:order val="2"/>
          <c:tx>
            <c:strRef>
              <c:f>'Отчет Декабрь'!$F$2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F02-438A-B1B6-249346693D9A}"/>
            </c:ext>
          </c:extLst>
        </c:ser>
        <c:dLbls>
          <c:showLegendKey val="0"/>
          <c:showVal val="0"/>
          <c:showCatName val="0"/>
          <c:showSerName val="0"/>
          <c:showPercent val="0"/>
          <c:showBubbleSize val="0"/>
        </c:dLbls>
        <c:gapWidth val="150"/>
        <c:axId val="1779437295"/>
        <c:axId val="1127577776"/>
      </c:barChart>
      <c:catAx>
        <c:axId val="177943729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127577776"/>
        <c:crosses val="autoZero"/>
        <c:auto val="1"/>
        <c:lblAlgn val="ctr"/>
        <c:lblOffset val="100"/>
        <c:noMultiLvlLbl val="1"/>
      </c:catAx>
      <c:valAx>
        <c:axId val="11275777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7943729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877-4510-9B63-91DA9F064BCC}"/>
              </c:ext>
            </c:extLst>
          </c:dPt>
          <c:dPt>
            <c:idx val="1"/>
            <c:bubble3D val="0"/>
            <c:spPr>
              <a:solidFill>
                <a:srgbClr val="EA4335"/>
              </a:solidFill>
            </c:spPr>
            <c:extLst>
              <c:ext xmlns:c16="http://schemas.microsoft.com/office/drawing/2014/chart" uri="{C3380CC4-5D6E-409C-BE32-E72D297353CC}">
                <c16:uniqueId val="{00000003-1877-4510-9B63-91DA9F064BCC}"/>
              </c:ext>
            </c:extLst>
          </c:dPt>
          <c:dPt>
            <c:idx val="2"/>
            <c:bubble3D val="0"/>
            <c:spPr>
              <a:solidFill>
                <a:srgbClr val="FBBC04"/>
              </a:solidFill>
            </c:spPr>
            <c:extLst>
              <c:ext xmlns:c16="http://schemas.microsoft.com/office/drawing/2014/chart" uri="{C3380CC4-5D6E-409C-BE32-E72D297353CC}">
                <c16:uniqueId val="{00000005-1877-4510-9B63-91DA9F064BCC}"/>
              </c:ext>
            </c:extLst>
          </c:dPt>
          <c:cat>
            <c:strRef>
              <c:f>'Отчет Декабрь'!$C$20:$C$22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Декабрь'!$D$20:$D$22</c:f>
              <c:numCache>
                <c:formatCode>General</c:formatCode>
                <c:ptCount val="3"/>
                <c:pt idx="0">
                  <c:v>103</c:v>
                </c:pt>
                <c:pt idx="1">
                  <c:v>0</c:v>
                </c:pt>
                <c:pt idx="2">
                  <c:v>0</c:v>
                </c:pt>
              </c:numCache>
            </c:numRef>
          </c:val>
          <c:extLst>
            <c:ext xmlns:c16="http://schemas.microsoft.com/office/drawing/2014/chart" uri="{C3380CC4-5D6E-409C-BE32-E72D297353CC}">
              <c16:uniqueId val="{00000006-1877-4510-9B63-91DA9F064BC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E57-4277-A320-A3867424B568}"/>
              </c:ext>
            </c:extLst>
          </c:dPt>
          <c:dPt>
            <c:idx val="1"/>
            <c:bubble3D val="0"/>
            <c:spPr>
              <a:solidFill>
                <a:srgbClr val="EA4335"/>
              </a:solidFill>
            </c:spPr>
            <c:extLst>
              <c:ext xmlns:c16="http://schemas.microsoft.com/office/drawing/2014/chart" uri="{C3380CC4-5D6E-409C-BE32-E72D297353CC}">
                <c16:uniqueId val="{00000003-DE57-4277-A320-A3867424B568}"/>
              </c:ext>
            </c:extLst>
          </c:dPt>
          <c:dPt>
            <c:idx val="2"/>
            <c:bubble3D val="0"/>
            <c:spPr>
              <a:solidFill>
                <a:srgbClr val="FBBC04"/>
              </a:solidFill>
            </c:spPr>
            <c:extLst>
              <c:ext xmlns:c16="http://schemas.microsoft.com/office/drawing/2014/chart" uri="{C3380CC4-5D6E-409C-BE32-E72D297353CC}">
                <c16:uniqueId val="{00000005-DE57-4277-A320-A3867424B568}"/>
              </c:ext>
            </c:extLst>
          </c:dPt>
          <c:dPt>
            <c:idx val="3"/>
            <c:bubble3D val="0"/>
            <c:spPr>
              <a:solidFill>
                <a:srgbClr val="34A853"/>
              </a:solidFill>
            </c:spPr>
            <c:extLst>
              <c:ext xmlns:c16="http://schemas.microsoft.com/office/drawing/2014/chart" uri="{C3380CC4-5D6E-409C-BE32-E72D297353CC}">
                <c16:uniqueId val="{00000007-DE57-4277-A320-A3867424B568}"/>
              </c:ext>
            </c:extLst>
          </c:dPt>
          <c:dPt>
            <c:idx val="4"/>
            <c:bubble3D val="0"/>
            <c:spPr>
              <a:solidFill>
                <a:srgbClr val="FF6D01"/>
              </a:solidFill>
            </c:spPr>
            <c:extLst>
              <c:ext xmlns:c16="http://schemas.microsoft.com/office/drawing/2014/chart" uri="{C3380CC4-5D6E-409C-BE32-E72D297353CC}">
                <c16:uniqueId val="{00000009-DE57-4277-A320-A3867424B568}"/>
              </c:ext>
            </c:extLst>
          </c:dPt>
          <c:dPt>
            <c:idx val="5"/>
            <c:bubble3D val="0"/>
            <c:spPr>
              <a:solidFill>
                <a:srgbClr val="46BDC6"/>
              </a:solidFill>
            </c:spPr>
            <c:extLst>
              <c:ext xmlns:c16="http://schemas.microsoft.com/office/drawing/2014/chart" uri="{C3380CC4-5D6E-409C-BE32-E72D297353CC}">
                <c16:uniqueId val="{0000000B-DE57-4277-A320-A3867424B568}"/>
              </c:ext>
            </c:extLst>
          </c:dPt>
          <c:dPt>
            <c:idx val="6"/>
            <c:bubble3D val="0"/>
            <c:spPr>
              <a:solidFill>
                <a:srgbClr val="7BAAF7"/>
              </a:solidFill>
            </c:spPr>
            <c:extLst>
              <c:ext xmlns:c16="http://schemas.microsoft.com/office/drawing/2014/chart" uri="{C3380CC4-5D6E-409C-BE32-E72D297353CC}">
                <c16:uniqueId val="{0000000D-DE57-4277-A320-A3867424B568}"/>
              </c:ext>
            </c:extLst>
          </c:dPt>
          <c:dPt>
            <c:idx val="7"/>
            <c:bubble3D val="0"/>
            <c:spPr>
              <a:solidFill>
                <a:srgbClr val="F07B72"/>
              </a:solidFill>
            </c:spPr>
            <c:extLst>
              <c:ext xmlns:c16="http://schemas.microsoft.com/office/drawing/2014/chart" uri="{C3380CC4-5D6E-409C-BE32-E72D297353CC}">
                <c16:uniqueId val="{0000000F-DE57-4277-A320-A3867424B568}"/>
              </c:ext>
            </c:extLst>
          </c:dPt>
          <c:dPt>
            <c:idx val="8"/>
            <c:bubble3D val="0"/>
            <c:spPr>
              <a:solidFill>
                <a:srgbClr val="FCD04F"/>
              </a:solidFill>
            </c:spPr>
            <c:extLst>
              <c:ext xmlns:c16="http://schemas.microsoft.com/office/drawing/2014/chart" uri="{C3380CC4-5D6E-409C-BE32-E72D297353CC}">
                <c16:uniqueId val="{00000011-DE57-4277-A320-A3867424B568}"/>
              </c:ext>
            </c:extLst>
          </c:dPt>
          <c:dPt>
            <c:idx val="9"/>
            <c:bubble3D val="0"/>
            <c:spPr>
              <a:solidFill>
                <a:srgbClr val="71C287"/>
              </a:solidFill>
            </c:spPr>
            <c:extLst>
              <c:ext xmlns:c16="http://schemas.microsoft.com/office/drawing/2014/chart" uri="{C3380CC4-5D6E-409C-BE32-E72D297353CC}">
                <c16:uniqueId val="{00000013-DE57-4277-A320-A3867424B568}"/>
              </c:ext>
            </c:extLst>
          </c:dPt>
          <c:dPt>
            <c:idx val="10"/>
            <c:bubble3D val="0"/>
            <c:spPr>
              <a:solidFill>
                <a:srgbClr val="FF994D"/>
              </a:solidFill>
            </c:spPr>
            <c:extLst>
              <c:ext xmlns:c16="http://schemas.microsoft.com/office/drawing/2014/chart" uri="{C3380CC4-5D6E-409C-BE32-E72D297353CC}">
                <c16:uniqueId val="{00000015-DE57-4277-A320-A3867424B568}"/>
              </c:ext>
            </c:extLst>
          </c:dPt>
          <c:dPt>
            <c:idx val="11"/>
            <c:bubble3D val="0"/>
            <c:spPr>
              <a:solidFill>
                <a:srgbClr val="7ED1D7"/>
              </a:solidFill>
            </c:spPr>
            <c:extLst>
              <c:ext xmlns:c16="http://schemas.microsoft.com/office/drawing/2014/chart" uri="{C3380CC4-5D6E-409C-BE32-E72D297353CC}">
                <c16:uniqueId val="{00000017-DE57-4277-A320-A3867424B568}"/>
              </c:ext>
            </c:extLst>
          </c:dPt>
          <c:dPt>
            <c:idx val="12"/>
            <c:bubble3D val="0"/>
            <c:spPr>
              <a:solidFill>
                <a:srgbClr val="B3CEFB"/>
              </a:solidFill>
            </c:spPr>
            <c:extLst>
              <c:ext xmlns:c16="http://schemas.microsoft.com/office/drawing/2014/chart" uri="{C3380CC4-5D6E-409C-BE32-E72D297353CC}">
                <c16:uniqueId val="{00000019-DE57-4277-A320-A3867424B568}"/>
              </c:ext>
            </c:extLst>
          </c:dPt>
          <c:dPt>
            <c:idx val="13"/>
            <c:bubble3D val="0"/>
            <c:spPr>
              <a:solidFill>
                <a:srgbClr val="F7B4AE"/>
              </a:solidFill>
            </c:spPr>
            <c:extLst>
              <c:ext xmlns:c16="http://schemas.microsoft.com/office/drawing/2014/chart" uri="{C3380CC4-5D6E-409C-BE32-E72D297353CC}">
                <c16:uniqueId val="{0000001B-DE57-4277-A320-A3867424B568}"/>
              </c:ext>
            </c:extLst>
          </c:dPt>
          <c:dPt>
            <c:idx val="14"/>
            <c:bubble3D val="0"/>
            <c:spPr>
              <a:solidFill>
                <a:srgbClr val="FDE49B"/>
              </a:solidFill>
            </c:spPr>
            <c:extLst>
              <c:ext xmlns:c16="http://schemas.microsoft.com/office/drawing/2014/chart" uri="{C3380CC4-5D6E-409C-BE32-E72D297353CC}">
                <c16:uniqueId val="{0000001D-DE57-4277-A320-A3867424B568}"/>
              </c:ext>
            </c:extLst>
          </c:dPt>
          <c:dPt>
            <c:idx val="15"/>
            <c:bubble3D val="0"/>
            <c:spPr>
              <a:solidFill>
                <a:srgbClr val="AEDCBA"/>
              </a:solidFill>
            </c:spPr>
            <c:extLst>
              <c:ext xmlns:c16="http://schemas.microsoft.com/office/drawing/2014/chart" uri="{C3380CC4-5D6E-409C-BE32-E72D297353CC}">
                <c16:uniqueId val="{0000001F-DE57-4277-A320-A3867424B568}"/>
              </c:ext>
            </c:extLst>
          </c:dPt>
          <c:dPt>
            <c:idx val="16"/>
            <c:bubble3D val="0"/>
            <c:spPr>
              <a:solidFill>
                <a:srgbClr val="FFC599"/>
              </a:solidFill>
            </c:spPr>
            <c:extLst>
              <c:ext xmlns:c16="http://schemas.microsoft.com/office/drawing/2014/chart" uri="{C3380CC4-5D6E-409C-BE32-E72D297353CC}">
                <c16:uniqueId val="{00000021-DE57-4277-A320-A3867424B568}"/>
              </c:ext>
            </c:extLst>
          </c:dPt>
          <c:dPt>
            <c:idx val="17"/>
            <c:bubble3D val="0"/>
            <c:spPr>
              <a:solidFill>
                <a:srgbClr val="B5E5E8"/>
              </a:solidFill>
            </c:spPr>
            <c:extLst>
              <c:ext xmlns:c16="http://schemas.microsoft.com/office/drawing/2014/chart" uri="{C3380CC4-5D6E-409C-BE32-E72D297353CC}">
                <c16:uniqueId val="{00000023-DE57-4277-A320-A3867424B568}"/>
              </c:ext>
            </c:extLst>
          </c:dPt>
          <c:dPt>
            <c:idx val="18"/>
            <c:bubble3D val="0"/>
            <c:spPr>
              <a:solidFill>
                <a:srgbClr val="ECF3FE"/>
              </a:solidFill>
            </c:spPr>
            <c:extLst>
              <c:ext xmlns:c16="http://schemas.microsoft.com/office/drawing/2014/chart" uri="{C3380CC4-5D6E-409C-BE32-E72D297353CC}">
                <c16:uniqueId val="{00000025-DE57-4277-A320-A3867424B568}"/>
              </c:ext>
            </c:extLst>
          </c:dPt>
          <c:dPt>
            <c:idx val="19"/>
            <c:bubble3D val="0"/>
            <c:spPr>
              <a:solidFill>
                <a:srgbClr val="FDECEB"/>
              </a:solidFill>
            </c:spPr>
            <c:extLst>
              <c:ext xmlns:c16="http://schemas.microsoft.com/office/drawing/2014/chart" uri="{C3380CC4-5D6E-409C-BE32-E72D297353CC}">
                <c16:uniqueId val="{00000027-DE57-4277-A320-A3867424B568}"/>
              </c:ext>
            </c:extLst>
          </c:dPt>
          <c:cat>
            <c:strRef>
              <c:f>'Отчет Ноябрь'!$H$3:$H$22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Ноябрь'!$I$3:$I$22</c:f>
              <c:numCache>
                <c:formatCode>General</c:formatCode>
                <c:ptCount val="20"/>
                <c:pt idx="0">
                  <c:v>5</c:v>
                </c:pt>
                <c:pt idx="1">
                  <c:v>5</c:v>
                </c:pt>
                <c:pt idx="2">
                  <c:v>1</c:v>
                </c:pt>
                <c:pt idx="3">
                  <c:v>2</c:v>
                </c:pt>
                <c:pt idx="4">
                  <c:v>0</c:v>
                </c:pt>
                <c:pt idx="5">
                  <c:v>0</c:v>
                </c:pt>
                <c:pt idx="6">
                  <c:v>0</c:v>
                </c:pt>
                <c:pt idx="7">
                  <c:v>17</c:v>
                </c:pt>
                <c:pt idx="8">
                  <c:v>0</c:v>
                </c:pt>
                <c:pt idx="9">
                  <c:v>4</c:v>
                </c:pt>
                <c:pt idx="10">
                  <c:v>0</c:v>
                </c:pt>
                <c:pt idx="11">
                  <c:v>0</c:v>
                </c:pt>
                <c:pt idx="12">
                  <c:v>0</c:v>
                </c:pt>
                <c:pt idx="13">
                  <c:v>0</c:v>
                </c:pt>
                <c:pt idx="14">
                  <c:v>0</c:v>
                </c:pt>
                <c:pt idx="15">
                  <c:v>0</c:v>
                </c:pt>
                <c:pt idx="16">
                  <c:v>45</c:v>
                </c:pt>
                <c:pt idx="17">
                  <c:v>11</c:v>
                </c:pt>
                <c:pt idx="18">
                  <c:v>1</c:v>
                </c:pt>
                <c:pt idx="19">
                  <c:v>4</c:v>
                </c:pt>
              </c:numCache>
            </c:numRef>
          </c:val>
          <c:extLst>
            <c:ext xmlns:c16="http://schemas.microsoft.com/office/drawing/2014/chart" uri="{C3380CC4-5D6E-409C-BE32-E72D297353CC}">
              <c16:uniqueId val="{00000028-DE57-4277-A320-A3867424B56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42B-49C0-9B2D-0BA359EF5C40}"/>
              </c:ext>
            </c:extLst>
          </c:dPt>
          <c:dPt>
            <c:idx val="1"/>
            <c:bubble3D val="0"/>
            <c:spPr>
              <a:solidFill>
                <a:srgbClr val="EA4335"/>
              </a:solidFill>
            </c:spPr>
            <c:extLst>
              <c:ext xmlns:c16="http://schemas.microsoft.com/office/drawing/2014/chart" uri="{C3380CC4-5D6E-409C-BE32-E72D297353CC}">
                <c16:uniqueId val="{00000003-F42B-49C0-9B2D-0BA359EF5C40}"/>
              </c:ext>
            </c:extLst>
          </c:dPt>
          <c:dPt>
            <c:idx val="2"/>
            <c:bubble3D val="0"/>
            <c:spPr>
              <a:solidFill>
                <a:srgbClr val="FBBC04"/>
              </a:solidFill>
            </c:spPr>
            <c:extLst>
              <c:ext xmlns:c16="http://schemas.microsoft.com/office/drawing/2014/chart" uri="{C3380CC4-5D6E-409C-BE32-E72D297353CC}">
                <c16:uniqueId val="{00000005-F42B-49C0-9B2D-0BA359EF5C40}"/>
              </c:ext>
            </c:extLst>
          </c:dPt>
          <c:dPt>
            <c:idx val="3"/>
            <c:bubble3D val="0"/>
            <c:spPr>
              <a:solidFill>
                <a:srgbClr val="34A853"/>
              </a:solidFill>
            </c:spPr>
            <c:extLst>
              <c:ext xmlns:c16="http://schemas.microsoft.com/office/drawing/2014/chart" uri="{C3380CC4-5D6E-409C-BE32-E72D297353CC}">
                <c16:uniqueId val="{00000007-F42B-49C0-9B2D-0BA359EF5C40}"/>
              </c:ext>
            </c:extLst>
          </c:dPt>
          <c:dPt>
            <c:idx val="4"/>
            <c:bubble3D val="0"/>
            <c:spPr>
              <a:solidFill>
                <a:srgbClr val="FF6D01"/>
              </a:solidFill>
            </c:spPr>
            <c:extLst>
              <c:ext xmlns:c16="http://schemas.microsoft.com/office/drawing/2014/chart" uri="{C3380CC4-5D6E-409C-BE32-E72D297353CC}">
                <c16:uniqueId val="{00000009-F42B-49C0-9B2D-0BA359EF5C40}"/>
              </c:ext>
            </c:extLst>
          </c:dPt>
          <c:dPt>
            <c:idx val="5"/>
            <c:bubble3D val="0"/>
            <c:spPr>
              <a:solidFill>
                <a:srgbClr val="46BDC6"/>
              </a:solidFill>
            </c:spPr>
            <c:extLst>
              <c:ext xmlns:c16="http://schemas.microsoft.com/office/drawing/2014/chart" uri="{C3380CC4-5D6E-409C-BE32-E72D297353CC}">
                <c16:uniqueId val="{0000000B-F42B-49C0-9B2D-0BA359EF5C40}"/>
              </c:ext>
            </c:extLst>
          </c:dPt>
          <c:dPt>
            <c:idx val="6"/>
            <c:bubble3D val="0"/>
            <c:spPr>
              <a:solidFill>
                <a:srgbClr val="7BAAF7"/>
              </a:solidFill>
            </c:spPr>
            <c:extLst>
              <c:ext xmlns:c16="http://schemas.microsoft.com/office/drawing/2014/chart" uri="{C3380CC4-5D6E-409C-BE32-E72D297353CC}">
                <c16:uniqueId val="{0000000D-F42B-49C0-9B2D-0BA359EF5C40}"/>
              </c:ext>
            </c:extLst>
          </c:dPt>
          <c:dPt>
            <c:idx val="7"/>
            <c:bubble3D val="0"/>
            <c:spPr>
              <a:solidFill>
                <a:srgbClr val="F07B72"/>
              </a:solidFill>
            </c:spPr>
            <c:extLst>
              <c:ext xmlns:c16="http://schemas.microsoft.com/office/drawing/2014/chart" uri="{C3380CC4-5D6E-409C-BE32-E72D297353CC}">
                <c16:uniqueId val="{0000000F-F42B-49C0-9B2D-0BA359EF5C40}"/>
              </c:ext>
            </c:extLst>
          </c:dPt>
          <c:dPt>
            <c:idx val="8"/>
            <c:bubble3D val="0"/>
            <c:spPr>
              <a:solidFill>
                <a:srgbClr val="FCD04F"/>
              </a:solidFill>
            </c:spPr>
            <c:extLst>
              <c:ext xmlns:c16="http://schemas.microsoft.com/office/drawing/2014/chart" uri="{C3380CC4-5D6E-409C-BE32-E72D297353CC}">
                <c16:uniqueId val="{00000011-F42B-49C0-9B2D-0BA359EF5C40}"/>
              </c:ext>
            </c:extLst>
          </c:dPt>
          <c:cat>
            <c:strRef>
              <c:f>'Отчет Ноябрь'!$A$3:$A$11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Ноябрь'!$B$3:$B$11</c:f>
              <c:numCache>
                <c:formatCode>General</c:formatCode>
                <c:ptCount val="9"/>
                <c:pt idx="0">
                  <c:v>213</c:v>
                </c:pt>
                <c:pt idx="1">
                  <c:v>10</c:v>
                </c:pt>
                <c:pt idx="2">
                  <c:v>0</c:v>
                </c:pt>
                <c:pt idx="3">
                  <c:v>20</c:v>
                </c:pt>
                <c:pt idx="4">
                  <c:v>0</c:v>
                </c:pt>
                <c:pt idx="5">
                  <c:v>0</c:v>
                </c:pt>
                <c:pt idx="6">
                  <c:v>74</c:v>
                </c:pt>
                <c:pt idx="7">
                  <c:v>114</c:v>
                </c:pt>
                <c:pt idx="8">
                  <c:v>0</c:v>
                </c:pt>
              </c:numCache>
            </c:numRef>
          </c:val>
          <c:extLst>
            <c:ext xmlns:c16="http://schemas.microsoft.com/office/drawing/2014/chart" uri="{C3380CC4-5D6E-409C-BE32-E72D297353CC}">
              <c16:uniqueId val="{00000012-F42B-49C0-9B2D-0BA359EF5C4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Ноябрь'!$D$3:$D$8</c:f>
              <c:numCache>
                <c:formatCode>General</c:formatCode>
                <c:ptCount val="6"/>
                <c:pt idx="0">
                  <c:v>44</c:v>
                </c:pt>
                <c:pt idx="1">
                  <c:v>0</c:v>
                </c:pt>
                <c:pt idx="2">
                  <c:v>0</c:v>
                </c:pt>
                <c:pt idx="3">
                  <c:v>4</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E22-41D3-A634-BFB0893093CA}"/>
            </c:ext>
          </c:extLst>
        </c:ser>
        <c:ser>
          <c:idx val="1"/>
          <c:order val="1"/>
          <c:tx>
            <c:strRef>
              <c:f>'Отчет Ноябрь'!$E$2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E22-41D3-A634-BFB0893093CA}"/>
            </c:ext>
          </c:extLst>
        </c:ser>
        <c:ser>
          <c:idx val="2"/>
          <c:order val="2"/>
          <c:tx>
            <c:strRef>
              <c:f>'Отчет Ноябрь'!$F$2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5E22-41D3-A634-BFB0893093CA}"/>
            </c:ext>
          </c:extLst>
        </c:ser>
        <c:dLbls>
          <c:showLegendKey val="0"/>
          <c:showVal val="0"/>
          <c:showCatName val="0"/>
          <c:showSerName val="0"/>
          <c:showPercent val="0"/>
          <c:showBubbleSize val="0"/>
        </c:dLbls>
        <c:gapWidth val="150"/>
        <c:axId val="1125253866"/>
        <c:axId val="1320276893"/>
      </c:barChart>
      <c:catAx>
        <c:axId val="112525386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320276893"/>
        <c:crosses val="autoZero"/>
        <c:auto val="1"/>
        <c:lblAlgn val="ctr"/>
        <c:lblOffset val="100"/>
        <c:noMultiLvlLbl val="1"/>
      </c:catAx>
      <c:valAx>
        <c:axId val="1320276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2525386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207C-44BD-8FF6-806D0C429F50}"/>
              </c:ext>
            </c:extLst>
          </c:dPt>
          <c:dPt>
            <c:idx val="1"/>
            <c:bubble3D val="0"/>
            <c:spPr>
              <a:solidFill>
                <a:srgbClr val="EA4335"/>
              </a:solidFill>
            </c:spPr>
            <c:extLst>
              <c:ext xmlns:c16="http://schemas.microsoft.com/office/drawing/2014/chart" uri="{C3380CC4-5D6E-409C-BE32-E72D297353CC}">
                <c16:uniqueId val="{00000003-207C-44BD-8FF6-806D0C429F50}"/>
              </c:ext>
            </c:extLst>
          </c:dPt>
          <c:dPt>
            <c:idx val="2"/>
            <c:bubble3D val="0"/>
            <c:spPr>
              <a:solidFill>
                <a:srgbClr val="FBBC04"/>
              </a:solidFill>
            </c:spPr>
            <c:extLst>
              <c:ext xmlns:c16="http://schemas.microsoft.com/office/drawing/2014/chart" uri="{C3380CC4-5D6E-409C-BE32-E72D297353CC}">
                <c16:uniqueId val="{00000005-207C-44BD-8FF6-806D0C429F50}"/>
              </c:ext>
            </c:extLst>
          </c:dPt>
          <c:cat>
            <c:strRef>
              <c:f>'Отчет Ноябрь'!$C$20:$C$22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Ноябрь'!$D$20:$D$22</c:f>
              <c:numCache>
                <c:formatCode>General</c:formatCode>
                <c:ptCount val="3"/>
                <c:pt idx="0">
                  <c:v>56</c:v>
                </c:pt>
                <c:pt idx="1">
                  <c:v>2</c:v>
                </c:pt>
                <c:pt idx="2">
                  <c:v>1</c:v>
                </c:pt>
              </c:numCache>
            </c:numRef>
          </c:val>
          <c:extLst>
            <c:ext xmlns:c16="http://schemas.microsoft.com/office/drawing/2014/chart" uri="{C3380CC4-5D6E-409C-BE32-E72D297353CC}">
              <c16:uniqueId val="{00000006-207C-44BD-8FF6-806D0C429F5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2AC-4B0D-A4B2-44315EA4A1C7}"/>
              </c:ext>
            </c:extLst>
          </c:dPt>
          <c:dPt>
            <c:idx val="1"/>
            <c:bubble3D val="0"/>
            <c:spPr>
              <a:solidFill>
                <a:srgbClr val="EA4335"/>
              </a:solidFill>
            </c:spPr>
            <c:extLst>
              <c:ext xmlns:c16="http://schemas.microsoft.com/office/drawing/2014/chart" uri="{C3380CC4-5D6E-409C-BE32-E72D297353CC}">
                <c16:uniqueId val="{00000003-72AC-4B0D-A4B2-44315EA4A1C7}"/>
              </c:ext>
            </c:extLst>
          </c:dPt>
          <c:dPt>
            <c:idx val="2"/>
            <c:bubble3D val="0"/>
            <c:spPr>
              <a:solidFill>
                <a:srgbClr val="FBBC04"/>
              </a:solidFill>
            </c:spPr>
            <c:extLst>
              <c:ext xmlns:c16="http://schemas.microsoft.com/office/drawing/2014/chart" uri="{C3380CC4-5D6E-409C-BE32-E72D297353CC}">
                <c16:uniqueId val="{00000005-72AC-4B0D-A4B2-44315EA4A1C7}"/>
              </c:ext>
            </c:extLst>
          </c:dPt>
          <c:dPt>
            <c:idx val="3"/>
            <c:bubble3D val="0"/>
            <c:spPr>
              <a:solidFill>
                <a:srgbClr val="34A853"/>
              </a:solidFill>
            </c:spPr>
            <c:extLst>
              <c:ext xmlns:c16="http://schemas.microsoft.com/office/drawing/2014/chart" uri="{C3380CC4-5D6E-409C-BE32-E72D297353CC}">
                <c16:uniqueId val="{00000007-72AC-4B0D-A4B2-44315EA4A1C7}"/>
              </c:ext>
            </c:extLst>
          </c:dPt>
          <c:dPt>
            <c:idx val="4"/>
            <c:bubble3D val="0"/>
            <c:spPr>
              <a:solidFill>
                <a:srgbClr val="FF6D01"/>
              </a:solidFill>
            </c:spPr>
            <c:extLst>
              <c:ext xmlns:c16="http://schemas.microsoft.com/office/drawing/2014/chart" uri="{C3380CC4-5D6E-409C-BE32-E72D297353CC}">
                <c16:uniqueId val="{00000009-72AC-4B0D-A4B2-44315EA4A1C7}"/>
              </c:ext>
            </c:extLst>
          </c:dPt>
          <c:dPt>
            <c:idx val="5"/>
            <c:bubble3D val="0"/>
            <c:spPr>
              <a:solidFill>
                <a:srgbClr val="46BDC6"/>
              </a:solidFill>
            </c:spPr>
            <c:extLst>
              <c:ext xmlns:c16="http://schemas.microsoft.com/office/drawing/2014/chart" uri="{C3380CC4-5D6E-409C-BE32-E72D297353CC}">
                <c16:uniqueId val="{0000000B-72AC-4B0D-A4B2-44315EA4A1C7}"/>
              </c:ext>
            </c:extLst>
          </c:dPt>
          <c:dPt>
            <c:idx val="6"/>
            <c:bubble3D val="0"/>
            <c:spPr>
              <a:solidFill>
                <a:srgbClr val="7BAAF7"/>
              </a:solidFill>
            </c:spPr>
            <c:extLst>
              <c:ext xmlns:c16="http://schemas.microsoft.com/office/drawing/2014/chart" uri="{C3380CC4-5D6E-409C-BE32-E72D297353CC}">
                <c16:uniqueId val="{0000000D-72AC-4B0D-A4B2-44315EA4A1C7}"/>
              </c:ext>
            </c:extLst>
          </c:dPt>
          <c:dPt>
            <c:idx val="7"/>
            <c:bubble3D val="0"/>
            <c:spPr>
              <a:solidFill>
                <a:srgbClr val="F07B72"/>
              </a:solidFill>
            </c:spPr>
            <c:extLst>
              <c:ext xmlns:c16="http://schemas.microsoft.com/office/drawing/2014/chart" uri="{C3380CC4-5D6E-409C-BE32-E72D297353CC}">
                <c16:uniqueId val="{0000000F-72AC-4B0D-A4B2-44315EA4A1C7}"/>
              </c:ext>
            </c:extLst>
          </c:dPt>
          <c:dPt>
            <c:idx val="8"/>
            <c:bubble3D val="0"/>
            <c:spPr>
              <a:solidFill>
                <a:srgbClr val="FCD04F"/>
              </a:solidFill>
            </c:spPr>
            <c:extLst>
              <c:ext xmlns:c16="http://schemas.microsoft.com/office/drawing/2014/chart" uri="{C3380CC4-5D6E-409C-BE32-E72D297353CC}">
                <c16:uniqueId val="{00000011-72AC-4B0D-A4B2-44315EA4A1C7}"/>
              </c:ext>
            </c:extLst>
          </c:dPt>
          <c:dPt>
            <c:idx val="9"/>
            <c:bubble3D val="0"/>
            <c:spPr>
              <a:solidFill>
                <a:srgbClr val="71C287"/>
              </a:solidFill>
            </c:spPr>
            <c:extLst>
              <c:ext xmlns:c16="http://schemas.microsoft.com/office/drawing/2014/chart" uri="{C3380CC4-5D6E-409C-BE32-E72D297353CC}">
                <c16:uniqueId val="{00000013-72AC-4B0D-A4B2-44315EA4A1C7}"/>
              </c:ext>
            </c:extLst>
          </c:dPt>
          <c:dPt>
            <c:idx val="10"/>
            <c:bubble3D val="0"/>
            <c:spPr>
              <a:solidFill>
                <a:srgbClr val="FF994D"/>
              </a:solidFill>
            </c:spPr>
            <c:extLst>
              <c:ext xmlns:c16="http://schemas.microsoft.com/office/drawing/2014/chart" uri="{C3380CC4-5D6E-409C-BE32-E72D297353CC}">
                <c16:uniqueId val="{00000015-72AC-4B0D-A4B2-44315EA4A1C7}"/>
              </c:ext>
            </c:extLst>
          </c:dPt>
          <c:dPt>
            <c:idx val="11"/>
            <c:bubble3D val="0"/>
            <c:spPr>
              <a:solidFill>
                <a:srgbClr val="7ED1D7"/>
              </a:solidFill>
            </c:spPr>
            <c:extLst>
              <c:ext xmlns:c16="http://schemas.microsoft.com/office/drawing/2014/chart" uri="{C3380CC4-5D6E-409C-BE32-E72D297353CC}">
                <c16:uniqueId val="{00000017-72AC-4B0D-A4B2-44315EA4A1C7}"/>
              </c:ext>
            </c:extLst>
          </c:dPt>
          <c:dPt>
            <c:idx val="12"/>
            <c:bubble3D val="0"/>
            <c:spPr>
              <a:solidFill>
                <a:srgbClr val="B3CEFB"/>
              </a:solidFill>
            </c:spPr>
            <c:extLst>
              <c:ext xmlns:c16="http://schemas.microsoft.com/office/drawing/2014/chart" uri="{C3380CC4-5D6E-409C-BE32-E72D297353CC}">
                <c16:uniqueId val="{00000019-72AC-4B0D-A4B2-44315EA4A1C7}"/>
              </c:ext>
            </c:extLst>
          </c:dPt>
          <c:dPt>
            <c:idx val="13"/>
            <c:bubble3D val="0"/>
            <c:spPr>
              <a:solidFill>
                <a:srgbClr val="F7B4AE"/>
              </a:solidFill>
            </c:spPr>
            <c:extLst>
              <c:ext xmlns:c16="http://schemas.microsoft.com/office/drawing/2014/chart" uri="{C3380CC4-5D6E-409C-BE32-E72D297353CC}">
                <c16:uniqueId val="{0000001B-72AC-4B0D-A4B2-44315EA4A1C7}"/>
              </c:ext>
            </c:extLst>
          </c:dPt>
          <c:dPt>
            <c:idx val="14"/>
            <c:bubble3D val="0"/>
            <c:spPr>
              <a:solidFill>
                <a:srgbClr val="FDE49B"/>
              </a:solidFill>
            </c:spPr>
            <c:extLst>
              <c:ext xmlns:c16="http://schemas.microsoft.com/office/drawing/2014/chart" uri="{C3380CC4-5D6E-409C-BE32-E72D297353CC}">
                <c16:uniqueId val="{0000001D-72AC-4B0D-A4B2-44315EA4A1C7}"/>
              </c:ext>
            </c:extLst>
          </c:dPt>
          <c:dPt>
            <c:idx val="15"/>
            <c:bubble3D val="0"/>
            <c:spPr>
              <a:solidFill>
                <a:srgbClr val="AEDCBA"/>
              </a:solidFill>
            </c:spPr>
            <c:extLst>
              <c:ext xmlns:c16="http://schemas.microsoft.com/office/drawing/2014/chart" uri="{C3380CC4-5D6E-409C-BE32-E72D297353CC}">
                <c16:uniqueId val="{0000001F-72AC-4B0D-A4B2-44315EA4A1C7}"/>
              </c:ext>
            </c:extLst>
          </c:dPt>
          <c:dPt>
            <c:idx val="16"/>
            <c:bubble3D val="0"/>
            <c:spPr>
              <a:solidFill>
                <a:srgbClr val="FFC599"/>
              </a:solidFill>
            </c:spPr>
            <c:extLst>
              <c:ext xmlns:c16="http://schemas.microsoft.com/office/drawing/2014/chart" uri="{C3380CC4-5D6E-409C-BE32-E72D297353CC}">
                <c16:uniqueId val="{00000021-72AC-4B0D-A4B2-44315EA4A1C7}"/>
              </c:ext>
            </c:extLst>
          </c:dPt>
          <c:dPt>
            <c:idx val="17"/>
            <c:bubble3D val="0"/>
            <c:spPr>
              <a:solidFill>
                <a:srgbClr val="B5E5E8"/>
              </a:solidFill>
            </c:spPr>
            <c:extLst>
              <c:ext xmlns:c16="http://schemas.microsoft.com/office/drawing/2014/chart" uri="{C3380CC4-5D6E-409C-BE32-E72D297353CC}">
                <c16:uniqueId val="{00000023-72AC-4B0D-A4B2-44315EA4A1C7}"/>
              </c:ext>
            </c:extLst>
          </c:dPt>
          <c:dPt>
            <c:idx val="18"/>
            <c:bubble3D val="0"/>
            <c:spPr>
              <a:solidFill>
                <a:srgbClr val="ECF3FE"/>
              </a:solidFill>
            </c:spPr>
            <c:extLst>
              <c:ext xmlns:c16="http://schemas.microsoft.com/office/drawing/2014/chart" uri="{C3380CC4-5D6E-409C-BE32-E72D297353CC}">
                <c16:uniqueId val="{00000025-72AC-4B0D-A4B2-44315EA4A1C7}"/>
              </c:ext>
            </c:extLst>
          </c:dPt>
          <c:dPt>
            <c:idx val="19"/>
            <c:bubble3D val="0"/>
            <c:spPr>
              <a:solidFill>
                <a:srgbClr val="FDECEB"/>
              </a:solidFill>
            </c:spPr>
            <c:extLst>
              <c:ext xmlns:c16="http://schemas.microsoft.com/office/drawing/2014/chart" uri="{C3380CC4-5D6E-409C-BE32-E72D297353CC}">
                <c16:uniqueId val="{00000027-72AC-4B0D-A4B2-44315EA4A1C7}"/>
              </c:ext>
            </c:extLst>
          </c:dPt>
          <c:cat>
            <c:strRef>
              <c:f>'Отчет Октябрь'!$H$3:$H$22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Октябрь'!$I$3:$I$22</c:f>
              <c:numCache>
                <c:formatCode>General</c:formatCode>
                <c:ptCount val="20"/>
                <c:pt idx="0">
                  <c:v>4</c:v>
                </c:pt>
                <c:pt idx="1">
                  <c:v>9</c:v>
                </c:pt>
                <c:pt idx="2">
                  <c:v>1</c:v>
                </c:pt>
                <c:pt idx="3">
                  <c:v>9</c:v>
                </c:pt>
                <c:pt idx="4">
                  <c:v>2</c:v>
                </c:pt>
                <c:pt idx="5">
                  <c:v>0</c:v>
                </c:pt>
                <c:pt idx="6">
                  <c:v>1</c:v>
                </c:pt>
                <c:pt idx="7">
                  <c:v>27</c:v>
                </c:pt>
                <c:pt idx="8">
                  <c:v>4</c:v>
                </c:pt>
                <c:pt idx="9">
                  <c:v>1</c:v>
                </c:pt>
                <c:pt idx="10">
                  <c:v>0</c:v>
                </c:pt>
                <c:pt idx="11">
                  <c:v>1</c:v>
                </c:pt>
                <c:pt idx="12">
                  <c:v>0</c:v>
                </c:pt>
                <c:pt idx="13">
                  <c:v>0</c:v>
                </c:pt>
                <c:pt idx="14">
                  <c:v>0</c:v>
                </c:pt>
                <c:pt idx="15">
                  <c:v>0</c:v>
                </c:pt>
                <c:pt idx="16">
                  <c:v>75</c:v>
                </c:pt>
                <c:pt idx="17">
                  <c:v>8</c:v>
                </c:pt>
                <c:pt idx="18">
                  <c:v>0</c:v>
                </c:pt>
                <c:pt idx="19">
                  <c:v>1</c:v>
                </c:pt>
              </c:numCache>
            </c:numRef>
          </c:val>
          <c:extLst>
            <c:ext xmlns:c16="http://schemas.microsoft.com/office/drawing/2014/chart" uri="{C3380CC4-5D6E-409C-BE32-E72D297353CC}">
              <c16:uniqueId val="{00000028-72AC-4B0D-A4B2-44315EA4A1C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E83-4314-B12B-48FA297DBF35}"/>
              </c:ext>
            </c:extLst>
          </c:dPt>
          <c:dPt>
            <c:idx val="1"/>
            <c:bubble3D val="0"/>
            <c:spPr>
              <a:solidFill>
                <a:srgbClr val="EA4335"/>
              </a:solidFill>
            </c:spPr>
            <c:extLst>
              <c:ext xmlns:c16="http://schemas.microsoft.com/office/drawing/2014/chart" uri="{C3380CC4-5D6E-409C-BE32-E72D297353CC}">
                <c16:uniqueId val="{00000003-8E83-4314-B12B-48FA297DBF35}"/>
              </c:ext>
            </c:extLst>
          </c:dPt>
          <c:dPt>
            <c:idx val="2"/>
            <c:bubble3D val="0"/>
            <c:spPr>
              <a:solidFill>
                <a:srgbClr val="FBBC04"/>
              </a:solidFill>
            </c:spPr>
            <c:extLst>
              <c:ext xmlns:c16="http://schemas.microsoft.com/office/drawing/2014/chart" uri="{C3380CC4-5D6E-409C-BE32-E72D297353CC}">
                <c16:uniqueId val="{00000005-8E83-4314-B12B-48FA297DBF35}"/>
              </c:ext>
            </c:extLst>
          </c:dPt>
          <c:dPt>
            <c:idx val="3"/>
            <c:bubble3D val="0"/>
            <c:spPr>
              <a:solidFill>
                <a:srgbClr val="34A853"/>
              </a:solidFill>
            </c:spPr>
            <c:extLst>
              <c:ext xmlns:c16="http://schemas.microsoft.com/office/drawing/2014/chart" uri="{C3380CC4-5D6E-409C-BE32-E72D297353CC}">
                <c16:uniqueId val="{00000007-8E83-4314-B12B-48FA297DBF35}"/>
              </c:ext>
            </c:extLst>
          </c:dPt>
          <c:dPt>
            <c:idx val="4"/>
            <c:bubble3D val="0"/>
            <c:spPr>
              <a:solidFill>
                <a:srgbClr val="FF6D01"/>
              </a:solidFill>
            </c:spPr>
            <c:extLst>
              <c:ext xmlns:c16="http://schemas.microsoft.com/office/drawing/2014/chart" uri="{C3380CC4-5D6E-409C-BE32-E72D297353CC}">
                <c16:uniqueId val="{00000009-8E83-4314-B12B-48FA297DBF35}"/>
              </c:ext>
            </c:extLst>
          </c:dPt>
          <c:dPt>
            <c:idx val="5"/>
            <c:bubble3D val="0"/>
            <c:spPr>
              <a:solidFill>
                <a:srgbClr val="46BDC6"/>
              </a:solidFill>
            </c:spPr>
            <c:extLst>
              <c:ext xmlns:c16="http://schemas.microsoft.com/office/drawing/2014/chart" uri="{C3380CC4-5D6E-409C-BE32-E72D297353CC}">
                <c16:uniqueId val="{0000000B-8E83-4314-B12B-48FA297DBF35}"/>
              </c:ext>
            </c:extLst>
          </c:dPt>
          <c:dPt>
            <c:idx val="6"/>
            <c:bubble3D val="0"/>
            <c:spPr>
              <a:solidFill>
                <a:srgbClr val="7BAAF7"/>
              </a:solidFill>
            </c:spPr>
            <c:extLst>
              <c:ext xmlns:c16="http://schemas.microsoft.com/office/drawing/2014/chart" uri="{C3380CC4-5D6E-409C-BE32-E72D297353CC}">
                <c16:uniqueId val="{0000000D-8E83-4314-B12B-48FA297DBF35}"/>
              </c:ext>
            </c:extLst>
          </c:dPt>
          <c:dPt>
            <c:idx val="7"/>
            <c:bubble3D val="0"/>
            <c:spPr>
              <a:solidFill>
                <a:srgbClr val="F07B72"/>
              </a:solidFill>
            </c:spPr>
            <c:extLst>
              <c:ext xmlns:c16="http://schemas.microsoft.com/office/drawing/2014/chart" uri="{C3380CC4-5D6E-409C-BE32-E72D297353CC}">
                <c16:uniqueId val="{0000000F-8E83-4314-B12B-48FA297DBF35}"/>
              </c:ext>
            </c:extLst>
          </c:dPt>
          <c:dPt>
            <c:idx val="8"/>
            <c:bubble3D val="0"/>
            <c:spPr>
              <a:solidFill>
                <a:srgbClr val="FCD04F"/>
              </a:solidFill>
            </c:spPr>
            <c:extLst>
              <c:ext xmlns:c16="http://schemas.microsoft.com/office/drawing/2014/chart" uri="{C3380CC4-5D6E-409C-BE32-E72D297353CC}">
                <c16:uniqueId val="{00000011-8E83-4314-B12B-48FA297DBF35}"/>
              </c:ext>
            </c:extLst>
          </c:dPt>
          <c:cat>
            <c:strRef>
              <c:f>'Отчет Октябрь'!$A$3:$A$11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Октябрь'!$B$3:$B$11</c:f>
              <c:numCache>
                <c:formatCode>General</c:formatCode>
                <c:ptCount val="9"/>
                <c:pt idx="0">
                  <c:v>259</c:v>
                </c:pt>
                <c:pt idx="1">
                  <c:v>11</c:v>
                </c:pt>
                <c:pt idx="2">
                  <c:v>45</c:v>
                </c:pt>
                <c:pt idx="3">
                  <c:v>24</c:v>
                </c:pt>
                <c:pt idx="4">
                  <c:v>2</c:v>
                </c:pt>
                <c:pt idx="5">
                  <c:v>0</c:v>
                </c:pt>
                <c:pt idx="6">
                  <c:v>46</c:v>
                </c:pt>
                <c:pt idx="7">
                  <c:v>43</c:v>
                </c:pt>
                <c:pt idx="8">
                  <c:v>4</c:v>
                </c:pt>
              </c:numCache>
            </c:numRef>
          </c:val>
          <c:extLst>
            <c:ext xmlns:c16="http://schemas.microsoft.com/office/drawing/2014/chart" uri="{C3380CC4-5D6E-409C-BE32-E72D297353CC}">
              <c16:uniqueId val="{00000012-8E83-4314-B12B-48FA297DBF3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Октябрь'!$D$3:$D$8</c:f>
              <c:numCache>
                <c:formatCode>General</c:formatCode>
                <c:ptCount val="6"/>
                <c:pt idx="0">
                  <c:v>96</c:v>
                </c:pt>
                <c:pt idx="1">
                  <c:v>6</c:v>
                </c:pt>
                <c:pt idx="2">
                  <c:v>16</c:v>
                </c:pt>
                <c:pt idx="3">
                  <c:v>5</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DB9-4E27-84FC-B5945DB379E1}"/>
            </c:ext>
          </c:extLst>
        </c:ser>
        <c:ser>
          <c:idx val="1"/>
          <c:order val="1"/>
          <c:tx>
            <c:strRef>
              <c:f>'Отчет Октябрь'!$E$2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DB9-4E27-84FC-B5945DB379E1}"/>
            </c:ext>
          </c:extLst>
        </c:ser>
        <c:ser>
          <c:idx val="2"/>
          <c:order val="2"/>
          <c:tx>
            <c:strRef>
              <c:f>'Отчет Октябрь'!$F$2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DB9-4E27-84FC-B5945DB379E1}"/>
            </c:ext>
          </c:extLst>
        </c:ser>
        <c:dLbls>
          <c:showLegendKey val="0"/>
          <c:showVal val="0"/>
          <c:showCatName val="0"/>
          <c:showSerName val="0"/>
          <c:showPercent val="0"/>
          <c:showBubbleSize val="0"/>
        </c:dLbls>
        <c:gapWidth val="150"/>
        <c:axId val="1192335489"/>
        <c:axId val="953233397"/>
      </c:barChart>
      <c:catAx>
        <c:axId val="119233548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53233397"/>
        <c:crosses val="autoZero"/>
        <c:auto val="1"/>
        <c:lblAlgn val="ctr"/>
        <c:lblOffset val="100"/>
        <c:noMultiLvlLbl val="1"/>
      </c:catAx>
      <c:valAx>
        <c:axId val="9532333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9233548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3B43-4973-B280-9D175070E185}"/>
              </c:ext>
            </c:extLst>
          </c:dPt>
          <c:dPt>
            <c:idx val="1"/>
            <c:bubble3D val="0"/>
            <c:spPr>
              <a:solidFill>
                <a:srgbClr val="EA4335"/>
              </a:solidFill>
            </c:spPr>
            <c:extLst>
              <c:ext xmlns:c16="http://schemas.microsoft.com/office/drawing/2014/chart" uri="{C3380CC4-5D6E-409C-BE32-E72D297353CC}">
                <c16:uniqueId val="{00000003-3B43-4973-B280-9D175070E185}"/>
              </c:ext>
            </c:extLst>
          </c:dPt>
          <c:dPt>
            <c:idx val="2"/>
            <c:bubble3D val="0"/>
            <c:spPr>
              <a:solidFill>
                <a:srgbClr val="FBBC04"/>
              </a:solidFill>
            </c:spPr>
            <c:extLst>
              <c:ext xmlns:c16="http://schemas.microsoft.com/office/drawing/2014/chart" uri="{C3380CC4-5D6E-409C-BE32-E72D297353CC}">
                <c16:uniqueId val="{00000005-3B43-4973-B280-9D175070E185}"/>
              </c:ext>
            </c:extLst>
          </c:dPt>
          <c:cat>
            <c:strRef>
              <c:f>'Отчет Октябрь'!$C$20:$C$22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Октябрь'!$D$20:$D$22</c:f>
              <c:numCache>
                <c:formatCode>General</c:formatCode>
                <c:ptCount val="3"/>
                <c:pt idx="0">
                  <c:v>129</c:v>
                </c:pt>
                <c:pt idx="1">
                  <c:v>1</c:v>
                </c:pt>
                <c:pt idx="2">
                  <c:v>1</c:v>
                </c:pt>
              </c:numCache>
            </c:numRef>
          </c:val>
          <c:extLst>
            <c:ext xmlns:c16="http://schemas.microsoft.com/office/drawing/2014/chart" uri="{C3380CC4-5D6E-409C-BE32-E72D297353CC}">
              <c16:uniqueId val="{00000006-3B43-4973-B280-9D175070E1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029-4753-BE1A-39962F07E0BE}"/>
              </c:ext>
            </c:extLst>
          </c:dPt>
          <c:dPt>
            <c:idx val="1"/>
            <c:bubble3D val="0"/>
            <c:spPr>
              <a:solidFill>
                <a:srgbClr val="EA4335"/>
              </a:solidFill>
            </c:spPr>
            <c:extLst>
              <c:ext xmlns:c16="http://schemas.microsoft.com/office/drawing/2014/chart" uri="{C3380CC4-5D6E-409C-BE32-E72D297353CC}">
                <c16:uniqueId val="{00000003-6029-4753-BE1A-39962F07E0BE}"/>
              </c:ext>
            </c:extLst>
          </c:dPt>
          <c:dPt>
            <c:idx val="2"/>
            <c:bubble3D val="0"/>
            <c:spPr>
              <a:solidFill>
                <a:srgbClr val="FBBC04"/>
              </a:solidFill>
            </c:spPr>
            <c:extLst>
              <c:ext xmlns:c16="http://schemas.microsoft.com/office/drawing/2014/chart" uri="{C3380CC4-5D6E-409C-BE32-E72D297353CC}">
                <c16:uniqueId val="{00000005-6029-4753-BE1A-39962F07E0BE}"/>
              </c:ext>
            </c:extLst>
          </c:dPt>
          <c:dPt>
            <c:idx val="3"/>
            <c:bubble3D val="0"/>
            <c:spPr>
              <a:solidFill>
                <a:srgbClr val="34A853"/>
              </a:solidFill>
            </c:spPr>
            <c:extLst>
              <c:ext xmlns:c16="http://schemas.microsoft.com/office/drawing/2014/chart" uri="{C3380CC4-5D6E-409C-BE32-E72D297353CC}">
                <c16:uniqueId val="{00000007-6029-4753-BE1A-39962F07E0BE}"/>
              </c:ext>
            </c:extLst>
          </c:dPt>
          <c:dPt>
            <c:idx val="4"/>
            <c:bubble3D val="0"/>
            <c:spPr>
              <a:solidFill>
                <a:srgbClr val="FF6D01"/>
              </a:solidFill>
            </c:spPr>
            <c:extLst>
              <c:ext xmlns:c16="http://schemas.microsoft.com/office/drawing/2014/chart" uri="{C3380CC4-5D6E-409C-BE32-E72D297353CC}">
                <c16:uniqueId val="{00000009-6029-4753-BE1A-39962F07E0BE}"/>
              </c:ext>
            </c:extLst>
          </c:dPt>
          <c:dPt>
            <c:idx val="5"/>
            <c:bubble3D val="0"/>
            <c:spPr>
              <a:solidFill>
                <a:srgbClr val="46BDC6"/>
              </a:solidFill>
            </c:spPr>
            <c:extLst>
              <c:ext xmlns:c16="http://schemas.microsoft.com/office/drawing/2014/chart" uri="{C3380CC4-5D6E-409C-BE32-E72D297353CC}">
                <c16:uniqueId val="{0000000B-6029-4753-BE1A-39962F07E0BE}"/>
              </c:ext>
            </c:extLst>
          </c:dPt>
          <c:dPt>
            <c:idx val="6"/>
            <c:bubble3D val="0"/>
            <c:spPr>
              <a:solidFill>
                <a:srgbClr val="7BAAF7"/>
              </a:solidFill>
            </c:spPr>
            <c:extLst>
              <c:ext xmlns:c16="http://schemas.microsoft.com/office/drawing/2014/chart" uri="{C3380CC4-5D6E-409C-BE32-E72D297353CC}">
                <c16:uniqueId val="{0000000D-6029-4753-BE1A-39962F07E0BE}"/>
              </c:ext>
            </c:extLst>
          </c:dPt>
          <c:dPt>
            <c:idx val="7"/>
            <c:bubble3D val="0"/>
            <c:spPr>
              <a:solidFill>
                <a:srgbClr val="F07B72"/>
              </a:solidFill>
            </c:spPr>
            <c:extLst>
              <c:ext xmlns:c16="http://schemas.microsoft.com/office/drawing/2014/chart" uri="{C3380CC4-5D6E-409C-BE32-E72D297353CC}">
                <c16:uniqueId val="{0000000F-6029-4753-BE1A-39962F07E0BE}"/>
              </c:ext>
            </c:extLst>
          </c:dPt>
          <c:dPt>
            <c:idx val="8"/>
            <c:bubble3D val="0"/>
            <c:spPr>
              <a:solidFill>
                <a:srgbClr val="FCD04F"/>
              </a:solidFill>
            </c:spPr>
            <c:extLst>
              <c:ext xmlns:c16="http://schemas.microsoft.com/office/drawing/2014/chart" uri="{C3380CC4-5D6E-409C-BE32-E72D297353CC}">
                <c16:uniqueId val="{00000011-6029-4753-BE1A-39962F07E0BE}"/>
              </c:ext>
            </c:extLst>
          </c:dPt>
          <c:dPt>
            <c:idx val="9"/>
            <c:bubble3D val="0"/>
            <c:spPr>
              <a:solidFill>
                <a:srgbClr val="71C287"/>
              </a:solidFill>
            </c:spPr>
            <c:extLst>
              <c:ext xmlns:c16="http://schemas.microsoft.com/office/drawing/2014/chart" uri="{C3380CC4-5D6E-409C-BE32-E72D297353CC}">
                <c16:uniqueId val="{00000013-6029-4753-BE1A-39962F07E0BE}"/>
              </c:ext>
            </c:extLst>
          </c:dPt>
          <c:dPt>
            <c:idx val="10"/>
            <c:bubble3D val="0"/>
            <c:spPr>
              <a:solidFill>
                <a:srgbClr val="FF994D"/>
              </a:solidFill>
            </c:spPr>
            <c:extLst>
              <c:ext xmlns:c16="http://schemas.microsoft.com/office/drawing/2014/chart" uri="{C3380CC4-5D6E-409C-BE32-E72D297353CC}">
                <c16:uniqueId val="{00000015-6029-4753-BE1A-39962F07E0BE}"/>
              </c:ext>
            </c:extLst>
          </c:dPt>
          <c:dPt>
            <c:idx val="11"/>
            <c:bubble3D val="0"/>
            <c:spPr>
              <a:solidFill>
                <a:srgbClr val="7ED1D7"/>
              </a:solidFill>
            </c:spPr>
            <c:extLst>
              <c:ext xmlns:c16="http://schemas.microsoft.com/office/drawing/2014/chart" uri="{C3380CC4-5D6E-409C-BE32-E72D297353CC}">
                <c16:uniqueId val="{00000017-6029-4753-BE1A-39962F07E0BE}"/>
              </c:ext>
            </c:extLst>
          </c:dPt>
          <c:dPt>
            <c:idx val="12"/>
            <c:bubble3D val="0"/>
            <c:spPr>
              <a:solidFill>
                <a:srgbClr val="B3CEFB"/>
              </a:solidFill>
            </c:spPr>
            <c:extLst>
              <c:ext xmlns:c16="http://schemas.microsoft.com/office/drawing/2014/chart" uri="{C3380CC4-5D6E-409C-BE32-E72D297353CC}">
                <c16:uniqueId val="{00000019-6029-4753-BE1A-39962F07E0BE}"/>
              </c:ext>
            </c:extLst>
          </c:dPt>
          <c:dPt>
            <c:idx val="13"/>
            <c:bubble3D val="0"/>
            <c:spPr>
              <a:solidFill>
                <a:srgbClr val="F7B4AE"/>
              </a:solidFill>
            </c:spPr>
            <c:extLst>
              <c:ext xmlns:c16="http://schemas.microsoft.com/office/drawing/2014/chart" uri="{C3380CC4-5D6E-409C-BE32-E72D297353CC}">
                <c16:uniqueId val="{0000001B-6029-4753-BE1A-39962F07E0BE}"/>
              </c:ext>
            </c:extLst>
          </c:dPt>
          <c:dPt>
            <c:idx val="14"/>
            <c:bubble3D val="0"/>
            <c:spPr>
              <a:solidFill>
                <a:srgbClr val="FDE49B"/>
              </a:solidFill>
            </c:spPr>
            <c:extLst>
              <c:ext xmlns:c16="http://schemas.microsoft.com/office/drawing/2014/chart" uri="{C3380CC4-5D6E-409C-BE32-E72D297353CC}">
                <c16:uniqueId val="{0000001D-6029-4753-BE1A-39962F07E0BE}"/>
              </c:ext>
            </c:extLst>
          </c:dPt>
          <c:dPt>
            <c:idx val="15"/>
            <c:bubble3D val="0"/>
            <c:spPr>
              <a:solidFill>
                <a:srgbClr val="AEDCBA"/>
              </a:solidFill>
            </c:spPr>
            <c:extLst>
              <c:ext xmlns:c16="http://schemas.microsoft.com/office/drawing/2014/chart" uri="{C3380CC4-5D6E-409C-BE32-E72D297353CC}">
                <c16:uniqueId val="{0000001F-6029-4753-BE1A-39962F07E0BE}"/>
              </c:ext>
            </c:extLst>
          </c:dPt>
          <c:dPt>
            <c:idx val="16"/>
            <c:bubble3D val="0"/>
            <c:spPr>
              <a:solidFill>
                <a:srgbClr val="FFC599"/>
              </a:solidFill>
            </c:spPr>
            <c:extLst>
              <c:ext xmlns:c16="http://schemas.microsoft.com/office/drawing/2014/chart" uri="{C3380CC4-5D6E-409C-BE32-E72D297353CC}">
                <c16:uniqueId val="{00000021-6029-4753-BE1A-39962F07E0BE}"/>
              </c:ext>
            </c:extLst>
          </c:dPt>
          <c:dPt>
            <c:idx val="17"/>
            <c:bubble3D val="0"/>
            <c:spPr>
              <a:solidFill>
                <a:srgbClr val="B5E5E8"/>
              </a:solidFill>
            </c:spPr>
            <c:extLst>
              <c:ext xmlns:c16="http://schemas.microsoft.com/office/drawing/2014/chart" uri="{C3380CC4-5D6E-409C-BE32-E72D297353CC}">
                <c16:uniqueId val="{00000023-6029-4753-BE1A-39962F07E0BE}"/>
              </c:ext>
            </c:extLst>
          </c:dPt>
          <c:dPt>
            <c:idx val="18"/>
            <c:bubble3D val="0"/>
            <c:spPr>
              <a:solidFill>
                <a:srgbClr val="ECF3FE"/>
              </a:solidFill>
            </c:spPr>
            <c:extLst>
              <c:ext xmlns:c16="http://schemas.microsoft.com/office/drawing/2014/chart" uri="{C3380CC4-5D6E-409C-BE32-E72D297353CC}">
                <c16:uniqueId val="{00000025-6029-4753-BE1A-39962F07E0BE}"/>
              </c:ext>
            </c:extLst>
          </c:dPt>
          <c:dPt>
            <c:idx val="19"/>
            <c:bubble3D val="0"/>
            <c:spPr>
              <a:solidFill>
                <a:srgbClr val="FDECEB"/>
              </a:solidFill>
            </c:spPr>
            <c:extLst>
              <c:ext xmlns:c16="http://schemas.microsoft.com/office/drawing/2014/chart" uri="{C3380CC4-5D6E-409C-BE32-E72D297353CC}">
                <c16:uniqueId val="{00000027-6029-4753-BE1A-39962F07E0BE}"/>
              </c:ext>
            </c:extLst>
          </c:dPt>
          <c:cat>
            <c:strRef>
              <c:f>'Отчет Сентябрь'!$H$3:$H$22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Сентябрь'!$I$3:$I$22</c:f>
              <c:numCache>
                <c:formatCode>General</c:formatCode>
                <c:ptCount val="20"/>
                <c:pt idx="0">
                  <c:v>3</c:v>
                </c:pt>
                <c:pt idx="1">
                  <c:v>1</c:v>
                </c:pt>
                <c:pt idx="2">
                  <c:v>0</c:v>
                </c:pt>
                <c:pt idx="3">
                  <c:v>6</c:v>
                </c:pt>
                <c:pt idx="4">
                  <c:v>1</c:v>
                </c:pt>
                <c:pt idx="5">
                  <c:v>0</c:v>
                </c:pt>
                <c:pt idx="6">
                  <c:v>1</c:v>
                </c:pt>
                <c:pt idx="7">
                  <c:v>17</c:v>
                </c:pt>
                <c:pt idx="8">
                  <c:v>1</c:v>
                </c:pt>
                <c:pt idx="9">
                  <c:v>1</c:v>
                </c:pt>
                <c:pt idx="10">
                  <c:v>0</c:v>
                </c:pt>
                <c:pt idx="11">
                  <c:v>0</c:v>
                </c:pt>
                <c:pt idx="12">
                  <c:v>0</c:v>
                </c:pt>
                <c:pt idx="13">
                  <c:v>0</c:v>
                </c:pt>
                <c:pt idx="14">
                  <c:v>0</c:v>
                </c:pt>
                <c:pt idx="15">
                  <c:v>0</c:v>
                </c:pt>
                <c:pt idx="16">
                  <c:v>34</c:v>
                </c:pt>
                <c:pt idx="17">
                  <c:v>8</c:v>
                </c:pt>
                <c:pt idx="18">
                  <c:v>0</c:v>
                </c:pt>
                <c:pt idx="19">
                  <c:v>0</c:v>
                </c:pt>
              </c:numCache>
            </c:numRef>
          </c:val>
          <c:extLst>
            <c:ext xmlns:c16="http://schemas.microsoft.com/office/drawing/2014/chart" uri="{C3380CC4-5D6E-409C-BE32-E72D297353CC}">
              <c16:uniqueId val="{00000028-6029-4753-BE1A-39962F07E0B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477A-453D-BB23-6848C3675A8C}"/>
              </c:ext>
            </c:extLst>
          </c:dPt>
          <c:dPt>
            <c:idx val="1"/>
            <c:bubble3D val="0"/>
            <c:spPr>
              <a:solidFill>
                <a:srgbClr val="EA4335"/>
              </a:solidFill>
            </c:spPr>
            <c:extLst>
              <c:ext xmlns:c16="http://schemas.microsoft.com/office/drawing/2014/chart" uri="{C3380CC4-5D6E-409C-BE32-E72D297353CC}">
                <c16:uniqueId val="{00000003-477A-453D-BB23-6848C3675A8C}"/>
              </c:ext>
            </c:extLst>
          </c:dPt>
          <c:dPt>
            <c:idx val="2"/>
            <c:bubble3D val="0"/>
            <c:spPr>
              <a:solidFill>
                <a:srgbClr val="FBBC04"/>
              </a:solidFill>
            </c:spPr>
            <c:extLst>
              <c:ext xmlns:c16="http://schemas.microsoft.com/office/drawing/2014/chart" uri="{C3380CC4-5D6E-409C-BE32-E72D297353CC}">
                <c16:uniqueId val="{00000005-477A-453D-BB23-6848C3675A8C}"/>
              </c:ext>
            </c:extLst>
          </c:dPt>
          <c:dPt>
            <c:idx val="3"/>
            <c:bubble3D val="0"/>
            <c:spPr>
              <a:solidFill>
                <a:srgbClr val="34A853"/>
              </a:solidFill>
            </c:spPr>
            <c:extLst>
              <c:ext xmlns:c16="http://schemas.microsoft.com/office/drawing/2014/chart" uri="{C3380CC4-5D6E-409C-BE32-E72D297353CC}">
                <c16:uniqueId val="{00000007-477A-453D-BB23-6848C3675A8C}"/>
              </c:ext>
            </c:extLst>
          </c:dPt>
          <c:dPt>
            <c:idx val="4"/>
            <c:bubble3D val="0"/>
            <c:spPr>
              <a:solidFill>
                <a:srgbClr val="FF6D01"/>
              </a:solidFill>
            </c:spPr>
            <c:extLst>
              <c:ext xmlns:c16="http://schemas.microsoft.com/office/drawing/2014/chart" uri="{C3380CC4-5D6E-409C-BE32-E72D297353CC}">
                <c16:uniqueId val="{00000009-477A-453D-BB23-6848C3675A8C}"/>
              </c:ext>
            </c:extLst>
          </c:dPt>
          <c:dPt>
            <c:idx val="5"/>
            <c:bubble3D val="0"/>
            <c:spPr>
              <a:solidFill>
                <a:srgbClr val="46BDC6"/>
              </a:solidFill>
            </c:spPr>
            <c:extLst>
              <c:ext xmlns:c16="http://schemas.microsoft.com/office/drawing/2014/chart" uri="{C3380CC4-5D6E-409C-BE32-E72D297353CC}">
                <c16:uniqueId val="{0000000B-477A-453D-BB23-6848C3675A8C}"/>
              </c:ext>
            </c:extLst>
          </c:dPt>
          <c:dPt>
            <c:idx val="6"/>
            <c:bubble3D val="0"/>
            <c:spPr>
              <a:solidFill>
                <a:srgbClr val="7BAAF7"/>
              </a:solidFill>
            </c:spPr>
            <c:extLst>
              <c:ext xmlns:c16="http://schemas.microsoft.com/office/drawing/2014/chart" uri="{C3380CC4-5D6E-409C-BE32-E72D297353CC}">
                <c16:uniqueId val="{0000000D-477A-453D-BB23-6848C3675A8C}"/>
              </c:ext>
            </c:extLst>
          </c:dPt>
          <c:dPt>
            <c:idx val="7"/>
            <c:bubble3D val="0"/>
            <c:spPr>
              <a:solidFill>
                <a:srgbClr val="F07B72"/>
              </a:solidFill>
            </c:spPr>
            <c:extLst>
              <c:ext xmlns:c16="http://schemas.microsoft.com/office/drawing/2014/chart" uri="{C3380CC4-5D6E-409C-BE32-E72D297353CC}">
                <c16:uniqueId val="{0000000F-477A-453D-BB23-6848C3675A8C}"/>
              </c:ext>
            </c:extLst>
          </c:dPt>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Сентябрь'!$B$3:$B$10</c:f>
              <c:numCache>
                <c:formatCode>General</c:formatCode>
                <c:ptCount val="8"/>
                <c:pt idx="0">
                  <c:v>183</c:v>
                </c:pt>
                <c:pt idx="1">
                  <c:v>51</c:v>
                </c:pt>
                <c:pt idx="2">
                  <c:v>58</c:v>
                </c:pt>
                <c:pt idx="3">
                  <c:v>12</c:v>
                </c:pt>
                <c:pt idx="4">
                  <c:v>5</c:v>
                </c:pt>
                <c:pt idx="5">
                  <c:v>36</c:v>
                </c:pt>
                <c:pt idx="6">
                  <c:v>75</c:v>
                </c:pt>
                <c:pt idx="7">
                  <c:v>420</c:v>
                </c:pt>
              </c:numCache>
            </c:numRef>
          </c:val>
          <c:extLst>
            <c:ext xmlns:c16="http://schemas.microsoft.com/office/drawing/2014/chart" uri="{C3380CC4-5D6E-409C-BE32-E72D297353CC}">
              <c16:uniqueId val="{00000010-477A-453D-BB23-6848C3675A8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Сентябрь'!$D$3:$D$8</c:f>
              <c:numCache>
                <c:formatCode>General</c:formatCode>
                <c:ptCount val="6"/>
                <c:pt idx="0">
                  <c:v>31</c:v>
                </c:pt>
                <c:pt idx="1">
                  <c:v>10</c:v>
                </c:pt>
                <c:pt idx="2">
                  <c:v>4</c:v>
                </c:pt>
                <c:pt idx="3">
                  <c:v>6</c:v>
                </c:pt>
                <c:pt idx="4">
                  <c:v>0</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4CE-4EA6-A913-64230F55AA19}"/>
            </c:ext>
          </c:extLst>
        </c:ser>
        <c:ser>
          <c:idx val="1"/>
          <c:order val="1"/>
          <c:tx>
            <c:strRef>
              <c:f>'Отчет Сентябрь'!$E$2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4CE-4EA6-A913-64230F55AA19}"/>
            </c:ext>
          </c:extLst>
        </c:ser>
        <c:ser>
          <c:idx val="2"/>
          <c:order val="2"/>
          <c:tx>
            <c:strRef>
              <c:f>'Отчет Сентябрь'!$F$2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Сентябрь'!$F$3:$F$8</c:f>
              <c:numCache>
                <c:formatCode>General</c:formatCode>
                <c:ptCount val="6"/>
                <c:pt idx="0">
                  <c:v>1</c:v>
                </c:pt>
                <c:pt idx="1">
                  <c:v>1</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4CE-4EA6-A913-64230F55AA19}"/>
            </c:ext>
          </c:extLst>
        </c:ser>
        <c:dLbls>
          <c:showLegendKey val="0"/>
          <c:showVal val="0"/>
          <c:showCatName val="0"/>
          <c:showSerName val="0"/>
          <c:showPercent val="0"/>
          <c:showBubbleSize val="0"/>
        </c:dLbls>
        <c:gapWidth val="150"/>
        <c:axId val="17263157"/>
        <c:axId val="1803618650"/>
      </c:barChart>
      <c:catAx>
        <c:axId val="1726315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03618650"/>
        <c:crosses val="autoZero"/>
        <c:auto val="1"/>
        <c:lblAlgn val="ctr"/>
        <c:lblOffset val="100"/>
        <c:noMultiLvlLbl val="1"/>
      </c:catAx>
      <c:valAx>
        <c:axId val="1803618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26315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534-43E7-8C78-55D0943D6AC9}"/>
              </c:ext>
            </c:extLst>
          </c:dPt>
          <c:dPt>
            <c:idx val="1"/>
            <c:bubble3D val="0"/>
            <c:spPr>
              <a:solidFill>
                <a:srgbClr val="EA4335"/>
              </a:solidFill>
            </c:spPr>
            <c:extLst>
              <c:ext xmlns:c16="http://schemas.microsoft.com/office/drawing/2014/chart" uri="{C3380CC4-5D6E-409C-BE32-E72D297353CC}">
                <c16:uniqueId val="{00000003-F534-43E7-8C78-55D0943D6AC9}"/>
              </c:ext>
            </c:extLst>
          </c:dPt>
          <c:dPt>
            <c:idx val="2"/>
            <c:bubble3D val="0"/>
            <c:spPr>
              <a:solidFill>
                <a:srgbClr val="FBBC04"/>
              </a:solidFill>
            </c:spPr>
            <c:extLst>
              <c:ext xmlns:c16="http://schemas.microsoft.com/office/drawing/2014/chart" uri="{C3380CC4-5D6E-409C-BE32-E72D297353CC}">
                <c16:uniqueId val="{00000005-F534-43E7-8C78-55D0943D6AC9}"/>
              </c:ext>
            </c:extLst>
          </c:dPt>
          <c:cat>
            <c:strRef>
              <c:f>'Отчет Сентябрь'!$C$18:$C$20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Сентябрь'!$D$18:$D$20</c:f>
              <c:numCache>
                <c:formatCode>General</c:formatCode>
                <c:ptCount val="3"/>
                <c:pt idx="0">
                  <c:v>66</c:v>
                </c:pt>
                <c:pt idx="1">
                  <c:v>1</c:v>
                </c:pt>
                <c:pt idx="2">
                  <c:v>4</c:v>
                </c:pt>
              </c:numCache>
            </c:numRef>
          </c:val>
          <c:extLst>
            <c:ext xmlns:c16="http://schemas.microsoft.com/office/drawing/2014/chart" uri="{C3380CC4-5D6E-409C-BE32-E72D297353CC}">
              <c16:uniqueId val="{00000006-F534-43E7-8C78-55D0943D6AC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B6D-4F8A-A089-3802515D135B}"/>
              </c:ext>
            </c:extLst>
          </c:dPt>
          <c:dPt>
            <c:idx val="1"/>
            <c:bubble3D val="0"/>
            <c:spPr>
              <a:solidFill>
                <a:srgbClr val="EA4335"/>
              </a:solidFill>
            </c:spPr>
            <c:extLst>
              <c:ext xmlns:c16="http://schemas.microsoft.com/office/drawing/2014/chart" uri="{C3380CC4-5D6E-409C-BE32-E72D297353CC}">
                <c16:uniqueId val="{00000003-2B6D-4F8A-A089-3802515D135B}"/>
              </c:ext>
            </c:extLst>
          </c:dPt>
          <c:dPt>
            <c:idx val="2"/>
            <c:bubble3D val="0"/>
            <c:spPr>
              <a:solidFill>
                <a:srgbClr val="FBBC04"/>
              </a:solidFill>
            </c:spPr>
            <c:extLst>
              <c:ext xmlns:c16="http://schemas.microsoft.com/office/drawing/2014/chart" uri="{C3380CC4-5D6E-409C-BE32-E72D297353CC}">
                <c16:uniqueId val="{00000005-2B6D-4F8A-A089-3802515D135B}"/>
              </c:ext>
            </c:extLst>
          </c:dPt>
          <c:dPt>
            <c:idx val="3"/>
            <c:bubble3D val="0"/>
            <c:spPr>
              <a:solidFill>
                <a:srgbClr val="34A853"/>
              </a:solidFill>
            </c:spPr>
            <c:extLst>
              <c:ext xmlns:c16="http://schemas.microsoft.com/office/drawing/2014/chart" uri="{C3380CC4-5D6E-409C-BE32-E72D297353CC}">
                <c16:uniqueId val="{00000007-2B6D-4F8A-A089-3802515D135B}"/>
              </c:ext>
            </c:extLst>
          </c:dPt>
          <c:dPt>
            <c:idx val="4"/>
            <c:bubble3D val="0"/>
            <c:spPr>
              <a:solidFill>
                <a:srgbClr val="FF6D01"/>
              </a:solidFill>
            </c:spPr>
            <c:extLst>
              <c:ext xmlns:c16="http://schemas.microsoft.com/office/drawing/2014/chart" uri="{C3380CC4-5D6E-409C-BE32-E72D297353CC}">
                <c16:uniqueId val="{00000009-2B6D-4F8A-A089-3802515D135B}"/>
              </c:ext>
            </c:extLst>
          </c:dPt>
          <c:dPt>
            <c:idx val="5"/>
            <c:bubble3D val="0"/>
            <c:spPr>
              <a:solidFill>
                <a:srgbClr val="46BDC6"/>
              </a:solidFill>
            </c:spPr>
            <c:extLst>
              <c:ext xmlns:c16="http://schemas.microsoft.com/office/drawing/2014/chart" uri="{C3380CC4-5D6E-409C-BE32-E72D297353CC}">
                <c16:uniqueId val="{0000000B-2B6D-4F8A-A089-3802515D135B}"/>
              </c:ext>
            </c:extLst>
          </c:dPt>
          <c:dPt>
            <c:idx val="6"/>
            <c:bubble3D val="0"/>
            <c:spPr>
              <a:solidFill>
                <a:srgbClr val="7BAAF7"/>
              </a:solidFill>
            </c:spPr>
            <c:extLst>
              <c:ext xmlns:c16="http://schemas.microsoft.com/office/drawing/2014/chart" uri="{C3380CC4-5D6E-409C-BE32-E72D297353CC}">
                <c16:uniqueId val="{0000000D-2B6D-4F8A-A089-3802515D135B}"/>
              </c:ext>
            </c:extLst>
          </c:dPt>
          <c:dPt>
            <c:idx val="7"/>
            <c:bubble3D val="0"/>
            <c:spPr>
              <a:solidFill>
                <a:srgbClr val="F07B72"/>
              </a:solidFill>
            </c:spPr>
            <c:extLst>
              <c:ext xmlns:c16="http://schemas.microsoft.com/office/drawing/2014/chart" uri="{C3380CC4-5D6E-409C-BE32-E72D297353CC}">
                <c16:uniqueId val="{0000000F-2B6D-4F8A-A089-3802515D135B}"/>
              </c:ext>
            </c:extLst>
          </c:dPt>
          <c:dPt>
            <c:idx val="8"/>
            <c:bubble3D val="0"/>
            <c:spPr>
              <a:solidFill>
                <a:srgbClr val="FCD04F"/>
              </a:solidFill>
            </c:spPr>
            <c:extLst>
              <c:ext xmlns:c16="http://schemas.microsoft.com/office/drawing/2014/chart" uri="{C3380CC4-5D6E-409C-BE32-E72D297353CC}">
                <c16:uniqueId val="{00000011-2B6D-4F8A-A089-3802515D135B}"/>
              </c:ext>
            </c:extLst>
          </c:dPt>
          <c:dPt>
            <c:idx val="9"/>
            <c:bubble3D val="0"/>
            <c:spPr>
              <a:solidFill>
                <a:srgbClr val="71C287"/>
              </a:solidFill>
            </c:spPr>
            <c:extLst>
              <c:ext xmlns:c16="http://schemas.microsoft.com/office/drawing/2014/chart" uri="{C3380CC4-5D6E-409C-BE32-E72D297353CC}">
                <c16:uniqueId val="{00000013-2B6D-4F8A-A089-3802515D135B}"/>
              </c:ext>
            </c:extLst>
          </c:dPt>
          <c:dPt>
            <c:idx val="10"/>
            <c:bubble3D val="0"/>
            <c:spPr>
              <a:solidFill>
                <a:srgbClr val="FF994D"/>
              </a:solidFill>
            </c:spPr>
            <c:extLst>
              <c:ext xmlns:c16="http://schemas.microsoft.com/office/drawing/2014/chart" uri="{C3380CC4-5D6E-409C-BE32-E72D297353CC}">
                <c16:uniqueId val="{00000015-2B6D-4F8A-A089-3802515D135B}"/>
              </c:ext>
            </c:extLst>
          </c:dPt>
          <c:dPt>
            <c:idx val="11"/>
            <c:bubble3D val="0"/>
            <c:spPr>
              <a:solidFill>
                <a:srgbClr val="7ED1D7"/>
              </a:solidFill>
            </c:spPr>
            <c:extLst>
              <c:ext xmlns:c16="http://schemas.microsoft.com/office/drawing/2014/chart" uri="{C3380CC4-5D6E-409C-BE32-E72D297353CC}">
                <c16:uniqueId val="{00000017-2B6D-4F8A-A089-3802515D135B}"/>
              </c:ext>
            </c:extLst>
          </c:dPt>
          <c:dPt>
            <c:idx val="12"/>
            <c:bubble3D val="0"/>
            <c:spPr>
              <a:solidFill>
                <a:srgbClr val="B3CEFB"/>
              </a:solidFill>
            </c:spPr>
            <c:extLst>
              <c:ext xmlns:c16="http://schemas.microsoft.com/office/drawing/2014/chart" uri="{C3380CC4-5D6E-409C-BE32-E72D297353CC}">
                <c16:uniqueId val="{00000019-2B6D-4F8A-A089-3802515D135B}"/>
              </c:ext>
            </c:extLst>
          </c:dPt>
          <c:dPt>
            <c:idx val="13"/>
            <c:bubble3D val="0"/>
            <c:spPr>
              <a:solidFill>
                <a:srgbClr val="F7B4AE"/>
              </a:solidFill>
            </c:spPr>
            <c:extLst>
              <c:ext xmlns:c16="http://schemas.microsoft.com/office/drawing/2014/chart" uri="{C3380CC4-5D6E-409C-BE32-E72D297353CC}">
                <c16:uniqueId val="{0000001B-2B6D-4F8A-A089-3802515D135B}"/>
              </c:ext>
            </c:extLst>
          </c:dPt>
          <c:dPt>
            <c:idx val="14"/>
            <c:bubble3D val="0"/>
            <c:spPr>
              <a:solidFill>
                <a:srgbClr val="FDE49B"/>
              </a:solidFill>
            </c:spPr>
            <c:extLst>
              <c:ext xmlns:c16="http://schemas.microsoft.com/office/drawing/2014/chart" uri="{C3380CC4-5D6E-409C-BE32-E72D297353CC}">
                <c16:uniqueId val="{0000001D-2B6D-4F8A-A089-3802515D135B}"/>
              </c:ext>
            </c:extLst>
          </c:dPt>
          <c:dPt>
            <c:idx val="15"/>
            <c:bubble3D val="0"/>
            <c:spPr>
              <a:solidFill>
                <a:srgbClr val="AEDCBA"/>
              </a:solidFill>
            </c:spPr>
            <c:extLst>
              <c:ext xmlns:c16="http://schemas.microsoft.com/office/drawing/2014/chart" uri="{C3380CC4-5D6E-409C-BE32-E72D297353CC}">
                <c16:uniqueId val="{0000001F-2B6D-4F8A-A089-3802515D135B}"/>
              </c:ext>
            </c:extLst>
          </c:dPt>
          <c:dPt>
            <c:idx val="16"/>
            <c:bubble3D val="0"/>
            <c:spPr>
              <a:solidFill>
                <a:srgbClr val="FFC599"/>
              </a:solidFill>
            </c:spPr>
            <c:extLst>
              <c:ext xmlns:c16="http://schemas.microsoft.com/office/drawing/2014/chart" uri="{C3380CC4-5D6E-409C-BE32-E72D297353CC}">
                <c16:uniqueId val="{00000021-2B6D-4F8A-A089-3802515D135B}"/>
              </c:ext>
            </c:extLst>
          </c:dPt>
          <c:dPt>
            <c:idx val="17"/>
            <c:bubble3D val="0"/>
            <c:spPr>
              <a:solidFill>
                <a:srgbClr val="B5E5E8"/>
              </a:solidFill>
            </c:spPr>
            <c:extLst>
              <c:ext xmlns:c16="http://schemas.microsoft.com/office/drawing/2014/chart" uri="{C3380CC4-5D6E-409C-BE32-E72D297353CC}">
                <c16:uniqueId val="{00000023-2B6D-4F8A-A089-3802515D135B}"/>
              </c:ext>
            </c:extLst>
          </c:dPt>
          <c:dPt>
            <c:idx val="18"/>
            <c:bubble3D val="0"/>
            <c:spPr>
              <a:solidFill>
                <a:srgbClr val="ECF3FE"/>
              </a:solidFill>
            </c:spPr>
            <c:extLst>
              <c:ext xmlns:c16="http://schemas.microsoft.com/office/drawing/2014/chart" uri="{C3380CC4-5D6E-409C-BE32-E72D297353CC}">
                <c16:uniqueId val="{00000025-2B6D-4F8A-A089-3802515D135B}"/>
              </c:ext>
            </c:extLst>
          </c:dPt>
          <c:dPt>
            <c:idx val="19"/>
            <c:bubble3D val="0"/>
            <c:spPr>
              <a:solidFill>
                <a:srgbClr val="FDECEB"/>
              </a:solidFill>
            </c:spPr>
            <c:extLst>
              <c:ext xmlns:c16="http://schemas.microsoft.com/office/drawing/2014/chart" uri="{C3380CC4-5D6E-409C-BE32-E72D297353CC}">
                <c16:uniqueId val="{00000027-2B6D-4F8A-A089-3802515D135B}"/>
              </c:ext>
            </c:extLst>
          </c:dPt>
          <c:cat>
            <c:strRef>
              <c:f>'Отчет Август'!$H$3:$H$22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Август'!$I$3:$I$22</c:f>
              <c:numCache>
                <c:formatCode>General</c:formatCode>
                <c:ptCount val="20"/>
                <c:pt idx="0">
                  <c:v>0</c:v>
                </c:pt>
                <c:pt idx="1">
                  <c:v>0</c:v>
                </c:pt>
                <c:pt idx="2">
                  <c:v>0</c:v>
                </c:pt>
                <c:pt idx="3">
                  <c:v>4</c:v>
                </c:pt>
                <c:pt idx="4">
                  <c:v>0</c:v>
                </c:pt>
                <c:pt idx="5">
                  <c:v>0</c:v>
                </c:pt>
                <c:pt idx="6">
                  <c:v>2</c:v>
                </c:pt>
                <c:pt idx="7">
                  <c:v>35</c:v>
                </c:pt>
                <c:pt idx="8">
                  <c:v>5</c:v>
                </c:pt>
                <c:pt idx="9">
                  <c:v>5</c:v>
                </c:pt>
                <c:pt idx="10">
                  <c:v>0</c:v>
                </c:pt>
                <c:pt idx="11">
                  <c:v>1</c:v>
                </c:pt>
                <c:pt idx="12">
                  <c:v>0</c:v>
                </c:pt>
                <c:pt idx="13">
                  <c:v>0</c:v>
                </c:pt>
                <c:pt idx="14">
                  <c:v>0</c:v>
                </c:pt>
                <c:pt idx="15">
                  <c:v>1</c:v>
                </c:pt>
                <c:pt idx="16">
                  <c:v>28</c:v>
                </c:pt>
                <c:pt idx="17">
                  <c:v>1</c:v>
                </c:pt>
                <c:pt idx="18">
                  <c:v>1</c:v>
                </c:pt>
                <c:pt idx="19">
                  <c:v>1</c:v>
                </c:pt>
              </c:numCache>
            </c:numRef>
          </c:val>
          <c:extLst>
            <c:ext xmlns:c16="http://schemas.microsoft.com/office/drawing/2014/chart" uri="{C3380CC4-5D6E-409C-BE32-E72D297353CC}">
              <c16:uniqueId val="{00000028-2B6D-4F8A-A089-3802515D135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6D1-4DF2-A8E2-2172B4816285}"/>
              </c:ext>
            </c:extLst>
          </c:dPt>
          <c:dPt>
            <c:idx val="1"/>
            <c:bubble3D val="0"/>
            <c:spPr>
              <a:solidFill>
                <a:srgbClr val="EA4335"/>
              </a:solidFill>
            </c:spPr>
            <c:extLst>
              <c:ext xmlns:c16="http://schemas.microsoft.com/office/drawing/2014/chart" uri="{C3380CC4-5D6E-409C-BE32-E72D297353CC}">
                <c16:uniqueId val="{00000003-E6D1-4DF2-A8E2-2172B4816285}"/>
              </c:ext>
            </c:extLst>
          </c:dPt>
          <c:dPt>
            <c:idx val="2"/>
            <c:bubble3D val="0"/>
            <c:spPr>
              <a:solidFill>
                <a:srgbClr val="FBBC04"/>
              </a:solidFill>
            </c:spPr>
            <c:extLst>
              <c:ext xmlns:c16="http://schemas.microsoft.com/office/drawing/2014/chart" uri="{C3380CC4-5D6E-409C-BE32-E72D297353CC}">
                <c16:uniqueId val="{00000005-E6D1-4DF2-A8E2-2172B4816285}"/>
              </c:ext>
            </c:extLst>
          </c:dPt>
          <c:dPt>
            <c:idx val="3"/>
            <c:bubble3D val="0"/>
            <c:spPr>
              <a:solidFill>
                <a:srgbClr val="34A853"/>
              </a:solidFill>
            </c:spPr>
            <c:extLst>
              <c:ext xmlns:c16="http://schemas.microsoft.com/office/drawing/2014/chart" uri="{C3380CC4-5D6E-409C-BE32-E72D297353CC}">
                <c16:uniqueId val="{00000007-E6D1-4DF2-A8E2-2172B4816285}"/>
              </c:ext>
            </c:extLst>
          </c:dPt>
          <c:dPt>
            <c:idx val="4"/>
            <c:bubble3D val="0"/>
            <c:spPr>
              <a:solidFill>
                <a:srgbClr val="FF6D01"/>
              </a:solidFill>
            </c:spPr>
            <c:extLst>
              <c:ext xmlns:c16="http://schemas.microsoft.com/office/drawing/2014/chart" uri="{C3380CC4-5D6E-409C-BE32-E72D297353CC}">
                <c16:uniqueId val="{00000009-E6D1-4DF2-A8E2-2172B4816285}"/>
              </c:ext>
            </c:extLst>
          </c:dPt>
          <c:dPt>
            <c:idx val="5"/>
            <c:bubble3D val="0"/>
            <c:spPr>
              <a:solidFill>
                <a:srgbClr val="46BDC6"/>
              </a:solidFill>
            </c:spPr>
            <c:extLst>
              <c:ext xmlns:c16="http://schemas.microsoft.com/office/drawing/2014/chart" uri="{C3380CC4-5D6E-409C-BE32-E72D297353CC}">
                <c16:uniqueId val="{0000000B-E6D1-4DF2-A8E2-2172B4816285}"/>
              </c:ext>
            </c:extLst>
          </c:dPt>
          <c:dPt>
            <c:idx val="6"/>
            <c:bubble3D val="0"/>
            <c:spPr>
              <a:solidFill>
                <a:srgbClr val="7BAAF7"/>
              </a:solidFill>
            </c:spPr>
            <c:extLst>
              <c:ext xmlns:c16="http://schemas.microsoft.com/office/drawing/2014/chart" uri="{C3380CC4-5D6E-409C-BE32-E72D297353CC}">
                <c16:uniqueId val="{0000000D-E6D1-4DF2-A8E2-2172B4816285}"/>
              </c:ext>
            </c:extLst>
          </c:dPt>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Август'!$B$3:$B$9</c:f>
              <c:numCache>
                <c:formatCode>General</c:formatCode>
                <c:ptCount val="7"/>
                <c:pt idx="0">
                  <c:v>244</c:v>
                </c:pt>
                <c:pt idx="1">
                  <c:v>5</c:v>
                </c:pt>
                <c:pt idx="2">
                  <c:v>33</c:v>
                </c:pt>
                <c:pt idx="3">
                  <c:v>0</c:v>
                </c:pt>
                <c:pt idx="4">
                  <c:v>8</c:v>
                </c:pt>
                <c:pt idx="5">
                  <c:v>87</c:v>
                </c:pt>
                <c:pt idx="6">
                  <c:v>56</c:v>
                </c:pt>
              </c:numCache>
            </c:numRef>
          </c:val>
          <c:extLst>
            <c:ext xmlns:c16="http://schemas.microsoft.com/office/drawing/2014/chart" uri="{C3380CC4-5D6E-409C-BE32-E72D297353CC}">
              <c16:uniqueId val="{0000000E-E6D1-4DF2-A8E2-2172B48162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Август'!$D$2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Август'!$D$3:$D$8</c:f>
              <c:numCache>
                <c:formatCode>General</c:formatCode>
                <c:ptCount val="6"/>
                <c:pt idx="0">
                  <c:v>46</c:v>
                </c:pt>
                <c:pt idx="1">
                  <c:v>2</c:v>
                </c:pt>
                <c:pt idx="2">
                  <c:v>4</c:v>
                </c:pt>
                <c:pt idx="3">
                  <c:v>0</c:v>
                </c:pt>
                <c:pt idx="4">
                  <c:v>1</c:v>
                </c:pt>
                <c:pt idx="5">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655-462A-88AD-57A3E4139E52}"/>
            </c:ext>
          </c:extLst>
        </c:ser>
        <c:ser>
          <c:idx val="1"/>
          <c:order val="1"/>
          <c:tx>
            <c:strRef>
              <c:f>'Отчет Август'!$E$2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655-462A-88AD-57A3E4139E52}"/>
            </c:ext>
          </c:extLst>
        </c:ser>
        <c:ser>
          <c:idx val="2"/>
          <c:order val="2"/>
          <c:tx>
            <c:strRef>
              <c:f>'Отчет Август'!$F$2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655-462A-88AD-57A3E4139E52}"/>
            </c:ext>
          </c:extLst>
        </c:ser>
        <c:dLbls>
          <c:showLegendKey val="0"/>
          <c:showVal val="0"/>
          <c:showCatName val="0"/>
          <c:showSerName val="0"/>
          <c:showPercent val="0"/>
          <c:showBubbleSize val="0"/>
        </c:dLbls>
        <c:gapWidth val="150"/>
        <c:axId val="1966439833"/>
        <c:axId val="974698846"/>
      </c:barChart>
      <c:catAx>
        <c:axId val="19664398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74698846"/>
        <c:crosses val="autoZero"/>
        <c:auto val="1"/>
        <c:lblAlgn val="ctr"/>
        <c:lblOffset val="100"/>
        <c:noMultiLvlLbl val="1"/>
      </c:catAx>
      <c:valAx>
        <c:axId val="9746988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6643983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5642-4E1A-AF67-5B453434DC29}"/>
              </c:ext>
            </c:extLst>
          </c:dPt>
          <c:dPt>
            <c:idx val="1"/>
            <c:bubble3D val="0"/>
            <c:spPr>
              <a:solidFill>
                <a:srgbClr val="EA4335"/>
              </a:solidFill>
            </c:spPr>
            <c:extLst>
              <c:ext xmlns:c16="http://schemas.microsoft.com/office/drawing/2014/chart" uri="{C3380CC4-5D6E-409C-BE32-E72D297353CC}">
                <c16:uniqueId val="{00000003-5642-4E1A-AF67-5B453434DC29}"/>
              </c:ext>
            </c:extLst>
          </c:dPt>
          <c:dPt>
            <c:idx val="2"/>
            <c:bubble3D val="0"/>
            <c:spPr>
              <a:solidFill>
                <a:srgbClr val="FBBC04"/>
              </a:solidFill>
            </c:spPr>
            <c:extLst>
              <c:ext xmlns:c16="http://schemas.microsoft.com/office/drawing/2014/chart" uri="{C3380CC4-5D6E-409C-BE32-E72D297353CC}">
                <c16:uniqueId val="{00000005-5642-4E1A-AF67-5B453434DC29}"/>
              </c:ext>
            </c:extLst>
          </c:dPt>
          <c:cat>
            <c:strRef>
              <c:f>'Отчет Август'!$C$18:$C$20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Август'!$D$18:$D$20</c:f>
              <c:numCache>
                <c:formatCode>General</c:formatCode>
                <c:ptCount val="3"/>
                <c:pt idx="0">
                  <c:v>78</c:v>
                </c:pt>
                <c:pt idx="1">
                  <c:v>2</c:v>
                </c:pt>
                <c:pt idx="2">
                  <c:v>5</c:v>
                </c:pt>
              </c:numCache>
            </c:numRef>
          </c:val>
          <c:extLst>
            <c:ext xmlns:c16="http://schemas.microsoft.com/office/drawing/2014/chart" uri="{C3380CC4-5D6E-409C-BE32-E72D297353CC}">
              <c16:uniqueId val="{00000006-5642-4E1A-AF67-5B453434DC2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4D8-4CB2-B7A0-A97AC879E396}"/>
              </c:ext>
            </c:extLst>
          </c:dPt>
          <c:dPt>
            <c:idx val="1"/>
            <c:bubble3D val="0"/>
            <c:spPr>
              <a:solidFill>
                <a:srgbClr val="EA4335"/>
              </a:solidFill>
            </c:spPr>
            <c:extLst>
              <c:ext xmlns:c16="http://schemas.microsoft.com/office/drawing/2014/chart" uri="{C3380CC4-5D6E-409C-BE32-E72D297353CC}">
                <c16:uniqueId val="{00000003-D4D8-4CB2-B7A0-A97AC879E396}"/>
              </c:ext>
            </c:extLst>
          </c:dPt>
          <c:dPt>
            <c:idx val="2"/>
            <c:bubble3D val="0"/>
            <c:spPr>
              <a:solidFill>
                <a:srgbClr val="FBBC04"/>
              </a:solidFill>
            </c:spPr>
            <c:extLst>
              <c:ext xmlns:c16="http://schemas.microsoft.com/office/drawing/2014/chart" uri="{C3380CC4-5D6E-409C-BE32-E72D297353CC}">
                <c16:uniqueId val="{00000005-D4D8-4CB2-B7A0-A97AC879E396}"/>
              </c:ext>
            </c:extLst>
          </c:dPt>
          <c:dPt>
            <c:idx val="3"/>
            <c:bubble3D val="0"/>
            <c:spPr>
              <a:solidFill>
                <a:srgbClr val="34A853"/>
              </a:solidFill>
            </c:spPr>
            <c:extLst>
              <c:ext xmlns:c16="http://schemas.microsoft.com/office/drawing/2014/chart" uri="{C3380CC4-5D6E-409C-BE32-E72D297353CC}">
                <c16:uniqueId val="{00000007-D4D8-4CB2-B7A0-A97AC879E396}"/>
              </c:ext>
            </c:extLst>
          </c:dPt>
          <c:dPt>
            <c:idx val="4"/>
            <c:bubble3D val="0"/>
            <c:spPr>
              <a:solidFill>
                <a:srgbClr val="FF6D01"/>
              </a:solidFill>
            </c:spPr>
            <c:extLst>
              <c:ext xmlns:c16="http://schemas.microsoft.com/office/drawing/2014/chart" uri="{C3380CC4-5D6E-409C-BE32-E72D297353CC}">
                <c16:uniqueId val="{00000009-D4D8-4CB2-B7A0-A97AC879E396}"/>
              </c:ext>
            </c:extLst>
          </c:dPt>
          <c:dPt>
            <c:idx val="5"/>
            <c:bubble3D val="0"/>
            <c:spPr>
              <a:solidFill>
                <a:srgbClr val="46BDC6"/>
              </a:solidFill>
            </c:spPr>
            <c:extLst>
              <c:ext xmlns:c16="http://schemas.microsoft.com/office/drawing/2014/chart" uri="{C3380CC4-5D6E-409C-BE32-E72D297353CC}">
                <c16:uniqueId val="{0000000B-D4D8-4CB2-B7A0-A97AC879E396}"/>
              </c:ext>
            </c:extLst>
          </c:dPt>
          <c:dPt>
            <c:idx val="6"/>
            <c:bubble3D val="0"/>
            <c:spPr>
              <a:solidFill>
                <a:srgbClr val="7BAAF7"/>
              </a:solidFill>
            </c:spPr>
            <c:extLst>
              <c:ext xmlns:c16="http://schemas.microsoft.com/office/drawing/2014/chart" uri="{C3380CC4-5D6E-409C-BE32-E72D297353CC}">
                <c16:uniqueId val="{0000000D-D4D8-4CB2-B7A0-A97AC879E396}"/>
              </c:ext>
            </c:extLst>
          </c:dPt>
          <c:dPt>
            <c:idx val="7"/>
            <c:bubble3D val="0"/>
            <c:spPr>
              <a:solidFill>
                <a:srgbClr val="F07B72"/>
              </a:solidFill>
            </c:spPr>
            <c:extLst>
              <c:ext xmlns:c16="http://schemas.microsoft.com/office/drawing/2014/chart" uri="{C3380CC4-5D6E-409C-BE32-E72D297353CC}">
                <c16:uniqueId val="{0000000F-D4D8-4CB2-B7A0-A97AC879E396}"/>
              </c:ext>
            </c:extLst>
          </c:dPt>
          <c:dPt>
            <c:idx val="8"/>
            <c:bubble3D val="0"/>
            <c:spPr>
              <a:solidFill>
                <a:srgbClr val="FCD04F"/>
              </a:solidFill>
            </c:spPr>
            <c:extLst>
              <c:ext xmlns:c16="http://schemas.microsoft.com/office/drawing/2014/chart" uri="{C3380CC4-5D6E-409C-BE32-E72D297353CC}">
                <c16:uniqueId val="{00000011-D4D8-4CB2-B7A0-A97AC879E396}"/>
              </c:ext>
            </c:extLst>
          </c:dPt>
          <c:dPt>
            <c:idx val="9"/>
            <c:bubble3D val="0"/>
            <c:spPr>
              <a:solidFill>
                <a:srgbClr val="71C287"/>
              </a:solidFill>
            </c:spPr>
            <c:extLst>
              <c:ext xmlns:c16="http://schemas.microsoft.com/office/drawing/2014/chart" uri="{C3380CC4-5D6E-409C-BE32-E72D297353CC}">
                <c16:uniqueId val="{00000013-D4D8-4CB2-B7A0-A97AC879E396}"/>
              </c:ext>
            </c:extLst>
          </c:dPt>
          <c:dPt>
            <c:idx val="10"/>
            <c:bubble3D val="0"/>
            <c:spPr>
              <a:solidFill>
                <a:srgbClr val="FF994D"/>
              </a:solidFill>
            </c:spPr>
            <c:extLst>
              <c:ext xmlns:c16="http://schemas.microsoft.com/office/drawing/2014/chart" uri="{C3380CC4-5D6E-409C-BE32-E72D297353CC}">
                <c16:uniqueId val="{00000015-D4D8-4CB2-B7A0-A97AC879E396}"/>
              </c:ext>
            </c:extLst>
          </c:dPt>
          <c:dPt>
            <c:idx val="11"/>
            <c:bubble3D val="0"/>
            <c:spPr>
              <a:solidFill>
                <a:srgbClr val="7ED1D7"/>
              </a:solidFill>
            </c:spPr>
            <c:extLst>
              <c:ext xmlns:c16="http://schemas.microsoft.com/office/drawing/2014/chart" uri="{C3380CC4-5D6E-409C-BE32-E72D297353CC}">
                <c16:uniqueId val="{00000017-D4D8-4CB2-B7A0-A97AC879E396}"/>
              </c:ext>
            </c:extLst>
          </c:dPt>
          <c:dPt>
            <c:idx val="12"/>
            <c:bubble3D val="0"/>
            <c:spPr>
              <a:solidFill>
                <a:srgbClr val="B3CEFB"/>
              </a:solidFill>
            </c:spPr>
            <c:extLst>
              <c:ext xmlns:c16="http://schemas.microsoft.com/office/drawing/2014/chart" uri="{C3380CC4-5D6E-409C-BE32-E72D297353CC}">
                <c16:uniqueId val="{00000019-D4D8-4CB2-B7A0-A97AC879E396}"/>
              </c:ext>
            </c:extLst>
          </c:dPt>
          <c:dPt>
            <c:idx val="13"/>
            <c:bubble3D val="0"/>
            <c:spPr>
              <a:solidFill>
                <a:srgbClr val="F7B4AE"/>
              </a:solidFill>
            </c:spPr>
            <c:extLst>
              <c:ext xmlns:c16="http://schemas.microsoft.com/office/drawing/2014/chart" uri="{C3380CC4-5D6E-409C-BE32-E72D297353CC}">
                <c16:uniqueId val="{0000001B-D4D8-4CB2-B7A0-A97AC879E396}"/>
              </c:ext>
            </c:extLst>
          </c:dPt>
          <c:dPt>
            <c:idx val="14"/>
            <c:bubble3D val="0"/>
            <c:spPr>
              <a:solidFill>
                <a:srgbClr val="FDE49B"/>
              </a:solidFill>
            </c:spPr>
            <c:extLst>
              <c:ext xmlns:c16="http://schemas.microsoft.com/office/drawing/2014/chart" uri="{C3380CC4-5D6E-409C-BE32-E72D297353CC}">
                <c16:uniqueId val="{0000001D-D4D8-4CB2-B7A0-A97AC879E396}"/>
              </c:ext>
            </c:extLst>
          </c:dPt>
          <c:dPt>
            <c:idx val="15"/>
            <c:bubble3D val="0"/>
            <c:spPr>
              <a:solidFill>
                <a:srgbClr val="AEDCBA"/>
              </a:solidFill>
            </c:spPr>
            <c:extLst>
              <c:ext xmlns:c16="http://schemas.microsoft.com/office/drawing/2014/chart" uri="{C3380CC4-5D6E-409C-BE32-E72D297353CC}">
                <c16:uniqueId val="{0000001F-D4D8-4CB2-B7A0-A97AC879E396}"/>
              </c:ext>
            </c:extLst>
          </c:dPt>
          <c:dPt>
            <c:idx val="16"/>
            <c:bubble3D val="0"/>
            <c:spPr>
              <a:solidFill>
                <a:srgbClr val="FFC599"/>
              </a:solidFill>
            </c:spPr>
            <c:extLst>
              <c:ext xmlns:c16="http://schemas.microsoft.com/office/drawing/2014/chart" uri="{C3380CC4-5D6E-409C-BE32-E72D297353CC}">
                <c16:uniqueId val="{00000021-D4D8-4CB2-B7A0-A97AC879E396}"/>
              </c:ext>
            </c:extLst>
          </c:dPt>
          <c:dPt>
            <c:idx val="17"/>
            <c:bubble3D val="0"/>
            <c:spPr>
              <a:solidFill>
                <a:srgbClr val="B5E5E8"/>
              </a:solidFill>
            </c:spPr>
            <c:extLst>
              <c:ext xmlns:c16="http://schemas.microsoft.com/office/drawing/2014/chart" uri="{C3380CC4-5D6E-409C-BE32-E72D297353CC}">
                <c16:uniqueId val="{00000023-D4D8-4CB2-B7A0-A97AC879E396}"/>
              </c:ext>
            </c:extLst>
          </c:dPt>
          <c:dPt>
            <c:idx val="18"/>
            <c:bubble3D val="0"/>
            <c:spPr>
              <a:solidFill>
                <a:srgbClr val="ECF3FE"/>
              </a:solidFill>
            </c:spPr>
            <c:extLst>
              <c:ext xmlns:c16="http://schemas.microsoft.com/office/drawing/2014/chart" uri="{C3380CC4-5D6E-409C-BE32-E72D297353CC}">
                <c16:uniqueId val="{00000025-D4D8-4CB2-B7A0-A97AC879E396}"/>
              </c:ext>
            </c:extLst>
          </c:dPt>
          <c:dPt>
            <c:idx val="19"/>
            <c:bubble3D val="0"/>
            <c:spPr>
              <a:solidFill>
                <a:srgbClr val="FDECEB"/>
              </a:solidFill>
            </c:spPr>
            <c:extLst>
              <c:ext xmlns:c16="http://schemas.microsoft.com/office/drawing/2014/chart" uri="{C3380CC4-5D6E-409C-BE32-E72D297353CC}">
                <c16:uniqueId val="{00000027-D4D8-4CB2-B7A0-A97AC879E396}"/>
              </c:ext>
            </c:extLst>
          </c:dPt>
          <c:cat>
            <c:strRef>
              <c:f>'Отчет Июль'!$H$3:$H$22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Июль'!$I$3:$I$22</c:f>
              <c:numCache>
                <c:formatCode>General</c:formatCode>
                <c:ptCount val="20"/>
                <c:pt idx="0">
                  <c:v>2</c:v>
                </c:pt>
                <c:pt idx="1">
                  <c:v>1</c:v>
                </c:pt>
                <c:pt idx="2">
                  <c:v>0</c:v>
                </c:pt>
                <c:pt idx="3">
                  <c:v>4</c:v>
                </c:pt>
                <c:pt idx="4">
                  <c:v>0</c:v>
                </c:pt>
                <c:pt idx="5">
                  <c:v>0</c:v>
                </c:pt>
                <c:pt idx="6">
                  <c:v>1</c:v>
                </c:pt>
                <c:pt idx="7">
                  <c:v>16</c:v>
                </c:pt>
                <c:pt idx="8">
                  <c:v>1</c:v>
                </c:pt>
                <c:pt idx="9">
                  <c:v>1</c:v>
                </c:pt>
                <c:pt idx="10">
                  <c:v>0</c:v>
                </c:pt>
                <c:pt idx="11">
                  <c:v>0</c:v>
                </c:pt>
                <c:pt idx="12">
                  <c:v>0</c:v>
                </c:pt>
                <c:pt idx="13">
                  <c:v>0</c:v>
                </c:pt>
                <c:pt idx="14">
                  <c:v>0</c:v>
                </c:pt>
                <c:pt idx="15">
                  <c:v>0</c:v>
                </c:pt>
                <c:pt idx="16">
                  <c:v>17</c:v>
                </c:pt>
                <c:pt idx="17">
                  <c:v>0</c:v>
                </c:pt>
                <c:pt idx="18">
                  <c:v>0</c:v>
                </c:pt>
                <c:pt idx="19">
                  <c:v>2</c:v>
                </c:pt>
              </c:numCache>
            </c:numRef>
          </c:val>
          <c:extLst>
            <c:ext xmlns:c16="http://schemas.microsoft.com/office/drawing/2014/chart" uri="{C3380CC4-5D6E-409C-BE32-E72D297353CC}">
              <c16:uniqueId val="{00000028-D4D8-4CB2-B7A0-A97AC879E39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D3D-4B72-9428-D3EA81EAE6A4}"/>
              </c:ext>
            </c:extLst>
          </c:dPt>
          <c:dPt>
            <c:idx val="1"/>
            <c:bubble3D val="0"/>
            <c:spPr>
              <a:solidFill>
                <a:srgbClr val="EA4335"/>
              </a:solidFill>
            </c:spPr>
            <c:extLst>
              <c:ext xmlns:c16="http://schemas.microsoft.com/office/drawing/2014/chart" uri="{C3380CC4-5D6E-409C-BE32-E72D297353CC}">
                <c16:uniqueId val="{00000003-ED3D-4B72-9428-D3EA81EAE6A4}"/>
              </c:ext>
            </c:extLst>
          </c:dPt>
          <c:dPt>
            <c:idx val="2"/>
            <c:bubble3D val="0"/>
            <c:spPr>
              <a:solidFill>
                <a:srgbClr val="FBBC04"/>
              </a:solidFill>
            </c:spPr>
            <c:extLst>
              <c:ext xmlns:c16="http://schemas.microsoft.com/office/drawing/2014/chart" uri="{C3380CC4-5D6E-409C-BE32-E72D297353CC}">
                <c16:uniqueId val="{00000005-ED3D-4B72-9428-D3EA81EAE6A4}"/>
              </c:ext>
            </c:extLst>
          </c:dPt>
          <c:dPt>
            <c:idx val="3"/>
            <c:bubble3D val="0"/>
            <c:spPr>
              <a:solidFill>
                <a:srgbClr val="34A853"/>
              </a:solidFill>
            </c:spPr>
            <c:extLst>
              <c:ext xmlns:c16="http://schemas.microsoft.com/office/drawing/2014/chart" uri="{C3380CC4-5D6E-409C-BE32-E72D297353CC}">
                <c16:uniqueId val="{00000007-ED3D-4B72-9428-D3EA81EAE6A4}"/>
              </c:ext>
            </c:extLst>
          </c:dPt>
          <c:dPt>
            <c:idx val="4"/>
            <c:bubble3D val="0"/>
            <c:spPr>
              <a:solidFill>
                <a:srgbClr val="FF6D01"/>
              </a:solidFill>
            </c:spPr>
            <c:extLst>
              <c:ext xmlns:c16="http://schemas.microsoft.com/office/drawing/2014/chart" uri="{C3380CC4-5D6E-409C-BE32-E72D297353CC}">
                <c16:uniqueId val="{00000009-ED3D-4B72-9428-D3EA81EAE6A4}"/>
              </c:ext>
            </c:extLst>
          </c:dPt>
          <c:dPt>
            <c:idx val="5"/>
            <c:bubble3D val="0"/>
            <c:spPr>
              <a:solidFill>
                <a:srgbClr val="46BDC6"/>
              </a:solidFill>
            </c:spPr>
            <c:extLst>
              <c:ext xmlns:c16="http://schemas.microsoft.com/office/drawing/2014/chart" uri="{C3380CC4-5D6E-409C-BE32-E72D297353CC}">
                <c16:uniqueId val="{0000000B-ED3D-4B72-9428-D3EA81EAE6A4}"/>
              </c:ext>
            </c:extLst>
          </c:dPt>
          <c:dPt>
            <c:idx val="6"/>
            <c:bubble3D val="0"/>
            <c:spPr>
              <a:solidFill>
                <a:srgbClr val="7BAAF7"/>
              </a:solidFill>
            </c:spPr>
            <c:extLst>
              <c:ext xmlns:c16="http://schemas.microsoft.com/office/drawing/2014/chart" uri="{C3380CC4-5D6E-409C-BE32-E72D297353CC}">
                <c16:uniqueId val="{0000000D-ED3D-4B72-9428-D3EA81EAE6A4}"/>
              </c:ext>
            </c:extLst>
          </c:dPt>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Июль'!$B$3:$B$9</c:f>
              <c:numCache>
                <c:formatCode>General</c:formatCode>
                <c:ptCount val="7"/>
                <c:pt idx="0">
                  <c:v>205</c:v>
                </c:pt>
                <c:pt idx="1">
                  <c:v>17</c:v>
                </c:pt>
                <c:pt idx="2">
                  <c:v>106</c:v>
                </c:pt>
                <c:pt idx="3">
                  <c:v>0</c:v>
                </c:pt>
                <c:pt idx="4">
                  <c:v>4</c:v>
                </c:pt>
                <c:pt idx="5">
                  <c:v>78</c:v>
                </c:pt>
                <c:pt idx="6">
                  <c:v>24</c:v>
                </c:pt>
              </c:numCache>
            </c:numRef>
          </c:val>
          <c:extLst>
            <c:ext xmlns:c16="http://schemas.microsoft.com/office/drawing/2014/chart" uri="{C3380CC4-5D6E-409C-BE32-E72D297353CC}">
              <c16:uniqueId val="{0000000E-ED3D-4B72-9428-D3EA81EAE6A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Июль'!$D$2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Июль'!$D$3:$D$8</c:f>
              <c:numCache>
                <c:formatCode>General</c:formatCode>
                <c:ptCount val="6"/>
                <c:pt idx="0">
                  <c:v>23</c:v>
                </c:pt>
                <c:pt idx="1">
                  <c:v>1</c:v>
                </c:pt>
                <c:pt idx="2">
                  <c:v>11</c:v>
                </c:pt>
                <c:pt idx="3">
                  <c:v>0</c:v>
                </c:pt>
                <c:pt idx="4">
                  <c:v>0</c:v>
                </c:pt>
                <c:pt idx="5">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462-41AB-BCCC-AFDB29E21949}"/>
            </c:ext>
          </c:extLst>
        </c:ser>
        <c:ser>
          <c:idx val="1"/>
          <c:order val="1"/>
          <c:tx>
            <c:strRef>
              <c:f>'Отчет Июль'!$E$2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462-41AB-BCCC-AFDB29E21949}"/>
            </c:ext>
          </c:extLst>
        </c:ser>
        <c:ser>
          <c:idx val="2"/>
          <c:order val="2"/>
          <c:tx>
            <c:strRef>
              <c:f>'Отчет Июль'!$F$2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462-41AB-BCCC-AFDB29E21949}"/>
            </c:ext>
          </c:extLst>
        </c:ser>
        <c:dLbls>
          <c:showLegendKey val="0"/>
          <c:showVal val="0"/>
          <c:showCatName val="0"/>
          <c:showSerName val="0"/>
          <c:showPercent val="0"/>
          <c:showBubbleSize val="0"/>
        </c:dLbls>
        <c:gapWidth val="150"/>
        <c:axId val="852291890"/>
        <c:axId val="438281277"/>
      </c:barChart>
      <c:catAx>
        <c:axId val="85229189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438281277"/>
        <c:crosses val="autoZero"/>
        <c:auto val="1"/>
        <c:lblAlgn val="ctr"/>
        <c:lblOffset val="100"/>
        <c:noMultiLvlLbl val="1"/>
      </c:catAx>
      <c:valAx>
        <c:axId val="4382812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5229189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EF8-4A12-BDA1-57C4E3CBA3DD}"/>
              </c:ext>
            </c:extLst>
          </c:dPt>
          <c:dPt>
            <c:idx val="1"/>
            <c:bubble3D val="0"/>
            <c:spPr>
              <a:solidFill>
                <a:srgbClr val="EA4335"/>
              </a:solidFill>
            </c:spPr>
            <c:extLst>
              <c:ext xmlns:c16="http://schemas.microsoft.com/office/drawing/2014/chart" uri="{C3380CC4-5D6E-409C-BE32-E72D297353CC}">
                <c16:uniqueId val="{00000003-8EF8-4A12-BDA1-57C4E3CBA3DD}"/>
              </c:ext>
            </c:extLst>
          </c:dPt>
          <c:dPt>
            <c:idx val="2"/>
            <c:bubble3D val="0"/>
            <c:spPr>
              <a:solidFill>
                <a:srgbClr val="FBBC04"/>
              </a:solidFill>
            </c:spPr>
            <c:extLst>
              <c:ext xmlns:c16="http://schemas.microsoft.com/office/drawing/2014/chart" uri="{C3380CC4-5D6E-409C-BE32-E72D297353CC}">
                <c16:uniqueId val="{00000005-8EF8-4A12-BDA1-57C4E3CBA3DD}"/>
              </c:ext>
            </c:extLst>
          </c:dPt>
          <c:cat>
            <c:strRef>
              <c:f>'Отчет Июль'!$C$18:$C$20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Июль'!$D$18:$D$20</c:f>
              <c:numCache>
                <c:formatCode>General</c:formatCode>
                <c:ptCount val="3"/>
                <c:pt idx="0">
                  <c:v>42</c:v>
                </c:pt>
                <c:pt idx="1">
                  <c:v>1</c:v>
                </c:pt>
                <c:pt idx="2">
                  <c:v>3</c:v>
                </c:pt>
              </c:numCache>
            </c:numRef>
          </c:val>
          <c:extLst>
            <c:ext xmlns:c16="http://schemas.microsoft.com/office/drawing/2014/chart" uri="{C3380CC4-5D6E-409C-BE32-E72D297353CC}">
              <c16:uniqueId val="{00000006-8EF8-4A12-BDA1-57C4E3CBA3D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12F-49CB-A6A2-3C4068D606B2}"/>
              </c:ext>
            </c:extLst>
          </c:dPt>
          <c:dPt>
            <c:idx val="1"/>
            <c:bubble3D val="0"/>
            <c:spPr>
              <a:solidFill>
                <a:srgbClr val="EA4335"/>
              </a:solidFill>
            </c:spPr>
            <c:extLst>
              <c:ext xmlns:c16="http://schemas.microsoft.com/office/drawing/2014/chart" uri="{C3380CC4-5D6E-409C-BE32-E72D297353CC}">
                <c16:uniqueId val="{00000003-F12F-49CB-A6A2-3C4068D606B2}"/>
              </c:ext>
            </c:extLst>
          </c:dPt>
          <c:dPt>
            <c:idx val="2"/>
            <c:bubble3D val="0"/>
            <c:spPr>
              <a:solidFill>
                <a:srgbClr val="FBBC04"/>
              </a:solidFill>
            </c:spPr>
            <c:extLst>
              <c:ext xmlns:c16="http://schemas.microsoft.com/office/drawing/2014/chart" uri="{C3380CC4-5D6E-409C-BE32-E72D297353CC}">
                <c16:uniqueId val="{00000005-F12F-49CB-A6A2-3C4068D606B2}"/>
              </c:ext>
            </c:extLst>
          </c:dPt>
          <c:dPt>
            <c:idx val="3"/>
            <c:bubble3D val="0"/>
            <c:spPr>
              <a:solidFill>
                <a:srgbClr val="34A853"/>
              </a:solidFill>
            </c:spPr>
            <c:extLst>
              <c:ext xmlns:c16="http://schemas.microsoft.com/office/drawing/2014/chart" uri="{C3380CC4-5D6E-409C-BE32-E72D297353CC}">
                <c16:uniqueId val="{00000007-F12F-49CB-A6A2-3C4068D606B2}"/>
              </c:ext>
            </c:extLst>
          </c:dPt>
          <c:dPt>
            <c:idx val="4"/>
            <c:bubble3D val="0"/>
            <c:spPr>
              <a:solidFill>
                <a:srgbClr val="FF6D01"/>
              </a:solidFill>
            </c:spPr>
            <c:extLst>
              <c:ext xmlns:c16="http://schemas.microsoft.com/office/drawing/2014/chart" uri="{C3380CC4-5D6E-409C-BE32-E72D297353CC}">
                <c16:uniqueId val="{00000009-F12F-49CB-A6A2-3C4068D606B2}"/>
              </c:ext>
            </c:extLst>
          </c:dPt>
          <c:dPt>
            <c:idx val="5"/>
            <c:bubble3D val="0"/>
            <c:spPr>
              <a:solidFill>
                <a:srgbClr val="46BDC6"/>
              </a:solidFill>
            </c:spPr>
            <c:extLst>
              <c:ext xmlns:c16="http://schemas.microsoft.com/office/drawing/2014/chart" uri="{C3380CC4-5D6E-409C-BE32-E72D297353CC}">
                <c16:uniqueId val="{0000000B-F12F-49CB-A6A2-3C4068D606B2}"/>
              </c:ext>
            </c:extLst>
          </c:dPt>
          <c:dPt>
            <c:idx val="6"/>
            <c:bubble3D val="0"/>
            <c:spPr>
              <a:solidFill>
                <a:srgbClr val="7BAAF7"/>
              </a:solidFill>
            </c:spPr>
            <c:extLst>
              <c:ext xmlns:c16="http://schemas.microsoft.com/office/drawing/2014/chart" uri="{C3380CC4-5D6E-409C-BE32-E72D297353CC}">
                <c16:uniqueId val="{0000000D-F12F-49CB-A6A2-3C4068D606B2}"/>
              </c:ext>
            </c:extLst>
          </c:dPt>
          <c:dPt>
            <c:idx val="7"/>
            <c:bubble3D val="0"/>
            <c:spPr>
              <a:solidFill>
                <a:srgbClr val="F07B72"/>
              </a:solidFill>
            </c:spPr>
            <c:extLst>
              <c:ext xmlns:c16="http://schemas.microsoft.com/office/drawing/2014/chart" uri="{C3380CC4-5D6E-409C-BE32-E72D297353CC}">
                <c16:uniqueId val="{0000000F-F12F-49CB-A6A2-3C4068D606B2}"/>
              </c:ext>
            </c:extLst>
          </c:dPt>
          <c:dPt>
            <c:idx val="8"/>
            <c:bubble3D val="0"/>
            <c:spPr>
              <a:solidFill>
                <a:srgbClr val="FCD04F"/>
              </a:solidFill>
            </c:spPr>
            <c:extLst>
              <c:ext xmlns:c16="http://schemas.microsoft.com/office/drawing/2014/chart" uri="{C3380CC4-5D6E-409C-BE32-E72D297353CC}">
                <c16:uniqueId val="{00000011-F12F-49CB-A6A2-3C4068D606B2}"/>
              </c:ext>
            </c:extLst>
          </c:dPt>
          <c:dPt>
            <c:idx val="9"/>
            <c:bubble3D val="0"/>
            <c:spPr>
              <a:solidFill>
                <a:srgbClr val="71C287"/>
              </a:solidFill>
            </c:spPr>
            <c:extLst>
              <c:ext xmlns:c16="http://schemas.microsoft.com/office/drawing/2014/chart" uri="{C3380CC4-5D6E-409C-BE32-E72D297353CC}">
                <c16:uniqueId val="{00000013-F12F-49CB-A6A2-3C4068D606B2}"/>
              </c:ext>
            </c:extLst>
          </c:dPt>
          <c:dPt>
            <c:idx val="10"/>
            <c:bubble3D val="0"/>
            <c:spPr>
              <a:solidFill>
                <a:srgbClr val="FF994D"/>
              </a:solidFill>
            </c:spPr>
            <c:extLst>
              <c:ext xmlns:c16="http://schemas.microsoft.com/office/drawing/2014/chart" uri="{C3380CC4-5D6E-409C-BE32-E72D297353CC}">
                <c16:uniqueId val="{00000015-F12F-49CB-A6A2-3C4068D606B2}"/>
              </c:ext>
            </c:extLst>
          </c:dPt>
          <c:dPt>
            <c:idx val="11"/>
            <c:bubble3D val="0"/>
            <c:spPr>
              <a:solidFill>
                <a:srgbClr val="7ED1D7"/>
              </a:solidFill>
            </c:spPr>
            <c:extLst>
              <c:ext xmlns:c16="http://schemas.microsoft.com/office/drawing/2014/chart" uri="{C3380CC4-5D6E-409C-BE32-E72D297353CC}">
                <c16:uniqueId val="{00000017-F12F-49CB-A6A2-3C4068D606B2}"/>
              </c:ext>
            </c:extLst>
          </c:dPt>
          <c:dPt>
            <c:idx val="12"/>
            <c:bubble3D val="0"/>
            <c:spPr>
              <a:solidFill>
                <a:srgbClr val="B3CEFB"/>
              </a:solidFill>
            </c:spPr>
            <c:extLst>
              <c:ext xmlns:c16="http://schemas.microsoft.com/office/drawing/2014/chart" uri="{C3380CC4-5D6E-409C-BE32-E72D297353CC}">
                <c16:uniqueId val="{00000019-F12F-49CB-A6A2-3C4068D606B2}"/>
              </c:ext>
            </c:extLst>
          </c:dPt>
          <c:dPt>
            <c:idx val="13"/>
            <c:bubble3D val="0"/>
            <c:spPr>
              <a:solidFill>
                <a:srgbClr val="F7B4AE"/>
              </a:solidFill>
            </c:spPr>
            <c:extLst>
              <c:ext xmlns:c16="http://schemas.microsoft.com/office/drawing/2014/chart" uri="{C3380CC4-5D6E-409C-BE32-E72D297353CC}">
                <c16:uniqueId val="{0000001B-F12F-49CB-A6A2-3C4068D606B2}"/>
              </c:ext>
            </c:extLst>
          </c:dPt>
          <c:dPt>
            <c:idx val="14"/>
            <c:bubble3D val="0"/>
            <c:spPr>
              <a:solidFill>
                <a:srgbClr val="FDE49B"/>
              </a:solidFill>
            </c:spPr>
            <c:extLst>
              <c:ext xmlns:c16="http://schemas.microsoft.com/office/drawing/2014/chart" uri="{C3380CC4-5D6E-409C-BE32-E72D297353CC}">
                <c16:uniqueId val="{0000001D-F12F-49CB-A6A2-3C4068D606B2}"/>
              </c:ext>
            </c:extLst>
          </c:dPt>
          <c:dPt>
            <c:idx val="15"/>
            <c:bubble3D val="0"/>
            <c:spPr>
              <a:solidFill>
                <a:srgbClr val="AEDCBA"/>
              </a:solidFill>
            </c:spPr>
            <c:extLst>
              <c:ext xmlns:c16="http://schemas.microsoft.com/office/drawing/2014/chart" uri="{C3380CC4-5D6E-409C-BE32-E72D297353CC}">
                <c16:uniqueId val="{0000001F-F12F-49CB-A6A2-3C4068D606B2}"/>
              </c:ext>
            </c:extLst>
          </c:dPt>
          <c:dPt>
            <c:idx val="16"/>
            <c:bubble3D val="0"/>
            <c:spPr>
              <a:solidFill>
                <a:srgbClr val="FFC599"/>
              </a:solidFill>
            </c:spPr>
            <c:extLst>
              <c:ext xmlns:c16="http://schemas.microsoft.com/office/drawing/2014/chart" uri="{C3380CC4-5D6E-409C-BE32-E72D297353CC}">
                <c16:uniqueId val="{00000021-F12F-49CB-A6A2-3C4068D606B2}"/>
              </c:ext>
            </c:extLst>
          </c:dPt>
          <c:dPt>
            <c:idx val="17"/>
            <c:bubble3D val="0"/>
            <c:spPr>
              <a:solidFill>
                <a:srgbClr val="B5E5E8"/>
              </a:solidFill>
            </c:spPr>
            <c:extLst>
              <c:ext xmlns:c16="http://schemas.microsoft.com/office/drawing/2014/chart" uri="{C3380CC4-5D6E-409C-BE32-E72D297353CC}">
                <c16:uniqueId val="{00000023-F12F-49CB-A6A2-3C4068D606B2}"/>
              </c:ext>
            </c:extLst>
          </c:dPt>
          <c:dPt>
            <c:idx val="18"/>
            <c:bubble3D val="0"/>
            <c:spPr>
              <a:solidFill>
                <a:srgbClr val="ECF3FE"/>
              </a:solidFill>
            </c:spPr>
            <c:extLst>
              <c:ext xmlns:c16="http://schemas.microsoft.com/office/drawing/2014/chart" uri="{C3380CC4-5D6E-409C-BE32-E72D297353CC}">
                <c16:uniqueId val="{00000025-F12F-49CB-A6A2-3C4068D606B2}"/>
              </c:ext>
            </c:extLst>
          </c:dPt>
          <c:dPt>
            <c:idx val="19"/>
            <c:bubble3D val="0"/>
            <c:spPr>
              <a:solidFill>
                <a:srgbClr val="FDECEB"/>
              </a:solidFill>
            </c:spPr>
            <c:extLst>
              <c:ext xmlns:c16="http://schemas.microsoft.com/office/drawing/2014/chart" uri="{C3380CC4-5D6E-409C-BE32-E72D297353CC}">
                <c16:uniqueId val="{00000027-F12F-49CB-A6A2-3C4068D606B2}"/>
              </c:ext>
            </c:extLst>
          </c:dPt>
          <c:cat>
            <c:strRef>
              <c:f>'Отчет Июнь'!$H$3:$H$22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Июнь'!$I$3:$I$22</c:f>
              <c:numCache>
                <c:formatCode>General</c:formatCode>
                <c:ptCount val="20"/>
                <c:pt idx="0">
                  <c:v>0</c:v>
                </c:pt>
                <c:pt idx="1">
                  <c:v>0</c:v>
                </c:pt>
                <c:pt idx="2">
                  <c:v>3</c:v>
                </c:pt>
                <c:pt idx="3">
                  <c:v>7</c:v>
                </c:pt>
                <c:pt idx="4">
                  <c:v>2</c:v>
                </c:pt>
                <c:pt idx="5">
                  <c:v>0</c:v>
                </c:pt>
                <c:pt idx="6">
                  <c:v>0</c:v>
                </c:pt>
                <c:pt idx="7">
                  <c:v>6</c:v>
                </c:pt>
                <c:pt idx="8">
                  <c:v>0</c:v>
                </c:pt>
                <c:pt idx="9">
                  <c:v>0</c:v>
                </c:pt>
                <c:pt idx="10">
                  <c:v>0</c:v>
                </c:pt>
                <c:pt idx="11">
                  <c:v>1</c:v>
                </c:pt>
                <c:pt idx="12">
                  <c:v>0</c:v>
                </c:pt>
                <c:pt idx="13">
                  <c:v>0</c:v>
                </c:pt>
                <c:pt idx="14">
                  <c:v>0</c:v>
                </c:pt>
                <c:pt idx="15">
                  <c:v>2</c:v>
                </c:pt>
                <c:pt idx="16">
                  <c:v>33</c:v>
                </c:pt>
                <c:pt idx="17">
                  <c:v>3</c:v>
                </c:pt>
                <c:pt idx="18">
                  <c:v>0</c:v>
                </c:pt>
                <c:pt idx="19">
                  <c:v>0</c:v>
                </c:pt>
              </c:numCache>
            </c:numRef>
          </c:val>
          <c:extLst>
            <c:ext xmlns:c16="http://schemas.microsoft.com/office/drawing/2014/chart" uri="{C3380CC4-5D6E-409C-BE32-E72D297353CC}">
              <c16:uniqueId val="{00000028-F12F-49CB-A6A2-3C4068D606B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9457-4834-848C-C75B4544AC4A}"/>
              </c:ext>
            </c:extLst>
          </c:dPt>
          <c:dPt>
            <c:idx val="1"/>
            <c:bubble3D val="0"/>
            <c:spPr>
              <a:solidFill>
                <a:srgbClr val="EA4335"/>
              </a:solidFill>
            </c:spPr>
            <c:extLst>
              <c:ext xmlns:c16="http://schemas.microsoft.com/office/drawing/2014/chart" uri="{C3380CC4-5D6E-409C-BE32-E72D297353CC}">
                <c16:uniqueId val="{00000003-9457-4834-848C-C75B4544AC4A}"/>
              </c:ext>
            </c:extLst>
          </c:dPt>
          <c:dPt>
            <c:idx val="2"/>
            <c:bubble3D val="0"/>
            <c:spPr>
              <a:solidFill>
                <a:srgbClr val="FBBC04"/>
              </a:solidFill>
            </c:spPr>
            <c:extLst>
              <c:ext xmlns:c16="http://schemas.microsoft.com/office/drawing/2014/chart" uri="{C3380CC4-5D6E-409C-BE32-E72D297353CC}">
                <c16:uniqueId val="{00000005-9457-4834-848C-C75B4544AC4A}"/>
              </c:ext>
            </c:extLst>
          </c:dPt>
          <c:dPt>
            <c:idx val="3"/>
            <c:bubble3D val="0"/>
            <c:spPr>
              <a:solidFill>
                <a:srgbClr val="34A853"/>
              </a:solidFill>
            </c:spPr>
            <c:extLst>
              <c:ext xmlns:c16="http://schemas.microsoft.com/office/drawing/2014/chart" uri="{C3380CC4-5D6E-409C-BE32-E72D297353CC}">
                <c16:uniqueId val="{00000007-9457-4834-848C-C75B4544AC4A}"/>
              </c:ext>
            </c:extLst>
          </c:dPt>
          <c:dPt>
            <c:idx val="4"/>
            <c:bubble3D val="0"/>
            <c:spPr>
              <a:solidFill>
                <a:srgbClr val="FF6D01"/>
              </a:solidFill>
            </c:spPr>
            <c:extLst>
              <c:ext xmlns:c16="http://schemas.microsoft.com/office/drawing/2014/chart" uri="{C3380CC4-5D6E-409C-BE32-E72D297353CC}">
                <c16:uniqueId val="{00000009-9457-4834-848C-C75B4544AC4A}"/>
              </c:ext>
            </c:extLst>
          </c:dPt>
          <c:dPt>
            <c:idx val="5"/>
            <c:bubble3D val="0"/>
            <c:spPr>
              <a:solidFill>
                <a:srgbClr val="46BDC6"/>
              </a:solidFill>
            </c:spPr>
            <c:extLst>
              <c:ext xmlns:c16="http://schemas.microsoft.com/office/drawing/2014/chart" uri="{C3380CC4-5D6E-409C-BE32-E72D297353CC}">
                <c16:uniqueId val="{0000000B-9457-4834-848C-C75B4544AC4A}"/>
              </c:ext>
            </c:extLst>
          </c:dPt>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Июнь'!$B$3:$B$8</c:f>
              <c:numCache>
                <c:formatCode>General</c:formatCode>
                <c:ptCount val="6"/>
                <c:pt idx="0">
                  <c:v>183</c:v>
                </c:pt>
                <c:pt idx="1">
                  <c:v>36</c:v>
                </c:pt>
                <c:pt idx="2">
                  <c:v>112</c:v>
                </c:pt>
                <c:pt idx="3">
                  <c:v>0</c:v>
                </c:pt>
                <c:pt idx="4">
                  <c:v>14</c:v>
                </c:pt>
                <c:pt idx="5">
                  <c:v>75</c:v>
                </c:pt>
              </c:numCache>
            </c:numRef>
          </c:val>
          <c:extLst>
            <c:ext xmlns:c16="http://schemas.microsoft.com/office/drawing/2014/chart" uri="{C3380CC4-5D6E-409C-BE32-E72D297353CC}">
              <c16:uniqueId val="{0000000C-9457-4834-848C-C75B4544AC4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Июнь'!$D$2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Июнь'!$D$3:$D$8</c:f>
              <c:numCache>
                <c:formatCode>General</c:formatCode>
                <c:ptCount val="6"/>
                <c:pt idx="0">
                  <c:v>29</c:v>
                </c:pt>
                <c:pt idx="1">
                  <c:v>1</c:v>
                </c:pt>
                <c:pt idx="2">
                  <c:v>14</c:v>
                </c:pt>
                <c:pt idx="3">
                  <c:v>0</c:v>
                </c:pt>
                <c:pt idx="4">
                  <c:v>0</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92B-4C54-A3C7-8B6517DF9DAE}"/>
            </c:ext>
          </c:extLst>
        </c:ser>
        <c:ser>
          <c:idx val="1"/>
          <c:order val="1"/>
          <c:tx>
            <c:strRef>
              <c:f>'Отчет Июнь'!$E$2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Июнь'!$E$3:$E$8</c:f>
              <c:numCache>
                <c:formatCode>General</c:formatCode>
                <c:ptCount val="6"/>
                <c:pt idx="0">
                  <c:v>0</c:v>
                </c:pt>
                <c:pt idx="1">
                  <c:v>1</c:v>
                </c:pt>
                <c:pt idx="2">
                  <c:v>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92B-4C54-A3C7-8B6517DF9DAE}"/>
            </c:ext>
          </c:extLst>
        </c:ser>
        <c:ser>
          <c:idx val="2"/>
          <c:order val="2"/>
          <c:tx>
            <c:strRef>
              <c:f>'Отчет Июнь'!$F$2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Июнь'!$F$3:$F$8</c:f>
              <c:numCache>
                <c:formatCode>General</c:formatCode>
                <c:ptCount val="6"/>
                <c:pt idx="0">
                  <c:v>0</c:v>
                </c:pt>
                <c:pt idx="1">
                  <c:v>2</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92B-4C54-A3C7-8B6517DF9DAE}"/>
            </c:ext>
          </c:extLst>
        </c:ser>
        <c:dLbls>
          <c:showLegendKey val="0"/>
          <c:showVal val="0"/>
          <c:showCatName val="0"/>
          <c:showSerName val="0"/>
          <c:showPercent val="0"/>
          <c:showBubbleSize val="0"/>
        </c:dLbls>
        <c:gapWidth val="150"/>
        <c:axId val="1209614373"/>
        <c:axId val="1841311078"/>
      </c:barChart>
      <c:catAx>
        <c:axId val="120961437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41311078"/>
        <c:crosses val="autoZero"/>
        <c:auto val="1"/>
        <c:lblAlgn val="ctr"/>
        <c:lblOffset val="100"/>
        <c:noMultiLvlLbl val="1"/>
      </c:catAx>
      <c:valAx>
        <c:axId val="1841311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0961437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326-4347-AF4D-D50D78569077}"/>
              </c:ext>
            </c:extLst>
          </c:dPt>
          <c:dPt>
            <c:idx val="1"/>
            <c:bubble3D val="0"/>
            <c:spPr>
              <a:solidFill>
                <a:srgbClr val="EA4335"/>
              </a:solidFill>
            </c:spPr>
            <c:extLst>
              <c:ext xmlns:c16="http://schemas.microsoft.com/office/drawing/2014/chart" uri="{C3380CC4-5D6E-409C-BE32-E72D297353CC}">
                <c16:uniqueId val="{00000003-7326-4347-AF4D-D50D78569077}"/>
              </c:ext>
            </c:extLst>
          </c:dPt>
          <c:dPt>
            <c:idx val="2"/>
            <c:bubble3D val="0"/>
            <c:spPr>
              <a:solidFill>
                <a:srgbClr val="FBBC04"/>
              </a:solidFill>
            </c:spPr>
            <c:extLst>
              <c:ext xmlns:c16="http://schemas.microsoft.com/office/drawing/2014/chart" uri="{C3380CC4-5D6E-409C-BE32-E72D297353CC}">
                <c16:uniqueId val="{00000005-7326-4347-AF4D-D50D78569077}"/>
              </c:ext>
            </c:extLst>
          </c:dPt>
          <c:cat>
            <c:strRef>
              <c:f>'Отчет Июнь'!$C$18:$C$20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Июнь'!$D$18:$D$20</c:f>
              <c:numCache>
                <c:formatCode>General</c:formatCode>
                <c:ptCount val="3"/>
                <c:pt idx="0">
                  <c:v>49</c:v>
                </c:pt>
                <c:pt idx="1">
                  <c:v>6</c:v>
                </c:pt>
                <c:pt idx="2">
                  <c:v>2</c:v>
                </c:pt>
              </c:numCache>
            </c:numRef>
          </c:val>
          <c:extLst>
            <c:ext xmlns:c16="http://schemas.microsoft.com/office/drawing/2014/chart" uri="{C3380CC4-5D6E-409C-BE32-E72D297353CC}">
              <c16:uniqueId val="{00000006-7326-4347-AF4D-D50D7856907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820E-407C-8C35-9F8D42147340}"/>
              </c:ext>
            </c:extLst>
          </c:dPt>
          <c:dPt>
            <c:idx val="1"/>
            <c:bubble3D val="0"/>
            <c:spPr>
              <a:solidFill>
                <a:srgbClr val="EA4335"/>
              </a:solidFill>
            </c:spPr>
            <c:extLst>
              <c:ext xmlns:c16="http://schemas.microsoft.com/office/drawing/2014/chart" uri="{C3380CC4-5D6E-409C-BE32-E72D297353CC}">
                <c16:uniqueId val="{00000003-820E-407C-8C35-9F8D42147340}"/>
              </c:ext>
            </c:extLst>
          </c:dPt>
          <c:dPt>
            <c:idx val="2"/>
            <c:bubble3D val="0"/>
            <c:spPr>
              <a:solidFill>
                <a:srgbClr val="FBBC04"/>
              </a:solidFill>
            </c:spPr>
            <c:extLst>
              <c:ext xmlns:c16="http://schemas.microsoft.com/office/drawing/2014/chart" uri="{C3380CC4-5D6E-409C-BE32-E72D297353CC}">
                <c16:uniqueId val="{00000005-820E-407C-8C35-9F8D42147340}"/>
              </c:ext>
            </c:extLst>
          </c:dPt>
          <c:dPt>
            <c:idx val="3"/>
            <c:bubble3D val="0"/>
            <c:spPr>
              <a:solidFill>
                <a:srgbClr val="34A853"/>
              </a:solidFill>
            </c:spPr>
            <c:extLst>
              <c:ext xmlns:c16="http://schemas.microsoft.com/office/drawing/2014/chart" uri="{C3380CC4-5D6E-409C-BE32-E72D297353CC}">
                <c16:uniqueId val="{00000007-820E-407C-8C35-9F8D42147340}"/>
              </c:ext>
            </c:extLst>
          </c:dPt>
          <c:dPt>
            <c:idx val="4"/>
            <c:bubble3D val="0"/>
            <c:spPr>
              <a:solidFill>
                <a:srgbClr val="FF6D01"/>
              </a:solidFill>
            </c:spPr>
            <c:extLst>
              <c:ext xmlns:c16="http://schemas.microsoft.com/office/drawing/2014/chart" uri="{C3380CC4-5D6E-409C-BE32-E72D297353CC}">
                <c16:uniqueId val="{00000009-820E-407C-8C35-9F8D42147340}"/>
              </c:ext>
            </c:extLst>
          </c:dPt>
          <c:dPt>
            <c:idx val="5"/>
            <c:bubble3D val="0"/>
            <c:spPr>
              <a:solidFill>
                <a:srgbClr val="46BDC6"/>
              </a:solidFill>
            </c:spPr>
            <c:extLst>
              <c:ext xmlns:c16="http://schemas.microsoft.com/office/drawing/2014/chart" uri="{C3380CC4-5D6E-409C-BE32-E72D297353CC}">
                <c16:uniqueId val="{0000000B-820E-407C-8C35-9F8D42147340}"/>
              </c:ext>
            </c:extLst>
          </c:dPt>
          <c:dPt>
            <c:idx val="6"/>
            <c:bubble3D val="0"/>
            <c:spPr>
              <a:solidFill>
                <a:srgbClr val="7BAAF7"/>
              </a:solidFill>
            </c:spPr>
            <c:extLst>
              <c:ext xmlns:c16="http://schemas.microsoft.com/office/drawing/2014/chart" uri="{C3380CC4-5D6E-409C-BE32-E72D297353CC}">
                <c16:uniqueId val="{0000000D-820E-407C-8C35-9F8D42147340}"/>
              </c:ext>
            </c:extLst>
          </c:dPt>
          <c:dPt>
            <c:idx val="7"/>
            <c:bubble3D val="0"/>
            <c:spPr>
              <a:solidFill>
                <a:srgbClr val="F07B72"/>
              </a:solidFill>
            </c:spPr>
            <c:extLst>
              <c:ext xmlns:c16="http://schemas.microsoft.com/office/drawing/2014/chart" uri="{C3380CC4-5D6E-409C-BE32-E72D297353CC}">
                <c16:uniqueId val="{0000000F-820E-407C-8C35-9F8D42147340}"/>
              </c:ext>
            </c:extLst>
          </c:dPt>
          <c:dPt>
            <c:idx val="8"/>
            <c:bubble3D val="0"/>
            <c:spPr>
              <a:solidFill>
                <a:srgbClr val="FCD04F"/>
              </a:solidFill>
            </c:spPr>
            <c:extLst>
              <c:ext xmlns:c16="http://schemas.microsoft.com/office/drawing/2014/chart" uri="{C3380CC4-5D6E-409C-BE32-E72D297353CC}">
                <c16:uniqueId val="{00000011-820E-407C-8C35-9F8D42147340}"/>
              </c:ext>
            </c:extLst>
          </c:dPt>
          <c:dPt>
            <c:idx val="9"/>
            <c:bubble3D val="0"/>
            <c:spPr>
              <a:solidFill>
                <a:srgbClr val="71C287"/>
              </a:solidFill>
            </c:spPr>
            <c:extLst>
              <c:ext xmlns:c16="http://schemas.microsoft.com/office/drawing/2014/chart" uri="{C3380CC4-5D6E-409C-BE32-E72D297353CC}">
                <c16:uniqueId val="{00000013-820E-407C-8C35-9F8D42147340}"/>
              </c:ext>
            </c:extLst>
          </c:dPt>
          <c:dPt>
            <c:idx val="10"/>
            <c:bubble3D val="0"/>
            <c:spPr>
              <a:solidFill>
                <a:srgbClr val="FF994D"/>
              </a:solidFill>
            </c:spPr>
            <c:extLst>
              <c:ext xmlns:c16="http://schemas.microsoft.com/office/drawing/2014/chart" uri="{C3380CC4-5D6E-409C-BE32-E72D297353CC}">
                <c16:uniqueId val="{00000015-820E-407C-8C35-9F8D42147340}"/>
              </c:ext>
            </c:extLst>
          </c:dPt>
          <c:dPt>
            <c:idx val="11"/>
            <c:bubble3D val="0"/>
            <c:spPr>
              <a:solidFill>
                <a:srgbClr val="7ED1D7"/>
              </a:solidFill>
            </c:spPr>
            <c:extLst>
              <c:ext xmlns:c16="http://schemas.microsoft.com/office/drawing/2014/chart" uri="{C3380CC4-5D6E-409C-BE32-E72D297353CC}">
                <c16:uniqueId val="{00000017-820E-407C-8C35-9F8D42147340}"/>
              </c:ext>
            </c:extLst>
          </c:dPt>
          <c:dPt>
            <c:idx val="12"/>
            <c:bubble3D val="0"/>
            <c:spPr>
              <a:solidFill>
                <a:srgbClr val="B3CEFB"/>
              </a:solidFill>
            </c:spPr>
            <c:extLst>
              <c:ext xmlns:c16="http://schemas.microsoft.com/office/drawing/2014/chart" uri="{C3380CC4-5D6E-409C-BE32-E72D297353CC}">
                <c16:uniqueId val="{00000019-820E-407C-8C35-9F8D42147340}"/>
              </c:ext>
            </c:extLst>
          </c:dPt>
          <c:dPt>
            <c:idx val="13"/>
            <c:bubble3D val="0"/>
            <c:spPr>
              <a:solidFill>
                <a:srgbClr val="F7B4AE"/>
              </a:solidFill>
            </c:spPr>
            <c:extLst>
              <c:ext xmlns:c16="http://schemas.microsoft.com/office/drawing/2014/chart" uri="{C3380CC4-5D6E-409C-BE32-E72D297353CC}">
                <c16:uniqueId val="{0000001B-820E-407C-8C35-9F8D42147340}"/>
              </c:ext>
            </c:extLst>
          </c:dPt>
          <c:dPt>
            <c:idx val="14"/>
            <c:bubble3D val="0"/>
            <c:spPr>
              <a:solidFill>
                <a:srgbClr val="FDE49B"/>
              </a:solidFill>
            </c:spPr>
            <c:extLst>
              <c:ext xmlns:c16="http://schemas.microsoft.com/office/drawing/2014/chart" uri="{C3380CC4-5D6E-409C-BE32-E72D297353CC}">
                <c16:uniqueId val="{0000001D-820E-407C-8C35-9F8D42147340}"/>
              </c:ext>
            </c:extLst>
          </c:dPt>
          <c:dPt>
            <c:idx val="15"/>
            <c:bubble3D val="0"/>
            <c:spPr>
              <a:solidFill>
                <a:srgbClr val="AEDCBA"/>
              </a:solidFill>
            </c:spPr>
            <c:extLst>
              <c:ext xmlns:c16="http://schemas.microsoft.com/office/drawing/2014/chart" uri="{C3380CC4-5D6E-409C-BE32-E72D297353CC}">
                <c16:uniqueId val="{0000001F-820E-407C-8C35-9F8D42147340}"/>
              </c:ext>
            </c:extLst>
          </c:dPt>
          <c:dPt>
            <c:idx val="16"/>
            <c:bubble3D val="0"/>
            <c:spPr>
              <a:solidFill>
                <a:srgbClr val="FFC599"/>
              </a:solidFill>
            </c:spPr>
            <c:extLst>
              <c:ext xmlns:c16="http://schemas.microsoft.com/office/drawing/2014/chart" uri="{C3380CC4-5D6E-409C-BE32-E72D297353CC}">
                <c16:uniqueId val="{00000021-820E-407C-8C35-9F8D42147340}"/>
              </c:ext>
            </c:extLst>
          </c:dPt>
          <c:dPt>
            <c:idx val="17"/>
            <c:bubble3D val="0"/>
            <c:spPr>
              <a:solidFill>
                <a:srgbClr val="B5E5E8"/>
              </a:solidFill>
            </c:spPr>
            <c:extLst>
              <c:ext xmlns:c16="http://schemas.microsoft.com/office/drawing/2014/chart" uri="{C3380CC4-5D6E-409C-BE32-E72D297353CC}">
                <c16:uniqueId val="{00000023-820E-407C-8C35-9F8D42147340}"/>
              </c:ext>
            </c:extLst>
          </c:dPt>
          <c:dPt>
            <c:idx val="18"/>
            <c:bubble3D val="0"/>
            <c:spPr>
              <a:solidFill>
                <a:srgbClr val="ECF3FE"/>
              </a:solidFill>
            </c:spPr>
            <c:extLst>
              <c:ext xmlns:c16="http://schemas.microsoft.com/office/drawing/2014/chart" uri="{C3380CC4-5D6E-409C-BE32-E72D297353CC}">
                <c16:uniqueId val="{00000025-820E-407C-8C35-9F8D42147340}"/>
              </c:ext>
            </c:extLst>
          </c:dPt>
          <c:dPt>
            <c:idx val="19"/>
            <c:bubble3D val="0"/>
            <c:spPr>
              <a:solidFill>
                <a:srgbClr val="FDECEB"/>
              </a:solidFill>
            </c:spPr>
            <c:extLst>
              <c:ext xmlns:c16="http://schemas.microsoft.com/office/drawing/2014/chart" uri="{C3380CC4-5D6E-409C-BE32-E72D297353CC}">
                <c16:uniqueId val="{00000027-820E-407C-8C35-9F8D42147340}"/>
              </c:ext>
            </c:extLst>
          </c:dPt>
          <c:cat>
            <c:strRef>
              <c:f>'Отчет Май'!$H$3:$H$22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Май'!$I$3:$I$22</c:f>
              <c:numCache>
                <c:formatCode>General</c:formatCode>
                <c:ptCount val="20"/>
                <c:pt idx="0">
                  <c:v>0</c:v>
                </c:pt>
                <c:pt idx="1">
                  <c:v>0</c:v>
                </c:pt>
                <c:pt idx="2">
                  <c:v>0</c:v>
                </c:pt>
                <c:pt idx="3">
                  <c:v>0</c:v>
                </c:pt>
                <c:pt idx="4">
                  <c:v>0</c:v>
                </c:pt>
                <c:pt idx="5">
                  <c:v>0</c:v>
                </c:pt>
                <c:pt idx="6">
                  <c:v>1</c:v>
                </c:pt>
                <c:pt idx="7">
                  <c:v>2</c:v>
                </c:pt>
                <c:pt idx="8">
                  <c:v>0</c:v>
                </c:pt>
                <c:pt idx="9">
                  <c:v>0</c:v>
                </c:pt>
                <c:pt idx="10">
                  <c:v>0</c:v>
                </c:pt>
                <c:pt idx="11">
                  <c:v>0</c:v>
                </c:pt>
                <c:pt idx="12">
                  <c:v>0</c:v>
                </c:pt>
                <c:pt idx="13">
                  <c:v>0</c:v>
                </c:pt>
                <c:pt idx="14">
                  <c:v>0</c:v>
                </c:pt>
                <c:pt idx="15">
                  <c:v>0</c:v>
                </c:pt>
                <c:pt idx="16">
                  <c:v>8</c:v>
                </c:pt>
                <c:pt idx="17">
                  <c:v>5</c:v>
                </c:pt>
                <c:pt idx="18">
                  <c:v>0</c:v>
                </c:pt>
                <c:pt idx="19">
                  <c:v>1</c:v>
                </c:pt>
              </c:numCache>
            </c:numRef>
          </c:val>
          <c:extLst>
            <c:ext xmlns:c16="http://schemas.microsoft.com/office/drawing/2014/chart" uri="{C3380CC4-5D6E-409C-BE32-E72D297353CC}">
              <c16:uniqueId val="{00000028-820E-407C-8C35-9F8D4214734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Май'!$B$2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9EF-4AF9-9AAE-384BB076E227}"/>
              </c:ext>
            </c:extLst>
          </c:dPt>
          <c:dPt>
            <c:idx val="1"/>
            <c:bubble3D val="0"/>
            <c:spPr>
              <a:solidFill>
                <a:srgbClr val="EA4335"/>
              </a:solidFill>
            </c:spPr>
            <c:extLst>
              <c:ext xmlns:c16="http://schemas.microsoft.com/office/drawing/2014/chart" uri="{C3380CC4-5D6E-409C-BE32-E72D297353CC}">
                <c16:uniqueId val="{00000003-D9EF-4AF9-9AAE-384BB076E227}"/>
              </c:ext>
            </c:extLst>
          </c:dPt>
          <c:dPt>
            <c:idx val="2"/>
            <c:bubble3D val="0"/>
            <c:spPr>
              <a:solidFill>
                <a:srgbClr val="FBBC04"/>
              </a:solidFill>
            </c:spPr>
            <c:extLst>
              <c:ext xmlns:c16="http://schemas.microsoft.com/office/drawing/2014/chart" uri="{C3380CC4-5D6E-409C-BE32-E72D297353CC}">
                <c16:uniqueId val="{00000005-D9EF-4AF9-9AAE-384BB076E227}"/>
              </c:ext>
            </c:extLst>
          </c:dPt>
          <c:dPt>
            <c:idx val="3"/>
            <c:bubble3D val="0"/>
            <c:spPr>
              <a:solidFill>
                <a:srgbClr val="34A853"/>
              </a:solidFill>
            </c:spPr>
            <c:extLst>
              <c:ext xmlns:c16="http://schemas.microsoft.com/office/drawing/2014/chart" uri="{C3380CC4-5D6E-409C-BE32-E72D297353CC}">
                <c16:uniqueId val="{00000007-D9EF-4AF9-9AAE-384BB076E227}"/>
              </c:ext>
            </c:extLst>
          </c:dPt>
          <c:dPt>
            <c:idx val="4"/>
            <c:bubble3D val="0"/>
            <c:spPr>
              <a:solidFill>
                <a:srgbClr val="FF6D01"/>
              </a:solidFill>
            </c:spPr>
            <c:extLst>
              <c:ext xmlns:c16="http://schemas.microsoft.com/office/drawing/2014/chart" uri="{C3380CC4-5D6E-409C-BE32-E72D297353CC}">
                <c16:uniqueId val="{00000009-D9EF-4AF9-9AAE-384BB076E227}"/>
              </c:ext>
            </c:extLst>
          </c:dPt>
          <c:dPt>
            <c:idx val="5"/>
            <c:bubble3D val="0"/>
            <c:spPr>
              <a:solidFill>
                <a:srgbClr val="46BDC6"/>
              </a:solidFill>
            </c:spPr>
            <c:extLst>
              <c:ext xmlns:c16="http://schemas.microsoft.com/office/drawing/2014/chart" uri="{C3380CC4-5D6E-409C-BE32-E72D297353CC}">
                <c16:uniqueId val="{0000000B-D9EF-4AF9-9AAE-384BB076E227}"/>
              </c:ext>
            </c:extLst>
          </c:dPt>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Май'!$B$3:$B$8</c:f>
              <c:numCache>
                <c:formatCode>General</c:formatCode>
                <c:ptCount val="6"/>
                <c:pt idx="0">
                  <c:v>201</c:v>
                </c:pt>
                <c:pt idx="1">
                  <c:v>66</c:v>
                </c:pt>
                <c:pt idx="2">
                  <c:v>115</c:v>
                </c:pt>
                <c:pt idx="3">
                  <c:v>12</c:v>
                </c:pt>
                <c:pt idx="4">
                  <c:v>0</c:v>
                </c:pt>
                <c:pt idx="5">
                  <c:v>40</c:v>
                </c:pt>
              </c:numCache>
            </c:numRef>
          </c:val>
          <c:extLst>
            <c:ext xmlns:c16="http://schemas.microsoft.com/office/drawing/2014/chart" uri="{C3380CC4-5D6E-409C-BE32-E72D297353CC}">
              <c16:uniqueId val="{0000000C-D9EF-4AF9-9AAE-384BB076E22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Май'!$D$2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Май'!$D$3:$D$8</c:f>
              <c:numCache>
                <c:formatCode>General</c:formatCode>
                <c:ptCount val="6"/>
                <c:pt idx="0">
                  <c:v>1</c:v>
                </c:pt>
                <c:pt idx="1">
                  <c:v>1</c:v>
                </c:pt>
                <c:pt idx="2">
                  <c:v>12</c:v>
                </c:pt>
                <c:pt idx="3">
                  <c:v>1</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B8E-4E39-BB8E-3F6EDDF12B9F}"/>
            </c:ext>
          </c:extLst>
        </c:ser>
        <c:ser>
          <c:idx val="1"/>
          <c:order val="1"/>
          <c:tx>
            <c:strRef>
              <c:f>'Отчет Май'!$E$2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Май'!$E$3:$E$8</c:f>
              <c:numCache>
                <c:formatCode>General</c:formatCode>
                <c:ptCount val="6"/>
                <c:pt idx="0">
                  <c:v>0</c:v>
                </c:pt>
                <c:pt idx="1">
                  <c:v>0</c:v>
                </c:pt>
                <c:pt idx="2">
                  <c:v>0</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0B8E-4E39-BB8E-3F6EDDF12B9F}"/>
            </c:ext>
          </c:extLst>
        </c:ser>
        <c:ser>
          <c:idx val="2"/>
          <c:order val="2"/>
          <c:tx>
            <c:strRef>
              <c:f>'Отчет Май'!$F$2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0B8E-4E39-BB8E-3F6EDDF12B9F}"/>
            </c:ext>
          </c:extLst>
        </c:ser>
        <c:dLbls>
          <c:showLegendKey val="0"/>
          <c:showVal val="0"/>
          <c:showCatName val="0"/>
          <c:showSerName val="0"/>
          <c:showPercent val="0"/>
          <c:showBubbleSize val="0"/>
        </c:dLbls>
        <c:gapWidth val="150"/>
        <c:axId val="592589196"/>
        <c:axId val="580382161"/>
      </c:barChart>
      <c:catAx>
        <c:axId val="59258919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80382161"/>
        <c:crosses val="autoZero"/>
        <c:auto val="1"/>
        <c:lblAlgn val="ctr"/>
        <c:lblOffset val="100"/>
        <c:noMultiLvlLbl val="1"/>
      </c:catAx>
      <c:valAx>
        <c:axId val="5803821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9258919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913B-4913-A3DE-896DC20163AD}"/>
              </c:ext>
            </c:extLst>
          </c:dPt>
          <c:dPt>
            <c:idx val="1"/>
            <c:bubble3D val="0"/>
            <c:spPr>
              <a:solidFill>
                <a:srgbClr val="EA4335"/>
              </a:solidFill>
            </c:spPr>
            <c:extLst>
              <c:ext xmlns:c16="http://schemas.microsoft.com/office/drawing/2014/chart" uri="{C3380CC4-5D6E-409C-BE32-E72D297353CC}">
                <c16:uniqueId val="{00000003-913B-4913-A3DE-896DC20163AD}"/>
              </c:ext>
            </c:extLst>
          </c:dPt>
          <c:dPt>
            <c:idx val="2"/>
            <c:bubble3D val="0"/>
            <c:spPr>
              <a:solidFill>
                <a:srgbClr val="FBBC04"/>
              </a:solidFill>
            </c:spPr>
            <c:extLst>
              <c:ext xmlns:c16="http://schemas.microsoft.com/office/drawing/2014/chart" uri="{C3380CC4-5D6E-409C-BE32-E72D297353CC}">
                <c16:uniqueId val="{00000005-913B-4913-A3DE-896DC20163AD}"/>
              </c:ext>
            </c:extLst>
          </c:dPt>
          <c:cat>
            <c:strRef>
              <c:f>'Отчет Май'!$C$18:$C$20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Май'!$D$18:$D$20</c:f>
              <c:numCache>
                <c:formatCode>General</c:formatCode>
                <c:ptCount val="3"/>
                <c:pt idx="0">
                  <c:v>16</c:v>
                </c:pt>
                <c:pt idx="1">
                  <c:v>1</c:v>
                </c:pt>
                <c:pt idx="2">
                  <c:v>0</c:v>
                </c:pt>
              </c:numCache>
            </c:numRef>
          </c:val>
          <c:extLst>
            <c:ext xmlns:c16="http://schemas.microsoft.com/office/drawing/2014/chart" uri="{C3380CC4-5D6E-409C-BE32-E72D297353CC}">
              <c16:uniqueId val="{00000006-913B-4913-A3DE-896DC20163A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B58-45D1-A48C-E3571E176CC4}"/>
              </c:ext>
            </c:extLst>
          </c:dPt>
          <c:dPt>
            <c:idx val="1"/>
            <c:bubble3D val="0"/>
            <c:spPr>
              <a:solidFill>
                <a:srgbClr val="EA4335"/>
              </a:solidFill>
            </c:spPr>
            <c:extLst>
              <c:ext xmlns:c16="http://schemas.microsoft.com/office/drawing/2014/chart" uri="{C3380CC4-5D6E-409C-BE32-E72D297353CC}">
                <c16:uniqueId val="{00000003-2B58-45D1-A48C-E3571E176CC4}"/>
              </c:ext>
            </c:extLst>
          </c:dPt>
          <c:dPt>
            <c:idx val="2"/>
            <c:bubble3D val="0"/>
            <c:spPr>
              <a:solidFill>
                <a:srgbClr val="FBBC04"/>
              </a:solidFill>
            </c:spPr>
            <c:extLst>
              <c:ext xmlns:c16="http://schemas.microsoft.com/office/drawing/2014/chart" uri="{C3380CC4-5D6E-409C-BE32-E72D297353CC}">
                <c16:uniqueId val="{00000005-2B58-45D1-A48C-E3571E176CC4}"/>
              </c:ext>
            </c:extLst>
          </c:dPt>
          <c:dPt>
            <c:idx val="3"/>
            <c:bubble3D val="0"/>
            <c:spPr>
              <a:solidFill>
                <a:srgbClr val="34A853"/>
              </a:solidFill>
            </c:spPr>
            <c:extLst>
              <c:ext xmlns:c16="http://schemas.microsoft.com/office/drawing/2014/chart" uri="{C3380CC4-5D6E-409C-BE32-E72D297353CC}">
                <c16:uniqueId val="{00000007-2B58-45D1-A48C-E3571E176CC4}"/>
              </c:ext>
            </c:extLst>
          </c:dPt>
          <c:dPt>
            <c:idx val="4"/>
            <c:bubble3D val="0"/>
            <c:spPr>
              <a:solidFill>
                <a:srgbClr val="FF6D01"/>
              </a:solidFill>
            </c:spPr>
            <c:extLst>
              <c:ext xmlns:c16="http://schemas.microsoft.com/office/drawing/2014/chart" uri="{C3380CC4-5D6E-409C-BE32-E72D297353CC}">
                <c16:uniqueId val="{00000009-2B58-45D1-A48C-E3571E176CC4}"/>
              </c:ext>
            </c:extLst>
          </c:dPt>
          <c:dPt>
            <c:idx val="5"/>
            <c:bubble3D val="0"/>
            <c:spPr>
              <a:solidFill>
                <a:srgbClr val="46BDC6"/>
              </a:solidFill>
            </c:spPr>
            <c:extLst>
              <c:ext xmlns:c16="http://schemas.microsoft.com/office/drawing/2014/chart" uri="{C3380CC4-5D6E-409C-BE32-E72D297353CC}">
                <c16:uniqueId val="{0000000B-2B58-45D1-A48C-E3571E176CC4}"/>
              </c:ext>
            </c:extLst>
          </c:dPt>
          <c:dPt>
            <c:idx val="6"/>
            <c:bubble3D val="0"/>
            <c:spPr>
              <a:solidFill>
                <a:srgbClr val="7BAAF7"/>
              </a:solidFill>
            </c:spPr>
            <c:extLst>
              <c:ext xmlns:c16="http://schemas.microsoft.com/office/drawing/2014/chart" uri="{C3380CC4-5D6E-409C-BE32-E72D297353CC}">
                <c16:uniqueId val="{0000000D-2B58-45D1-A48C-E3571E176CC4}"/>
              </c:ext>
            </c:extLst>
          </c:dPt>
          <c:dPt>
            <c:idx val="7"/>
            <c:bubble3D val="0"/>
            <c:spPr>
              <a:solidFill>
                <a:srgbClr val="F07B72"/>
              </a:solidFill>
            </c:spPr>
            <c:extLst>
              <c:ext xmlns:c16="http://schemas.microsoft.com/office/drawing/2014/chart" uri="{C3380CC4-5D6E-409C-BE32-E72D297353CC}">
                <c16:uniqueId val="{0000000F-2B58-45D1-A48C-E3571E176CC4}"/>
              </c:ext>
            </c:extLst>
          </c:dPt>
          <c:dPt>
            <c:idx val="8"/>
            <c:bubble3D val="0"/>
            <c:spPr>
              <a:solidFill>
                <a:srgbClr val="FCD04F"/>
              </a:solidFill>
            </c:spPr>
            <c:extLst>
              <c:ext xmlns:c16="http://schemas.microsoft.com/office/drawing/2014/chart" uri="{C3380CC4-5D6E-409C-BE32-E72D297353CC}">
                <c16:uniqueId val="{00000011-2B58-45D1-A48C-E3571E176CC4}"/>
              </c:ext>
            </c:extLst>
          </c:dPt>
          <c:dPt>
            <c:idx val="9"/>
            <c:bubble3D val="0"/>
            <c:spPr>
              <a:solidFill>
                <a:srgbClr val="71C287"/>
              </a:solidFill>
            </c:spPr>
            <c:extLst>
              <c:ext xmlns:c16="http://schemas.microsoft.com/office/drawing/2014/chart" uri="{C3380CC4-5D6E-409C-BE32-E72D297353CC}">
                <c16:uniqueId val="{00000013-2B58-45D1-A48C-E3571E176CC4}"/>
              </c:ext>
            </c:extLst>
          </c:dPt>
          <c:dPt>
            <c:idx val="10"/>
            <c:bubble3D val="0"/>
            <c:spPr>
              <a:solidFill>
                <a:srgbClr val="FF994D"/>
              </a:solidFill>
            </c:spPr>
            <c:extLst>
              <c:ext xmlns:c16="http://schemas.microsoft.com/office/drawing/2014/chart" uri="{C3380CC4-5D6E-409C-BE32-E72D297353CC}">
                <c16:uniqueId val="{00000015-2B58-45D1-A48C-E3571E176CC4}"/>
              </c:ext>
            </c:extLst>
          </c:dPt>
          <c:dPt>
            <c:idx val="11"/>
            <c:bubble3D val="0"/>
            <c:spPr>
              <a:solidFill>
                <a:srgbClr val="7ED1D7"/>
              </a:solidFill>
            </c:spPr>
            <c:extLst>
              <c:ext xmlns:c16="http://schemas.microsoft.com/office/drawing/2014/chart" uri="{C3380CC4-5D6E-409C-BE32-E72D297353CC}">
                <c16:uniqueId val="{00000017-2B58-45D1-A48C-E3571E176CC4}"/>
              </c:ext>
            </c:extLst>
          </c:dPt>
          <c:dPt>
            <c:idx val="12"/>
            <c:bubble3D val="0"/>
            <c:spPr>
              <a:solidFill>
                <a:srgbClr val="B3CEFB"/>
              </a:solidFill>
            </c:spPr>
            <c:extLst>
              <c:ext xmlns:c16="http://schemas.microsoft.com/office/drawing/2014/chart" uri="{C3380CC4-5D6E-409C-BE32-E72D297353CC}">
                <c16:uniqueId val="{00000019-2B58-45D1-A48C-E3571E176CC4}"/>
              </c:ext>
            </c:extLst>
          </c:dPt>
          <c:dPt>
            <c:idx val="13"/>
            <c:bubble3D val="0"/>
            <c:spPr>
              <a:solidFill>
                <a:srgbClr val="F7B4AE"/>
              </a:solidFill>
            </c:spPr>
            <c:extLst>
              <c:ext xmlns:c16="http://schemas.microsoft.com/office/drawing/2014/chart" uri="{C3380CC4-5D6E-409C-BE32-E72D297353CC}">
                <c16:uniqueId val="{0000001B-2B58-45D1-A48C-E3571E176CC4}"/>
              </c:ext>
            </c:extLst>
          </c:dPt>
          <c:dPt>
            <c:idx val="14"/>
            <c:bubble3D val="0"/>
            <c:spPr>
              <a:solidFill>
                <a:srgbClr val="FDE49B"/>
              </a:solidFill>
            </c:spPr>
            <c:extLst>
              <c:ext xmlns:c16="http://schemas.microsoft.com/office/drawing/2014/chart" uri="{C3380CC4-5D6E-409C-BE32-E72D297353CC}">
                <c16:uniqueId val="{0000001D-2B58-45D1-A48C-E3571E176CC4}"/>
              </c:ext>
            </c:extLst>
          </c:dPt>
          <c:dPt>
            <c:idx val="15"/>
            <c:bubble3D val="0"/>
            <c:spPr>
              <a:solidFill>
                <a:srgbClr val="AEDCBA"/>
              </a:solidFill>
            </c:spPr>
            <c:extLst>
              <c:ext xmlns:c16="http://schemas.microsoft.com/office/drawing/2014/chart" uri="{C3380CC4-5D6E-409C-BE32-E72D297353CC}">
                <c16:uniqueId val="{0000001F-2B58-45D1-A48C-E3571E176CC4}"/>
              </c:ext>
            </c:extLst>
          </c:dPt>
          <c:dPt>
            <c:idx val="16"/>
            <c:bubble3D val="0"/>
            <c:spPr>
              <a:solidFill>
                <a:srgbClr val="FFC599"/>
              </a:solidFill>
            </c:spPr>
            <c:extLst>
              <c:ext xmlns:c16="http://schemas.microsoft.com/office/drawing/2014/chart" uri="{C3380CC4-5D6E-409C-BE32-E72D297353CC}">
                <c16:uniqueId val="{00000021-2B58-45D1-A48C-E3571E176CC4}"/>
              </c:ext>
            </c:extLst>
          </c:dPt>
          <c:dPt>
            <c:idx val="17"/>
            <c:bubble3D val="0"/>
            <c:spPr>
              <a:solidFill>
                <a:srgbClr val="B5E5E8"/>
              </a:solidFill>
            </c:spPr>
            <c:extLst>
              <c:ext xmlns:c16="http://schemas.microsoft.com/office/drawing/2014/chart" uri="{C3380CC4-5D6E-409C-BE32-E72D297353CC}">
                <c16:uniqueId val="{00000023-2B58-45D1-A48C-E3571E176CC4}"/>
              </c:ext>
            </c:extLst>
          </c:dPt>
          <c:dPt>
            <c:idx val="18"/>
            <c:bubble3D val="0"/>
            <c:spPr>
              <a:solidFill>
                <a:srgbClr val="ECF3FE"/>
              </a:solidFill>
            </c:spPr>
            <c:extLst>
              <c:ext xmlns:c16="http://schemas.microsoft.com/office/drawing/2014/chart" uri="{C3380CC4-5D6E-409C-BE32-E72D297353CC}">
                <c16:uniqueId val="{00000025-2B58-45D1-A48C-E3571E176CC4}"/>
              </c:ext>
            </c:extLst>
          </c:dPt>
          <c:dPt>
            <c:idx val="19"/>
            <c:bubble3D val="0"/>
            <c:spPr>
              <a:solidFill>
                <a:srgbClr val="FDECEB"/>
              </a:solidFill>
            </c:spPr>
            <c:extLst>
              <c:ext xmlns:c16="http://schemas.microsoft.com/office/drawing/2014/chart" uri="{C3380CC4-5D6E-409C-BE32-E72D297353CC}">
                <c16:uniqueId val="{00000027-2B58-45D1-A48C-E3571E176CC4}"/>
              </c:ext>
            </c:extLst>
          </c:dPt>
          <c:cat>
            <c:strRef>
              <c:f>'Отчет Апрель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Апрель 25'!$I$3:$I$22</c:f>
              <c:numCache>
                <c:formatCode>General</c:formatCode>
                <c:ptCount val="20"/>
                <c:pt idx="0">
                  <c:v>0</c:v>
                </c:pt>
                <c:pt idx="1">
                  <c:v>0</c:v>
                </c:pt>
                <c:pt idx="2">
                  <c:v>0</c:v>
                </c:pt>
                <c:pt idx="3">
                  <c:v>1</c:v>
                </c:pt>
                <c:pt idx="4">
                  <c:v>0</c:v>
                </c:pt>
                <c:pt idx="5">
                  <c:v>0</c:v>
                </c:pt>
                <c:pt idx="6">
                  <c:v>0</c:v>
                </c:pt>
                <c:pt idx="7">
                  <c:v>10</c:v>
                </c:pt>
                <c:pt idx="8">
                  <c:v>1</c:v>
                </c:pt>
                <c:pt idx="9">
                  <c:v>0</c:v>
                </c:pt>
                <c:pt idx="10">
                  <c:v>0</c:v>
                </c:pt>
                <c:pt idx="11">
                  <c:v>0</c:v>
                </c:pt>
                <c:pt idx="12">
                  <c:v>0</c:v>
                </c:pt>
                <c:pt idx="13">
                  <c:v>0</c:v>
                </c:pt>
                <c:pt idx="14">
                  <c:v>0</c:v>
                </c:pt>
                <c:pt idx="15">
                  <c:v>0</c:v>
                </c:pt>
                <c:pt idx="16">
                  <c:v>45</c:v>
                </c:pt>
                <c:pt idx="17">
                  <c:v>5</c:v>
                </c:pt>
                <c:pt idx="18">
                  <c:v>1</c:v>
                </c:pt>
                <c:pt idx="19">
                  <c:v>2</c:v>
                </c:pt>
              </c:numCache>
            </c:numRef>
          </c:val>
          <c:extLst>
            <c:ext xmlns:c16="http://schemas.microsoft.com/office/drawing/2014/chart" uri="{C3380CC4-5D6E-409C-BE32-E72D297353CC}">
              <c16:uniqueId val="{00000028-2B58-45D1-A48C-E3571E176CC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FC2-48B5-AD4E-254C21956782}"/>
              </c:ext>
            </c:extLst>
          </c:dPt>
          <c:dPt>
            <c:idx val="1"/>
            <c:bubble3D val="0"/>
            <c:spPr>
              <a:solidFill>
                <a:srgbClr val="EA4335"/>
              </a:solidFill>
            </c:spPr>
            <c:extLst>
              <c:ext xmlns:c16="http://schemas.microsoft.com/office/drawing/2014/chart" uri="{C3380CC4-5D6E-409C-BE32-E72D297353CC}">
                <c16:uniqueId val="{00000003-1FC2-48B5-AD4E-254C21956782}"/>
              </c:ext>
            </c:extLst>
          </c:dPt>
          <c:dPt>
            <c:idx val="2"/>
            <c:bubble3D val="0"/>
            <c:spPr>
              <a:solidFill>
                <a:srgbClr val="FBBC04"/>
              </a:solidFill>
            </c:spPr>
            <c:extLst>
              <c:ext xmlns:c16="http://schemas.microsoft.com/office/drawing/2014/chart" uri="{C3380CC4-5D6E-409C-BE32-E72D297353CC}">
                <c16:uniqueId val="{00000005-1FC2-48B5-AD4E-254C21956782}"/>
              </c:ext>
            </c:extLst>
          </c:dPt>
          <c:dPt>
            <c:idx val="3"/>
            <c:bubble3D val="0"/>
            <c:spPr>
              <a:solidFill>
                <a:srgbClr val="34A853"/>
              </a:solidFill>
            </c:spPr>
            <c:extLst>
              <c:ext xmlns:c16="http://schemas.microsoft.com/office/drawing/2014/chart" uri="{C3380CC4-5D6E-409C-BE32-E72D297353CC}">
                <c16:uniqueId val="{00000007-1FC2-48B5-AD4E-254C21956782}"/>
              </c:ext>
            </c:extLst>
          </c:dPt>
          <c:dPt>
            <c:idx val="4"/>
            <c:bubble3D val="0"/>
            <c:spPr>
              <a:solidFill>
                <a:srgbClr val="FF6D01"/>
              </a:solidFill>
            </c:spPr>
            <c:extLst>
              <c:ext xmlns:c16="http://schemas.microsoft.com/office/drawing/2014/chart" uri="{C3380CC4-5D6E-409C-BE32-E72D297353CC}">
                <c16:uniqueId val="{00000009-1FC2-48B5-AD4E-254C21956782}"/>
              </c:ext>
            </c:extLst>
          </c:dPt>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25'!$B$3:$B$7</c:f>
              <c:numCache>
                <c:formatCode>General</c:formatCode>
                <c:ptCount val="5"/>
                <c:pt idx="0">
                  <c:v>0</c:v>
                </c:pt>
                <c:pt idx="1">
                  <c:v>200</c:v>
                </c:pt>
                <c:pt idx="2">
                  <c:v>70</c:v>
                </c:pt>
                <c:pt idx="3">
                  <c:v>107</c:v>
                </c:pt>
                <c:pt idx="4">
                  <c:v>43</c:v>
                </c:pt>
              </c:numCache>
            </c:numRef>
          </c:val>
          <c:extLst>
            <c:ext xmlns:c16="http://schemas.microsoft.com/office/drawing/2014/chart" uri="{C3380CC4-5D6E-409C-BE32-E72D297353CC}">
              <c16:uniqueId val="{0000000A-1FC2-48B5-AD4E-254C2195678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Апрель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25'!$D$3:$D$7</c:f>
              <c:numCache>
                <c:formatCode>General</c:formatCode>
                <c:ptCount val="5"/>
                <c:pt idx="0">
                  <c:v>0</c:v>
                </c:pt>
                <c:pt idx="1">
                  <c:v>5</c:v>
                </c:pt>
                <c:pt idx="2">
                  <c:v>3</c:v>
                </c:pt>
                <c:pt idx="3">
                  <c:v>45</c:v>
                </c:pt>
                <c:pt idx="4">
                  <c:v>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196-44DB-A82B-568D5ADE2615}"/>
            </c:ext>
          </c:extLst>
        </c:ser>
        <c:ser>
          <c:idx val="1"/>
          <c:order val="1"/>
          <c:tx>
            <c:strRef>
              <c:f>'Отчет Апрель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25'!$E$3:$E$7</c:f>
              <c:numCache>
                <c:formatCode>General</c:formatCode>
                <c:ptCount val="5"/>
                <c:pt idx="0">
                  <c:v>0</c:v>
                </c:pt>
                <c:pt idx="1">
                  <c:v>0</c:v>
                </c:pt>
                <c:pt idx="2">
                  <c:v>0</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196-44DB-A82B-568D5ADE2615}"/>
            </c:ext>
          </c:extLst>
        </c:ser>
        <c:ser>
          <c:idx val="2"/>
          <c:order val="2"/>
          <c:tx>
            <c:strRef>
              <c:f>'Отчет Апрель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196-44DB-A82B-568D5ADE2615}"/>
            </c:ext>
          </c:extLst>
        </c:ser>
        <c:dLbls>
          <c:showLegendKey val="0"/>
          <c:showVal val="0"/>
          <c:showCatName val="0"/>
          <c:showSerName val="0"/>
          <c:showPercent val="0"/>
          <c:showBubbleSize val="0"/>
        </c:dLbls>
        <c:gapWidth val="150"/>
        <c:axId val="1394038210"/>
        <c:axId val="1492251141"/>
      </c:barChart>
      <c:catAx>
        <c:axId val="13940382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92251141"/>
        <c:crosses val="autoZero"/>
        <c:auto val="1"/>
        <c:lblAlgn val="ctr"/>
        <c:lblOffset val="100"/>
        <c:noMultiLvlLbl val="1"/>
      </c:catAx>
      <c:valAx>
        <c:axId val="14922511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3940382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F71-429E-A164-CA12B2A6B493}"/>
              </c:ext>
            </c:extLst>
          </c:dPt>
          <c:dPt>
            <c:idx val="1"/>
            <c:bubble3D val="0"/>
            <c:spPr>
              <a:solidFill>
                <a:srgbClr val="EA4335"/>
              </a:solidFill>
            </c:spPr>
            <c:extLst>
              <c:ext xmlns:c16="http://schemas.microsoft.com/office/drawing/2014/chart" uri="{C3380CC4-5D6E-409C-BE32-E72D297353CC}">
                <c16:uniqueId val="{00000003-1F71-429E-A164-CA12B2A6B493}"/>
              </c:ext>
            </c:extLst>
          </c:dPt>
          <c:dPt>
            <c:idx val="2"/>
            <c:bubble3D val="0"/>
            <c:spPr>
              <a:solidFill>
                <a:srgbClr val="FBBC04"/>
              </a:solidFill>
            </c:spPr>
            <c:extLst>
              <c:ext xmlns:c16="http://schemas.microsoft.com/office/drawing/2014/chart" uri="{C3380CC4-5D6E-409C-BE32-E72D297353CC}">
                <c16:uniqueId val="{00000005-1F71-429E-A164-CA12B2A6B493}"/>
              </c:ext>
            </c:extLst>
          </c:dPt>
          <c:cat>
            <c:strRef>
              <c:f>'Отчет Апрель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25'!$D$17:$D$19</c:f>
              <c:numCache>
                <c:formatCode>General</c:formatCode>
                <c:ptCount val="3"/>
                <c:pt idx="0">
                  <c:v>64</c:v>
                </c:pt>
                <c:pt idx="1">
                  <c:v>1</c:v>
                </c:pt>
                <c:pt idx="2">
                  <c:v>0</c:v>
                </c:pt>
              </c:numCache>
            </c:numRef>
          </c:val>
          <c:extLst>
            <c:ext xmlns:c16="http://schemas.microsoft.com/office/drawing/2014/chart" uri="{C3380CC4-5D6E-409C-BE32-E72D297353CC}">
              <c16:uniqueId val="{00000006-1F71-429E-A164-CA12B2A6B493}"/>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8457-41F1-B19B-8A47D1EFD48F}"/>
              </c:ext>
            </c:extLst>
          </c:dPt>
          <c:dPt>
            <c:idx val="1"/>
            <c:bubble3D val="0"/>
            <c:spPr>
              <a:solidFill>
                <a:srgbClr val="EA4335"/>
              </a:solidFill>
            </c:spPr>
            <c:extLst>
              <c:ext xmlns:c16="http://schemas.microsoft.com/office/drawing/2014/chart" uri="{C3380CC4-5D6E-409C-BE32-E72D297353CC}">
                <c16:uniqueId val="{00000003-8457-41F1-B19B-8A47D1EFD48F}"/>
              </c:ext>
            </c:extLst>
          </c:dPt>
          <c:dPt>
            <c:idx val="2"/>
            <c:bubble3D val="0"/>
            <c:spPr>
              <a:solidFill>
                <a:srgbClr val="FBBC04"/>
              </a:solidFill>
            </c:spPr>
            <c:extLst>
              <c:ext xmlns:c16="http://schemas.microsoft.com/office/drawing/2014/chart" uri="{C3380CC4-5D6E-409C-BE32-E72D297353CC}">
                <c16:uniqueId val="{00000005-8457-41F1-B19B-8A47D1EFD48F}"/>
              </c:ext>
            </c:extLst>
          </c:dPt>
          <c:dPt>
            <c:idx val="3"/>
            <c:bubble3D val="0"/>
            <c:spPr>
              <a:solidFill>
                <a:srgbClr val="34A853"/>
              </a:solidFill>
            </c:spPr>
            <c:extLst>
              <c:ext xmlns:c16="http://schemas.microsoft.com/office/drawing/2014/chart" uri="{C3380CC4-5D6E-409C-BE32-E72D297353CC}">
                <c16:uniqueId val="{00000007-8457-41F1-B19B-8A47D1EFD48F}"/>
              </c:ext>
            </c:extLst>
          </c:dPt>
          <c:dPt>
            <c:idx val="4"/>
            <c:bubble3D val="0"/>
            <c:spPr>
              <a:solidFill>
                <a:srgbClr val="FF6D01"/>
              </a:solidFill>
            </c:spPr>
            <c:extLst>
              <c:ext xmlns:c16="http://schemas.microsoft.com/office/drawing/2014/chart" uri="{C3380CC4-5D6E-409C-BE32-E72D297353CC}">
                <c16:uniqueId val="{00000009-8457-41F1-B19B-8A47D1EFD48F}"/>
              </c:ext>
            </c:extLst>
          </c:dPt>
          <c:dPt>
            <c:idx val="5"/>
            <c:bubble3D val="0"/>
            <c:spPr>
              <a:solidFill>
                <a:srgbClr val="46BDC6"/>
              </a:solidFill>
            </c:spPr>
            <c:extLst>
              <c:ext xmlns:c16="http://schemas.microsoft.com/office/drawing/2014/chart" uri="{C3380CC4-5D6E-409C-BE32-E72D297353CC}">
                <c16:uniqueId val="{0000000B-8457-41F1-B19B-8A47D1EFD48F}"/>
              </c:ext>
            </c:extLst>
          </c:dPt>
          <c:dPt>
            <c:idx val="6"/>
            <c:bubble3D val="0"/>
            <c:spPr>
              <a:solidFill>
                <a:srgbClr val="7BAAF7"/>
              </a:solidFill>
            </c:spPr>
            <c:extLst>
              <c:ext xmlns:c16="http://schemas.microsoft.com/office/drawing/2014/chart" uri="{C3380CC4-5D6E-409C-BE32-E72D297353CC}">
                <c16:uniqueId val="{0000000D-8457-41F1-B19B-8A47D1EFD48F}"/>
              </c:ext>
            </c:extLst>
          </c:dPt>
          <c:dPt>
            <c:idx val="7"/>
            <c:bubble3D val="0"/>
            <c:spPr>
              <a:solidFill>
                <a:srgbClr val="F07B72"/>
              </a:solidFill>
            </c:spPr>
            <c:extLst>
              <c:ext xmlns:c16="http://schemas.microsoft.com/office/drawing/2014/chart" uri="{C3380CC4-5D6E-409C-BE32-E72D297353CC}">
                <c16:uniqueId val="{0000000F-8457-41F1-B19B-8A47D1EFD48F}"/>
              </c:ext>
            </c:extLst>
          </c:dPt>
          <c:dPt>
            <c:idx val="8"/>
            <c:bubble3D val="0"/>
            <c:spPr>
              <a:solidFill>
                <a:srgbClr val="FCD04F"/>
              </a:solidFill>
            </c:spPr>
            <c:extLst>
              <c:ext xmlns:c16="http://schemas.microsoft.com/office/drawing/2014/chart" uri="{C3380CC4-5D6E-409C-BE32-E72D297353CC}">
                <c16:uniqueId val="{00000011-8457-41F1-B19B-8A47D1EFD48F}"/>
              </c:ext>
            </c:extLst>
          </c:dPt>
          <c:dPt>
            <c:idx val="9"/>
            <c:bubble3D val="0"/>
            <c:spPr>
              <a:solidFill>
                <a:srgbClr val="71C287"/>
              </a:solidFill>
            </c:spPr>
            <c:extLst>
              <c:ext xmlns:c16="http://schemas.microsoft.com/office/drawing/2014/chart" uri="{C3380CC4-5D6E-409C-BE32-E72D297353CC}">
                <c16:uniqueId val="{00000013-8457-41F1-B19B-8A47D1EFD48F}"/>
              </c:ext>
            </c:extLst>
          </c:dPt>
          <c:dPt>
            <c:idx val="10"/>
            <c:bubble3D val="0"/>
            <c:spPr>
              <a:solidFill>
                <a:srgbClr val="FF994D"/>
              </a:solidFill>
            </c:spPr>
            <c:extLst>
              <c:ext xmlns:c16="http://schemas.microsoft.com/office/drawing/2014/chart" uri="{C3380CC4-5D6E-409C-BE32-E72D297353CC}">
                <c16:uniqueId val="{00000015-8457-41F1-B19B-8A47D1EFD48F}"/>
              </c:ext>
            </c:extLst>
          </c:dPt>
          <c:dPt>
            <c:idx val="11"/>
            <c:bubble3D val="0"/>
            <c:spPr>
              <a:solidFill>
                <a:srgbClr val="7ED1D7"/>
              </a:solidFill>
            </c:spPr>
            <c:extLst>
              <c:ext xmlns:c16="http://schemas.microsoft.com/office/drawing/2014/chart" uri="{C3380CC4-5D6E-409C-BE32-E72D297353CC}">
                <c16:uniqueId val="{00000017-8457-41F1-B19B-8A47D1EFD48F}"/>
              </c:ext>
            </c:extLst>
          </c:dPt>
          <c:dPt>
            <c:idx val="12"/>
            <c:bubble3D val="0"/>
            <c:spPr>
              <a:solidFill>
                <a:srgbClr val="B3CEFB"/>
              </a:solidFill>
            </c:spPr>
            <c:extLst>
              <c:ext xmlns:c16="http://schemas.microsoft.com/office/drawing/2014/chart" uri="{C3380CC4-5D6E-409C-BE32-E72D297353CC}">
                <c16:uniqueId val="{00000019-8457-41F1-B19B-8A47D1EFD48F}"/>
              </c:ext>
            </c:extLst>
          </c:dPt>
          <c:dPt>
            <c:idx val="13"/>
            <c:bubble3D val="0"/>
            <c:spPr>
              <a:solidFill>
                <a:srgbClr val="F7B4AE"/>
              </a:solidFill>
            </c:spPr>
            <c:extLst>
              <c:ext xmlns:c16="http://schemas.microsoft.com/office/drawing/2014/chart" uri="{C3380CC4-5D6E-409C-BE32-E72D297353CC}">
                <c16:uniqueId val="{0000001B-8457-41F1-B19B-8A47D1EFD48F}"/>
              </c:ext>
            </c:extLst>
          </c:dPt>
          <c:dPt>
            <c:idx val="14"/>
            <c:bubble3D val="0"/>
            <c:spPr>
              <a:solidFill>
                <a:srgbClr val="FDE49B"/>
              </a:solidFill>
            </c:spPr>
            <c:extLst>
              <c:ext xmlns:c16="http://schemas.microsoft.com/office/drawing/2014/chart" uri="{C3380CC4-5D6E-409C-BE32-E72D297353CC}">
                <c16:uniqueId val="{0000001D-8457-41F1-B19B-8A47D1EFD48F}"/>
              </c:ext>
            </c:extLst>
          </c:dPt>
          <c:dPt>
            <c:idx val="15"/>
            <c:bubble3D val="0"/>
            <c:spPr>
              <a:solidFill>
                <a:srgbClr val="AEDCBA"/>
              </a:solidFill>
            </c:spPr>
            <c:extLst>
              <c:ext xmlns:c16="http://schemas.microsoft.com/office/drawing/2014/chart" uri="{C3380CC4-5D6E-409C-BE32-E72D297353CC}">
                <c16:uniqueId val="{0000001F-8457-41F1-B19B-8A47D1EFD48F}"/>
              </c:ext>
            </c:extLst>
          </c:dPt>
          <c:dPt>
            <c:idx val="16"/>
            <c:bubble3D val="0"/>
            <c:spPr>
              <a:solidFill>
                <a:srgbClr val="FFC599"/>
              </a:solidFill>
            </c:spPr>
            <c:extLst>
              <c:ext xmlns:c16="http://schemas.microsoft.com/office/drawing/2014/chart" uri="{C3380CC4-5D6E-409C-BE32-E72D297353CC}">
                <c16:uniqueId val="{00000021-8457-41F1-B19B-8A47D1EFD48F}"/>
              </c:ext>
            </c:extLst>
          </c:dPt>
          <c:dPt>
            <c:idx val="17"/>
            <c:bubble3D val="0"/>
            <c:spPr>
              <a:solidFill>
                <a:srgbClr val="B5E5E8"/>
              </a:solidFill>
            </c:spPr>
            <c:extLst>
              <c:ext xmlns:c16="http://schemas.microsoft.com/office/drawing/2014/chart" uri="{C3380CC4-5D6E-409C-BE32-E72D297353CC}">
                <c16:uniqueId val="{00000023-8457-41F1-B19B-8A47D1EFD48F}"/>
              </c:ext>
            </c:extLst>
          </c:dPt>
          <c:dPt>
            <c:idx val="18"/>
            <c:bubble3D val="0"/>
            <c:spPr>
              <a:solidFill>
                <a:srgbClr val="ECF3FE"/>
              </a:solidFill>
            </c:spPr>
            <c:extLst>
              <c:ext xmlns:c16="http://schemas.microsoft.com/office/drawing/2014/chart" uri="{C3380CC4-5D6E-409C-BE32-E72D297353CC}">
                <c16:uniqueId val="{00000025-8457-41F1-B19B-8A47D1EFD48F}"/>
              </c:ext>
            </c:extLst>
          </c:dPt>
          <c:dPt>
            <c:idx val="19"/>
            <c:bubble3D val="0"/>
            <c:spPr>
              <a:solidFill>
                <a:srgbClr val="FDECEB"/>
              </a:solidFill>
            </c:spPr>
            <c:extLst>
              <c:ext xmlns:c16="http://schemas.microsoft.com/office/drawing/2014/chart" uri="{C3380CC4-5D6E-409C-BE32-E72D297353CC}">
                <c16:uniqueId val="{00000027-8457-41F1-B19B-8A47D1EFD48F}"/>
              </c:ext>
            </c:extLst>
          </c:dPt>
          <c:cat>
            <c:strRef>
              <c:f>'Отчет Март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 25'!$I$3:$I$22</c:f>
              <c:numCache>
                <c:formatCode>General</c:formatCode>
                <c:ptCount val="20"/>
                <c:pt idx="0">
                  <c:v>0</c:v>
                </c:pt>
                <c:pt idx="1">
                  <c:v>1</c:v>
                </c:pt>
                <c:pt idx="2">
                  <c:v>0</c:v>
                </c:pt>
                <c:pt idx="3">
                  <c:v>13</c:v>
                </c:pt>
                <c:pt idx="4">
                  <c:v>1</c:v>
                </c:pt>
                <c:pt idx="5">
                  <c:v>0</c:v>
                </c:pt>
                <c:pt idx="6">
                  <c:v>2</c:v>
                </c:pt>
                <c:pt idx="7">
                  <c:v>24</c:v>
                </c:pt>
                <c:pt idx="8">
                  <c:v>0</c:v>
                </c:pt>
                <c:pt idx="9">
                  <c:v>2</c:v>
                </c:pt>
                <c:pt idx="10">
                  <c:v>0</c:v>
                </c:pt>
                <c:pt idx="11">
                  <c:v>1</c:v>
                </c:pt>
                <c:pt idx="12">
                  <c:v>0</c:v>
                </c:pt>
                <c:pt idx="13">
                  <c:v>1</c:v>
                </c:pt>
                <c:pt idx="14">
                  <c:v>0</c:v>
                </c:pt>
                <c:pt idx="15">
                  <c:v>0</c:v>
                </c:pt>
                <c:pt idx="16">
                  <c:v>37</c:v>
                </c:pt>
                <c:pt idx="17">
                  <c:v>16</c:v>
                </c:pt>
                <c:pt idx="18">
                  <c:v>1</c:v>
                </c:pt>
                <c:pt idx="19">
                  <c:v>2</c:v>
                </c:pt>
              </c:numCache>
            </c:numRef>
          </c:val>
          <c:extLst>
            <c:ext xmlns:c16="http://schemas.microsoft.com/office/drawing/2014/chart" uri="{C3380CC4-5D6E-409C-BE32-E72D297353CC}">
              <c16:uniqueId val="{00000028-8457-41F1-B19B-8A47D1EFD48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902A-4979-86CA-774162B4006A}"/>
              </c:ext>
            </c:extLst>
          </c:dPt>
          <c:dPt>
            <c:idx val="1"/>
            <c:bubble3D val="0"/>
            <c:spPr>
              <a:solidFill>
                <a:srgbClr val="EA4335"/>
              </a:solidFill>
            </c:spPr>
            <c:extLst>
              <c:ext xmlns:c16="http://schemas.microsoft.com/office/drawing/2014/chart" uri="{C3380CC4-5D6E-409C-BE32-E72D297353CC}">
                <c16:uniqueId val="{00000003-902A-4979-86CA-774162B4006A}"/>
              </c:ext>
            </c:extLst>
          </c:dPt>
          <c:dPt>
            <c:idx val="2"/>
            <c:bubble3D val="0"/>
            <c:spPr>
              <a:solidFill>
                <a:srgbClr val="FBBC04"/>
              </a:solidFill>
            </c:spPr>
            <c:extLst>
              <c:ext xmlns:c16="http://schemas.microsoft.com/office/drawing/2014/chart" uri="{C3380CC4-5D6E-409C-BE32-E72D297353CC}">
                <c16:uniqueId val="{00000005-902A-4979-86CA-774162B4006A}"/>
              </c:ext>
            </c:extLst>
          </c:dPt>
          <c:dPt>
            <c:idx val="3"/>
            <c:bubble3D val="0"/>
            <c:spPr>
              <a:solidFill>
                <a:srgbClr val="34A853"/>
              </a:solidFill>
            </c:spPr>
            <c:extLst>
              <c:ext xmlns:c16="http://schemas.microsoft.com/office/drawing/2014/chart" uri="{C3380CC4-5D6E-409C-BE32-E72D297353CC}">
                <c16:uniqueId val="{00000007-902A-4979-86CA-774162B4006A}"/>
              </c:ext>
            </c:extLst>
          </c:dPt>
          <c:dPt>
            <c:idx val="4"/>
            <c:bubble3D val="0"/>
            <c:spPr>
              <a:solidFill>
                <a:srgbClr val="FF6D01"/>
              </a:solidFill>
            </c:spPr>
            <c:extLst>
              <c:ext xmlns:c16="http://schemas.microsoft.com/office/drawing/2014/chart" uri="{C3380CC4-5D6E-409C-BE32-E72D297353CC}">
                <c16:uniqueId val="{00000009-902A-4979-86CA-774162B4006A}"/>
              </c:ext>
            </c:extLst>
          </c:dPt>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25'!$B$3:$B$7</c:f>
              <c:numCache>
                <c:formatCode>General</c:formatCode>
                <c:ptCount val="5"/>
                <c:pt idx="0">
                  <c:v>3</c:v>
                </c:pt>
                <c:pt idx="1">
                  <c:v>175</c:v>
                </c:pt>
                <c:pt idx="2">
                  <c:v>53</c:v>
                </c:pt>
                <c:pt idx="3">
                  <c:v>143</c:v>
                </c:pt>
                <c:pt idx="4">
                  <c:v>60</c:v>
                </c:pt>
              </c:numCache>
            </c:numRef>
          </c:val>
          <c:extLst>
            <c:ext xmlns:c16="http://schemas.microsoft.com/office/drawing/2014/chart" uri="{C3380CC4-5D6E-409C-BE32-E72D297353CC}">
              <c16:uniqueId val="{0000000A-902A-4979-86CA-774162B4006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25'!$D$3:$D$7</c:f>
              <c:numCache>
                <c:formatCode>General</c:formatCode>
                <c:ptCount val="5"/>
                <c:pt idx="0">
                  <c:v>0</c:v>
                </c:pt>
                <c:pt idx="1">
                  <c:v>30</c:v>
                </c:pt>
                <c:pt idx="2">
                  <c:v>15</c:v>
                </c:pt>
                <c:pt idx="3">
                  <c:v>41</c:v>
                </c:pt>
                <c:pt idx="4">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4B8-4BDE-9827-5C83374A711F}"/>
            </c:ext>
          </c:extLst>
        </c:ser>
        <c:ser>
          <c:idx val="1"/>
          <c:order val="1"/>
          <c:tx>
            <c:strRef>
              <c:f>'Отчет Март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25'!$E$3:$E$7</c:f>
              <c:numCache>
                <c:formatCode>General</c:formatCode>
                <c:ptCount val="5"/>
                <c:pt idx="0">
                  <c:v>0</c:v>
                </c:pt>
                <c:pt idx="1">
                  <c:v>0</c:v>
                </c:pt>
                <c:pt idx="2">
                  <c:v>0</c:v>
                </c:pt>
                <c:pt idx="3">
                  <c:v>2</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4B8-4BDE-9827-5C83374A711F}"/>
            </c:ext>
          </c:extLst>
        </c:ser>
        <c:ser>
          <c:idx val="2"/>
          <c:order val="2"/>
          <c:tx>
            <c:strRef>
              <c:f>'Отчет Март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4B8-4BDE-9827-5C83374A711F}"/>
            </c:ext>
          </c:extLst>
        </c:ser>
        <c:dLbls>
          <c:showLegendKey val="0"/>
          <c:showVal val="0"/>
          <c:showCatName val="0"/>
          <c:showSerName val="0"/>
          <c:showPercent val="0"/>
          <c:showBubbleSize val="0"/>
        </c:dLbls>
        <c:gapWidth val="150"/>
        <c:axId val="1996569069"/>
        <c:axId val="1405672787"/>
      </c:barChart>
      <c:catAx>
        <c:axId val="199656906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05672787"/>
        <c:crosses val="autoZero"/>
        <c:auto val="1"/>
        <c:lblAlgn val="ctr"/>
        <c:lblOffset val="100"/>
        <c:noMultiLvlLbl val="1"/>
      </c:catAx>
      <c:valAx>
        <c:axId val="14056727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965690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5381-46FF-BF1E-F16C253EE93C}"/>
              </c:ext>
            </c:extLst>
          </c:dPt>
          <c:dPt>
            <c:idx val="1"/>
            <c:bubble3D val="0"/>
            <c:spPr>
              <a:solidFill>
                <a:srgbClr val="EA4335"/>
              </a:solidFill>
            </c:spPr>
            <c:extLst>
              <c:ext xmlns:c16="http://schemas.microsoft.com/office/drawing/2014/chart" uri="{C3380CC4-5D6E-409C-BE32-E72D297353CC}">
                <c16:uniqueId val="{00000003-5381-46FF-BF1E-F16C253EE93C}"/>
              </c:ext>
            </c:extLst>
          </c:dPt>
          <c:dPt>
            <c:idx val="2"/>
            <c:bubble3D val="0"/>
            <c:spPr>
              <a:solidFill>
                <a:srgbClr val="FBBC04"/>
              </a:solidFill>
            </c:spPr>
            <c:extLst>
              <c:ext xmlns:c16="http://schemas.microsoft.com/office/drawing/2014/chart" uri="{C3380CC4-5D6E-409C-BE32-E72D297353CC}">
                <c16:uniqueId val="{00000005-5381-46FF-BF1E-F16C253EE93C}"/>
              </c:ext>
            </c:extLst>
          </c:dPt>
          <c:cat>
            <c:strRef>
              <c:f>'Отчет Март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 25'!$D$17:$D$19</c:f>
              <c:numCache>
                <c:formatCode>General</c:formatCode>
                <c:ptCount val="3"/>
                <c:pt idx="0">
                  <c:v>99</c:v>
                </c:pt>
                <c:pt idx="1">
                  <c:v>2</c:v>
                </c:pt>
                <c:pt idx="2">
                  <c:v>0</c:v>
                </c:pt>
              </c:numCache>
            </c:numRef>
          </c:val>
          <c:extLst>
            <c:ext xmlns:c16="http://schemas.microsoft.com/office/drawing/2014/chart" uri="{C3380CC4-5D6E-409C-BE32-E72D297353CC}">
              <c16:uniqueId val="{00000006-5381-46FF-BF1E-F16C253EE93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Февраль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160-4F6E-B461-44C93FA32B39}"/>
              </c:ext>
            </c:extLst>
          </c:dPt>
          <c:dPt>
            <c:idx val="1"/>
            <c:bubble3D val="0"/>
            <c:spPr>
              <a:solidFill>
                <a:srgbClr val="EA4335"/>
              </a:solidFill>
            </c:spPr>
            <c:extLst>
              <c:ext xmlns:c16="http://schemas.microsoft.com/office/drawing/2014/chart" uri="{C3380CC4-5D6E-409C-BE32-E72D297353CC}">
                <c16:uniqueId val="{00000003-0160-4F6E-B461-44C93FA32B39}"/>
              </c:ext>
            </c:extLst>
          </c:dPt>
          <c:dPt>
            <c:idx val="2"/>
            <c:bubble3D val="0"/>
            <c:spPr>
              <a:solidFill>
                <a:srgbClr val="FBBC04"/>
              </a:solidFill>
            </c:spPr>
            <c:extLst>
              <c:ext xmlns:c16="http://schemas.microsoft.com/office/drawing/2014/chart" uri="{C3380CC4-5D6E-409C-BE32-E72D297353CC}">
                <c16:uniqueId val="{00000005-0160-4F6E-B461-44C93FA32B39}"/>
              </c:ext>
            </c:extLst>
          </c:dPt>
          <c:dPt>
            <c:idx val="3"/>
            <c:bubble3D val="0"/>
            <c:spPr>
              <a:solidFill>
                <a:srgbClr val="34A853"/>
              </a:solidFill>
            </c:spPr>
            <c:extLst>
              <c:ext xmlns:c16="http://schemas.microsoft.com/office/drawing/2014/chart" uri="{C3380CC4-5D6E-409C-BE32-E72D297353CC}">
                <c16:uniqueId val="{00000007-0160-4F6E-B461-44C93FA32B39}"/>
              </c:ext>
            </c:extLst>
          </c:dPt>
          <c:dPt>
            <c:idx val="4"/>
            <c:bubble3D val="0"/>
            <c:spPr>
              <a:solidFill>
                <a:srgbClr val="FF6D01"/>
              </a:solidFill>
            </c:spPr>
            <c:extLst>
              <c:ext xmlns:c16="http://schemas.microsoft.com/office/drawing/2014/chart" uri="{C3380CC4-5D6E-409C-BE32-E72D297353CC}">
                <c16:uniqueId val="{00000009-0160-4F6E-B461-44C93FA32B39}"/>
              </c:ext>
            </c:extLst>
          </c:dPt>
          <c:dPt>
            <c:idx val="5"/>
            <c:bubble3D val="0"/>
            <c:spPr>
              <a:solidFill>
                <a:srgbClr val="46BDC6"/>
              </a:solidFill>
            </c:spPr>
            <c:extLst>
              <c:ext xmlns:c16="http://schemas.microsoft.com/office/drawing/2014/chart" uri="{C3380CC4-5D6E-409C-BE32-E72D297353CC}">
                <c16:uniqueId val="{0000000B-0160-4F6E-B461-44C93FA32B39}"/>
              </c:ext>
            </c:extLst>
          </c:dPt>
          <c:dPt>
            <c:idx val="6"/>
            <c:bubble3D val="0"/>
            <c:spPr>
              <a:solidFill>
                <a:srgbClr val="7BAAF7"/>
              </a:solidFill>
            </c:spPr>
            <c:extLst>
              <c:ext xmlns:c16="http://schemas.microsoft.com/office/drawing/2014/chart" uri="{C3380CC4-5D6E-409C-BE32-E72D297353CC}">
                <c16:uniqueId val="{0000000D-0160-4F6E-B461-44C93FA32B39}"/>
              </c:ext>
            </c:extLst>
          </c:dPt>
          <c:dPt>
            <c:idx val="7"/>
            <c:bubble3D val="0"/>
            <c:spPr>
              <a:solidFill>
                <a:srgbClr val="F07B72"/>
              </a:solidFill>
            </c:spPr>
            <c:extLst>
              <c:ext xmlns:c16="http://schemas.microsoft.com/office/drawing/2014/chart" uri="{C3380CC4-5D6E-409C-BE32-E72D297353CC}">
                <c16:uniqueId val="{0000000F-0160-4F6E-B461-44C93FA32B39}"/>
              </c:ext>
            </c:extLst>
          </c:dPt>
          <c:dPt>
            <c:idx val="8"/>
            <c:bubble3D val="0"/>
            <c:spPr>
              <a:solidFill>
                <a:srgbClr val="FCD04F"/>
              </a:solidFill>
            </c:spPr>
            <c:extLst>
              <c:ext xmlns:c16="http://schemas.microsoft.com/office/drawing/2014/chart" uri="{C3380CC4-5D6E-409C-BE32-E72D297353CC}">
                <c16:uniqueId val="{00000011-0160-4F6E-B461-44C93FA32B39}"/>
              </c:ext>
            </c:extLst>
          </c:dPt>
          <c:dPt>
            <c:idx val="9"/>
            <c:bubble3D val="0"/>
            <c:spPr>
              <a:solidFill>
                <a:srgbClr val="71C287"/>
              </a:solidFill>
            </c:spPr>
            <c:extLst>
              <c:ext xmlns:c16="http://schemas.microsoft.com/office/drawing/2014/chart" uri="{C3380CC4-5D6E-409C-BE32-E72D297353CC}">
                <c16:uniqueId val="{00000013-0160-4F6E-B461-44C93FA32B39}"/>
              </c:ext>
            </c:extLst>
          </c:dPt>
          <c:dPt>
            <c:idx val="10"/>
            <c:bubble3D val="0"/>
            <c:spPr>
              <a:solidFill>
                <a:srgbClr val="FF994D"/>
              </a:solidFill>
            </c:spPr>
            <c:extLst>
              <c:ext xmlns:c16="http://schemas.microsoft.com/office/drawing/2014/chart" uri="{C3380CC4-5D6E-409C-BE32-E72D297353CC}">
                <c16:uniqueId val="{00000015-0160-4F6E-B461-44C93FA32B39}"/>
              </c:ext>
            </c:extLst>
          </c:dPt>
          <c:dPt>
            <c:idx val="11"/>
            <c:bubble3D val="0"/>
            <c:spPr>
              <a:solidFill>
                <a:srgbClr val="7ED1D7"/>
              </a:solidFill>
            </c:spPr>
            <c:extLst>
              <c:ext xmlns:c16="http://schemas.microsoft.com/office/drawing/2014/chart" uri="{C3380CC4-5D6E-409C-BE32-E72D297353CC}">
                <c16:uniqueId val="{00000017-0160-4F6E-B461-44C93FA32B39}"/>
              </c:ext>
            </c:extLst>
          </c:dPt>
          <c:dPt>
            <c:idx val="12"/>
            <c:bubble3D val="0"/>
            <c:spPr>
              <a:solidFill>
                <a:srgbClr val="B3CEFB"/>
              </a:solidFill>
            </c:spPr>
            <c:extLst>
              <c:ext xmlns:c16="http://schemas.microsoft.com/office/drawing/2014/chart" uri="{C3380CC4-5D6E-409C-BE32-E72D297353CC}">
                <c16:uniqueId val="{00000019-0160-4F6E-B461-44C93FA32B39}"/>
              </c:ext>
            </c:extLst>
          </c:dPt>
          <c:dPt>
            <c:idx val="13"/>
            <c:bubble3D val="0"/>
            <c:spPr>
              <a:solidFill>
                <a:srgbClr val="F7B4AE"/>
              </a:solidFill>
            </c:spPr>
            <c:extLst>
              <c:ext xmlns:c16="http://schemas.microsoft.com/office/drawing/2014/chart" uri="{C3380CC4-5D6E-409C-BE32-E72D297353CC}">
                <c16:uniqueId val="{0000001B-0160-4F6E-B461-44C93FA32B39}"/>
              </c:ext>
            </c:extLst>
          </c:dPt>
          <c:dPt>
            <c:idx val="14"/>
            <c:bubble3D val="0"/>
            <c:spPr>
              <a:solidFill>
                <a:srgbClr val="FDE49B"/>
              </a:solidFill>
            </c:spPr>
            <c:extLst>
              <c:ext xmlns:c16="http://schemas.microsoft.com/office/drawing/2014/chart" uri="{C3380CC4-5D6E-409C-BE32-E72D297353CC}">
                <c16:uniqueId val="{0000001D-0160-4F6E-B461-44C93FA32B39}"/>
              </c:ext>
            </c:extLst>
          </c:dPt>
          <c:cat>
            <c:strRef>
              <c:f>'Отчет Февраль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Февраль 25'!$I$3:$I$17</c:f>
              <c:numCache>
                <c:formatCode>General</c:formatCode>
                <c:ptCount val="15"/>
                <c:pt idx="0">
                  <c:v>1</c:v>
                </c:pt>
                <c:pt idx="1">
                  <c:v>2</c:v>
                </c:pt>
                <c:pt idx="2">
                  <c:v>2</c:v>
                </c:pt>
                <c:pt idx="3">
                  <c:v>11</c:v>
                </c:pt>
                <c:pt idx="4">
                  <c:v>2</c:v>
                </c:pt>
                <c:pt idx="5">
                  <c:v>0</c:v>
                </c:pt>
                <c:pt idx="6">
                  <c:v>0</c:v>
                </c:pt>
                <c:pt idx="7">
                  <c:v>26</c:v>
                </c:pt>
                <c:pt idx="8">
                  <c:v>0</c:v>
                </c:pt>
                <c:pt idx="9">
                  <c:v>1</c:v>
                </c:pt>
                <c:pt idx="10">
                  <c:v>0</c:v>
                </c:pt>
                <c:pt idx="11">
                  <c:v>0</c:v>
                </c:pt>
                <c:pt idx="12">
                  <c:v>0</c:v>
                </c:pt>
                <c:pt idx="13">
                  <c:v>0</c:v>
                </c:pt>
                <c:pt idx="14">
                  <c:v>1</c:v>
                </c:pt>
              </c:numCache>
            </c:numRef>
          </c:val>
          <c:extLst>
            <c:ext xmlns:c16="http://schemas.microsoft.com/office/drawing/2014/chart" uri="{C3380CC4-5D6E-409C-BE32-E72D297353CC}">
              <c16:uniqueId val="{0000001E-0160-4F6E-B461-44C93FA32B3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Февраль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DEA-4248-922F-12254DDFABBE}"/>
              </c:ext>
            </c:extLst>
          </c:dPt>
          <c:dPt>
            <c:idx val="1"/>
            <c:bubble3D val="0"/>
            <c:spPr>
              <a:solidFill>
                <a:srgbClr val="EA4335"/>
              </a:solidFill>
            </c:spPr>
            <c:extLst>
              <c:ext xmlns:c16="http://schemas.microsoft.com/office/drawing/2014/chart" uri="{C3380CC4-5D6E-409C-BE32-E72D297353CC}">
                <c16:uniqueId val="{00000003-EDEA-4248-922F-12254DDFABBE}"/>
              </c:ext>
            </c:extLst>
          </c:dPt>
          <c:dPt>
            <c:idx val="2"/>
            <c:bubble3D val="0"/>
            <c:spPr>
              <a:solidFill>
                <a:srgbClr val="FBBC04"/>
              </a:solidFill>
            </c:spPr>
            <c:extLst>
              <c:ext xmlns:c16="http://schemas.microsoft.com/office/drawing/2014/chart" uri="{C3380CC4-5D6E-409C-BE32-E72D297353CC}">
                <c16:uniqueId val="{00000005-EDEA-4248-922F-12254DDFABBE}"/>
              </c:ext>
            </c:extLst>
          </c:dPt>
          <c:dPt>
            <c:idx val="3"/>
            <c:bubble3D val="0"/>
            <c:spPr>
              <a:solidFill>
                <a:srgbClr val="34A853"/>
              </a:solidFill>
            </c:spPr>
            <c:extLst>
              <c:ext xmlns:c16="http://schemas.microsoft.com/office/drawing/2014/chart" uri="{C3380CC4-5D6E-409C-BE32-E72D297353CC}">
                <c16:uniqueId val="{00000007-EDEA-4248-922F-12254DDFABBE}"/>
              </c:ext>
            </c:extLst>
          </c:dPt>
          <c:dPt>
            <c:idx val="4"/>
            <c:bubble3D val="0"/>
            <c:spPr>
              <a:solidFill>
                <a:srgbClr val="FF6D01"/>
              </a:solidFill>
            </c:spPr>
            <c:extLst>
              <c:ext xmlns:c16="http://schemas.microsoft.com/office/drawing/2014/chart" uri="{C3380CC4-5D6E-409C-BE32-E72D297353CC}">
                <c16:uniqueId val="{00000009-EDEA-4248-922F-12254DDFABBE}"/>
              </c:ext>
            </c:extLst>
          </c:dPt>
          <c:dPt>
            <c:idx val="5"/>
            <c:bubble3D val="0"/>
            <c:spPr>
              <a:solidFill>
                <a:srgbClr val="46BDC6"/>
              </a:solidFill>
            </c:spPr>
            <c:extLst>
              <c:ext xmlns:c16="http://schemas.microsoft.com/office/drawing/2014/chart" uri="{C3380CC4-5D6E-409C-BE32-E72D297353CC}">
                <c16:uniqueId val="{0000000B-EDEA-4248-922F-12254DDFABBE}"/>
              </c:ext>
            </c:extLst>
          </c:dPt>
          <c:dPt>
            <c:idx val="6"/>
            <c:bubble3D val="0"/>
            <c:spPr>
              <a:solidFill>
                <a:srgbClr val="7BAAF7"/>
              </a:solidFill>
            </c:spPr>
            <c:extLst>
              <c:ext xmlns:c16="http://schemas.microsoft.com/office/drawing/2014/chart" uri="{C3380CC4-5D6E-409C-BE32-E72D297353CC}">
                <c16:uniqueId val="{0000000D-EDEA-4248-922F-12254DDFABBE}"/>
              </c:ext>
            </c:extLst>
          </c:dPt>
          <c:dPt>
            <c:idx val="7"/>
            <c:bubble3D val="0"/>
            <c:spPr>
              <a:solidFill>
                <a:srgbClr val="F07B72"/>
              </a:solidFill>
            </c:spPr>
            <c:extLst>
              <c:ext xmlns:c16="http://schemas.microsoft.com/office/drawing/2014/chart" uri="{C3380CC4-5D6E-409C-BE32-E72D297353CC}">
                <c16:uniqueId val="{0000000F-EDEA-4248-922F-12254DDFABBE}"/>
              </c:ext>
            </c:extLst>
          </c:dPt>
          <c:dPt>
            <c:idx val="8"/>
            <c:bubble3D val="0"/>
            <c:spPr>
              <a:solidFill>
                <a:srgbClr val="FCD04F"/>
              </a:solidFill>
            </c:spPr>
            <c:extLst>
              <c:ext xmlns:c16="http://schemas.microsoft.com/office/drawing/2014/chart" uri="{C3380CC4-5D6E-409C-BE32-E72D297353CC}">
                <c16:uniqueId val="{00000011-EDEA-4248-922F-12254DDFABBE}"/>
              </c:ext>
            </c:extLst>
          </c:dPt>
          <c:dPt>
            <c:idx val="9"/>
            <c:bubble3D val="0"/>
            <c:spPr>
              <a:solidFill>
                <a:srgbClr val="71C287"/>
              </a:solidFill>
            </c:spPr>
            <c:extLst>
              <c:ext xmlns:c16="http://schemas.microsoft.com/office/drawing/2014/chart" uri="{C3380CC4-5D6E-409C-BE32-E72D297353CC}">
                <c16:uniqueId val="{00000013-EDEA-4248-922F-12254DDFABBE}"/>
              </c:ext>
            </c:extLst>
          </c:dPt>
          <c:cat>
            <c:strRef>
              <c:f>'Отчет Февраль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Февраль 25'!$B$3:$B$12</c:f>
              <c:numCache>
                <c:formatCode>General</c:formatCode>
                <c:ptCount val="10"/>
                <c:pt idx="0">
                  <c:v>0</c:v>
                </c:pt>
                <c:pt idx="1">
                  <c:v>0</c:v>
                </c:pt>
                <c:pt idx="2">
                  <c:v>121</c:v>
                </c:pt>
                <c:pt idx="3">
                  <c:v>71</c:v>
                </c:pt>
                <c:pt idx="4">
                  <c:v>0</c:v>
                </c:pt>
                <c:pt idx="5">
                  <c:v>108</c:v>
                </c:pt>
                <c:pt idx="6">
                  <c:v>92</c:v>
                </c:pt>
                <c:pt idx="7">
                  <c:v>0</c:v>
                </c:pt>
                <c:pt idx="8">
                  <c:v>0</c:v>
                </c:pt>
                <c:pt idx="9">
                  <c:v>392</c:v>
                </c:pt>
              </c:numCache>
            </c:numRef>
          </c:val>
          <c:extLst>
            <c:ext xmlns:c16="http://schemas.microsoft.com/office/drawing/2014/chart" uri="{C3380CC4-5D6E-409C-BE32-E72D297353CC}">
              <c16:uniqueId val="{00000014-EDEA-4248-922F-12254DDFABB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Февраль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25'!$D$3:$D$9</c:f>
              <c:numCache>
                <c:formatCode>General</c:formatCode>
                <c:ptCount val="7"/>
                <c:pt idx="0">
                  <c:v>0</c:v>
                </c:pt>
                <c:pt idx="1">
                  <c:v>0</c:v>
                </c:pt>
                <c:pt idx="2">
                  <c:v>35</c:v>
                </c:pt>
                <c:pt idx="3">
                  <c:v>14</c:v>
                </c:pt>
                <c:pt idx="4">
                  <c:v>0</c:v>
                </c:pt>
                <c:pt idx="5">
                  <c:v>22</c:v>
                </c:pt>
                <c:pt idx="6">
                  <c:v>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878-438C-AFC1-E11CCD77C751}"/>
            </c:ext>
          </c:extLst>
        </c:ser>
        <c:ser>
          <c:idx val="1"/>
          <c:order val="1"/>
          <c:tx>
            <c:strRef>
              <c:f>'Отчет Февраль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25'!$E$3:$E$9</c:f>
              <c:numCache>
                <c:formatCode>General</c:formatCode>
                <c:ptCount val="7"/>
                <c:pt idx="0">
                  <c:v>0</c:v>
                </c:pt>
                <c:pt idx="1">
                  <c:v>0</c:v>
                </c:pt>
                <c:pt idx="2">
                  <c:v>0</c:v>
                </c:pt>
                <c:pt idx="3">
                  <c:v>0</c:v>
                </c:pt>
                <c:pt idx="4">
                  <c:v>0</c:v>
                </c:pt>
                <c:pt idx="5">
                  <c:v>4</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878-438C-AFC1-E11CCD77C751}"/>
            </c:ext>
          </c:extLst>
        </c:ser>
        <c:ser>
          <c:idx val="2"/>
          <c:order val="2"/>
          <c:tx>
            <c:strRef>
              <c:f>'Отчет Февраль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25'!$F$3:$F$9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878-438C-AFC1-E11CCD77C751}"/>
            </c:ext>
          </c:extLst>
        </c:ser>
        <c:dLbls>
          <c:showLegendKey val="0"/>
          <c:showVal val="0"/>
          <c:showCatName val="0"/>
          <c:showSerName val="0"/>
          <c:showPercent val="0"/>
          <c:showBubbleSize val="0"/>
        </c:dLbls>
        <c:gapWidth val="150"/>
        <c:axId val="1857321501"/>
        <c:axId val="1742187831"/>
      </c:barChart>
      <c:catAx>
        <c:axId val="185732150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42187831"/>
        <c:crosses val="autoZero"/>
        <c:auto val="1"/>
        <c:lblAlgn val="ctr"/>
        <c:lblOffset val="100"/>
        <c:noMultiLvlLbl val="1"/>
      </c:catAx>
      <c:valAx>
        <c:axId val="17421878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573215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B75-4E67-8EF2-B37AA25524E7}"/>
              </c:ext>
            </c:extLst>
          </c:dPt>
          <c:dPt>
            <c:idx val="1"/>
            <c:bubble3D val="0"/>
            <c:spPr>
              <a:solidFill>
                <a:srgbClr val="EA4335"/>
              </a:solidFill>
            </c:spPr>
            <c:extLst>
              <c:ext xmlns:c16="http://schemas.microsoft.com/office/drawing/2014/chart" uri="{C3380CC4-5D6E-409C-BE32-E72D297353CC}">
                <c16:uniqueId val="{00000003-8B75-4E67-8EF2-B37AA25524E7}"/>
              </c:ext>
            </c:extLst>
          </c:dPt>
          <c:dPt>
            <c:idx val="2"/>
            <c:bubble3D val="0"/>
            <c:spPr>
              <a:solidFill>
                <a:srgbClr val="FBBC04"/>
              </a:solidFill>
            </c:spPr>
            <c:extLst>
              <c:ext xmlns:c16="http://schemas.microsoft.com/office/drawing/2014/chart" uri="{C3380CC4-5D6E-409C-BE32-E72D297353CC}">
                <c16:uniqueId val="{00000005-8B75-4E67-8EF2-B37AA25524E7}"/>
              </c:ext>
            </c:extLst>
          </c:dPt>
          <c:cat>
            <c:strRef>
              <c:f>'Отчет Февраль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Февраль 25'!$D$17:$D$19</c:f>
              <c:numCache>
                <c:formatCode>General</c:formatCode>
                <c:ptCount val="3"/>
                <c:pt idx="0">
                  <c:v>95</c:v>
                </c:pt>
                <c:pt idx="1">
                  <c:v>5</c:v>
                </c:pt>
                <c:pt idx="2">
                  <c:v>1</c:v>
                </c:pt>
              </c:numCache>
            </c:numRef>
          </c:val>
          <c:extLst>
            <c:ext xmlns:c16="http://schemas.microsoft.com/office/drawing/2014/chart" uri="{C3380CC4-5D6E-409C-BE32-E72D297353CC}">
              <c16:uniqueId val="{00000006-8B75-4E67-8EF2-B37AA25524E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077-4158-8D8A-612CE1410847}"/>
              </c:ext>
            </c:extLst>
          </c:dPt>
          <c:dPt>
            <c:idx val="1"/>
            <c:bubble3D val="0"/>
            <c:spPr>
              <a:solidFill>
                <a:srgbClr val="EA4335"/>
              </a:solidFill>
            </c:spPr>
            <c:extLst>
              <c:ext xmlns:c16="http://schemas.microsoft.com/office/drawing/2014/chart" uri="{C3380CC4-5D6E-409C-BE32-E72D297353CC}">
                <c16:uniqueId val="{00000003-5077-4158-8D8A-612CE1410847}"/>
              </c:ext>
            </c:extLst>
          </c:dPt>
          <c:dPt>
            <c:idx val="2"/>
            <c:bubble3D val="0"/>
            <c:spPr>
              <a:solidFill>
                <a:srgbClr val="FBBC04"/>
              </a:solidFill>
            </c:spPr>
            <c:extLst>
              <c:ext xmlns:c16="http://schemas.microsoft.com/office/drawing/2014/chart" uri="{C3380CC4-5D6E-409C-BE32-E72D297353CC}">
                <c16:uniqueId val="{00000005-5077-4158-8D8A-612CE1410847}"/>
              </c:ext>
            </c:extLst>
          </c:dPt>
          <c:dPt>
            <c:idx val="3"/>
            <c:bubble3D val="0"/>
            <c:spPr>
              <a:solidFill>
                <a:srgbClr val="34A853"/>
              </a:solidFill>
            </c:spPr>
            <c:extLst>
              <c:ext xmlns:c16="http://schemas.microsoft.com/office/drawing/2014/chart" uri="{C3380CC4-5D6E-409C-BE32-E72D297353CC}">
                <c16:uniqueId val="{00000007-5077-4158-8D8A-612CE1410847}"/>
              </c:ext>
            </c:extLst>
          </c:dPt>
          <c:dPt>
            <c:idx val="4"/>
            <c:bubble3D val="0"/>
            <c:spPr>
              <a:solidFill>
                <a:srgbClr val="FF6D01"/>
              </a:solidFill>
            </c:spPr>
            <c:extLst>
              <c:ext xmlns:c16="http://schemas.microsoft.com/office/drawing/2014/chart" uri="{C3380CC4-5D6E-409C-BE32-E72D297353CC}">
                <c16:uniqueId val="{00000009-5077-4158-8D8A-612CE1410847}"/>
              </c:ext>
            </c:extLst>
          </c:dPt>
          <c:dPt>
            <c:idx val="5"/>
            <c:bubble3D val="0"/>
            <c:spPr>
              <a:solidFill>
                <a:srgbClr val="46BDC6"/>
              </a:solidFill>
            </c:spPr>
            <c:extLst>
              <c:ext xmlns:c16="http://schemas.microsoft.com/office/drawing/2014/chart" uri="{C3380CC4-5D6E-409C-BE32-E72D297353CC}">
                <c16:uniqueId val="{0000000B-5077-4158-8D8A-612CE1410847}"/>
              </c:ext>
            </c:extLst>
          </c:dPt>
          <c:dPt>
            <c:idx val="6"/>
            <c:bubble3D val="0"/>
            <c:spPr>
              <a:solidFill>
                <a:srgbClr val="7BAAF7"/>
              </a:solidFill>
            </c:spPr>
            <c:extLst>
              <c:ext xmlns:c16="http://schemas.microsoft.com/office/drawing/2014/chart" uri="{C3380CC4-5D6E-409C-BE32-E72D297353CC}">
                <c16:uniqueId val="{0000000D-5077-4158-8D8A-612CE1410847}"/>
              </c:ext>
            </c:extLst>
          </c:dPt>
          <c:dPt>
            <c:idx val="7"/>
            <c:bubble3D val="0"/>
            <c:spPr>
              <a:solidFill>
                <a:srgbClr val="F07B72"/>
              </a:solidFill>
            </c:spPr>
            <c:extLst>
              <c:ext xmlns:c16="http://schemas.microsoft.com/office/drawing/2014/chart" uri="{C3380CC4-5D6E-409C-BE32-E72D297353CC}">
                <c16:uniqueId val="{0000000F-5077-4158-8D8A-612CE1410847}"/>
              </c:ext>
            </c:extLst>
          </c:dPt>
          <c:dPt>
            <c:idx val="8"/>
            <c:bubble3D val="0"/>
            <c:spPr>
              <a:solidFill>
                <a:srgbClr val="FCD04F"/>
              </a:solidFill>
            </c:spPr>
            <c:extLst>
              <c:ext xmlns:c16="http://schemas.microsoft.com/office/drawing/2014/chart" uri="{C3380CC4-5D6E-409C-BE32-E72D297353CC}">
                <c16:uniqueId val="{00000011-5077-4158-8D8A-612CE1410847}"/>
              </c:ext>
            </c:extLst>
          </c:dPt>
          <c:dPt>
            <c:idx val="9"/>
            <c:bubble3D val="0"/>
            <c:spPr>
              <a:solidFill>
                <a:srgbClr val="71C287"/>
              </a:solidFill>
            </c:spPr>
            <c:extLst>
              <c:ext xmlns:c16="http://schemas.microsoft.com/office/drawing/2014/chart" uri="{C3380CC4-5D6E-409C-BE32-E72D297353CC}">
                <c16:uniqueId val="{00000013-5077-4158-8D8A-612CE1410847}"/>
              </c:ext>
            </c:extLst>
          </c:dPt>
          <c:dPt>
            <c:idx val="10"/>
            <c:bubble3D val="0"/>
            <c:spPr>
              <a:solidFill>
                <a:srgbClr val="FF994D"/>
              </a:solidFill>
            </c:spPr>
            <c:extLst>
              <c:ext xmlns:c16="http://schemas.microsoft.com/office/drawing/2014/chart" uri="{C3380CC4-5D6E-409C-BE32-E72D297353CC}">
                <c16:uniqueId val="{00000015-5077-4158-8D8A-612CE1410847}"/>
              </c:ext>
            </c:extLst>
          </c:dPt>
          <c:dPt>
            <c:idx val="11"/>
            <c:bubble3D val="0"/>
            <c:spPr>
              <a:solidFill>
                <a:srgbClr val="7ED1D7"/>
              </a:solidFill>
            </c:spPr>
            <c:extLst>
              <c:ext xmlns:c16="http://schemas.microsoft.com/office/drawing/2014/chart" uri="{C3380CC4-5D6E-409C-BE32-E72D297353CC}">
                <c16:uniqueId val="{00000017-5077-4158-8D8A-612CE1410847}"/>
              </c:ext>
            </c:extLst>
          </c:dPt>
          <c:dPt>
            <c:idx val="12"/>
            <c:bubble3D val="0"/>
            <c:spPr>
              <a:solidFill>
                <a:srgbClr val="B3CEFB"/>
              </a:solidFill>
            </c:spPr>
            <c:extLst>
              <c:ext xmlns:c16="http://schemas.microsoft.com/office/drawing/2014/chart" uri="{C3380CC4-5D6E-409C-BE32-E72D297353CC}">
                <c16:uniqueId val="{00000019-5077-4158-8D8A-612CE1410847}"/>
              </c:ext>
            </c:extLst>
          </c:dPt>
          <c:dPt>
            <c:idx val="13"/>
            <c:bubble3D val="0"/>
            <c:spPr>
              <a:solidFill>
                <a:srgbClr val="F7B4AE"/>
              </a:solidFill>
            </c:spPr>
            <c:extLst>
              <c:ext xmlns:c16="http://schemas.microsoft.com/office/drawing/2014/chart" uri="{C3380CC4-5D6E-409C-BE32-E72D297353CC}">
                <c16:uniqueId val="{0000001B-5077-4158-8D8A-612CE1410847}"/>
              </c:ext>
            </c:extLst>
          </c:dPt>
          <c:dPt>
            <c:idx val="14"/>
            <c:bubble3D val="0"/>
            <c:spPr>
              <a:solidFill>
                <a:srgbClr val="FDE49B"/>
              </a:solidFill>
            </c:spPr>
            <c:extLst>
              <c:ext xmlns:c16="http://schemas.microsoft.com/office/drawing/2014/chart" uri="{C3380CC4-5D6E-409C-BE32-E72D297353CC}">
                <c16:uniqueId val="{0000001D-5077-4158-8D8A-612CE1410847}"/>
              </c:ext>
            </c:extLst>
          </c:dPt>
          <c:cat>
            <c:strRef>
              <c:f>'Отчет Январь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Январь 25'!$I$3:$I$17</c:f>
              <c:numCache>
                <c:formatCode>General</c:formatCode>
                <c:ptCount val="15"/>
                <c:pt idx="0">
                  <c:v>0</c:v>
                </c:pt>
                <c:pt idx="1">
                  <c:v>1</c:v>
                </c:pt>
                <c:pt idx="2">
                  <c:v>0</c:v>
                </c:pt>
                <c:pt idx="3">
                  <c:v>20</c:v>
                </c:pt>
                <c:pt idx="4">
                  <c:v>4</c:v>
                </c:pt>
                <c:pt idx="5">
                  <c:v>0</c:v>
                </c:pt>
                <c:pt idx="6">
                  <c:v>1</c:v>
                </c:pt>
                <c:pt idx="7">
                  <c:v>22</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5077-4158-8D8A-612CE141084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D7A-46B9-8B46-8BA3136DC866}"/>
              </c:ext>
            </c:extLst>
          </c:dPt>
          <c:dPt>
            <c:idx val="1"/>
            <c:bubble3D val="0"/>
            <c:spPr>
              <a:solidFill>
                <a:srgbClr val="EA4335"/>
              </a:solidFill>
            </c:spPr>
            <c:extLst>
              <c:ext xmlns:c16="http://schemas.microsoft.com/office/drawing/2014/chart" uri="{C3380CC4-5D6E-409C-BE32-E72D297353CC}">
                <c16:uniqueId val="{00000003-5D7A-46B9-8B46-8BA3136DC866}"/>
              </c:ext>
            </c:extLst>
          </c:dPt>
          <c:dPt>
            <c:idx val="2"/>
            <c:bubble3D val="0"/>
            <c:spPr>
              <a:solidFill>
                <a:srgbClr val="FBBC04"/>
              </a:solidFill>
            </c:spPr>
            <c:extLst>
              <c:ext xmlns:c16="http://schemas.microsoft.com/office/drawing/2014/chart" uri="{C3380CC4-5D6E-409C-BE32-E72D297353CC}">
                <c16:uniqueId val="{00000005-5D7A-46B9-8B46-8BA3136DC866}"/>
              </c:ext>
            </c:extLst>
          </c:dPt>
          <c:dPt>
            <c:idx val="3"/>
            <c:bubble3D val="0"/>
            <c:spPr>
              <a:solidFill>
                <a:srgbClr val="34A853"/>
              </a:solidFill>
            </c:spPr>
            <c:extLst>
              <c:ext xmlns:c16="http://schemas.microsoft.com/office/drawing/2014/chart" uri="{C3380CC4-5D6E-409C-BE32-E72D297353CC}">
                <c16:uniqueId val="{00000007-5D7A-46B9-8B46-8BA3136DC866}"/>
              </c:ext>
            </c:extLst>
          </c:dPt>
          <c:dPt>
            <c:idx val="4"/>
            <c:bubble3D val="0"/>
            <c:spPr>
              <a:solidFill>
                <a:srgbClr val="FF6D01"/>
              </a:solidFill>
            </c:spPr>
            <c:extLst>
              <c:ext xmlns:c16="http://schemas.microsoft.com/office/drawing/2014/chart" uri="{C3380CC4-5D6E-409C-BE32-E72D297353CC}">
                <c16:uniqueId val="{00000009-5D7A-46B9-8B46-8BA3136DC866}"/>
              </c:ext>
            </c:extLst>
          </c:dPt>
          <c:dPt>
            <c:idx val="5"/>
            <c:bubble3D val="0"/>
            <c:spPr>
              <a:solidFill>
                <a:srgbClr val="46BDC6"/>
              </a:solidFill>
            </c:spPr>
            <c:extLst>
              <c:ext xmlns:c16="http://schemas.microsoft.com/office/drawing/2014/chart" uri="{C3380CC4-5D6E-409C-BE32-E72D297353CC}">
                <c16:uniqueId val="{0000000B-5D7A-46B9-8B46-8BA3136DC866}"/>
              </c:ext>
            </c:extLst>
          </c:dPt>
          <c:dPt>
            <c:idx val="6"/>
            <c:bubble3D val="0"/>
            <c:spPr>
              <a:solidFill>
                <a:srgbClr val="7BAAF7"/>
              </a:solidFill>
            </c:spPr>
            <c:extLst>
              <c:ext xmlns:c16="http://schemas.microsoft.com/office/drawing/2014/chart" uri="{C3380CC4-5D6E-409C-BE32-E72D297353CC}">
                <c16:uniqueId val="{0000000D-5D7A-46B9-8B46-8BA3136DC866}"/>
              </c:ext>
            </c:extLst>
          </c:dPt>
          <c:dPt>
            <c:idx val="7"/>
            <c:bubble3D val="0"/>
            <c:spPr>
              <a:solidFill>
                <a:srgbClr val="F07B72"/>
              </a:solidFill>
            </c:spPr>
            <c:extLst>
              <c:ext xmlns:c16="http://schemas.microsoft.com/office/drawing/2014/chart" uri="{C3380CC4-5D6E-409C-BE32-E72D297353CC}">
                <c16:uniqueId val="{0000000F-5D7A-46B9-8B46-8BA3136DC866}"/>
              </c:ext>
            </c:extLst>
          </c:dPt>
          <c:dPt>
            <c:idx val="8"/>
            <c:bubble3D val="0"/>
            <c:spPr>
              <a:solidFill>
                <a:srgbClr val="FCD04F"/>
              </a:solidFill>
            </c:spPr>
            <c:extLst>
              <c:ext xmlns:c16="http://schemas.microsoft.com/office/drawing/2014/chart" uri="{C3380CC4-5D6E-409C-BE32-E72D297353CC}">
                <c16:uniqueId val="{00000011-5D7A-46B9-8B46-8BA3136DC866}"/>
              </c:ext>
            </c:extLst>
          </c:dPt>
          <c:dPt>
            <c:idx val="9"/>
            <c:bubble3D val="0"/>
            <c:spPr>
              <a:solidFill>
                <a:srgbClr val="71C287"/>
              </a:solidFill>
            </c:spPr>
            <c:extLst>
              <c:ext xmlns:c16="http://schemas.microsoft.com/office/drawing/2014/chart" uri="{C3380CC4-5D6E-409C-BE32-E72D297353CC}">
                <c16:uniqueId val="{00000013-5D7A-46B9-8B46-8BA3136DC866}"/>
              </c:ext>
            </c:extLst>
          </c:dPt>
          <c:cat>
            <c:strRef>
              <c:f>'Отчет Январь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Январь 25'!$B$3:$B$12</c:f>
              <c:numCache>
                <c:formatCode>General</c:formatCode>
                <c:ptCount val="10"/>
                <c:pt idx="0">
                  <c:v>0</c:v>
                </c:pt>
                <c:pt idx="1">
                  <c:v>0</c:v>
                </c:pt>
                <c:pt idx="2">
                  <c:v>100</c:v>
                </c:pt>
                <c:pt idx="3">
                  <c:v>73</c:v>
                </c:pt>
                <c:pt idx="4">
                  <c:v>0</c:v>
                </c:pt>
                <c:pt idx="5">
                  <c:v>138</c:v>
                </c:pt>
                <c:pt idx="6">
                  <c:v>113</c:v>
                </c:pt>
                <c:pt idx="7">
                  <c:v>2</c:v>
                </c:pt>
                <c:pt idx="8">
                  <c:v>8</c:v>
                </c:pt>
                <c:pt idx="9">
                  <c:v>434</c:v>
                </c:pt>
              </c:numCache>
            </c:numRef>
          </c:val>
          <c:extLst>
            <c:ext xmlns:c16="http://schemas.microsoft.com/office/drawing/2014/chart" uri="{C3380CC4-5D6E-409C-BE32-E72D297353CC}">
              <c16:uniqueId val="{00000014-5D7A-46B9-8B46-8BA3136DC86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25'!$D$3:$D$9</c:f>
              <c:numCache>
                <c:formatCode>General</c:formatCode>
                <c:ptCount val="7"/>
                <c:pt idx="0">
                  <c:v>0</c:v>
                </c:pt>
                <c:pt idx="1">
                  <c:v>0</c:v>
                </c:pt>
                <c:pt idx="2">
                  <c:v>41</c:v>
                </c:pt>
                <c:pt idx="3">
                  <c:v>11</c:v>
                </c:pt>
                <c:pt idx="4">
                  <c:v>0</c:v>
                </c:pt>
                <c:pt idx="5">
                  <c:v>31</c:v>
                </c:pt>
                <c:pt idx="6">
                  <c:v>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FFE-4BA6-BB29-A6B8AF91E9F4}"/>
            </c:ext>
          </c:extLst>
        </c:ser>
        <c:ser>
          <c:idx val="1"/>
          <c:order val="1"/>
          <c:tx>
            <c:strRef>
              <c:f>'Отчет Январь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25'!$E$3:$E$9</c:f>
              <c:numCache>
                <c:formatCode>General</c:formatCode>
                <c:ptCount val="7"/>
                <c:pt idx="0">
                  <c:v>0</c:v>
                </c:pt>
                <c:pt idx="1">
                  <c:v>0</c:v>
                </c:pt>
                <c:pt idx="2">
                  <c:v>0</c:v>
                </c:pt>
                <c:pt idx="3">
                  <c:v>0</c:v>
                </c:pt>
                <c:pt idx="4">
                  <c:v>0</c:v>
                </c:pt>
                <c:pt idx="5">
                  <c:v>3</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FFE-4BA6-BB29-A6B8AF91E9F4}"/>
            </c:ext>
          </c:extLst>
        </c:ser>
        <c:ser>
          <c:idx val="2"/>
          <c:order val="2"/>
          <c:tx>
            <c:strRef>
              <c:f>'Отчет Январь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25'!$F$3:$F$9</c:f>
              <c:numCache>
                <c:formatCode>General</c:formatCode>
                <c:ptCount val="7"/>
                <c:pt idx="0">
                  <c:v>0</c:v>
                </c:pt>
                <c:pt idx="1">
                  <c:v>0</c:v>
                </c:pt>
                <c:pt idx="2">
                  <c:v>2</c:v>
                </c:pt>
                <c:pt idx="3">
                  <c:v>2</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FFE-4BA6-BB29-A6B8AF91E9F4}"/>
            </c:ext>
          </c:extLst>
        </c:ser>
        <c:dLbls>
          <c:showLegendKey val="0"/>
          <c:showVal val="0"/>
          <c:showCatName val="0"/>
          <c:showSerName val="0"/>
          <c:showPercent val="0"/>
          <c:showBubbleSize val="0"/>
        </c:dLbls>
        <c:gapWidth val="150"/>
        <c:axId val="1873751166"/>
        <c:axId val="1211085258"/>
      </c:barChart>
      <c:catAx>
        <c:axId val="187375116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211085258"/>
        <c:crosses val="autoZero"/>
        <c:auto val="1"/>
        <c:lblAlgn val="ctr"/>
        <c:lblOffset val="100"/>
        <c:noMultiLvlLbl val="1"/>
      </c:catAx>
      <c:valAx>
        <c:axId val="12110852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7375116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145-4020-9FFC-00CECE9AAA22}"/>
              </c:ext>
            </c:extLst>
          </c:dPt>
          <c:dPt>
            <c:idx val="1"/>
            <c:bubble3D val="0"/>
            <c:spPr>
              <a:solidFill>
                <a:srgbClr val="EA4335"/>
              </a:solidFill>
            </c:spPr>
            <c:extLst>
              <c:ext xmlns:c16="http://schemas.microsoft.com/office/drawing/2014/chart" uri="{C3380CC4-5D6E-409C-BE32-E72D297353CC}">
                <c16:uniqueId val="{00000003-6145-4020-9FFC-00CECE9AAA22}"/>
              </c:ext>
            </c:extLst>
          </c:dPt>
          <c:dPt>
            <c:idx val="2"/>
            <c:bubble3D val="0"/>
            <c:spPr>
              <a:solidFill>
                <a:srgbClr val="FBBC04"/>
              </a:solidFill>
            </c:spPr>
            <c:extLst>
              <c:ext xmlns:c16="http://schemas.microsoft.com/office/drawing/2014/chart" uri="{C3380CC4-5D6E-409C-BE32-E72D297353CC}">
                <c16:uniqueId val="{00000005-6145-4020-9FFC-00CECE9AAA22}"/>
              </c:ext>
            </c:extLst>
          </c:dPt>
          <c:cat>
            <c:strRef>
              <c:f>'Отчет Январь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 25'!$D$17:$D$19</c:f>
              <c:numCache>
                <c:formatCode>General</c:formatCode>
                <c:ptCount val="3"/>
                <c:pt idx="0">
                  <c:v>118</c:v>
                </c:pt>
                <c:pt idx="1">
                  <c:v>4</c:v>
                </c:pt>
                <c:pt idx="2">
                  <c:v>4</c:v>
                </c:pt>
              </c:numCache>
            </c:numRef>
          </c:val>
          <c:extLst>
            <c:ext xmlns:c16="http://schemas.microsoft.com/office/drawing/2014/chart" uri="{C3380CC4-5D6E-409C-BE32-E72D297353CC}">
              <c16:uniqueId val="{00000006-6145-4020-9FFC-00CECE9AAA2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639-4794-BED3-29460BF8950D}"/>
              </c:ext>
            </c:extLst>
          </c:dPt>
          <c:dPt>
            <c:idx val="1"/>
            <c:bubble3D val="0"/>
            <c:spPr>
              <a:solidFill>
                <a:srgbClr val="EA4335"/>
              </a:solidFill>
            </c:spPr>
            <c:extLst>
              <c:ext xmlns:c16="http://schemas.microsoft.com/office/drawing/2014/chart" uri="{C3380CC4-5D6E-409C-BE32-E72D297353CC}">
                <c16:uniqueId val="{00000003-6639-4794-BED3-29460BF8950D}"/>
              </c:ext>
            </c:extLst>
          </c:dPt>
          <c:dPt>
            <c:idx val="2"/>
            <c:bubble3D val="0"/>
            <c:spPr>
              <a:solidFill>
                <a:srgbClr val="FBBC04"/>
              </a:solidFill>
            </c:spPr>
            <c:extLst>
              <c:ext xmlns:c16="http://schemas.microsoft.com/office/drawing/2014/chart" uri="{C3380CC4-5D6E-409C-BE32-E72D297353CC}">
                <c16:uniqueId val="{00000005-6639-4794-BED3-29460BF8950D}"/>
              </c:ext>
            </c:extLst>
          </c:dPt>
          <c:dPt>
            <c:idx val="3"/>
            <c:bubble3D val="0"/>
            <c:spPr>
              <a:solidFill>
                <a:srgbClr val="34A853"/>
              </a:solidFill>
            </c:spPr>
            <c:extLst>
              <c:ext xmlns:c16="http://schemas.microsoft.com/office/drawing/2014/chart" uri="{C3380CC4-5D6E-409C-BE32-E72D297353CC}">
                <c16:uniqueId val="{00000007-6639-4794-BED3-29460BF8950D}"/>
              </c:ext>
            </c:extLst>
          </c:dPt>
          <c:dPt>
            <c:idx val="4"/>
            <c:bubble3D val="0"/>
            <c:spPr>
              <a:solidFill>
                <a:srgbClr val="FF6D01"/>
              </a:solidFill>
            </c:spPr>
            <c:extLst>
              <c:ext xmlns:c16="http://schemas.microsoft.com/office/drawing/2014/chart" uri="{C3380CC4-5D6E-409C-BE32-E72D297353CC}">
                <c16:uniqueId val="{00000009-6639-4794-BED3-29460BF8950D}"/>
              </c:ext>
            </c:extLst>
          </c:dPt>
          <c:dPt>
            <c:idx val="5"/>
            <c:bubble3D val="0"/>
            <c:spPr>
              <a:solidFill>
                <a:srgbClr val="46BDC6"/>
              </a:solidFill>
            </c:spPr>
            <c:extLst>
              <c:ext xmlns:c16="http://schemas.microsoft.com/office/drawing/2014/chart" uri="{C3380CC4-5D6E-409C-BE32-E72D297353CC}">
                <c16:uniqueId val="{0000000B-6639-4794-BED3-29460BF8950D}"/>
              </c:ext>
            </c:extLst>
          </c:dPt>
          <c:dPt>
            <c:idx val="6"/>
            <c:bubble3D val="0"/>
            <c:spPr>
              <a:solidFill>
                <a:srgbClr val="7BAAF7"/>
              </a:solidFill>
            </c:spPr>
            <c:extLst>
              <c:ext xmlns:c16="http://schemas.microsoft.com/office/drawing/2014/chart" uri="{C3380CC4-5D6E-409C-BE32-E72D297353CC}">
                <c16:uniqueId val="{0000000D-6639-4794-BED3-29460BF8950D}"/>
              </c:ext>
            </c:extLst>
          </c:dPt>
          <c:dPt>
            <c:idx val="7"/>
            <c:bubble3D val="0"/>
            <c:spPr>
              <a:solidFill>
                <a:srgbClr val="F07B72"/>
              </a:solidFill>
            </c:spPr>
            <c:extLst>
              <c:ext xmlns:c16="http://schemas.microsoft.com/office/drawing/2014/chart" uri="{C3380CC4-5D6E-409C-BE32-E72D297353CC}">
                <c16:uniqueId val="{0000000F-6639-4794-BED3-29460BF8950D}"/>
              </c:ext>
            </c:extLst>
          </c:dPt>
          <c:dPt>
            <c:idx val="8"/>
            <c:bubble3D val="0"/>
            <c:spPr>
              <a:solidFill>
                <a:srgbClr val="FCD04F"/>
              </a:solidFill>
            </c:spPr>
            <c:extLst>
              <c:ext xmlns:c16="http://schemas.microsoft.com/office/drawing/2014/chart" uri="{C3380CC4-5D6E-409C-BE32-E72D297353CC}">
                <c16:uniqueId val="{00000011-6639-4794-BED3-29460BF8950D}"/>
              </c:ext>
            </c:extLst>
          </c:dPt>
          <c:dPt>
            <c:idx val="9"/>
            <c:bubble3D val="0"/>
            <c:spPr>
              <a:solidFill>
                <a:srgbClr val="71C287"/>
              </a:solidFill>
            </c:spPr>
            <c:extLst>
              <c:ext xmlns:c16="http://schemas.microsoft.com/office/drawing/2014/chart" uri="{C3380CC4-5D6E-409C-BE32-E72D297353CC}">
                <c16:uniqueId val="{00000013-6639-4794-BED3-29460BF8950D}"/>
              </c:ext>
            </c:extLst>
          </c:dPt>
          <c:dPt>
            <c:idx val="10"/>
            <c:bubble3D val="0"/>
            <c:spPr>
              <a:solidFill>
                <a:srgbClr val="FF994D"/>
              </a:solidFill>
            </c:spPr>
            <c:extLst>
              <c:ext xmlns:c16="http://schemas.microsoft.com/office/drawing/2014/chart" uri="{C3380CC4-5D6E-409C-BE32-E72D297353CC}">
                <c16:uniqueId val="{00000015-6639-4794-BED3-29460BF8950D}"/>
              </c:ext>
            </c:extLst>
          </c:dPt>
          <c:dPt>
            <c:idx val="11"/>
            <c:bubble3D val="0"/>
            <c:spPr>
              <a:solidFill>
                <a:srgbClr val="7ED1D7"/>
              </a:solidFill>
            </c:spPr>
            <c:extLst>
              <c:ext xmlns:c16="http://schemas.microsoft.com/office/drawing/2014/chart" uri="{C3380CC4-5D6E-409C-BE32-E72D297353CC}">
                <c16:uniqueId val="{00000017-6639-4794-BED3-29460BF8950D}"/>
              </c:ext>
            </c:extLst>
          </c:dPt>
          <c:dPt>
            <c:idx val="12"/>
            <c:bubble3D val="0"/>
            <c:spPr>
              <a:solidFill>
                <a:srgbClr val="B3CEFB"/>
              </a:solidFill>
            </c:spPr>
            <c:extLst>
              <c:ext xmlns:c16="http://schemas.microsoft.com/office/drawing/2014/chart" uri="{C3380CC4-5D6E-409C-BE32-E72D297353CC}">
                <c16:uniqueId val="{00000019-6639-4794-BED3-29460BF8950D}"/>
              </c:ext>
            </c:extLst>
          </c:dPt>
          <c:dPt>
            <c:idx val="13"/>
            <c:bubble3D val="0"/>
            <c:spPr>
              <a:solidFill>
                <a:srgbClr val="F7B4AE"/>
              </a:solidFill>
            </c:spPr>
            <c:extLst>
              <c:ext xmlns:c16="http://schemas.microsoft.com/office/drawing/2014/chart" uri="{C3380CC4-5D6E-409C-BE32-E72D297353CC}">
                <c16:uniqueId val="{0000001B-6639-4794-BED3-29460BF8950D}"/>
              </c:ext>
            </c:extLst>
          </c:dPt>
          <c:dPt>
            <c:idx val="14"/>
            <c:bubble3D val="0"/>
            <c:spPr>
              <a:solidFill>
                <a:srgbClr val="FDE49B"/>
              </a:solidFill>
            </c:spPr>
            <c:extLst>
              <c:ext xmlns:c16="http://schemas.microsoft.com/office/drawing/2014/chart" uri="{C3380CC4-5D6E-409C-BE32-E72D297353CC}">
                <c16:uniqueId val="{0000001D-6639-4794-BED3-29460BF8950D}"/>
              </c:ext>
            </c:extLst>
          </c:dPt>
          <c:cat>
            <c:strRef>
              <c:f>'Отчет Декабрь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Декабрь 24'!$I$3:$I$17</c:f>
              <c:numCache>
                <c:formatCode>General</c:formatCode>
                <c:ptCount val="15"/>
                <c:pt idx="0">
                  <c:v>0</c:v>
                </c:pt>
                <c:pt idx="1">
                  <c:v>3</c:v>
                </c:pt>
                <c:pt idx="2">
                  <c:v>1</c:v>
                </c:pt>
                <c:pt idx="3">
                  <c:v>5</c:v>
                </c:pt>
                <c:pt idx="4">
                  <c:v>0</c:v>
                </c:pt>
                <c:pt idx="5">
                  <c:v>0</c:v>
                </c:pt>
                <c:pt idx="6">
                  <c:v>1</c:v>
                </c:pt>
                <c:pt idx="7">
                  <c:v>13</c:v>
                </c:pt>
                <c:pt idx="8">
                  <c:v>0</c:v>
                </c:pt>
                <c:pt idx="9">
                  <c:v>1</c:v>
                </c:pt>
                <c:pt idx="10">
                  <c:v>0</c:v>
                </c:pt>
                <c:pt idx="11">
                  <c:v>1</c:v>
                </c:pt>
                <c:pt idx="12">
                  <c:v>0</c:v>
                </c:pt>
                <c:pt idx="13">
                  <c:v>0</c:v>
                </c:pt>
                <c:pt idx="14">
                  <c:v>0</c:v>
                </c:pt>
              </c:numCache>
            </c:numRef>
          </c:val>
          <c:extLst>
            <c:ext xmlns:c16="http://schemas.microsoft.com/office/drawing/2014/chart" uri="{C3380CC4-5D6E-409C-BE32-E72D297353CC}">
              <c16:uniqueId val="{0000001E-6639-4794-BED3-29460BF895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2D2-44E8-93DC-5935B6AF27F6}"/>
              </c:ext>
            </c:extLst>
          </c:dPt>
          <c:dPt>
            <c:idx val="1"/>
            <c:bubble3D val="0"/>
            <c:spPr>
              <a:solidFill>
                <a:srgbClr val="EA4335"/>
              </a:solidFill>
            </c:spPr>
            <c:extLst>
              <c:ext xmlns:c16="http://schemas.microsoft.com/office/drawing/2014/chart" uri="{C3380CC4-5D6E-409C-BE32-E72D297353CC}">
                <c16:uniqueId val="{00000003-62D2-44E8-93DC-5935B6AF27F6}"/>
              </c:ext>
            </c:extLst>
          </c:dPt>
          <c:dPt>
            <c:idx val="2"/>
            <c:bubble3D val="0"/>
            <c:spPr>
              <a:solidFill>
                <a:srgbClr val="FBBC04"/>
              </a:solidFill>
            </c:spPr>
            <c:extLst>
              <c:ext xmlns:c16="http://schemas.microsoft.com/office/drawing/2014/chart" uri="{C3380CC4-5D6E-409C-BE32-E72D297353CC}">
                <c16:uniqueId val="{00000005-62D2-44E8-93DC-5935B6AF27F6}"/>
              </c:ext>
            </c:extLst>
          </c:dPt>
          <c:dPt>
            <c:idx val="3"/>
            <c:bubble3D val="0"/>
            <c:spPr>
              <a:solidFill>
                <a:srgbClr val="34A853"/>
              </a:solidFill>
            </c:spPr>
            <c:extLst>
              <c:ext xmlns:c16="http://schemas.microsoft.com/office/drawing/2014/chart" uri="{C3380CC4-5D6E-409C-BE32-E72D297353CC}">
                <c16:uniqueId val="{00000007-62D2-44E8-93DC-5935B6AF27F6}"/>
              </c:ext>
            </c:extLst>
          </c:dPt>
          <c:dPt>
            <c:idx val="4"/>
            <c:bubble3D val="0"/>
            <c:spPr>
              <a:solidFill>
                <a:srgbClr val="FF6D01"/>
              </a:solidFill>
            </c:spPr>
            <c:extLst>
              <c:ext xmlns:c16="http://schemas.microsoft.com/office/drawing/2014/chart" uri="{C3380CC4-5D6E-409C-BE32-E72D297353CC}">
                <c16:uniqueId val="{00000009-62D2-44E8-93DC-5935B6AF27F6}"/>
              </c:ext>
            </c:extLst>
          </c:dPt>
          <c:dPt>
            <c:idx val="5"/>
            <c:bubble3D val="0"/>
            <c:spPr>
              <a:solidFill>
                <a:srgbClr val="46BDC6"/>
              </a:solidFill>
            </c:spPr>
            <c:extLst>
              <c:ext xmlns:c16="http://schemas.microsoft.com/office/drawing/2014/chart" uri="{C3380CC4-5D6E-409C-BE32-E72D297353CC}">
                <c16:uniqueId val="{0000000B-62D2-44E8-93DC-5935B6AF27F6}"/>
              </c:ext>
            </c:extLst>
          </c:dPt>
          <c:dPt>
            <c:idx val="6"/>
            <c:bubble3D val="0"/>
            <c:spPr>
              <a:solidFill>
                <a:srgbClr val="7BAAF7"/>
              </a:solidFill>
            </c:spPr>
            <c:extLst>
              <c:ext xmlns:c16="http://schemas.microsoft.com/office/drawing/2014/chart" uri="{C3380CC4-5D6E-409C-BE32-E72D297353CC}">
                <c16:uniqueId val="{0000000D-62D2-44E8-93DC-5935B6AF27F6}"/>
              </c:ext>
            </c:extLst>
          </c:dPt>
          <c:dPt>
            <c:idx val="7"/>
            <c:bubble3D val="0"/>
            <c:spPr>
              <a:solidFill>
                <a:srgbClr val="F07B72"/>
              </a:solidFill>
            </c:spPr>
            <c:extLst>
              <c:ext xmlns:c16="http://schemas.microsoft.com/office/drawing/2014/chart" uri="{C3380CC4-5D6E-409C-BE32-E72D297353CC}">
                <c16:uniqueId val="{0000000F-62D2-44E8-93DC-5935B6AF27F6}"/>
              </c:ext>
            </c:extLst>
          </c:dPt>
          <c:dPt>
            <c:idx val="8"/>
            <c:bubble3D val="0"/>
            <c:spPr>
              <a:solidFill>
                <a:srgbClr val="FCD04F"/>
              </a:solidFill>
            </c:spPr>
            <c:extLst>
              <c:ext xmlns:c16="http://schemas.microsoft.com/office/drawing/2014/chart" uri="{C3380CC4-5D6E-409C-BE32-E72D297353CC}">
                <c16:uniqueId val="{00000011-62D2-44E8-93DC-5935B6AF27F6}"/>
              </c:ext>
            </c:extLst>
          </c:dPt>
          <c:dPt>
            <c:idx val="9"/>
            <c:bubble3D val="0"/>
            <c:spPr>
              <a:solidFill>
                <a:srgbClr val="71C287"/>
              </a:solidFill>
            </c:spPr>
            <c:extLst>
              <c:ext xmlns:c16="http://schemas.microsoft.com/office/drawing/2014/chart" uri="{C3380CC4-5D6E-409C-BE32-E72D297353CC}">
                <c16:uniqueId val="{00000013-62D2-44E8-93DC-5935B6AF27F6}"/>
              </c:ext>
            </c:extLst>
          </c:dPt>
          <c:cat>
            <c:strRef>
              <c:f>'Отчет Декабрь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Декабрь 24'!$B$3:$B$12</c:f>
              <c:numCache>
                <c:formatCode>General</c:formatCode>
                <c:ptCount val="10"/>
                <c:pt idx="0">
                  <c:v>0</c:v>
                </c:pt>
                <c:pt idx="1">
                  <c:v>69</c:v>
                </c:pt>
                <c:pt idx="2">
                  <c:v>15</c:v>
                </c:pt>
                <c:pt idx="3">
                  <c:v>118</c:v>
                </c:pt>
                <c:pt idx="4">
                  <c:v>0</c:v>
                </c:pt>
                <c:pt idx="5">
                  <c:v>98</c:v>
                </c:pt>
                <c:pt idx="6">
                  <c:v>61</c:v>
                </c:pt>
                <c:pt idx="7">
                  <c:v>60</c:v>
                </c:pt>
                <c:pt idx="8">
                  <c:v>13</c:v>
                </c:pt>
                <c:pt idx="9">
                  <c:v>434</c:v>
                </c:pt>
              </c:numCache>
            </c:numRef>
          </c:val>
          <c:extLst>
            <c:ext xmlns:c16="http://schemas.microsoft.com/office/drawing/2014/chart" uri="{C3380CC4-5D6E-409C-BE32-E72D297353CC}">
              <c16:uniqueId val="{00000014-62D2-44E8-93DC-5935B6AF27F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24'!$D$3:$D$9</c:f>
              <c:numCache>
                <c:formatCode>General</c:formatCode>
                <c:ptCount val="7"/>
                <c:pt idx="0">
                  <c:v>0</c:v>
                </c:pt>
                <c:pt idx="1">
                  <c:v>3</c:v>
                </c:pt>
                <c:pt idx="2">
                  <c:v>7</c:v>
                </c:pt>
                <c:pt idx="3">
                  <c:v>13</c:v>
                </c:pt>
                <c:pt idx="4">
                  <c:v>0</c:v>
                </c:pt>
                <c:pt idx="5">
                  <c:v>15</c:v>
                </c:pt>
                <c:pt idx="6">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398-4338-909D-E47D239352D1}"/>
            </c:ext>
          </c:extLst>
        </c:ser>
        <c:ser>
          <c:idx val="1"/>
          <c:order val="1"/>
          <c:tx>
            <c:strRef>
              <c:f>'Отчет Декабрь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24'!$E$3:$E$9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398-4338-909D-E47D239352D1}"/>
            </c:ext>
          </c:extLst>
        </c:ser>
        <c:ser>
          <c:idx val="2"/>
          <c:order val="2"/>
          <c:tx>
            <c:strRef>
              <c:f>'Отчет Декабрь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398-4338-909D-E47D239352D1}"/>
            </c:ext>
          </c:extLst>
        </c:ser>
        <c:dLbls>
          <c:showLegendKey val="0"/>
          <c:showVal val="0"/>
          <c:showCatName val="0"/>
          <c:showSerName val="0"/>
          <c:showPercent val="0"/>
          <c:showBubbleSize val="0"/>
        </c:dLbls>
        <c:gapWidth val="150"/>
        <c:axId val="765119833"/>
        <c:axId val="379543996"/>
      </c:barChart>
      <c:catAx>
        <c:axId val="7651198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79543996"/>
        <c:crosses val="autoZero"/>
        <c:auto val="1"/>
        <c:lblAlgn val="ctr"/>
        <c:lblOffset val="100"/>
        <c:noMultiLvlLbl val="1"/>
      </c:catAx>
      <c:valAx>
        <c:axId val="3795439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6511983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FE2-40B6-B96B-E5A8FE01EF18}"/>
              </c:ext>
            </c:extLst>
          </c:dPt>
          <c:dPt>
            <c:idx val="1"/>
            <c:bubble3D val="0"/>
            <c:spPr>
              <a:solidFill>
                <a:srgbClr val="EA4335"/>
              </a:solidFill>
            </c:spPr>
            <c:extLst>
              <c:ext xmlns:c16="http://schemas.microsoft.com/office/drawing/2014/chart" uri="{C3380CC4-5D6E-409C-BE32-E72D297353CC}">
                <c16:uniqueId val="{00000003-7FE2-40B6-B96B-E5A8FE01EF18}"/>
              </c:ext>
            </c:extLst>
          </c:dPt>
          <c:dPt>
            <c:idx val="2"/>
            <c:bubble3D val="0"/>
            <c:spPr>
              <a:solidFill>
                <a:srgbClr val="FBBC04"/>
              </a:solidFill>
            </c:spPr>
            <c:extLst>
              <c:ext xmlns:c16="http://schemas.microsoft.com/office/drawing/2014/chart" uri="{C3380CC4-5D6E-409C-BE32-E72D297353CC}">
                <c16:uniqueId val="{00000005-7FE2-40B6-B96B-E5A8FE01EF18}"/>
              </c:ext>
            </c:extLst>
          </c:dPt>
          <c:cat>
            <c:strRef>
              <c:f>'Отчет Декабрь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 24'!$D$17:$D$19</c:f>
              <c:numCache>
                <c:formatCode>General</c:formatCode>
                <c:ptCount val="3"/>
                <c:pt idx="0">
                  <c:v>68</c:v>
                </c:pt>
                <c:pt idx="1">
                  <c:v>2</c:v>
                </c:pt>
                <c:pt idx="2">
                  <c:v>0</c:v>
                </c:pt>
              </c:numCache>
            </c:numRef>
          </c:val>
          <c:extLst>
            <c:ext xmlns:c16="http://schemas.microsoft.com/office/drawing/2014/chart" uri="{C3380CC4-5D6E-409C-BE32-E72D297353CC}">
              <c16:uniqueId val="{00000006-7FE2-40B6-B96B-E5A8FE01EF1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A88-4B68-83A1-3328038E202B}"/>
              </c:ext>
            </c:extLst>
          </c:dPt>
          <c:dPt>
            <c:idx val="1"/>
            <c:bubble3D val="0"/>
            <c:spPr>
              <a:solidFill>
                <a:srgbClr val="EA4335"/>
              </a:solidFill>
            </c:spPr>
            <c:extLst>
              <c:ext xmlns:c16="http://schemas.microsoft.com/office/drawing/2014/chart" uri="{C3380CC4-5D6E-409C-BE32-E72D297353CC}">
                <c16:uniqueId val="{00000003-5A88-4B68-83A1-3328038E202B}"/>
              </c:ext>
            </c:extLst>
          </c:dPt>
          <c:dPt>
            <c:idx val="2"/>
            <c:bubble3D val="0"/>
            <c:spPr>
              <a:solidFill>
                <a:srgbClr val="FBBC04"/>
              </a:solidFill>
            </c:spPr>
            <c:extLst>
              <c:ext xmlns:c16="http://schemas.microsoft.com/office/drawing/2014/chart" uri="{C3380CC4-5D6E-409C-BE32-E72D297353CC}">
                <c16:uniqueId val="{00000005-5A88-4B68-83A1-3328038E202B}"/>
              </c:ext>
            </c:extLst>
          </c:dPt>
          <c:dPt>
            <c:idx val="3"/>
            <c:bubble3D val="0"/>
            <c:spPr>
              <a:solidFill>
                <a:srgbClr val="34A853"/>
              </a:solidFill>
            </c:spPr>
            <c:extLst>
              <c:ext xmlns:c16="http://schemas.microsoft.com/office/drawing/2014/chart" uri="{C3380CC4-5D6E-409C-BE32-E72D297353CC}">
                <c16:uniqueId val="{00000007-5A88-4B68-83A1-3328038E202B}"/>
              </c:ext>
            </c:extLst>
          </c:dPt>
          <c:dPt>
            <c:idx val="4"/>
            <c:bubble3D val="0"/>
            <c:spPr>
              <a:solidFill>
                <a:srgbClr val="FF6D01"/>
              </a:solidFill>
            </c:spPr>
            <c:extLst>
              <c:ext xmlns:c16="http://schemas.microsoft.com/office/drawing/2014/chart" uri="{C3380CC4-5D6E-409C-BE32-E72D297353CC}">
                <c16:uniqueId val="{00000009-5A88-4B68-83A1-3328038E202B}"/>
              </c:ext>
            </c:extLst>
          </c:dPt>
          <c:dPt>
            <c:idx val="5"/>
            <c:bubble3D val="0"/>
            <c:spPr>
              <a:solidFill>
                <a:srgbClr val="46BDC6"/>
              </a:solidFill>
            </c:spPr>
            <c:extLst>
              <c:ext xmlns:c16="http://schemas.microsoft.com/office/drawing/2014/chart" uri="{C3380CC4-5D6E-409C-BE32-E72D297353CC}">
                <c16:uniqueId val="{0000000B-5A88-4B68-83A1-3328038E202B}"/>
              </c:ext>
            </c:extLst>
          </c:dPt>
          <c:dPt>
            <c:idx val="6"/>
            <c:bubble3D val="0"/>
            <c:spPr>
              <a:solidFill>
                <a:srgbClr val="7BAAF7"/>
              </a:solidFill>
            </c:spPr>
            <c:extLst>
              <c:ext xmlns:c16="http://schemas.microsoft.com/office/drawing/2014/chart" uri="{C3380CC4-5D6E-409C-BE32-E72D297353CC}">
                <c16:uniqueId val="{0000000D-5A88-4B68-83A1-3328038E202B}"/>
              </c:ext>
            </c:extLst>
          </c:dPt>
          <c:dPt>
            <c:idx val="7"/>
            <c:bubble3D val="0"/>
            <c:spPr>
              <a:solidFill>
                <a:srgbClr val="F07B72"/>
              </a:solidFill>
            </c:spPr>
            <c:extLst>
              <c:ext xmlns:c16="http://schemas.microsoft.com/office/drawing/2014/chart" uri="{C3380CC4-5D6E-409C-BE32-E72D297353CC}">
                <c16:uniqueId val="{0000000F-5A88-4B68-83A1-3328038E202B}"/>
              </c:ext>
            </c:extLst>
          </c:dPt>
          <c:dPt>
            <c:idx val="8"/>
            <c:bubble3D val="0"/>
            <c:spPr>
              <a:solidFill>
                <a:srgbClr val="FCD04F"/>
              </a:solidFill>
            </c:spPr>
            <c:extLst>
              <c:ext xmlns:c16="http://schemas.microsoft.com/office/drawing/2014/chart" uri="{C3380CC4-5D6E-409C-BE32-E72D297353CC}">
                <c16:uniqueId val="{00000011-5A88-4B68-83A1-3328038E202B}"/>
              </c:ext>
            </c:extLst>
          </c:dPt>
          <c:dPt>
            <c:idx val="9"/>
            <c:bubble3D val="0"/>
            <c:spPr>
              <a:solidFill>
                <a:srgbClr val="71C287"/>
              </a:solidFill>
            </c:spPr>
            <c:extLst>
              <c:ext xmlns:c16="http://schemas.microsoft.com/office/drawing/2014/chart" uri="{C3380CC4-5D6E-409C-BE32-E72D297353CC}">
                <c16:uniqueId val="{00000013-5A88-4B68-83A1-3328038E202B}"/>
              </c:ext>
            </c:extLst>
          </c:dPt>
          <c:dPt>
            <c:idx val="10"/>
            <c:bubble3D val="0"/>
            <c:spPr>
              <a:solidFill>
                <a:srgbClr val="FF994D"/>
              </a:solidFill>
            </c:spPr>
            <c:extLst>
              <c:ext xmlns:c16="http://schemas.microsoft.com/office/drawing/2014/chart" uri="{C3380CC4-5D6E-409C-BE32-E72D297353CC}">
                <c16:uniqueId val="{00000015-5A88-4B68-83A1-3328038E202B}"/>
              </c:ext>
            </c:extLst>
          </c:dPt>
          <c:dPt>
            <c:idx val="11"/>
            <c:bubble3D val="0"/>
            <c:spPr>
              <a:solidFill>
                <a:srgbClr val="7ED1D7"/>
              </a:solidFill>
            </c:spPr>
            <c:extLst>
              <c:ext xmlns:c16="http://schemas.microsoft.com/office/drawing/2014/chart" uri="{C3380CC4-5D6E-409C-BE32-E72D297353CC}">
                <c16:uniqueId val="{00000017-5A88-4B68-83A1-3328038E202B}"/>
              </c:ext>
            </c:extLst>
          </c:dPt>
          <c:dPt>
            <c:idx val="12"/>
            <c:bubble3D val="0"/>
            <c:spPr>
              <a:solidFill>
                <a:srgbClr val="B3CEFB"/>
              </a:solidFill>
            </c:spPr>
            <c:extLst>
              <c:ext xmlns:c16="http://schemas.microsoft.com/office/drawing/2014/chart" uri="{C3380CC4-5D6E-409C-BE32-E72D297353CC}">
                <c16:uniqueId val="{00000019-5A88-4B68-83A1-3328038E202B}"/>
              </c:ext>
            </c:extLst>
          </c:dPt>
          <c:dPt>
            <c:idx val="13"/>
            <c:bubble3D val="0"/>
            <c:spPr>
              <a:solidFill>
                <a:srgbClr val="F7B4AE"/>
              </a:solidFill>
            </c:spPr>
            <c:extLst>
              <c:ext xmlns:c16="http://schemas.microsoft.com/office/drawing/2014/chart" uri="{C3380CC4-5D6E-409C-BE32-E72D297353CC}">
                <c16:uniqueId val="{0000001B-5A88-4B68-83A1-3328038E202B}"/>
              </c:ext>
            </c:extLst>
          </c:dPt>
          <c:dPt>
            <c:idx val="14"/>
            <c:bubble3D val="0"/>
            <c:spPr>
              <a:solidFill>
                <a:srgbClr val="FDE49B"/>
              </a:solidFill>
            </c:spPr>
            <c:extLst>
              <c:ext xmlns:c16="http://schemas.microsoft.com/office/drawing/2014/chart" uri="{C3380CC4-5D6E-409C-BE32-E72D297353CC}">
                <c16:uniqueId val="{0000001D-5A88-4B68-83A1-3328038E202B}"/>
              </c:ext>
            </c:extLst>
          </c:dPt>
          <c:cat>
            <c:strRef>
              <c:f>'Отчет Ноябрь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Ноябрь 24'!$I$3:$I$17</c:f>
              <c:numCache>
                <c:formatCode>General</c:formatCode>
                <c:ptCount val="15"/>
                <c:pt idx="0">
                  <c:v>0</c:v>
                </c:pt>
                <c:pt idx="1">
                  <c:v>0</c:v>
                </c:pt>
                <c:pt idx="2">
                  <c:v>0</c:v>
                </c:pt>
                <c:pt idx="3">
                  <c:v>4</c:v>
                </c:pt>
                <c:pt idx="4">
                  <c:v>0</c:v>
                </c:pt>
                <c:pt idx="5">
                  <c:v>0</c:v>
                </c:pt>
                <c:pt idx="6">
                  <c:v>0</c:v>
                </c:pt>
                <c:pt idx="7">
                  <c:v>38</c:v>
                </c:pt>
                <c:pt idx="8">
                  <c:v>0</c:v>
                </c:pt>
                <c:pt idx="9">
                  <c:v>1</c:v>
                </c:pt>
                <c:pt idx="10">
                  <c:v>0</c:v>
                </c:pt>
                <c:pt idx="11">
                  <c:v>2</c:v>
                </c:pt>
                <c:pt idx="12">
                  <c:v>0</c:v>
                </c:pt>
                <c:pt idx="13">
                  <c:v>0</c:v>
                </c:pt>
                <c:pt idx="14">
                  <c:v>0</c:v>
                </c:pt>
              </c:numCache>
            </c:numRef>
          </c:val>
          <c:extLst>
            <c:ext xmlns:c16="http://schemas.microsoft.com/office/drawing/2014/chart" uri="{C3380CC4-5D6E-409C-BE32-E72D297353CC}">
              <c16:uniqueId val="{0000001E-5A88-4B68-83A1-3328038E202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CC6-41F9-AFA2-58DB1BEC1376}"/>
              </c:ext>
            </c:extLst>
          </c:dPt>
          <c:dPt>
            <c:idx val="1"/>
            <c:bubble3D val="0"/>
            <c:spPr>
              <a:solidFill>
                <a:srgbClr val="EA4335"/>
              </a:solidFill>
            </c:spPr>
            <c:extLst>
              <c:ext xmlns:c16="http://schemas.microsoft.com/office/drawing/2014/chart" uri="{C3380CC4-5D6E-409C-BE32-E72D297353CC}">
                <c16:uniqueId val="{00000003-0CC6-41F9-AFA2-58DB1BEC1376}"/>
              </c:ext>
            </c:extLst>
          </c:dPt>
          <c:dPt>
            <c:idx val="2"/>
            <c:bubble3D val="0"/>
            <c:spPr>
              <a:solidFill>
                <a:srgbClr val="FBBC04"/>
              </a:solidFill>
            </c:spPr>
            <c:extLst>
              <c:ext xmlns:c16="http://schemas.microsoft.com/office/drawing/2014/chart" uri="{C3380CC4-5D6E-409C-BE32-E72D297353CC}">
                <c16:uniqueId val="{00000005-0CC6-41F9-AFA2-58DB1BEC1376}"/>
              </c:ext>
            </c:extLst>
          </c:dPt>
          <c:dPt>
            <c:idx val="3"/>
            <c:bubble3D val="0"/>
            <c:spPr>
              <a:solidFill>
                <a:srgbClr val="34A853"/>
              </a:solidFill>
            </c:spPr>
            <c:extLst>
              <c:ext xmlns:c16="http://schemas.microsoft.com/office/drawing/2014/chart" uri="{C3380CC4-5D6E-409C-BE32-E72D297353CC}">
                <c16:uniqueId val="{00000007-0CC6-41F9-AFA2-58DB1BEC1376}"/>
              </c:ext>
            </c:extLst>
          </c:dPt>
          <c:dPt>
            <c:idx val="4"/>
            <c:bubble3D val="0"/>
            <c:spPr>
              <a:solidFill>
                <a:srgbClr val="FF6D01"/>
              </a:solidFill>
            </c:spPr>
            <c:extLst>
              <c:ext xmlns:c16="http://schemas.microsoft.com/office/drawing/2014/chart" uri="{C3380CC4-5D6E-409C-BE32-E72D297353CC}">
                <c16:uniqueId val="{00000009-0CC6-41F9-AFA2-58DB1BEC1376}"/>
              </c:ext>
            </c:extLst>
          </c:dPt>
          <c:dPt>
            <c:idx val="5"/>
            <c:bubble3D val="0"/>
            <c:spPr>
              <a:solidFill>
                <a:srgbClr val="46BDC6"/>
              </a:solidFill>
            </c:spPr>
            <c:extLst>
              <c:ext xmlns:c16="http://schemas.microsoft.com/office/drawing/2014/chart" uri="{C3380CC4-5D6E-409C-BE32-E72D297353CC}">
                <c16:uniqueId val="{0000000B-0CC6-41F9-AFA2-58DB1BEC1376}"/>
              </c:ext>
            </c:extLst>
          </c:dPt>
          <c:dPt>
            <c:idx val="6"/>
            <c:bubble3D val="0"/>
            <c:spPr>
              <a:solidFill>
                <a:srgbClr val="7BAAF7"/>
              </a:solidFill>
            </c:spPr>
            <c:extLst>
              <c:ext xmlns:c16="http://schemas.microsoft.com/office/drawing/2014/chart" uri="{C3380CC4-5D6E-409C-BE32-E72D297353CC}">
                <c16:uniqueId val="{0000000D-0CC6-41F9-AFA2-58DB1BEC1376}"/>
              </c:ext>
            </c:extLst>
          </c:dPt>
          <c:dPt>
            <c:idx val="7"/>
            <c:bubble3D val="0"/>
            <c:spPr>
              <a:solidFill>
                <a:srgbClr val="F07B72"/>
              </a:solidFill>
            </c:spPr>
            <c:extLst>
              <c:ext xmlns:c16="http://schemas.microsoft.com/office/drawing/2014/chart" uri="{C3380CC4-5D6E-409C-BE32-E72D297353CC}">
                <c16:uniqueId val="{0000000F-0CC6-41F9-AFA2-58DB1BEC1376}"/>
              </c:ext>
            </c:extLst>
          </c:dPt>
          <c:dPt>
            <c:idx val="8"/>
            <c:bubble3D val="0"/>
            <c:spPr>
              <a:solidFill>
                <a:srgbClr val="FCD04F"/>
              </a:solidFill>
            </c:spPr>
            <c:extLst>
              <c:ext xmlns:c16="http://schemas.microsoft.com/office/drawing/2014/chart" uri="{C3380CC4-5D6E-409C-BE32-E72D297353CC}">
                <c16:uniqueId val="{00000011-0CC6-41F9-AFA2-58DB1BEC1376}"/>
              </c:ext>
            </c:extLst>
          </c:dPt>
          <c:dPt>
            <c:idx val="9"/>
            <c:bubble3D val="0"/>
            <c:spPr>
              <a:solidFill>
                <a:srgbClr val="71C287"/>
              </a:solidFill>
            </c:spPr>
            <c:extLst>
              <c:ext xmlns:c16="http://schemas.microsoft.com/office/drawing/2014/chart" uri="{C3380CC4-5D6E-409C-BE32-E72D297353CC}">
                <c16:uniqueId val="{00000013-0CC6-41F9-AFA2-58DB1BEC1376}"/>
              </c:ext>
            </c:extLst>
          </c:dPt>
          <c:cat>
            <c:strRef>
              <c:f>'Отчет Ноябрь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Ноябрь 24'!$B$3:$B$12</c:f>
              <c:numCache>
                <c:formatCode>General</c:formatCode>
                <c:ptCount val="10"/>
                <c:pt idx="0">
                  <c:v>0</c:v>
                </c:pt>
                <c:pt idx="1">
                  <c:v>68</c:v>
                </c:pt>
                <c:pt idx="2">
                  <c:v>186</c:v>
                </c:pt>
                <c:pt idx="3">
                  <c:v>30</c:v>
                </c:pt>
                <c:pt idx="4">
                  <c:v>0</c:v>
                </c:pt>
                <c:pt idx="5">
                  <c:v>110</c:v>
                </c:pt>
                <c:pt idx="6">
                  <c:v>19</c:v>
                </c:pt>
                <c:pt idx="7">
                  <c:v>3</c:v>
                </c:pt>
                <c:pt idx="8">
                  <c:v>4</c:v>
                </c:pt>
                <c:pt idx="9">
                  <c:v>420</c:v>
                </c:pt>
              </c:numCache>
            </c:numRef>
          </c:val>
          <c:extLst>
            <c:ext xmlns:c16="http://schemas.microsoft.com/office/drawing/2014/chart" uri="{C3380CC4-5D6E-409C-BE32-E72D297353CC}">
              <c16:uniqueId val="{00000014-0CC6-41F9-AFA2-58DB1BEC137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24'!$D$3:$D$9</c:f>
              <c:numCache>
                <c:formatCode>General</c:formatCode>
                <c:ptCount val="7"/>
                <c:pt idx="0">
                  <c:v>0</c:v>
                </c:pt>
                <c:pt idx="1">
                  <c:v>3</c:v>
                </c:pt>
                <c:pt idx="2">
                  <c:v>46</c:v>
                </c:pt>
                <c:pt idx="3">
                  <c:v>9</c:v>
                </c:pt>
                <c:pt idx="4">
                  <c:v>0</c:v>
                </c:pt>
                <c:pt idx="5">
                  <c:v>17</c:v>
                </c:pt>
                <c:pt idx="6">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252-4CD7-9E85-2B879D04168B}"/>
            </c:ext>
          </c:extLst>
        </c:ser>
        <c:ser>
          <c:idx val="1"/>
          <c:order val="1"/>
          <c:tx>
            <c:strRef>
              <c:f>'Отчет Ноябрь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24'!$E$3:$E$9</c:f>
              <c:numCache>
                <c:formatCode>General</c:formatCode>
                <c:ptCount val="7"/>
                <c:pt idx="0">
                  <c:v>0</c:v>
                </c:pt>
                <c:pt idx="1">
                  <c:v>0</c:v>
                </c:pt>
                <c:pt idx="2">
                  <c:v>2</c:v>
                </c:pt>
                <c:pt idx="3">
                  <c:v>0</c:v>
                </c:pt>
                <c:pt idx="4">
                  <c:v>0</c:v>
                </c:pt>
                <c:pt idx="5">
                  <c:v>1</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252-4CD7-9E85-2B879D04168B}"/>
            </c:ext>
          </c:extLst>
        </c:ser>
        <c:ser>
          <c:idx val="2"/>
          <c:order val="2"/>
          <c:tx>
            <c:strRef>
              <c:f>'Отчет Ноябрь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252-4CD7-9E85-2B879D04168B}"/>
            </c:ext>
          </c:extLst>
        </c:ser>
        <c:dLbls>
          <c:showLegendKey val="0"/>
          <c:showVal val="0"/>
          <c:showCatName val="0"/>
          <c:showSerName val="0"/>
          <c:showPercent val="0"/>
          <c:showBubbleSize val="0"/>
        </c:dLbls>
        <c:gapWidth val="150"/>
        <c:axId val="1725177773"/>
        <c:axId val="1282671062"/>
      </c:barChart>
      <c:catAx>
        <c:axId val="172517777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282671062"/>
        <c:crosses val="autoZero"/>
        <c:auto val="1"/>
        <c:lblAlgn val="ctr"/>
        <c:lblOffset val="100"/>
        <c:noMultiLvlLbl val="1"/>
      </c:catAx>
      <c:valAx>
        <c:axId val="12826710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2517777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571-4767-9DA7-4C0C0690F3A4}"/>
              </c:ext>
            </c:extLst>
          </c:dPt>
          <c:dPt>
            <c:idx val="1"/>
            <c:bubble3D val="0"/>
            <c:spPr>
              <a:solidFill>
                <a:srgbClr val="EA4335"/>
              </a:solidFill>
            </c:spPr>
            <c:extLst>
              <c:ext xmlns:c16="http://schemas.microsoft.com/office/drawing/2014/chart" uri="{C3380CC4-5D6E-409C-BE32-E72D297353CC}">
                <c16:uniqueId val="{00000003-7571-4767-9DA7-4C0C0690F3A4}"/>
              </c:ext>
            </c:extLst>
          </c:dPt>
          <c:dPt>
            <c:idx val="2"/>
            <c:bubble3D val="0"/>
            <c:spPr>
              <a:solidFill>
                <a:srgbClr val="FBBC04"/>
              </a:solidFill>
            </c:spPr>
            <c:extLst>
              <c:ext xmlns:c16="http://schemas.microsoft.com/office/drawing/2014/chart" uri="{C3380CC4-5D6E-409C-BE32-E72D297353CC}">
                <c16:uniqueId val="{00000005-7571-4767-9DA7-4C0C0690F3A4}"/>
              </c:ext>
            </c:extLst>
          </c:dPt>
          <c:cat>
            <c:strRef>
              <c:f>'Отчет Ноябрь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 24'!$D$17:$D$19</c:f>
              <c:numCache>
                <c:formatCode>General</c:formatCode>
                <c:ptCount val="3"/>
                <c:pt idx="0">
                  <c:v>81</c:v>
                </c:pt>
                <c:pt idx="1">
                  <c:v>3</c:v>
                </c:pt>
                <c:pt idx="2">
                  <c:v>0</c:v>
                </c:pt>
              </c:numCache>
            </c:numRef>
          </c:val>
          <c:extLst>
            <c:ext xmlns:c16="http://schemas.microsoft.com/office/drawing/2014/chart" uri="{C3380CC4-5D6E-409C-BE32-E72D297353CC}">
              <c16:uniqueId val="{00000006-7571-4767-9DA7-4C0C0690F3A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424-4C39-A984-F6A3C42105A6}"/>
              </c:ext>
            </c:extLst>
          </c:dPt>
          <c:dPt>
            <c:idx val="1"/>
            <c:bubble3D val="0"/>
            <c:spPr>
              <a:solidFill>
                <a:srgbClr val="EA4335"/>
              </a:solidFill>
            </c:spPr>
            <c:extLst>
              <c:ext xmlns:c16="http://schemas.microsoft.com/office/drawing/2014/chart" uri="{C3380CC4-5D6E-409C-BE32-E72D297353CC}">
                <c16:uniqueId val="{00000003-F424-4C39-A984-F6A3C42105A6}"/>
              </c:ext>
            </c:extLst>
          </c:dPt>
          <c:dPt>
            <c:idx val="2"/>
            <c:bubble3D val="0"/>
            <c:spPr>
              <a:solidFill>
                <a:srgbClr val="FBBC04"/>
              </a:solidFill>
            </c:spPr>
            <c:extLst>
              <c:ext xmlns:c16="http://schemas.microsoft.com/office/drawing/2014/chart" uri="{C3380CC4-5D6E-409C-BE32-E72D297353CC}">
                <c16:uniqueId val="{00000005-F424-4C39-A984-F6A3C42105A6}"/>
              </c:ext>
            </c:extLst>
          </c:dPt>
          <c:dPt>
            <c:idx val="3"/>
            <c:bubble3D val="0"/>
            <c:spPr>
              <a:solidFill>
                <a:srgbClr val="34A853"/>
              </a:solidFill>
            </c:spPr>
            <c:extLst>
              <c:ext xmlns:c16="http://schemas.microsoft.com/office/drawing/2014/chart" uri="{C3380CC4-5D6E-409C-BE32-E72D297353CC}">
                <c16:uniqueId val="{00000007-F424-4C39-A984-F6A3C42105A6}"/>
              </c:ext>
            </c:extLst>
          </c:dPt>
          <c:dPt>
            <c:idx val="4"/>
            <c:bubble3D val="0"/>
            <c:spPr>
              <a:solidFill>
                <a:srgbClr val="FF6D01"/>
              </a:solidFill>
            </c:spPr>
            <c:extLst>
              <c:ext xmlns:c16="http://schemas.microsoft.com/office/drawing/2014/chart" uri="{C3380CC4-5D6E-409C-BE32-E72D297353CC}">
                <c16:uniqueId val="{00000009-F424-4C39-A984-F6A3C42105A6}"/>
              </c:ext>
            </c:extLst>
          </c:dPt>
          <c:dPt>
            <c:idx val="5"/>
            <c:bubble3D val="0"/>
            <c:spPr>
              <a:solidFill>
                <a:srgbClr val="46BDC6"/>
              </a:solidFill>
            </c:spPr>
            <c:extLst>
              <c:ext xmlns:c16="http://schemas.microsoft.com/office/drawing/2014/chart" uri="{C3380CC4-5D6E-409C-BE32-E72D297353CC}">
                <c16:uniqueId val="{0000000B-F424-4C39-A984-F6A3C42105A6}"/>
              </c:ext>
            </c:extLst>
          </c:dPt>
          <c:dPt>
            <c:idx val="6"/>
            <c:bubble3D val="0"/>
            <c:spPr>
              <a:solidFill>
                <a:srgbClr val="7BAAF7"/>
              </a:solidFill>
            </c:spPr>
            <c:extLst>
              <c:ext xmlns:c16="http://schemas.microsoft.com/office/drawing/2014/chart" uri="{C3380CC4-5D6E-409C-BE32-E72D297353CC}">
                <c16:uniqueId val="{0000000D-F424-4C39-A984-F6A3C42105A6}"/>
              </c:ext>
            </c:extLst>
          </c:dPt>
          <c:dPt>
            <c:idx val="7"/>
            <c:bubble3D val="0"/>
            <c:spPr>
              <a:solidFill>
                <a:srgbClr val="F07B72"/>
              </a:solidFill>
            </c:spPr>
            <c:extLst>
              <c:ext xmlns:c16="http://schemas.microsoft.com/office/drawing/2014/chart" uri="{C3380CC4-5D6E-409C-BE32-E72D297353CC}">
                <c16:uniqueId val="{0000000F-F424-4C39-A984-F6A3C42105A6}"/>
              </c:ext>
            </c:extLst>
          </c:dPt>
          <c:dPt>
            <c:idx val="8"/>
            <c:bubble3D val="0"/>
            <c:spPr>
              <a:solidFill>
                <a:srgbClr val="FCD04F"/>
              </a:solidFill>
            </c:spPr>
            <c:extLst>
              <c:ext xmlns:c16="http://schemas.microsoft.com/office/drawing/2014/chart" uri="{C3380CC4-5D6E-409C-BE32-E72D297353CC}">
                <c16:uniqueId val="{00000011-F424-4C39-A984-F6A3C42105A6}"/>
              </c:ext>
            </c:extLst>
          </c:dPt>
          <c:dPt>
            <c:idx val="9"/>
            <c:bubble3D val="0"/>
            <c:spPr>
              <a:solidFill>
                <a:srgbClr val="71C287"/>
              </a:solidFill>
            </c:spPr>
            <c:extLst>
              <c:ext xmlns:c16="http://schemas.microsoft.com/office/drawing/2014/chart" uri="{C3380CC4-5D6E-409C-BE32-E72D297353CC}">
                <c16:uniqueId val="{00000013-F424-4C39-A984-F6A3C42105A6}"/>
              </c:ext>
            </c:extLst>
          </c:dPt>
          <c:dPt>
            <c:idx val="10"/>
            <c:bubble3D val="0"/>
            <c:spPr>
              <a:solidFill>
                <a:srgbClr val="FF994D"/>
              </a:solidFill>
            </c:spPr>
            <c:extLst>
              <c:ext xmlns:c16="http://schemas.microsoft.com/office/drawing/2014/chart" uri="{C3380CC4-5D6E-409C-BE32-E72D297353CC}">
                <c16:uniqueId val="{00000015-F424-4C39-A984-F6A3C42105A6}"/>
              </c:ext>
            </c:extLst>
          </c:dPt>
          <c:dPt>
            <c:idx val="11"/>
            <c:bubble3D val="0"/>
            <c:spPr>
              <a:solidFill>
                <a:srgbClr val="7ED1D7"/>
              </a:solidFill>
            </c:spPr>
            <c:extLst>
              <c:ext xmlns:c16="http://schemas.microsoft.com/office/drawing/2014/chart" uri="{C3380CC4-5D6E-409C-BE32-E72D297353CC}">
                <c16:uniqueId val="{00000017-F424-4C39-A984-F6A3C42105A6}"/>
              </c:ext>
            </c:extLst>
          </c:dPt>
          <c:dPt>
            <c:idx val="12"/>
            <c:bubble3D val="0"/>
            <c:spPr>
              <a:solidFill>
                <a:srgbClr val="B3CEFB"/>
              </a:solidFill>
            </c:spPr>
            <c:extLst>
              <c:ext xmlns:c16="http://schemas.microsoft.com/office/drawing/2014/chart" uri="{C3380CC4-5D6E-409C-BE32-E72D297353CC}">
                <c16:uniqueId val="{00000019-F424-4C39-A984-F6A3C42105A6}"/>
              </c:ext>
            </c:extLst>
          </c:dPt>
          <c:dPt>
            <c:idx val="13"/>
            <c:bubble3D val="0"/>
            <c:spPr>
              <a:solidFill>
                <a:srgbClr val="F7B4AE"/>
              </a:solidFill>
            </c:spPr>
            <c:extLst>
              <c:ext xmlns:c16="http://schemas.microsoft.com/office/drawing/2014/chart" uri="{C3380CC4-5D6E-409C-BE32-E72D297353CC}">
                <c16:uniqueId val="{0000001B-F424-4C39-A984-F6A3C42105A6}"/>
              </c:ext>
            </c:extLst>
          </c:dPt>
          <c:dPt>
            <c:idx val="14"/>
            <c:bubble3D val="0"/>
            <c:spPr>
              <a:solidFill>
                <a:srgbClr val="FDE49B"/>
              </a:solidFill>
            </c:spPr>
            <c:extLst>
              <c:ext xmlns:c16="http://schemas.microsoft.com/office/drawing/2014/chart" uri="{C3380CC4-5D6E-409C-BE32-E72D297353CC}">
                <c16:uniqueId val="{0000001D-F424-4C39-A984-F6A3C42105A6}"/>
              </c:ext>
            </c:extLst>
          </c:dPt>
          <c:cat>
            <c:strRef>
              <c:f>'Отчет Октябрь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Октябрь 24'!$I$3:$I$17</c:f>
              <c:numCache>
                <c:formatCode>General</c:formatCode>
                <c:ptCount val="15"/>
                <c:pt idx="0">
                  <c:v>1</c:v>
                </c:pt>
                <c:pt idx="1">
                  <c:v>4</c:v>
                </c:pt>
                <c:pt idx="2">
                  <c:v>0</c:v>
                </c:pt>
                <c:pt idx="3">
                  <c:v>5</c:v>
                </c:pt>
                <c:pt idx="4">
                  <c:v>0</c:v>
                </c:pt>
                <c:pt idx="5">
                  <c:v>0</c:v>
                </c:pt>
                <c:pt idx="6">
                  <c:v>1</c:v>
                </c:pt>
                <c:pt idx="7">
                  <c:v>29</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F424-4C39-A984-F6A3C42105A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839-4AC6-B934-D713F0221DFD}"/>
              </c:ext>
            </c:extLst>
          </c:dPt>
          <c:dPt>
            <c:idx val="1"/>
            <c:bubble3D val="0"/>
            <c:spPr>
              <a:solidFill>
                <a:srgbClr val="EA4335"/>
              </a:solidFill>
            </c:spPr>
            <c:extLst>
              <c:ext xmlns:c16="http://schemas.microsoft.com/office/drawing/2014/chart" uri="{C3380CC4-5D6E-409C-BE32-E72D297353CC}">
                <c16:uniqueId val="{00000003-1839-4AC6-B934-D713F0221DFD}"/>
              </c:ext>
            </c:extLst>
          </c:dPt>
          <c:dPt>
            <c:idx val="2"/>
            <c:bubble3D val="0"/>
            <c:spPr>
              <a:solidFill>
                <a:srgbClr val="FBBC04"/>
              </a:solidFill>
            </c:spPr>
            <c:extLst>
              <c:ext xmlns:c16="http://schemas.microsoft.com/office/drawing/2014/chart" uri="{C3380CC4-5D6E-409C-BE32-E72D297353CC}">
                <c16:uniqueId val="{00000005-1839-4AC6-B934-D713F0221DFD}"/>
              </c:ext>
            </c:extLst>
          </c:dPt>
          <c:dPt>
            <c:idx val="3"/>
            <c:bubble3D val="0"/>
            <c:spPr>
              <a:solidFill>
                <a:srgbClr val="34A853"/>
              </a:solidFill>
            </c:spPr>
            <c:extLst>
              <c:ext xmlns:c16="http://schemas.microsoft.com/office/drawing/2014/chart" uri="{C3380CC4-5D6E-409C-BE32-E72D297353CC}">
                <c16:uniqueId val="{00000007-1839-4AC6-B934-D713F0221DFD}"/>
              </c:ext>
            </c:extLst>
          </c:dPt>
          <c:dPt>
            <c:idx val="4"/>
            <c:bubble3D val="0"/>
            <c:spPr>
              <a:solidFill>
                <a:srgbClr val="FF6D01"/>
              </a:solidFill>
            </c:spPr>
            <c:extLst>
              <c:ext xmlns:c16="http://schemas.microsoft.com/office/drawing/2014/chart" uri="{C3380CC4-5D6E-409C-BE32-E72D297353CC}">
                <c16:uniqueId val="{00000009-1839-4AC6-B934-D713F0221DFD}"/>
              </c:ext>
            </c:extLst>
          </c:dPt>
          <c:dPt>
            <c:idx val="5"/>
            <c:bubble3D val="0"/>
            <c:spPr>
              <a:solidFill>
                <a:srgbClr val="46BDC6"/>
              </a:solidFill>
            </c:spPr>
            <c:extLst>
              <c:ext xmlns:c16="http://schemas.microsoft.com/office/drawing/2014/chart" uri="{C3380CC4-5D6E-409C-BE32-E72D297353CC}">
                <c16:uniqueId val="{0000000B-1839-4AC6-B934-D713F0221DFD}"/>
              </c:ext>
            </c:extLst>
          </c:dPt>
          <c:dPt>
            <c:idx val="6"/>
            <c:bubble3D val="0"/>
            <c:spPr>
              <a:solidFill>
                <a:srgbClr val="7BAAF7"/>
              </a:solidFill>
            </c:spPr>
            <c:extLst>
              <c:ext xmlns:c16="http://schemas.microsoft.com/office/drawing/2014/chart" uri="{C3380CC4-5D6E-409C-BE32-E72D297353CC}">
                <c16:uniqueId val="{0000000D-1839-4AC6-B934-D713F0221DFD}"/>
              </c:ext>
            </c:extLst>
          </c:dPt>
          <c:dPt>
            <c:idx val="7"/>
            <c:bubble3D val="0"/>
            <c:spPr>
              <a:solidFill>
                <a:srgbClr val="F07B72"/>
              </a:solidFill>
            </c:spPr>
            <c:extLst>
              <c:ext xmlns:c16="http://schemas.microsoft.com/office/drawing/2014/chart" uri="{C3380CC4-5D6E-409C-BE32-E72D297353CC}">
                <c16:uniqueId val="{0000000F-1839-4AC6-B934-D713F0221DFD}"/>
              </c:ext>
            </c:extLst>
          </c:dPt>
          <c:dPt>
            <c:idx val="8"/>
            <c:bubble3D val="0"/>
            <c:extLst>
              <c:ext xmlns:c16="http://schemas.microsoft.com/office/drawing/2014/chart" uri="{C3380CC4-5D6E-409C-BE32-E72D297353CC}">
                <c16:uniqueId val="{00000010-1839-4AC6-B934-D713F0221DFD}"/>
              </c:ext>
            </c:extLst>
          </c:dPt>
          <c:dPt>
            <c:idx val="9"/>
            <c:bubble3D val="0"/>
            <c:extLst>
              <c:ext xmlns:c16="http://schemas.microsoft.com/office/drawing/2014/chart" uri="{C3380CC4-5D6E-409C-BE32-E72D297353CC}">
                <c16:uniqueId val="{00000011-1839-4AC6-B934-D713F0221DFD}"/>
              </c:ext>
            </c:extLst>
          </c:dPt>
          <c:cat>
            <c:strRef>
              <c:f>'Отчет Октябрь 24'!$A$3:$A$12</c:f>
              <c:strCache>
                <c:ptCount val="8"/>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ВСЕГО</c:v>
                </c:pt>
              </c:strCache>
            </c:strRef>
          </c:cat>
          <c:val>
            <c:numRef>
              <c:f>'Отчет Октябрь 24'!$B$3:$B$12</c:f>
              <c:numCache>
                <c:formatCode>General</c:formatCode>
                <c:ptCount val="10"/>
                <c:pt idx="0">
                  <c:v>0</c:v>
                </c:pt>
                <c:pt idx="1">
                  <c:v>81</c:v>
                </c:pt>
                <c:pt idx="2">
                  <c:v>167</c:v>
                </c:pt>
                <c:pt idx="3">
                  <c:v>76</c:v>
                </c:pt>
                <c:pt idx="4">
                  <c:v>0</c:v>
                </c:pt>
                <c:pt idx="5">
                  <c:v>76</c:v>
                </c:pt>
                <c:pt idx="6">
                  <c:v>32</c:v>
                </c:pt>
                <c:pt idx="7">
                  <c:v>432</c:v>
                </c:pt>
              </c:numCache>
            </c:numRef>
          </c:val>
          <c:extLst>
            <c:ext xmlns:c16="http://schemas.microsoft.com/office/drawing/2014/chart" uri="{C3380CC4-5D6E-409C-BE32-E72D297353CC}">
              <c16:uniqueId val="{00000012-1839-4AC6-B934-D713F0221DF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24'!$D$3:$D$9</c:f>
              <c:numCache>
                <c:formatCode>General</c:formatCode>
                <c:ptCount val="7"/>
                <c:pt idx="0">
                  <c:v>0</c:v>
                </c:pt>
                <c:pt idx="1">
                  <c:v>1</c:v>
                </c:pt>
                <c:pt idx="2">
                  <c:v>34</c:v>
                </c:pt>
                <c:pt idx="3">
                  <c:v>13</c:v>
                </c:pt>
                <c:pt idx="4">
                  <c:v>0</c:v>
                </c:pt>
                <c:pt idx="5">
                  <c:v>5</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221-45B1-ABBB-9CB1FD099542}"/>
            </c:ext>
          </c:extLst>
        </c:ser>
        <c:ser>
          <c:idx val="1"/>
          <c:order val="1"/>
          <c:tx>
            <c:strRef>
              <c:f>'Отчет Октябрь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24'!$E$3:$E$9</c:f>
              <c:numCache>
                <c:formatCode>General</c:formatCode>
                <c:ptCount val="7"/>
                <c:pt idx="0">
                  <c:v>0</c:v>
                </c:pt>
                <c:pt idx="1">
                  <c:v>0</c:v>
                </c:pt>
                <c:pt idx="2">
                  <c:v>0</c:v>
                </c:pt>
                <c:pt idx="3">
                  <c:v>0</c:v>
                </c:pt>
                <c:pt idx="4">
                  <c:v>0</c:v>
                </c:pt>
                <c:pt idx="5">
                  <c:v>0</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221-45B1-ABBB-9CB1FD099542}"/>
            </c:ext>
          </c:extLst>
        </c:ser>
        <c:ser>
          <c:idx val="2"/>
          <c:order val="2"/>
          <c:tx>
            <c:strRef>
              <c:f>'Отчет Октябрь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221-45B1-ABBB-9CB1FD099542}"/>
            </c:ext>
          </c:extLst>
        </c:ser>
        <c:dLbls>
          <c:showLegendKey val="0"/>
          <c:showVal val="0"/>
          <c:showCatName val="0"/>
          <c:showSerName val="0"/>
          <c:showPercent val="0"/>
          <c:showBubbleSize val="0"/>
        </c:dLbls>
        <c:gapWidth val="150"/>
        <c:axId val="1589832277"/>
        <c:axId val="1831809682"/>
      </c:barChart>
      <c:catAx>
        <c:axId val="158983227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31809682"/>
        <c:crosses val="autoZero"/>
        <c:auto val="1"/>
        <c:lblAlgn val="ctr"/>
        <c:lblOffset val="100"/>
        <c:noMultiLvlLbl val="1"/>
      </c:catAx>
      <c:valAx>
        <c:axId val="18318096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8983227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A4C-41B4-A279-30713A08835E}"/>
              </c:ext>
            </c:extLst>
          </c:dPt>
          <c:dPt>
            <c:idx val="1"/>
            <c:bubble3D val="0"/>
            <c:spPr>
              <a:solidFill>
                <a:srgbClr val="EA4335"/>
              </a:solidFill>
            </c:spPr>
            <c:extLst>
              <c:ext xmlns:c16="http://schemas.microsoft.com/office/drawing/2014/chart" uri="{C3380CC4-5D6E-409C-BE32-E72D297353CC}">
                <c16:uniqueId val="{00000003-AA4C-41B4-A279-30713A08835E}"/>
              </c:ext>
            </c:extLst>
          </c:dPt>
          <c:dPt>
            <c:idx val="2"/>
            <c:bubble3D val="0"/>
            <c:spPr>
              <a:solidFill>
                <a:srgbClr val="FBBC04"/>
              </a:solidFill>
            </c:spPr>
            <c:extLst>
              <c:ext xmlns:c16="http://schemas.microsoft.com/office/drawing/2014/chart" uri="{C3380CC4-5D6E-409C-BE32-E72D297353CC}">
                <c16:uniqueId val="{00000005-AA4C-41B4-A279-30713A08835E}"/>
              </c:ext>
            </c:extLst>
          </c:dPt>
          <c:cat>
            <c:strRef>
              <c:f>'Отчет Октябрь 24'!$C$13:$C$15</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 24'!$D$13:$D$15</c:f>
              <c:numCache>
                <c:formatCode>General</c:formatCode>
                <c:ptCount val="3"/>
                <c:pt idx="0">
                  <c:v>56</c:v>
                </c:pt>
                <c:pt idx="1">
                  <c:v>1</c:v>
                </c:pt>
                <c:pt idx="2">
                  <c:v>0</c:v>
                </c:pt>
              </c:numCache>
            </c:numRef>
          </c:val>
          <c:extLst>
            <c:ext xmlns:c16="http://schemas.microsoft.com/office/drawing/2014/chart" uri="{C3380CC4-5D6E-409C-BE32-E72D297353CC}">
              <c16:uniqueId val="{00000006-AA4C-41B4-A279-30713A0883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AA4-4A3C-8306-EBFD45E96296}"/>
              </c:ext>
            </c:extLst>
          </c:dPt>
          <c:dPt>
            <c:idx val="1"/>
            <c:bubble3D val="0"/>
            <c:spPr>
              <a:solidFill>
                <a:srgbClr val="EA4335"/>
              </a:solidFill>
            </c:spPr>
            <c:extLst>
              <c:ext xmlns:c16="http://schemas.microsoft.com/office/drawing/2014/chart" uri="{C3380CC4-5D6E-409C-BE32-E72D297353CC}">
                <c16:uniqueId val="{00000003-2AA4-4A3C-8306-EBFD45E96296}"/>
              </c:ext>
            </c:extLst>
          </c:dPt>
          <c:dPt>
            <c:idx val="2"/>
            <c:bubble3D val="0"/>
            <c:spPr>
              <a:solidFill>
                <a:srgbClr val="FBBC04"/>
              </a:solidFill>
            </c:spPr>
            <c:extLst>
              <c:ext xmlns:c16="http://schemas.microsoft.com/office/drawing/2014/chart" uri="{C3380CC4-5D6E-409C-BE32-E72D297353CC}">
                <c16:uniqueId val="{00000005-2AA4-4A3C-8306-EBFD45E96296}"/>
              </c:ext>
            </c:extLst>
          </c:dPt>
          <c:dPt>
            <c:idx val="3"/>
            <c:bubble3D val="0"/>
            <c:spPr>
              <a:solidFill>
                <a:srgbClr val="34A853"/>
              </a:solidFill>
            </c:spPr>
            <c:extLst>
              <c:ext xmlns:c16="http://schemas.microsoft.com/office/drawing/2014/chart" uri="{C3380CC4-5D6E-409C-BE32-E72D297353CC}">
                <c16:uniqueId val="{00000007-2AA4-4A3C-8306-EBFD45E96296}"/>
              </c:ext>
            </c:extLst>
          </c:dPt>
          <c:dPt>
            <c:idx val="4"/>
            <c:bubble3D val="0"/>
            <c:spPr>
              <a:solidFill>
                <a:srgbClr val="FF6D01"/>
              </a:solidFill>
            </c:spPr>
            <c:extLst>
              <c:ext xmlns:c16="http://schemas.microsoft.com/office/drawing/2014/chart" uri="{C3380CC4-5D6E-409C-BE32-E72D297353CC}">
                <c16:uniqueId val="{00000009-2AA4-4A3C-8306-EBFD45E96296}"/>
              </c:ext>
            </c:extLst>
          </c:dPt>
          <c:dPt>
            <c:idx val="5"/>
            <c:bubble3D val="0"/>
            <c:spPr>
              <a:solidFill>
                <a:srgbClr val="46BDC6"/>
              </a:solidFill>
            </c:spPr>
            <c:extLst>
              <c:ext xmlns:c16="http://schemas.microsoft.com/office/drawing/2014/chart" uri="{C3380CC4-5D6E-409C-BE32-E72D297353CC}">
                <c16:uniqueId val="{0000000B-2AA4-4A3C-8306-EBFD45E96296}"/>
              </c:ext>
            </c:extLst>
          </c:dPt>
          <c:dPt>
            <c:idx val="6"/>
            <c:bubble3D val="0"/>
            <c:spPr>
              <a:solidFill>
                <a:srgbClr val="7BAAF7"/>
              </a:solidFill>
            </c:spPr>
            <c:extLst>
              <c:ext xmlns:c16="http://schemas.microsoft.com/office/drawing/2014/chart" uri="{C3380CC4-5D6E-409C-BE32-E72D297353CC}">
                <c16:uniqueId val="{0000000D-2AA4-4A3C-8306-EBFD45E96296}"/>
              </c:ext>
            </c:extLst>
          </c:dPt>
          <c:dPt>
            <c:idx val="7"/>
            <c:bubble3D val="0"/>
            <c:spPr>
              <a:solidFill>
                <a:srgbClr val="F07B72"/>
              </a:solidFill>
            </c:spPr>
            <c:extLst>
              <c:ext xmlns:c16="http://schemas.microsoft.com/office/drawing/2014/chart" uri="{C3380CC4-5D6E-409C-BE32-E72D297353CC}">
                <c16:uniqueId val="{0000000F-2AA4-4A3C-8306-EBFD45E96296}"/>
              </c:ext>
            </c:extLst>
          </c:dPt>
          <c:dPt>
            <c:idx val="8"/>
            <c:bubble3D val="0"/>
            <c:spPr>
              <a:solidFill>
                <a:srgbClr val="FCD04F"/>
              </a:solidFill>
            </c:spPr>
            <c:extLst>
              <c:ext xmlns:c16="http://schemas.microsoft.com/office/drawing/2014/chart" uri="{C3380CC4-5D6E-409C-BE32-E72D297353CC}">
                <c16:uniqueId val="{00000011-2AA4-4A3C-8306-EBFD45E96296}"/>
              </c:ext>
            </c:extLst>
          </c:dPt>
          <c:dPt>
            <c:idx val="9"/>
            <c:bubble3D val="0"/>
            <c:spPr>
              <a:solidFill>
                <a:srgbClr val="71C287"/>
              </a:solidFill>
            </c:spPr>
            <c:extLst>
              <c:ext xmlns:c16="http://schemas.microsoft.com/office/drawing/2014/chart" uri="{C3380CC4-5D6E-409C-BE32-E72D297353CC}">
                <c16:uniqueId val="{00000013-2AA4-4A3C-8306-EBFD45E96296}"/>
              </c:ext>
            </c:extLst>
          </c:dPt>
          <c:dPt>
            <c:idx val="10"/>
            <c:bubble3D val="0"/>
            <c:spPr>
              <a:solidFill>
                <a:srgbClr val="FF994D"/>
              </a:solidFill>
            </c:spPr>
            <c:extLst>
              <c:ext xmlns:c16="http://schemas.microsoft.com/office/drawing/2014/chart" uri="{C3380CC4-5D6E-409C-BE32-E72D297353CC}">
                <c16:uniqueId val="{00000015-2AA4-4A3C-8306-EBFD45E96296}"/>
              </c:ext>
            </c:extLst>
          </c:dPt>
          <c:dPt>
            <c:idx val="11"/>
            <c:bubble3D val="0"/>
            <c:spPr>
              <a:solidFill>
                <a:srgbClr val="7ED1D7"/>
              </a:solidFill>
            </c:spPr>
            <c:extLst>
              <c:ext xmlns:c16="http://schemas.microsoft.com/office/drawing/2014/chart" uri="{C3380CC4-5D6E-409C-BE32-E72D297353CC}">
                <c16:uniqueId val="{00000017-2AA4-4A3C-8306-EBFD45E96296}"/>
              </c:ext>
            </c:extLst>
          </c:dPt>
          <c:dPt>
            <c:idx val="12"/>
            <c:bubble3D val="0"/>
            <c:spPr>
              <a:solidFill>
                <a:srgbClr val="B3CEFB"/>
              </a:solidFill>
            </c:spPr>
            <c:extLst>
              <c:ext xmlns:c16="http://schemas.microsoft.com/office/drawing/2014/chart" uri="{C3380CC4-5D6E-409C-BE32-E72D297353CC}">
                <c16:uniqueId val="{00000019-2AA4-4A3C-8306-EBFD45E96296}"/>
              </c:ext>
            </c:extLst>
          </c:dPt>
          <c:dPt>
            <c:idx val="13"/>
            <c:bubble3D val="0"/>
            <c:spPr>
              <a:solidFill>
                <a:srgbClr val="F7B4AE"/>
              </a:solidFill>
            </c:spPr>
            <c:extLst>
              <c:ext xmlns:c16="http://schemas.microsoft.com/office/drawing/2014/chart" uri="{C3380CC4-5D6E-409C-BE32-E72D297353CC}">
                <c16:uniqueId val="{0000001B-2AA4-4A3C-8306-EBFD45E96296}"/>
              </c:ext>
            </c:extLst>
          </c:dPt>
          <c:dPt>
            <c:idx val="14"/>
            <c:bubble3D val="0"/>
            <c:spPr>
              <a:solidFill>
                <a:srgbClr val="FDE49B"/>
              </a:solidFill>
            </c:spPr>
            <c:extLst>
              <c:ext xmlns:c16="http://schemas.microsoft.com/office/drawing/2014/chart" uri="{C3380CC4-5D6E-409C-BE32-E72D297353CC}">
                <c16:uniqueId val="{0000001D-2AA4-4A3C-8306-EBFD45E96296}"/>
              </c:ext>
            </c:extLst>
          </c:dPt>
          <c:cat>
            <c:strRef>
              <c:f>'Отчет Сентябрь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Сентябрь 24'!$I$3:$I$17</c:f>
              <c:numCache>
                <c:formatCode>General</c:formatCode>
                <c:ptCount val="15"/>
                <c:pt idx="0">
                  <c:v>3</c:v>
                </c:pt>
                <c:pt idx="1">
                  <c:v>3</c:v>
                </c:pt>
                <c:pt idx="2">
                  <c:v>0</c:v>
                </c:pt>
                <c:pt idx="3">
                  <c:v>18</c:v>
                </c:pt>
                <c:pt idx="4">
                  <c:v>0</c:v>
                </c:pt>
                <c:pt idx="5">
                  <c:v>0</c:v>
                </c:pt>
                <c:pt idx="6">
                  <c:v>1</c:v>
                </c:pt>
                <c:pt idx="7">
                  <c:v>28</c:v>
                </c:pt>
                <c:pt idx="8">
                  <c:v>1</c:v>
                </c:pt>
                <c:pt idx="9">
                  <c:v>0</c:v>
                </c:pt>
                <c:pt idx="10">
                  <c:v>0</c:v>
                </c:pt>
                <c:pt idx="11">
                  <c:v>2</c:v>
                </c:pt>
                <c:pt idx="12">
                  <c:v>0</c:v>
                </c:pt>
                <c:pt idx="13">
                  <c:v>0</c:v>
                </c:pt>
                <c:pt idx="14">
                  <c:v>0</c:v>
                </c:pt>
              </c:numCache>
            </c:numRef>
          </c:val>
          <c:extLst>
            <c:ext xmlns:c16="http://schemas.microsoft.com/office/drawing/2014/chart" uri="{C3380CC4-5D6E-409C-BE32-E72D297353CC}">
              <c16:uniqueId val="{0000001E-2AA4-4A3C-8306-EBFD45E9629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A98-430B-A98F-7FD25E9E335A}"/>
              </c:ext>
            </c:extLst>
          </c:dPt>
          <c:dPt>
            <c:idx val="1"/>
            <c:bubble3D val="0"/>
            <c:spPr>
              <a:solidFill>
                <a:srgbClr val="EA4335"/>
              </a:solidFill>
            </c:spPr>
            <c:extLst>
              <c:ext xmlns:c16="http://schemas.microsoft.com/office/drawing/2014/chart" uri="{C3380CC4-5D6E-409C-BE32-E72D297353CC}">
                <c16:uniqueId val="{00000003-8A98-430B-A98F-7FD25E9E335A}"/>
              </c:ext>
            </c:extLst>
          </c:dPt>
          <c:dPt>
            <c:idx val="2"/>
            <c:bubble3D val="0"/>
            <c:spPr>
              <a:solidFill>
                <a:srgbClr val="FBBC04"/>
              </a:solidFill>
            </c:spPr>
            <c:extLst>
              <c:ext xmlns:c16="http://schemas.microsoft.com/office/drawing/2014/chart" uri="{C3380CC4-5D6E-409C-BE32-E72D297353CC}">
                <c16:uniqueId val="{00000005-8A98-430B-A98F-7FD25E9E335A}"/>
              </c:ext>
            </c:extLst>
          </c:dPt>
          <c:dPt>
            <c:idx val="3"/>
            <c:bubble3D val="0"/>
            <c:spPr>
              <a:solidFill>
                <a:srgbClr val="34A853"/>
              </a:solidFill>
            </c:spPr>
            <c:extLst>
              <c:ext xmlns:c16="http://schemas.microsoft.com/office/drawing/2014/chart" uri="{C3380CC4-5D6E-409C-BE32-E72D297353CC}">
                <c16:uniqueId val="{00000007-8A98-430B-A98F-7FD25E9E335A}"/>
              </c:ext>
            </c:extLst>
          </c:dPt>
          <c:dPt>
            <c:idx val="4"/>
            <c:bubble3D val="0"/>
            <c:spPr>
              <a:solidFill>
                <a:srgbClr val="FF6D01"/>
              </a:solidFill>
            </c:spPr>
            <c:extLst>
              <c:ext xmlns:c16="http://schemas.microsoft.com/office/drawing/2014/chart" uri="{C3380CC4-5D6E-409C-BE32-E72D297353CC}">
                <c16:uniqueId val="{00000009-8A98-430B-A98F-7FD25E9E335A}"/>
              </c:ext>
            </c:extLst>
          </c:dPt>
          <c:dPt>
            <c:idx val="5"/>
            <c:bubble3D val="0"/>
            <c:spPr>
              <a:solidFill>
                <a:srgbClr val="46BDC6"/>
              </a:solidFill>
            </c:spPr>
            <c:extLst>
              <c:ext xmlns:c16="http://schemas.microsoft.com/office/drawing/2014/chart" uri="{C3380CC4-5D6E-409C-BE32-E72D297353CC}">
                <c16:uniqueId val="{0000000B-8A98-430B-A98F-7FD25E9E335A}"/>
              </c:ext>
            </c:extLst>
          </c:dPt>
          <c:dPt>
            <c:idx val="6"/>
            <c:bubble3D val="0"/>
            <c:spPr>
              <a:solidFill>
                <a:srgbClr val="7BAAF7"/>
              </a:solidFill>
            </c:spPr>
            <c:extLst>
              <c:ext xmlns:c16="http://schemas.microsoft.com/office/drawing/2014/chart" uri="{C3380CC4-5D6E-409C-BE32-E72D297353CC}">
                <c16:uniqueId val="{0000000D-8A98-430B-A98F-7FD25E9E335A}"/>
              </c:ext>
            </c:extLst>
          </c:dPt>
          <c:dPt>
            <c:idx val="7"/>
            <c:bubble3D val="0"/>
            <c:spPr>
              <a:solidFill>
                <a:srgbClr val="F07B72"/>
              </a:solidFill>
            </c:spPr>
            <c:extLst>
              <c:ext xmlns:c16="http://schemas.microsoft.com/office/drawing/2014/chart" uri="{C3380CC4-5D6E-409C-BE32-E72D297353CC}">
                <c16:uniqueId val="{0000000F-8A98-430B-A98F-7FD25E9E335A}"/>
              </c:ext>
            </c:extLst>
          </c:dPt>
          <c:dPt>
            <c:idx val="8"/>
            <c:bubble3D val="0"/>
            <c:spPr>
              <a:solidFill>
                <a:srgbClr val="FCD04F"/>
              </a:solidFill>
            </c:spPr>
            <c:extLst>
              <c:ext xmlns:c16="http://schemas.microsoft.com/office/drawing/2014/chart" uri="{C3380CC4-5D6E-409C-BE32-E72D297353CC}">
                <c16:uniqueId val="{00000011-8A98-430B-A98F-7FD25E9E335A}"/>
              </c:ext>
            </c:extLst>
          </c:dPt>
          <c:dPt>
            <c:idx val="9"/>
            <c:bubble3D val="0"/>
            <c:spPr>
              <a:solidFill>
                <a:srgbClr val="71C287"/>
              </a:solidFill>
            </c:spPr>
            <c:extLst>
              <c:ext xmlns:c16="http://schemas.microsoft.com/office/drawing/2014/chart" uri="{C3380CC4-5D6E-409C-BE32-E72D297353CC}">
                <c16:uniqueId val="{00000013-8A98-430B-A98F-7FD25E9E335A}"/>
              </c:ext>
            </c:extLst>
          </c:dPt>
          <c:cat>
            <c:strRef>
              <c:f>'Отчет Сентябрь 24'!$A$3:$A$12</c:f>
              <c:strCache>
                <c:ptCount val="10"/>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strCache>
            </c:strRef>
          </c:cat>
          <c:val>
            <c:numRef>
              <c:f>'Отчет Сентябрь 24'!$B$3:$B$12</c:f>
              <c:numCache>
                <c:formatCode>General</c:formatCode>
                <c:ptCount val="10"/>
                <c:pt idx="0">
                  <c:v>0</c:v>
                </c:pt>
                <c:pt idx="1">
                  <c:v>0</c:v>
                </c:pt>
                <c:pt idx="2">
                  <c:v>5</c:v>
                </c:pt>
                <c:pt idx="3">
                  <c:v>0</c:v>
                </c:pt>
                <c:pt idx="4">
                  <c:v>100</c:v>
                </c:pt>
                <c:pt idx="5">
                  <c:v>0</c:v>
                </c:pt>
                <c:pt idx="6">
                  <c:v>200</c:v>
                </c:pt>
                <c:pt idx="7">
                  <c:v>86</c:v>
                </c:pt>
                <c:pt idx="8">
                  <c:v>2</c:v>
                </c:pt>
                <c:pt idx="9">
                  <c:v>5</c:v>
                </c:pt>
              </c:numCache>
            </c:numRef>
          </c:val>
          <c:extLst>
            <c:ext xmlns:c16="http://schemas.microsoft.com/office/drawing/2014/chart" uri="{C3380CC4-5D6E-409C-BE32-E72D297353CC}">
              <c16:uniqueId val="{00000014-8A98-430B-A98F-7FD25E9E335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24'!$D$3:$D$13</c:f>
              <c:numCache>
                <c:formatCode>General</c:formatCode>
                <c:ptCount val="11"/>
                <c:pt idx="0">
                  <c:v>0</c:v>
                </c:pt>
                <c:pt idx="1">
                  <c:v>0</c:v>
                </c:pt>
                <c:pt idx="2">
                  <c:v>0</c:v>
                </c:pt>
                <c:pt idx="3">
                  <c:v>0</c:v>
                </c:pt>
                <c:pt idx="4">
                  <c:v>4</c:v>
                </c:pt>
                <c:pt idx="5">
                  <c:v>0</c:v>
                </c:pt>
                <c:pt idx="6">
                  <c:v>42</c:v>
                </c:pt>
                <c:pt idx="7">
                  <c:v>10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642-4F8C-A182-CBBF313A9B3F}"/>
            </c:ext>
          </c:extLst>
        </c:ser>
        <c:ser>
          <c:idx val="1"/>
          <c:order val="1"/>
          <c:tx>
            <c:strRef>
              <c:f>'Отчет Сентябрь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24'!$E$3:$E$13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642-4F8C-A182-CBBF313A9B3F}"/>
            </c:ext>
          </c:extLst>
        </c:ser>
        <c:ser>
          <c:idx val="2"/>
          <c:order val="2"/>
          <c:tx>
            <c:strRef>
              <c:f>'Отчет Сентябрь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24'!$F$3:$F$13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642-4F8C-A182-CBBF313A9B3F}"/>
            </c:ext>
          </c:extLst>
        </c:ser>
        <c:dLbls>
          <c:showLegendKey val="0"/>
          <c:showVal val="0"/>
          <c:showCatName val="0"/>
          <c:showSerName val="0"/>
          <c:showPercent val="0"/>
          <c:showBubbleSize val="0"/>
        </c:dLbls>
        <c:gapWidth val="150"/>
        <c:axId val="500231210"/>
        <c:axId val="1757532807"/>
      </c:barChart>
      <c:catAx>
        <c:axId val="5002312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57532807"/>
        <c:crosses val="autoZero"/>
        <c:auto val="1"/>
        <c:lblAlgn val="ctr"/>
        <c:lblOffset val="100"/>
        <c:noMultiLvlLbl val="1"/>
      </c:catAx>
      <c:valAx>
        <c:axId val="17575328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002312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D01-410B-B131-041FDF2408AF}"/>
              </c:ext>
            </c:extLst>
          </c:dPt>
          <c:dPt>
            <c:idx val="1"/>
            <c:bubble3D val="0"/>
            <c:spPr>
              <a:solidFill>
                <a:srgbClr val="EA4335"/>
              </a:solidFill>
            </c:spPr>
            <c:extLst>
              <c:ext xmlns:c16="http://schemas.microsoft.com/office/drawing/2014/chart" uri="{C3380CC4-5D6E-409C-BE32-E72D297353CC}">
                <c16:uniqueId val="{00000003-BD01-410B-B131-041FDF2408AF}"/>
              </c:ext>
            </c:extLst>
          </c:dPt>
          <c:dPt>
            <c:idx val="2"/>
            <c:bubble3D val="0"/>
            <c:spPr>
              <a:solidFill>
                <a:srgbClr val="FBBC04"/>
              </a:solidFill>
            </c:spPr>
            <c:extLst>
              <c:ext xmlns:c16="http://schemas.microsoft.com/office/drawing/2014/chart" uri="{C3380CC4-5D6E-409C-BE32-E72D297353CC}">
                <c16:uniqueId val="{00000005-BD01-410B-B131-041FDF2408AF}"/>
              </c:ext>
            </c:extLst>
          </c:dPt>
          <c:cat>
            <c:strRef>
              <c:f>'Отчет Сентябрь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 24'!$D$17:$D$19</c:f>
              <c:numCache>
                <c:formatCode>General</c:formatCode>
                <c:ptCount val="3"/>
                <c:pt idx="0">
                  <c:v>56</c:v>
                </c:pt>
                <c:pt idx="1">
                  <c:v>0</c:v>
                </c:pt>
                <c:pt idx="2">
                  <c:v>0</c:v>
                </c:pt>
              </c:numCache>
            </c:numRef>
          </c:val>
          <c:extLst>
            <c:ext xmlns:c16="http://schemas.microsoft.com/office/drawing/2014/chart" uri="{C3380CC4-5D6E-409C-BE32-E72D297353CC}">
              <c16:uniqueId val="{00000006-BD01-410B-B131-041FDF2408A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Август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24'!$D$3:$D$8</c:f>
              <c:numCache>
                <c:formatCode>General</c:formatCode>
                <c:ptCount val="6"/>
                <c:pt idx="0">
                  <c:v>0</c:v>
                </c:pt>
                <c:pt idx="1">
                  <c:v>0</c:v>
                </c:pt>
                <c:pt idx="2">
                  <c:v>0</c:v>
                </c:pt>
                <c:pt idx="3">
                  <c:v>3</c:v>
                </c:pt>
                <c:pt idx="4">
                  <c:v>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317-4BA0-B55A-619DE6DA2460}"/>
            </c:ext>
          </c:extLst>
        </c:ser>
        <c:ser>
          <c:idx val="1"/>
          <c:order val="1"/>
          <c:tx>
            <c:strRef>
              <c:f>'Отчет Август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24'!$E$3:$E$8</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317-4BA0-B55A-619DE6DA2460}"/>
            </c:ext>
          </c:extLst>
        </c:ser>
        <c:ser>
          <c:idx val="2"/>
          <c:order val="2"/>
          <c:tx>
            <c:strRef>
              <c:f>'Отчет Август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317-4BA0-B55A-619DE6DA2460}"/>
            </c:ext>
          </c:extLst>
        </c:ser>
        <c:dLbls>
          <c:showLegendKey val="0"/>
          <c:showVal val="0"/>
          <c:showCatName val="0"/>
          <c:showSerName val="0"/>
          <c:showPercent val="0"/>
          <c:showBubbleSize val="0"/>
        </c:dLbls>
        <c:gapWidth val="150"/>
        <c:axId val="1042814142"/>
        <c:axId val="676017967"/>
      </c:barChart>
      <c:catAx>
        <c:axId val="1042814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676017967"/>
        <c:crosses val="autoZero"/>
        <c:auto val="1"/>
        <c:lblAlgn val="ctr"/>
        <c:lblOffset val="100"/>
        <c:noMultiLvlLbl val="1"/>
      </c:catAx>
      <c:valAx>
        <c:axId val="6760179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4281414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95B-4C30-AA1A-4E9ACD64D542}"/>
              </c:ext>
            </c:extLst>
          </c:dPt>
          <c:dPt>
            <c:idx val="1"/>
            <c:bubble3D val="0"/>
            <c:spPr>
              <a:solidFill>
                <a:srgbClr val="EA4335"/>
              </a:solidFill>
            </c:spPr>
            <c:extLst>
              <c:ext xmlns:c16="http://schemas.microsoft.com/office/drawing/2014/chart" uri="{C3380CC4-5D6E-409C-BE32-E72D297353CC}">
                <c16:uniqueId val="{00000003-195B-4C30-AA1A-4E9ACD64D542}"/>
              </c:ext>
            </c:extLst>
          </c:dPt>
          <c:dPt>
            <c:idx val="2"/>
            <c:bubble3D val="0"/>
            <c:spPr>
              <a:solidFill>
                <a:srgbClr val="FBBC04"/>
              </a:solidFill>
            </c:spPr>
            <c:extLst>
              <c:ext xmlns:c16="http://schemas.microsoft.com/office/drawing/2014/chart" uri="{C3380CC4-5D6E-409C-BE32-E72D297353CC}">
                <c16:uniqueId val="{00000005-195B-4C30-AA1A-4E9ACD64D542}"/>
              </c:ext>
            </c:extLst>
          </c:dPt>
          <c:dPt>
            <c:idx val="3"/>
            <c:bubble3D val="0"/>
            <c:spPr>
              <a:solidFill>
                <a:srgbClr val="34A853"/>
              </a:solidFill>
            </c:spPr>
            <c:extLst>
              <c:ext xmlns:c16="http://schemas.microsoft.com/office/drawing/2014/chart" uri="{C3380CC4-5D6E-409C-BE32-E72D297353CC}">
                <c16:uniqueId val="{00000007-195B-4C30-AA1A-4E9ACD64D542}"/>
              </c:ext>
            </c:extLst>
          </c:dPt>
          <c:dPt>
            <c:idx val="4"/>
            <c:bubble3D val="0"/>
            <c:spPr>
              <a:solidFill>
                <a:srgbClr val="FF6D01"/>
              </a:solidFill>
            </c:spPr>
            <c:extLst>
              <c:ext xmlns:c16="http://schemas.microsoft.com/office/drawing/2014/chart" uri="{C3380CC4-5D6E-409C-BE32-E72D297353CC}">
                <c16:uniqueId val="{00000009-195B-4C30-AA1A-4E9ACD64D542}"/>
              </c:ext>
            </c:extLst>
          </c:dPt>
          <c:dPt>
            <c:idx val="5"/>
            <c:bubble3D val="0"/>
            <c:spPr>
              <a:solidFill>
                <a:srgbClr val="46BDC6"/>
              </a:solidFill>
            </c:spPr>
            <c:extLst>
              <c:ext xmlns:c16="http://schemas.microsoft.com/office/drawing/2014/chart" uri="{C3380CC4-5D6E-409C-BE32-E72D297353CC}">
                <c16:uniqueId val="{0000000B-195B-4C30-AA1A-4E9ACD64D542}"/>
              </c:ext>
            </c:extLst>
          </c:dPt>
          <c:dPt>
            <c:idx val="6"/>
            <c:bubble3D val="0"/>
            <c:spPr>
              <a:solidFill>
                <a:srgbClr val="7BAAF7"/>
              </a:solidFill>
            </c:spPr>
            <c:extLst>
              <c:ext xmlns:c16="http://schemas.microsoft.com/office/drawing/2014/chart" uri="{C3380CC4-5D6E-409C-BE32-E72D297353CC}">
                <c16:uniqueId val="{0000000D-195B-4C30-AA1A-4E9ACD64D542}"/>
              </c:ext>
            </c:extLst>
          </c:dPt>
          <c:dPt>
            <c:idx val="7"/>
            <c:bubble3D val="0"/>
            <c:spPr>
              <a:solidFill>
                <a:srgbClr val="F07B72"/>
              </a:solidFill>
            </c:spPr>
            <c:extLst>
              <c:ext xmlns:c16="http://schemas.microsoft.com/office/drawing/2014/chart" uri="{C3380CC4-5D6E-409C-BE32-E72D297353CC}">
                <c16:uniqueId val="{0000000F-195B-4C30-AA1A-4E9ACD64D542}"/>
              </c:ext>
            </c:extLst>
          </c:dPt>
          <c:dPt>
            <c:idx val="8"/>
            <c:bubble3D val="0"/>
            <c:spPr>
              <a:solidFill>
                <a:srgbClr val="FCD04F"/>
              </a:solidFill>
            </c:spPr>
            <c:extLst>
              <c:ext xmlns:c16="http://schemas.microsoft.com/office/drawing/2014/chart" uri="{C3380CC4-5D6E-409C-BE32-E72D297353CC}">
                <c16:uniqueId val="{00000011-195B-4C30-AA1A-4E9ACD64D542}"/>
              </c:ext>
            </c:extLst>
          </c:dPt>
          <c:dPt>
            <c:idx val="9"/>
            <c:bubble3D val="0"/>
            <c:spPr>
              <a:solidFill>
                <a:srgbClr val="71C287"/>
              </a:solidFill>
            </c:spPr>
            <c:extLst>
              <c:ext xmlns:c16="http://schemas.microsoft.com/office/drawing/2014/chart" uri="{C3380CC4-5D6E-409C-BE32-E72D297353CC}">
                <c16:uniqueId val="{00000013-195B-4C30-AA1A-4E9ACD64D542}"/>
              </c:ext>
            </c:extLst>
          </c:dPt>
          <c:dPt>
            <c:idx val="10"/>
            <c:bubble3D val="0"/>
            <c:spPr>
              <a:solidFill>
                <a:srgbClr val="FF994D"/>
              </a:solidFill>
            </c:spPr>
            <c:extLst>
              <c:ext xmlns:c16="http://schemas.microsoft.com/office/drawing/2014/chart" uri="{C3380CC4-5D6E-409C-BE32-E72D297353CC}">
                <c16:uniqueId val="{00000015-195B-4C30-AA1A-4E9ACD64D542}"/>
              </c:ext>
            </c:extLst>
          </c:dPt>
          <c:dPt>
            <c:idx val="11"/>
            <c:bubble3D val="0"/>
            <c:spPr>
              <a:solidFill>
                <a:srgbClr val="7ED1D7"/>
              </a:solidFill>
            </c:spPr>
            <c:extLst>
              <c:ext xmlns:c16="http://schemas.microsoft.com/office/drawing/2014/chart" uri="{C3380CC4-5D6E-409C-BE32-E72D297353CC}">
                <c16:uniqueId val="{00000017-195B-4C30-AA1A-4E9ACD64D542}"/>
              </c:ext>
            </c:extLst>
          </c:dPt>
          <c:dPt>
            <c:idx val="12"/>
            <c:bubble3D val="0"/>
            <c:spPr>
              <a:solidFill>
                <a:srgbClr val="B3CEFB"/>
              </a:solidFill>
            </c:spPr>
            <c:extLst>
              <c:ext xmlns:c16="http://schemas.microsoft.com/office/drawing/2014/chart" uri="{C3380CC4-5D6E-409C-BE32-E72D297353CC}">
                <c16:uniqueId val="{00000019-195B-4C30-AA1A-4E9ACD64D542}"/>
              </c:ext>
            </c:extLst>
          </c:dPt>
          <c:dPt>
            <c:idx val="13"/>
            <c:bubble3D val="0"/>
            <c:spPr>
              <a:solidFill>
                <a:srgbClr val="F7B4AE"/>
              </a:solidFill>
            </c:spPr>
            <c:extLst>
              <c:ext xmlns:c16="http://schemas.microsoft.com/office/drawing/2014/chart" uri="{C3380CC4-5D6E-409C-BE32-E72D297353CC}">
                <c16:uniqueId val="{0000001B-195B-4C30-AA1A-4E9ACD64D542}"/>
              </c:ext>
            </c:extLst>
          </c:dPt>
          <c:dPt>
            <c:idx val="14"/>
            <c:bubble3D val="0"/>
            <c:spPr>
              <a:solidFill>
                <a:srgbClr val="FDE49B"/>
              </a:solidFill>
            </c:spPr>
            <c:extLst>
              <c:ext xmlns:c16="http://schemas.microsoft.com/office/drawing/2014/chart" uri="{C3380CC4-5D6E-409C-BE32-E72D297353CC}">
                <c16:uniqueId val="{0000001D-195B-4C30-AA1A-4E9ACD64D542}"/>
              </c:ext>
            </c:extLst>
          </c:dPt>
          <c:cat>
            <c:strRef>
              <c:f>'Отчет Август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Август 24'!$I$3:$I$17</c:f>
              <c:numCache>
                <c:formatCode>General</c:formatCode>
                <c:ptCount val="15"/>
                <c:pt idx="0">
                  <c:v>0</c:v>
                </c:pt>
                <c:pt idx="1">
                  <c:v>0</c:v>
                </c:pt>
                <c:pt idx="2">
                  <c:v>0</c:v>
                </c:pt>
                <c:pt idx="3">
                  <c:v>13</c:v>
                </c:pt>
                <c:pt idx="4">
                  <c:v>0</c:v>
                </c:pt>
                <c:pt idx="5">
                  <c:v>0</c:v>
                </c:pt>
                <c:pt idx="6">
                  <c:v>2</c:v>
                </c:pt>
                <c:pt idx="7">
                  <c:v>29</c:v>
                </c:pt>
                <c:pt idx="8">
                  <c:v>1</c:v>
                </c:pt>
                <c:pt idx="9">
                  <c:v>6</c:v>
                </c:pt>
                <c:pt idx="10">
                  <c:v>0</c:v>
                </c:pt>
                <c:pt idx="11">
                  <c:v>0</c:v>
                </c:pt>
                <c:pt idx="12">
                  <c:v>1</c:v>
                </c:pt>
                <c:pt idx="13">
                  <c:v>1</c:v>
                </c:pt>
                <c:pt idx="14">
                  <c:v>0</c:v>
                </c:pt>
              </c:numCache>
            </c:numRef>
          </c:val>
          <c:extLst>
            <c:ext xmlns:c16="http://schemas.microsoft.com/office/drawing/2014/chart" uri="{C3380CC4-5D6E-409C-BE32-E72D297353CC}">
              <c16:uniqueId val="{0000001E-195B-4C30-AA1A-4E9ACD64D54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F56-4A1D-A468-44EDBB986047}"/>
              </c:ext>
            </c:extLst>
          </c:dPt>
          <c:dPt>
            <c:idx val="1"/>
            <c:bubble3D val="0"/>
            <c:spPr>
              <a:solidFill>
                <a:srgbClr val="EA4335"/>
              </a:solidFill>
            </c:spPr>
            <c:extLst>
              <c:ext xmlns:c16="http://schemas.microsoft.com/office/drawing/2014/chart" uri="{C3380CC4-5D6E-409C-BE32-E72D297353CC}">
                <c16:uniqueId val="{00000003-DF56-4A1D-A468-44EDBB986047}"/>
              </c:ext>
            </c:extLst>
          </c:dPt>
          <c:dPt>
            <c:idx val="2"/>
            <c:bubble3D val="0"/>
            <c:spPr>
              <a:solidFill>
                <a:srgbClr val="FBBC04"/>
              </a:solidFill>
            </c:spPr>
            <c:extLst>
              <c:ext xmlns:c16="http://schemas.microsoft.com/office/drawing/2014/chart" uri="{C3380CC4-5D6E-409C-BE32-E72D297353CC}">
                <c16:uniqueId val="{00000005-DF56-4A1D-A468-44EDBB986047}"/>
              </c:ext>
            </c:extLst>
          </c:dPt>
          <c:dPt>
            <c:idx val="3"/>
            <c:bubble3D val="0"/>
            <c:spPr>
              <a:solidFill>
                <a:srgbClr val="34A853"/>
              </a:solidFill>
            </c:spPr>
            <c:extLst>
              <c:ext xmlns:c16="http://schemas.microsoft.com/office/drawing/2014/chart" uri="{C3380CC4-5D6E-409C-BE32-E72D297353CC}">
                <c16:uniqueId val="{00000007-DF56-4A1D-A468-44EDBB986047}"/>
              </c:ext>
            </c:extLst>
          </c:dPt>
          <c:dPt>
            <c:idx val="4"/>
            <c:bubble3D val="0"/>
            <c:spPr>
              <a:solidFill>
                <a:srgbClr val="FF6D01"/>
              </a:solidFill>
            </c:spPr>
            <c:extLst>
              <c:ext xmlns:c16="http://schemas.microsoft.com/office/drawing/2014/chart" uri="{C3380CC4-5D6E-409C-BE32-E72D297353CC}">
                <c16:uniqueId val="{00000009-DF56-4A1D-A468-44EDBB986047}"/>
              </c:ext>
            </c:extLst>
          </c:dPt>
          <c:dPt>
            <c:idx val="5"/>
            <c:bubble3D val="0"/>
            <c:spPr>
              <a:solidFill>
                <a:srgbClr val="46BDC6"/>
              </a:solidFill>
            </c:spPr>
            <c:extLst>
              <c:ext xmlns:c16="http://schemas.microsoft.com/office/drawing/2014/chart" uri="{C3380CC4-5D6E-409C-BE32-E72D297353CC}">
                <c16:uniqueId val="{0000000B-DF56-4A1D-A468-44EDBB986047}"/>
              </c:ext>
            </c:extLst>
          </c:dPt>
          <c:dPt>
            <c:idx val="6"/>
            <c:bubble3D val="0"/>
            <c:spPr>
              <a:solidFill>
                <a:srgbClr val="7BAAF7"/>
              </a:solidFill>
            </c:spPr>
            <c:extLst>
              <c:ext xmlns:c16="http://schemas.microsoft.com/office/drawing/2014/chart" uri="{C3380CC4-5D6E-409C-BE32-E72D297353CC}">
                <c16:uniqueId val="{0000000D-DF56-4A1D-A468-44EDBB986047}"/>
              </c:ext>
            </c:extLst>
          </c:dPt>
          <c:dPt>
            <c:idx val="7"/>
            <c:bubble3D val="0"/>
            <c:spPr>
              <a:solidFill>
                <a:srgbClr val="F07B72"/>
              </a:solidFill>
            </c:spPr>
            <c:extLst>
              <c:ext xmlns:c16="http://schemas.microsoft.com/office/drawing/2014/chart" uri="{C3380CC4-5D6E-409C-BE32-E72D297353CC}">
                <c16:uniqueId val="{0000000F-DF56-4A1D-A468-44EDBB986047}"/>
              </c:ext>
            </c:extLst>
          </c:dPt>
          <c:dPt>
            <c:idx val="8"/>
            <c:bubble3D val="0"/>
            <c:spPr>
              <a:solidFill>
                <a:srgbClr val="FCD04F"/>
              </a:solidFill>
            </c:spPr>
            <c:extLst>
              <c:ext xmlns:c16="http://schemas.microsoft.com/office/drawing/2014/chart" uri="{C3380CC4-5D6E-409C-BE32-E72D297353CC}">
                <c16:uniqueId val="{00000011-DF56-4A1D-A468-44EDBB986047}"/>
              </c:ext>
            </c:extLst>
          </c:dPt>
          <c:cat>
            <c:strRef>
              <c:f>'Отчет Август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Август 24'!$B$3:$B$11</c:f>
              <c:numCache>
                <c:formatCode>General</c:formatCode>
                <c:ptCount val="9"/>
                <c:pt idx="0">
                  <c:v>0</c:v>
                </c:pt>
                <c:pt idx="1">
                  <c:v>0</c:v>
                </c:pt>
                <c:pt idx="2">
                  <c:v>4</c:v>
                </c:pt>
                <c:pt idx="3">
                  <c:v>7</c:v>
                </c:pt>
                <c:pt idx="4">
                  <c:v>86</c:v>
                </c:pt>
                <c:pt idx="5">
                  <c:v>0</c:v>
                </c:pt>
                <c:pt idx="6">
                  <c:v>171</c:v>
                </c:pt>
                <c:pt idx="7">
                  <c:v>137</c:v>
                </c:pt>
                <c:pt idx="8">
                  <c:v>24</c:v>
                </c:pt>
              </c:numCache>
            </c:numRef>
          </c:val>
          <c:extLst>
            <c:ext xmlns:c16="http://schemas.microsoft.com/office/drawing/2014/chart" uri="{C3380CC4-5D6E-409C-BE32-E72D297353CC}">
              <c16:uniqueId val="{00000012-DF56-4A1D-A468-44EDBB98604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EF77-4539-9ABD-15084E5B3183}"/>
              </c:ext>
            </c:extLst>
          </c:dPt>
          <c:dPt>
            <c:idx val="1"/>
            <c:bubble3D val="0"/>
            <c:spPr>
              <a:solidFill>
                <a:schemeClr val="accent3"/>
              </a:solidFill>
            </c:spPr>
            <c:extLst>
              <c:ext xmlns:c16="http://schemas.microsoft.com/office/drawing/2014/chart" uri="{C3380CC4-5D6E-409C-BE32-E72D297353CC}">
                <c16:uniqueId val="{00000003-EF77-4539-9ABD-15084E5B3183}"/>
              </c:ext>
            </c:extLst>
          </c:dPt>
          <c:dPt>
            <c:idx val="2"/>
            <c:bubble3D val="0"/>
            <c:spPr>
              <a:solidFill>
                <a:schemeClr val="accent2"/>
              </a:solidFill>
            </c:spPr>
            <c:extLst>
              <c:ext xmlns:c16="http://schemas.microsoft.com/office/drawing/2014/chart" uri="{C3380CC4-5D6E-409C-BE32-E72D297353CC}">
                <c16:uniqueId val="{00000005-EF77-4539-9ABD-15084E5B3183}"/>
              </c:ext>
            </c:extLst>
          </c:dPt>
          <c:cat>
            <c:strRef>
              <c:f>'Отчет Август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 24'!$D$14:$D$16</c:f>
              <c:numCache>
                <c:formatCode>General</c:formatCode>
                <c:ptCount val="3"/>
                <c:pt idx="0">
                  <c:v>55</c:v>
                </c:pt>
                <c:pt idx="1">
                  <c:v>2</c:v>
                </c:pt>
                <c:pt idx="2">
                  <c:v>0</c:v>
                </c:pt>
              </c:numCache>
            </c:numRef>
          </c:val>
          <c:extLst>
            <c:ext xmlns:c16="http://schemas.microsoft.com/office/drawing/2014/chart" uri="{C3380CC4-5D6E-409C-BE32-E72D297353CC}">
              <c16:uniqueId val="{00000006-EF77-4539-9ABD-15084E5B3183}"/>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24'!$D$3:$D$8</c:f>
              <c:numCache>
                <c:formatCode>General</c:formatCode>
                <c:ptCount val="6"/>
                <c:pt idx="0">
                  <c:v>0</c:v>
                </c:pt>
                <c:pt idx="1">
                  <c:v>0</c:v>
                </c:pt>
                <c:pt idx="2">
                  <c:v>0</c:v>
                </c:pt>
                <c:pt idx="3">
                  <c:v>1</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B2F-4E1C-B487-65A37CF8DBEF}"/>
            </c:ext>
          </c:extLst>
        </c:ser>
        <c:ser>
          <c:idx val="1"/>
          <c:order val="1"/>
          <c:tx>
            <c:strRef>
              <c:f>'Отчет Июль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B2F-4E1C-B487-65A37CF8DBEF}"/>
            </c:ext>
          </c:extLst>
        </c:ser>
        <c:ser>
          <c:idx val="2"/>
          <c:order val="2"/>
          <c:tx>
            <c:strRef>
              <c:f>'Отчет Июль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B2F-4E1C-B487-65A37CF8DBEF}"/>
            </c:ext>
          </c:extLst>
        </c:ser>
        <c:dLbls>
          <c:showLegendKey val="0"/>
          <c:showVal val="0"/>
          <c:showCatName val="0"/>
          <c:showSerName val="0"/>
          <c:showPercent val="0"/>
          <c:showBubbleSize val="0"/>
        </c:dLbls>
        <c:gapWidth val="150"/>
        <c:axId val="322587902"/>
        <c:axId val="905301901"/>
      </c:barChart>
      <c:catAx>
        <c:axId val="3225879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05301901"/>
        <c:crosses val="autoZero"/>
        <c:auto val="1"/>
        <c:lblAlgn val="ctr"/>
        <c:lblOffset val="100"/>
        <c:noMultiLvlLbl val="1"/>
      </c:catAx>
      <c:valAx>
        <c:axId val="905301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2258790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F9D-4361-9016-B990C90A1CEC}"/>
              </c:ext>
            </c:extLst>
          </c:dPt>
          <c:dPt>
            <c:idx val="1"/>
            <c:bubble3D val="0"/>
            <c:spPr>
              <a:solidFill>
                <a:srgbClr val="EA4335"/>
              </a:solidFill>
            </c:spPr>
            <c:extLst>
              <c:ext xmlns:c16="http://schemas.microsoft.com/office/drawing/2014/chart" uri="{C3380CC4-5D6E-409C-BE32-E72D297353CC}">
                <c16:uniqueId val="{00000003-3F9D-4361-9016-B990C90A1CEC}"/>
              </c:ext>
            </c:extLst>
          </c:dPt>
          <c:dPt>
            <c:idx val="2"/>
            <c:bubble3D val="0"/>
            <c:spPr>
              <a:solidFill>
                <a:srgbClr val="FBBC04"/>
              </a:solidFill>
            </c:spPr>
            <c:extLst>
              <c:ext xmlns:c16="http://schemas.microsoft.com/office/drawing/2014/chart" uri="{C3380CC4-5D6E-409C-BE32-E72D297353CC}">
                <c16:uniqueId val="{00000005-3F9D-4361-9016-B990C90A1CEC}"/>
              </c:ext>
            </c:extLst>
          </c:dPt>
          <c:dPt>
            <c:idx val="3"/>
            <c:bubble3D val="0"/>
            <c:spPr>
              <a:solidFill>
                <a:srgbClr val="34A853"/>
              </a:solidFill>
            </c:spPr>
            <c:extLst>
              <c:ext xmlns:c16="http://schemas.microsoft.com/office/drawing/2014/chart" uri="{C3380CC4-5D6E-409C-BE32-E72D297353CC}">
                <c16:uniqueId val="{00000007-3F9D-4361-9016-B990C90A1CEC}"/>
              </c:ext>
            </c:extLst>
          </c:dPt>
          <c:dPt>
            <c:idx val="4"/>
            <c:bubble3D val="0"/>
            <c:spPr>
              <a:solidFill>
                <a:srgbClr val="FF6D01"/>
              </a:solidFill>
            </c:spPr>
            <c:extLst>
              <c:ext xmlns:c16="http://schemas.microsoft.com/office/drawing/2014/chart" uri="{C3380CC4-5D6E-409C-BE32-E72D297353CC}">
                <c16:uniqueId val="{00000009-3F9D-4361-9016-B990C90A1CEC}"/>
              </c:ext>
            </c:extLst>
          </c:dPt>
          <c:dPt>
            <c:idx val="5"/>
            <c:bubble3D val="0"/>
            <c:spPr>
              <a:solidFill>
                <a:srgbClr val="46BDC6"/>
              </a:solidFill>
            </c:spPr>
            <c:extLst>
              <c:ext xmlns:c16="http://schemas.microsoft.com/office/drawing/2014/chart" uri="{C3380CC4-5D6E-409C-BE32-E72D297353CC}">
                <c16:uniqueId val="{0000000B-3F9D-4361-9016-B990C90A1CEC}"/>
              </c:ext>
            </c:extLst>
          </c:dPt>
          <c:dPt>
            <c:idx val="6"/>
            <c:bubble3D val="0"/>
            <c:spPr>
              <a:solidFill>
                <a:srgbClr val="7BAAF7"/>
              </a:solidFill>
            </c:spPr>
            <c:extLst>
              <c:ext xmlns:c16="http://schemas.microsoft.com/office/drawing/2014/chart" uri="{C3380CC4-5D6E-409C-BE32-E72D297353CC}">
                <c16:uniqueId val="{0000000D-3F9D-4361-9016-B990C90A1CEC}"/>
              </c:ext>
            </c:extLst>
          </c:dPt>
          <c:dPt>
            <c:idx val="7"/>
            <c:bubble3D val="0"/>
            <c:spPr>
              <a:solidFill>
                <a:srgbClr val="F07B72"/>
              </a:solidFill>
            </c:spPr>
            <c:extLst>
              <c:ext xmlns:c16="http://schemas.microsoft.com/office/drawing/2014/chart" uri="{C3380CC4-5D6E-409C-BE32-E72D297353CC}">
                <c16:uniqueId val="{0000000F-3F9D-4361-9016-B990C90A1CEC}"/>
              </c:ext>
            </c:extLst>
          </c:dPt>
          <c:dPt>
            <c:idx val="8"/>
            <c:bubble3D val="0"/>
            <c:spPr>
              <a:solidFill>
                <a:srgbClr val="FCD04F"/>
              </a:solidFill>
            </c:spPr>
            <c:extLst>
              <c:ext xmlns:c16="http://schemas.microsoft.com/office/drawing/2014/chart" uri="{C3380CC4-5D6E-409C-BE32-E72D297353CC}">
                <c16:uniqueId val="{00000011-3F9D-4361-9016-B990C90A1CEC}"/>
              </c:ext>
            </c:extLst>
          </c:dPt>
          <c:dPt>
            <c:idx val="9"/>
            <c:bubble3D val="0"/>
            <c:spPr>
              <a:solidFill>
                <a:srgbClr val="71C287"/>
              </a:solidFill>
            </c:spPr>
            <c:extLst>
              <c:ext xmlns:c16="http://schemas.microsoft.com/office/drawing/2014/chart" uri="{C3380CC4-5D6E-409C-BE32-E72D297353CC}">
                <c16:uniqueId val="{00000013-3F9D-4361-9016-B990C90A1CEC}"/>
              </c:ext>
            </c:extLst>
          </c:dPt>
          <c:dPt>
            <c:idx val="10"/>
            <c:bubble3D val="0"/>
            <c:spPr>
              <a:solidFill>
                <a:srgbClr val="FF994D"/>
              </a:solidFill>
            </c:spPr>
            <c:extLst>
              <c:ext xmlns:c16="http://schemas.microsoft.com/office/drawing/2014/chart" uri="{C3380CC4-5D6E-409C-BE32-E72D297353CC}">
                <c16:uniqueId val="{00000015-3F9D-4361-9016-B990C90A1CEC}"/>
              </c:ext>
            </c:extLst>
          </c:dPt>
          <c:dPt>
            <c:idx val="11"/>
            <c:bubble3D val="0"/>
            <c:spPr>
              <a:solidFill>
                <a:srgbClr val="7ED1D7"/>
              </a:solidFill>
            </c:spPr>
            <c:extLst>
              <c:ext xmlns:c16="http://schemas.microsoft.com/office/drawing/2014/chart" uri="{C3380CC4-5D6E-409C-BE32-E72D297353CC}">
                <c16:uniqueId val="{00000017-3F9D-4361-9016-B990C90A1CEC}"/>
              </c:ext>
            </c:extLst>
          </c:dPt>
          <c:dPt>
            <c:idx val="12"/>
            <c:bubble3D val="0"/>
            <c:spPr>
              <a:solidFill>
                <a:srgbClr val="B3CEFB"/>
              </a:solidFill>
            </c:spPr>
            <c:extLst>
              <c:ext xmlns:c16="http://schemas.microsoft.com/office/drawing/2014/chart" uri="{C3380CC4-5D6E-409C-BE32-E72D297353CC}">
                <c16:uniqueId val="{00000019-3F9D-4361-9016-B990C90A1CEC}"/>
              </c:ext>
            </c:extLst>
          </c:dPt>
          <c:dPt>
            <c:idx val="13"/>
            <c:bubble3D val="0"/>
            <c:spPr>
              <a:solidFill>
                <a:srgbClr val="F7B4AE"/>
              </a:solidFill>
            </c:spPr>
            <c:extLst>
              <c:ext xmlns:c16="http://schemas.microsoft.com/office/drawing/2014/chart" uri="{C3380CC4-5D6E-409C-BE32-E72D297353CC}">
                <c16:uniqueId val="{0000001B-3F9D-4361-9016-B990C90A1CEC}"/>
              </c:ext>
            </c:extLst>
          </c:dPt>
          <c:dPt>
            <c:idx val="14"/>
            <c:bubble3D val="0"/>
            <c:spPr>
              <a:solidFill>
                <a:srgbClr val="FDE49B"/>
              </a:solidFill>
            </c:spPr>
            <c:extLst>
              <c:ext xmlns:c16="http://schemas.microsoft.com/office/drawing/2014/chart" uri="{C3380CC4-5D6E-409C-BE32-E72D297353CC}">
                <c16:uniqueId val="{0000001D-3F9D-4361-9016-B990C90A1CEC}"/>
              </c:ext>
            </c:extLst>
          </c:dPt>
          <c:cat>
            <c:strRef>
              <c:f>'Отчет Июль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Июль 24'!$I$3:$I$17</c:f>
              <c:numCache>
                <c:formatCode>General</c:formatCode>
                <c:ptCount val="15"/>
                <c:pt idx="0">
                  <c:v>0</c:v>
                </c:pt>
                <c:pt idx="1">
                  <c:v>0</c:v>
                </c:pt>
                <c:pt idx="2">
                  <c:v>0</c:v>
                </c:pt>
                <c:pt idx="3">
                  <c:v>3</c:v>
                </c:pt>
                <c:pt idx="4">
                  <c:v>0</c:v>
                </c:pt>
                <c:pt idx="5">
                  <c:v>0</c:v>
                </c:pt>
                <c:pt idx="6">
                  <c:v>0</c:v>
                </c:pt>
                <c:pt idx="7">
                  <c:v>29</c:v>
                </c:pt>
                <c:pt idx="8">
                  <c:v>2</c:v>
                </c:pt>
                <c:pt idx="9">
                  <c:v>0</c:v>
                </c:pt>
                <c:pt idx="10">
                  <c:v>0</c:v>
                </c:pt>
                <c:pt idx="11">
                  <c:v>1</c:v>
                </c:pt>
                <c:pt idx="12">
                  <c:v>0</c:v>
                </c:pt>
                <c:pt idx="13">
                  <c:v>1</c:v>
                </c:pt>
                <c:pt idx="14">
                  <c:v>0</c:v>
                </c:pt>
              </c:numCache>
            </c:numRef>
          </c:val>
          <c:extLst>
            <c:ext xmlns:c16="http://schemas.microsoft.com/office/drawing/2014/chart" uri="{C3380CC4-5D6E-409C-BE32-E72D297353CC}">
              <c16:uniqueId val="{0000001E-3F9D-4361-9016-B990C90A1CE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2BB-467F-9994-748531F9EF70}"/>
              </c:ext>
            </c:extLst>
          </c:dPt>
          <c:dPt>
            <c:idx val="1"/>
            <c:bubble3D val="0"/>
            <c:spPr>
              <a:solidFill>
                <a:srgbClr val="EA4335"/>
              </a:solidFill>
            </c:spPr>
            <c:extLst>
              <c:ext xmlns:c16="http://schemas.microsoft.com/office/drawing/2014/chart" uri="{C3380CC4-5D6E-409C-BE32-E72D297353CC}">
                <c16:uniqueId val="{00000003-52BB-467F-9994-748531F9EF70}"/>
              </c:ext>
            </c:extLst>
          </c:dPt>
          <c:dPt>
            <c:idx val="2"/>
            <c:bubble3D val="0"/>
            <c:spPr>
              <a:solidFill>
                <a:srgbClr val="FBBC04"/>
              </a:solidFill>
            </c:spPr>
            <c:extLst>
              <c:ext xmlns:c16="http://schemas.microsoft.com/office/drawing/2014/chart" uri="{C3380CC4-5D6E-409C-BE32-E72D297353CC}">
                <c16:uniqueId val="{00000005-52BB-467F-9994-748531F9EF70}"/>
              </c:ext>
            </c:extLst>
          </c:dPt>
          <c:dPt>
            <c:idx val="3"/>
            <c:bubble3D val="0"/>
            <c:spPr>
              <a:solidFill>
                <a:srgbClr val="34A853"/>
              </a:solidFill>
            </c:spPr>
            <c:extLst>
              <c:ext xmlns:c16="http://schemas.microsoft.com/office/drawing/2014/chart" uri="{C3380CC4-5D6E-409C-BE32-E72D297353CC}">
                <c16:uniqueId val="{00000007-52BB-467F-9994-748531F9EF70}"/>
              </c:ext>
            </c:extLst>
          </c:dPt>
          <c:dPt>
            <c:idx val="4"/>
            <c:bubble3D val="0"/>
            <c:spPr>
              <a:solidFill>
                <a:srgbClr val="FF6D01"/>
              </a:solidFill>
            </c:spPr>
            <c:extLst>
              <c:ext xmlns:c16="http://schemas.microsoft.com/office/drawing/2014/chart" uri="{C3380CC4-5D6E-409C-BE32-E72D297353CC}">
                <c16:uniqueId val="{00000009-52BB-467F-9994-748531F9EF70}"/>
              </c:ext>
            </c:extLst>
          </c:dPt>
          <c:dPt>
            <c:idx val="5"/>
            <c:bubble3D val="0"/>
            <c:spPr>
              <a:solidFill>
                <a:srgbClr val="46BDC6"/>
              </a:solidFill>
            </c:spPr>
            <c:extLst>
              <c:ext xmlns:c16="http://schemas.microsoft.com/office/drawing/2014/chart" uri="{C3380CC4-5D6E-409C-BE32-E72D297353CC}">
                <c16:uniqueId val="{0000000B-52BB-467F-9994-748531F9EF70}"/>
              </c:ext>
            </c:extLst>
          </c:dPt>
          <c:dPt>
            <c:idx val="6"/>
            <c:bubble3D val="0"/>
            <c:spPr>
              <a:solidFill>
                <a:srgbClr val="7BAAF7"/>
              </a:solidFill>
            </c:spPr>
            <c:extLst>
              <c:ext xmlns:c16="http://schemas.microsoft.com/office/drawing/2014/chart" uri="{C3380CC4-5D6E-409C-BE32-E72D297353CC}">
                <c16:uniqueId val="{0000000D-52BB-467F-9994-748531F9EF70}"/>
              </c:ext>
            </c:extLst>
          </c:dPt>
          <c:dPt>
            <c:idx val="7"/>
            <c:bubble3D val="0"/>
            <c:spPr>
              <a:solidFill>
                <a:srgbClr val="F07B72"/>
              </a:solidFill>
            </c:spPr>
            <c:extLst>
              <c:ext xmlns:c16="http://schemas.microsoft.com/office/drawing/2014/chart" uri="{C3380CC4-5D6E-409C-BE32-E72D297353CC}">
                <c16:uniqueId val="{0000000F-52BB-467F-9994-748531F9EF70}"/>
              </c:ext>
            </c:extLst>
          </c:dPt>
          <c:dPt>
            <c:idx val="8"/>
            <c:bubble3D val="0"/>
            <c:spPr>
              <a:solidFill>
                <a:srgbClr val="FCD04F"/>
              </a:solidFill>
            </c:spPr>
            <c:extLst>
              <c:ext xmlns:c16="http://schemas.microsoft.com/office/drawing/2014/chart" uri="{C3380CC4-5D6E-409C-BE32-E72D297353CC}">
                <c16:uniqueId val="{00000011-52BB-467F-9994-748531F9EF70}"/>
              </c:ext>
            </c:extLst>
          </c:dPt>
          <c:cat>
            <c:strRef>
              <c:f>'Отчет Июль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Июль 24'!$B$3:$B$11</c:f>
              <c:numCache>
                <c:formatCode>General</c:formatCode>
                <c:ptCount val="9"/>
                <c:pt idx="0">
                  <c:v>0</c:v>
                </c:pt>
                <c:pt idx="1">
                  <c:v>0</c:v>
                </c:pt>
                <c:pt idx="2">
                  <c:v>0</c:v>
                </c:pt>
                <c:pt idx="3">
                  <c:v>3</c:v>
                </c:pt>
                <c:pt idx="4">
                  <c:v>64</c:v>
                </c:pt>
                <c:pt idx="5">
                  <c:v>0</c:v>
                </c:pt>
                <c:pt idx="6">
                  <c:v>173</c:v>
                </c:pt>
                <c:pt idx="7">
                  <c:v>147</c:v>
                </c:pt>
                <c:pt idx="8">
                  <c:v>30</c:v>
                </c:pt>
              </c:numCache>
            </c:numRef>
          </c:val>
          <c:extLst>
            <c:ext xmlns:c16="http://schemas.microsoft.com/office/drawing/2014/chart" uri="{C3380CC4-5D6E-409C-BE32-E72D297353CC}">
              <c16:uniqueId val="{00000012-52BB-467F-9994-748531F9EF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4268-4816-825A-75BC17195BCF}"/>
              </c:ext>
            </c:extLst>
          </c:dPt>
          <c:dPt>
            <c:idx val="1"/>
            <c:bubble3D val="0"/>
            <c:spPr>
              <a:solidFill>
                <a:schemeClr val="accent3"/>
              </a:solidFill>
            </c:spPr>
            <c:extLst>
              <c:ext xmlns:c16="http://schemas.microsoft.com/office/drawing/2014/chart" uri="{C3380CC4-5D6E-409C-BE32-E72D297353CC}">
                <c16:uniqueId val="{00000003-4268-4816-825A-75BC17195BCF}"/>
              </c:ext>
            </c:extLst>
          </c:dPt>
          <c:dPt>
            <c:idx val="2"/>
            <c:bubble3D val="0"/>
            <c:spPr>
              <a:solidFill>
                <a:schemeClr val="accent2"/>
              </a:solidFill>
            </c:spPr>
            <c:extLst>
              <c:ext xmlns:c16="http://schemas.microsoft.com/office/drawing/2014/chart" uri="{C3380CC4-5D6E-409C-BE32-E72D297353CC}">
                <c16:uniqueId val="{00000005-4268-4816-825A-75BC17195BCF}"/>
              </c:ext>
            </c:extLst>
          </c:dPt>
          <c:cat>
            <c:strRef>
              <c:f>'Отчет Июль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 24'!$D$14:$D$16</c:f>
              <c:numCache>
                <c:formatCode>General</c:formatCode>
                <c:ptCount val="3"/>
                <c:pt idx="0">
                  <c:v>36</c:v>
                </c:pt>
                <c:pt idx="1">
                  <c:v>1</c:v>
                </c:pt>
                <c:pt idx="2">
                  <c:v>0</c:v>
                </c:pt>
              </c:numCache>
            </c:numRef>
          </c:val>
          <c:extLst>
            <c:ext xmlns:c16="http://schemas.microsoft.com/office/drawing/2014/chart" uri="{C3380CC4-5D6E-409C-BE32-E72D297353CC}">
              <c16:uniqueId val="{00000006-4268-4816-825A-75BC17195BC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Июнь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24'!$D$3:$D$8</c:f>
              <c:numCache>
                <c:formatCode>General</c:formatCode>
                <c:ptCount val="6"/>
                <c:pt idx="0">
                  <c:v>0</c:v>
                </c:pt>
                <c:pt idx="1">
                  <c:v>0</c:v>
                </c:pt>
                <c:pt idx="2">
                  <c:v>1</c:v>
                </c:pt>
                <c:pt idx="3">
                  <c:v>0</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655-4797-8143-A785C22DC00B}"/>
            </c:ext>
          </c:extLst>
        </c:ser>
        <c:ser>
          <c:idx val="1"/>
          <c:order val="1"/>
          <c:tx>
            <c:strRef>
              <c:f>'Отчет Июнь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655-4797-8143-A785C22DC00B}"/>
            </c:ext>
          </c:extLst>
        </c:ser>
        <c:ser>
          <c:idx val="2"/>
          <c:order val="2"/>
          <c:tx>
            <c:strRef>
              <c:f>'Отчет Июнь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655-4797-8143-A785C22DC00B}"/>
            </c:ext>
          </c:extLst>
        </c:ser>
        <c:dLbls>
          <c:showLegendKey val="0"/>
          <c:showVal val="0"/>
          <c:showCatName val="0"/>
          <c:showSerName val="0"/>
          <c:showPercent val="0"/>
          <c:showBubbleSize val="0"/>
        </c:dLbls>
        <c:gapWidth val="150"/>
        <c:axId val="708473337"/>
        <c:axId val="818927849"/>
      </c:barChart>
      <c:catAx>
        <c:axId val="708473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818927849"/>
        <c:crosses val="autoZero"/>
        <c:auto val="1"/>
        <c:lblAlgn val="ctr"/>
        <c:lblOffset val="100"/>
        <c:noMultiLvlLbl val="1"/>
      </c:catAx>
      <c:valAx>
        <c:axId val="8189278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847333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9C8-4032-ACCB-8ABDD185AA0F}"/>
              </c:ext>
            </c:extLst>
          </c:dPt>
          <c:dPt>
            <c:idx val="1"/>
            <c:bubble3D val="0"/>
            <c:spPr>
              <a:solidFill>
                <a:srgbClr val="EA4335"/>
              </a:solidFill>
            </c:spPr>
            <c:extLst>
              <c:ext xmlns:c16="http://schemas.microsoft.com/office/drawing/2014/chart" uri="{C3380CC4-5D6E-409C-BE32-E72D297353CC}">
                <c16:uniqueId val="{00000003-B9C8-4032-ACCB-8ABDD185AA0F}"/>
              </c:ext>
            </c:extLst>
          </c:dPt>
          <c:dPt>
            <c:idx val="2"/>
            <c:bubble3D val="0"/>
            <c:spPr>
              <a:solidFill>
                <a:srgbClr val="FBBC04"/>
              </a:solidFill>
            </c:spPr>
            <c:extLst>
              <c:ext xmlns:c16="http://schemas.microsoft.com/office/drawing/2014/chart" uri="{C3380CC4-5D6E-409C-BE32-E72D297353CC}">
                <c16:uniqueId val="{00000005-B9C8-4032-ACCB-8ABDD185AA0F}"/>
              </c:ext>
            </c:extLst>
          </c:dPt>
          <c:dPt>
            <c:idx val="3"/>
            <c:bubble3D val="0"/>
            <c:spPr>
              <a:solidFill>
                <a:srgbClr val="34A853"/>
              </a:solidFill>
            </c:spPr>
            <c:extLst>
              <c:ext xmlns:c16="http://schemas.microsoft.com/office/drawing/2014/chart" uri="{C3380CC4-5D6E-409C-BE32-E72D297353CC}">
                <c16:uniqueId val="{00000007-B9C8-4032-ACCB-8ABDD185AA0F}"/>
              </c:ext>
            </c:extLst>
          </c:dPt>
          <c:dPt>
            <c:idx val="4"/>
            <c:bubble3D val="0"/>
            <c:spPr>
              <a:solidFill>
                <a:srgbClr val="FF6D01"/>
              </a:solidFill>
            </c:spPr>
            <c:extLst>
              <c:ext xmlns:c16="http://schemas.microsoft.com/office/drawing/2014/chart" uri="{C3380CC4-5D6E-409C-BE32-E72D297353CC}">
                <c16:uniqueId val="{00000009-B9C8-4032-ACCB-8ABDD185AA0F}"/>
              </c:ext>
            </c:extLst>
          </c:dPt>
          <c:dPt>
            <c:idx val="5"/>
            <c:bubble3D val="0"/>
            <c:spPr>
              <a:solidFill>
                <a:srgbClr val="46BDC6"/>
              </a:solidFill>
            </c:spPr>
            <c:extLst>
              <c:ext xmlns:c16="http://schemas.microsoft.com/office/drawing/2014/chart" uri="{C3380CC4-5D6E-409C-BE32-E72D297353CC}">
                <c16:uniqueId val="{0000000B-B9C8-4032-ACCB-8ABDD185AA0F}"/>
              </c:ext>
            </c:extLst>
          </c:dPt>
          <c:dPt>
            <c:idx val="6"/>
            <c:bubble3D val="0"/>
            <c:spPr>
              <a:solidFill>
                <a:srgbClr val="7BAAF7"/>
              </a:solidFill>
            </c:spPr>
            <c:extLst>
              <c:ext xmlns:c16="http://schemas.microsoft.com/office/drawing/2014/chart" uri="{C3380CC4-5D6E-409C-BE32-E72D297353CC}">
                <c16:uniqueId val="{0000000D-B9C8-4032-ACCB-8ABDD185AA0F}"/>
              </c:ext>
            </c:extLst>
          </c:dPt>
          <c:dPt>
            <c:idx val="7"/>
            <c:bubble3D val="0"/>
            <c:spPr>
              <a:solidFill>
                <a:srgbClr val="F07B72"/>
              </a:solidFill>
            </c:spPr>
            <c:extLst>
              <c:ext xmlns:c16="http://schemas.microsoft.com/office/drawing/2014/chart" uri="{C3380CC4-5D6E-409C-BE32-E72D297353CC}">
                <c16:uniqueId val="{0000000F-B9C8-4032-ACCB-8ABDD185AA0F}"/>
              </c:ext>
            </c:extLst>
          </c:dPt>
          <c:dPt>
            <c:idx val="8"/>
            <c:bubble3D val="0"/>
            <c:spPr>
              <a:solidFill>
                <a:srgbClr val="FCD04F"/>
              </a:solidFill>
            </c:spPr>
            <c:extLst>
              <c:ext xmlns:c16="http://schemas.microsoft.com/office/drawing/2014/chart" uri="{C3380CC4-5D6E-409C-BE32-E72D297353CC}">
                <c16:uniqueId val="{00000011-B9C8-4032-ACCB-8ABDD185AA0F}"/>
              </c:ext>
            </c:extLst>
          </c:dPt>
          <c:dPt>
            <c:idx val="9"/>
            <c:bubble3D val="0"/>
            <c:spPr>
              <a:solidFill>
                <a:srgbClr val="71C287"/>
              </a:solidFill>
            </c:spPr>
            <c:extLst>
              <c:ext xmlns:c16="http://schemas.microsoft.com/office/drawing/2014/chart" uri="{C3380CC4-5D6E-409C-BE32-E72D297353CC}">
                <c16:uniqueId val="{00000013-B9C8-4032-ACCB-8ABDD185AA0F}"/>
              </c:ext>
            </c:extLst>
          </c:dPt>
          <c:dPt>
            <c:idx val="10"/>
            <c:bubble3D val="0"/>
            <c:spPr>
              <a:solidFill>
                <a:srgbClr val="FF994D"/>
              </a:solidFill>
            </c:spPr>
            <c:extLst>
              <c:ext xmlns:c16="http://schemas.microsoft.com/office/drawing/2014/chart" uri="{C3380CC4-5D6E-409C-BE32-E72D297353CC}">
                <c16:uniqueId val="{00000015-B9C8-4032-ACCB-8ABDD185AA0F}"/>
              </c:ext>
            </c:extLst>
          </c:dPt>
          <c:dPt>
            <c:idx val="11"/>
            <c:bubble3D val="0"/>
            <c:spPr>
              <a:solidFill>
                <a:srgbClr val="7ED1D7"/>
              </a:solidFill>
            </c:spPr>
            <c:extLst>
              <c:ext xmlns:c16="http://schemas.microsoft.com/office/drawing/2014/chart" uri="{C3380CC4-5D6E-409C-BE32-E72D297353CC}">
                <c16:uniqueId val="{00000017-B9C8-4032-ACCB-8ABDD185AA0F}"/>
              </c:ext>
            </c:extLst>
          </c:dPt>
          <c:dPt>
            <c:idx val="12"/>
            <c:bubble3D val="0"/>
            <c:spPr>
              <a:solidFill>
                <a:srgbClr val="B3CEFB"/>
              </a:solidFill>
            </c:spPr>
            <c:extLst>
              <c:ext xmlns:c16="http://schemas.microsoft.com/office/drawing/2014/chart" uri="{C3380CC4-5D6E-409C-BE32-E72D297353CC}">
                <c16:uniqueId val="{00000019-B9C8-4032-ACCB-8ABDD185AA0F}"/>
              </c:ext>
            </c:extLst>
          </c:dPt>
          <c:dPt>
            <c:idx val="13"/>
            <c:bubble3D val="0"/>
            <c:spPr>
              <a:solidFill>
                <a:srgbClr val="F7B4AE"/>
              </a:solidFill>
            </c:spPr>
            <c:extLst>
              <c:ext xmlns:c16="http://schemas.microsoft.com/office/drawing/2014/chart" uri="{C3380CC4-5D6E-409C-BE32-E72D297353CC}">
                <c16:uniqueId val="{0000001B-B9C8-4032-ACCB-8ABDD185AA0F}"/>
              </c:ext>
            </c:extLst>
          </c:dPt>
          <c:dPt>
            <c:idx val="14"/>
            <c:bubble3D val="0"/>
            <c:spPr>
              <a:solidFill>
                <a:srgbClr val="FDE49B"/>
              </a:solidFill>
            </c:spPr>
            <c:extLst>
              <c:ext xmlns:c16="http://schemas.microsoft.com/office/drawing/2014/chart" uri="{C3380CC4-5D6E-409C-BE32-E72D297353CC}">
                <c16:uniqueId val="{0000001D-B9C8-4032-ACCB-8ABDD185AA0F}"/>
              </c:ext>
            </c:extLst>
          </c:dPt>
          <c:dPt>
            <c:idx val="15"/>
            <c:bubble3D val="0"/>
            <c:spPr>
              <a:solidFill>
                <a:srgbClr val="AEDCBA"/>
              </a:solidFill>
            </c:spPr>
            <c:extLst>
              <c:ext xmlns:c16="http://schemas.microsoft.com/office/drawing/2014/chart" uri="{C3380CC4-5D6E-409C-BE32-E72D297353CC}">
                <c16:uniqueId val="{0000001F-B9C8-4032-ACCB-8ABDD185AA0F}"/>
              </c:ext>
            </c:extLst>
          </c:dPt>
          <c:cat>
            <c:strRef>
              <c:f>'Отчет Июнь 24'!$H$3:$H$18</c:f>
              <c:strCache>
                <c:ptCount val="16"/>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strCache>
            </c:strRef>
          </c:cat>
          <c:val>
            <c:numRef>
              <c:f>'Отчет Июнь 24'!$I$3:$I$18</c:f>
              <c:numCache>
                <c:formatCode>General</c:formatCode>
                <c:ptCount val="16"/>
                <c:pt idx="0">
                  <c:v>2</c:v>
                </c:pt>
                <c:pt idx="1">
                  <c:v>0</c:v>
                </c:pt>
                <c:pt idx="2">
                  <c:v>0</c:v>
                </c:pt>
                <c:pt idx="3">
                  <c:v>5</c:v>
                </c:pt>
                <c:pt idx="4">
                  <c:v>0</c:v>
                </c:pt>
                <c:pt idx="5">
                  <c:v>0</c:v>
                </c:pt>
                <c:pt idx="6">
                  <c:v>0</c:v>
                </c:pt>
                <c:pt idx="7">
                  <c:v>18</c:v>
                </c:pt>
                <c:pt idx="8">
                  <c:v>0</c:v>
                </c:pt>
                <c:pt idx="9">
                  <c:v>0</c:v>
                </c:pt>
                <c:pt idx="10">
                  <c:v>0</c:v>
                </c:pt>
                <c:pt idx="11">
                  <c:v>2</c:v>
                </c:pt>
                <c:pt idx="12">
                  <c:v>0</c:v>
                </c:pt>
                <c:pt idx="13">
                  <c:v>0</c:v>
                </c:pt>
                <c:pt idx="14">
                  <c:v>0</c:v>
                </c:pt>
                <c:pt idx="15">
                  <c:v>1</c:v>
                </c:pt>
              </c:numCache>
            </c:numRef>
          </c:val>
          <c:extLst>
            <c:ext xmlns:c16="http://schemas.microsoft.com/office/drawing/2014/chart" uri="{C3380CC4-5D6E-409C-BE32-E72D297353CC}">
              <c16:uniqueId val="{00000020-B9C8-4032-ACCB-8ABDD185AA0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E7E-4537-A06A-D14C266103CE}"/>
              </c:ext>
            </c:extLst>
          </c:dPt>
          <c:dPt>
            <c:idx val="1"/>
            <c:bubble3D val="0"/>
            <c:spPr>
              <a:solidFill>
                <a:srgbClr val="EA4335"/>
              </a:solidFill>
            </c:spPr>
            <c:extLst>
              <c:ext xmlns:c16="http://schemas.microsoft.com/office/drawing/2014/chart" uri="{C3380CC4-5D6E-409C-BE32-E72D297353CC}">
                <c16:uniqueId val="{00000003-EE7E-4537-A06A-D14C266103CE}"/>
              </c:ext>
            </c:extLst>
          </c:dPt>
          <c:dPt>
            <c:idx val="2"/>
            <c:bubble3D val="0"/>
            <c:spPr>
              <a:solidFill>
                <a:srgbClr val="FBBC04"/>
              </a:solidFill>
            </c:spPr>
            <c:extLst>
              <c:ext xmlns:c16="http://schemas.microsoft.com/office/drawing/2014/chart" uri="{C3380CC4-5D6E-409C-BE32-E72D297353CC}">
                <c16:uniqueId val="{00000005-EE7E-4537-A06A-D14C266103CE}"/>
              </c:ext>
            </c:extLst>
          </c:dPt>
          <c:dPt>
            <c:idx val="3"/>
            <c:bubble3D val="0"/>
            <c:spPr>
              <a:solidFill>
                <a:srgbClr val="34A853"/>
              </a:solidFill>
            </c:spPr>
            <c:extLst>
              <c:ext xmlns:c16="http://schemas.microsoft.com/office/drawing/2014/chart" uri="{C3380CC4-5D6E-409C-BE32-E72D297353CC}">
                <c16:uniqueId val="{00000007-EE7E-4537-A06A-D14C266103CE}"/>
              </c:ext>
            </c:extLst>
          </c:dPt>
          <c:dPt>
            <c:idx val="4"/>
            <c:bubble3D val="0"/>
            <c:spPr>
              <a:solidFill>
                <a:srgbClr val="FF6D01"/>
              </a:solidFill>
            </c:spPr>
            <c:extLst>
              <c:ext xmlns:c16="http://schemas.microsoft.com/office/drawing/2014/chart" uri="{C3380CC4-5D6E-409C-BE32-E72D297353CC}">
                <c16:uniqueId val="{00000009-EE7E-4537-A06A-D14C266103CE}"/>
              </c:ext>
            </c:extLst>
          </c:dPt>
          <c:dPt>
            <c:idx val="5"/>
            <c:bubble3D val="0"/>
            <c:spPr>
              <a:solidFill>
                <a:srgbClr val="46BDC6"/>
              </a:solidFill>
            </c:spPr>
            <c:extLst>
              <c:ext xmlns:c16="http://schemas.microsoft.com/office/drawing/2014/chart" uri="{C3380CC4-5D6E-409C-BE32-E72D297353CC}">
                <c16:uniqueId val="{0000000B-EE7E-4537-A06A-D14C266103CE}"/>
              </c:ext>
            </c:extLst>
          </c:dPt>
          <c:dPt>
            <c:idx val="6"/>
            <c:bubble3D val="0"/>
            <c:spPr>
              <a:solidFill>
                <a:srgbClr val="7BAAF7"/>
              </a:solidFill>
            </c:spPr>
            <c:extLst>
              <c:ext xmlns:c16="http://schemas.microsoft.com/office/drawing/2014/chart" uri="{C3380CC4-5D6E-409C-BE32-E72D297353CC}">
                <c16:uniqueId val="{0000000D-EE7E-4537-A06A-D14C266103CE}"/>
              </c:ext>
            </c:extLst>
          </c:dPt>
          <c:dPt>
            <c:idx val="7"/>
            <c:bubble3D val="0"/>
            <c:spPr>
              <a:solidFill>
                <a:srgbClr val="F07B72"/>
              </a:solidFill>
            </c:spPr>
            <c:extLst>
              <c:ext xmlns:c16="http://schemas.microsoft.com/office/drawing/2014/chart" uri="{C3380CC4-5D6E-409C-BE32-E72D297353CC}">
                <c16:uniqueId val="{0000000F-EE7E-4537-A06A-D14C266103CE}"/>
              </c:ext>
            </c:extLst>
          </c:dPt>
          <c:dPt>
            <c:idx val="8"/>
            <c:bubble3D val="0"/>
            <c:spPr>
              <a:solidFill>
                <a:srgbClr val="FCD04F"/>
              </a:solidFill>
            </c:spPr>
            <c:extLst>
              <c:ext xmlns:c16="http://schemas.microsoft.com/office/drawing/2014/chart" uri="{C3380CC4-5D6E-409C-BE32-E72D297353CC}">
                <c16:uniqueId val="{00000011-EE7E-4537-A06A-D14C266103CE}"/>
              </c:ext>
            </c:extLst>
          </c:dPt>
          <c:cat>
            <c:strRef>
              <c:f>'Отчет Июнь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Июнь 24'!$B$3:$B$11</c:f>
              <c:numCache>
                <c:formatCode>General</c:formatCode>
                <c:ptCount val="9"/>
                <c:pt idx="0">
                  <c:v>0</c:v>
                </c:pt>
                <c:pt idx="1">
                  <c:v>0</c:v>
                </c:pt>
                <c:pt idx="2">
                  <c:v>7</c:v>
                </c:pt>
                <c:pt idx="3">
                  <c:v>3</c:v>
                </c:pt>
                <c:pt idx="4">
                  <c:v>42</c:v>
                </c:pt>
                <c:pt idx="5">
                  <c:v>0</c:v>
                </c:pt>
                <c:pt idx="6">
                  <c:v>159</c:v>
                </c:pt>
                <c:pt idx="7">
                  <c:v>135</c:v>
                </c:pt>
                <c:pt idx="8">
                  <c:v>36</c:v>
                </c:pt>
              </c:numCache>
            </c:numRef>
          </c:val>
          <c:extLst>
            <c:ext xmlns:c16="http://schemas.microsoft.com/office/drawing/2014/chart" uri="{C3380CC4-5D6E-409C-BE32-E72D297353CC}">
              <c16:uniqueId val="{00000012-EE7E-4537-A06A-D14C266103C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1097-48FD-99D1-AC1053F8168A}"/>
              </c:ext>
            </c:extLst>
          </c:dPt>
          <c:dPt>
            <c:idx val="1"/>
            <c:bubble3D val="0"/>
            <c:spPr>
              <a:solidFill>
                <a:schemeClr val="accent3"/>
              </a:solidFill>
            </c:spPr>
            <c:extLst>
              <c:ext xmlns:c16="http://schemas.microsoft.com/office/drawing/2014/chart" uri="{C3380CC4-5D6E-409C-BE32-E72D297353CC}">
                <c16:uniqueId val="{00000003-1097-48FD-99D1-AC1053F8168A}"/>
              </c:ext>
            </c:extLst>
          </c:dPt>
          <c:dPt>
            <c:idx val="2"/>
            <c:bubble3D val="0"/>
            <c:spPr>
              <a:solidFill>
                <a:schemeClr val="accent2"/>
              </a:solidFill>
            </c:spPr>
            <c:extLst>
              <c:ext xmlns:c16="http://schemas.microsoft.com/office/drawing/2014/chart" uri="{C3380CC4-5D6E-409C-BE32-E72D297353CC}">
                <c16:uniqueId val="{00000005-1097-48FD-99D1-AC1053F8168A}"/>
              </c:ext>
            </c:extLst>
          </c:dPt>
          <c:cat>
            <c:strRef>
              <c:f>'Отчет Июнь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 24'!$D$14:$D$16</c:f>
              <c:numCache>
                <c:formatCode>General</c:formatCode>
                <c:ptCount val="3"/>
                <c:pt idx="0">
                  <c:v>27</c:v>
                </c:pt>
                <c:pt idx="1">
                  <c:v>0</c:v>
                </c:pt>
                <c:pt idx="2">
                  <c:v>0</c:v>
                </c:pt>
              </c:numCache>
            </c:numRef>
          </c:val>
          <c:extLst>
            <c:ext xmlns:c16="http://schemas.microsoft.com/office/drawing/2014/chart" uri="{C3380CC4-5D6E-409C-BE32-E72D297353CC}">
              <c16:uniqueId val="{00000006-1097-48FD-99D1-AC1053F8168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май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24'!$D$3:$D$8</c:f>
              <c:numCache>
                <c:formatCode>General</c:formatCode>
                <c:ptCount val="6"/>
                <c:pt idx="0">
                  <c:v>0</c:v>
                </c:pt>
                <c:pt idx="1">
                  <c:v>1</c:v>
                </c:pt>
                <c:pt idx="2">
                  <c:v>0</c:v>
                </c:pt>
                <c:pt idx="3">
                  <c:v>4</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E1E-4D4B-872E-142B3608BD1D}"/>
            </c:ext>
          </c:extLst>
        </c:ser>
        <c:ser>
          <c:idx val="1"/>
          <c:order val="1"/>
          <c:tx>
            <c:strRef>
              <c:f>'Отчет май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E1E-4D4B-872E-142B3608BD1D}"/>
            </c:ext>
          </c:extLst>
        </c:ser>
        <c:ser>
          <c:idx val="2"/>
          <c:order val="2"/>
          <c:tx>
            <c:strRef>
              <c:f>'Отчет май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E1E-4D4B-872E-142B3608BD1D}"/>
            </c:ext>
          </c:extLst>
        </c:ser>
        <c:dLbls>
          <c:showLegendKey val="0"/>
          <c:showVal val="0"/>
          <c:showCatName val="0"/>
          <c:showSerName val="0"/>
          <c:showPercent val="0"/>
          <c:showBubbleSize val="0"/>
        </c:dLbls>
        <c:gapWidth val="150"/>
        <c:axId val="70695469"/>
        <c:axId val="580668280"/>
      </c:barChart>
      <c:catAx>
        <c:axId val="706954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80668280"/>
        <c:crosses val="autoZero"/>
        <c:auto val="1"/>
        <c:lblAlgn val="ctr"/>
        <c:lblOffset val="100"/>
        <c:noMultiLvlLbl val="1"/>
      </c:catAx>
      <c:valAx>
        <c:axId val="580668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6954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B87-4634-913F-A53EE862EDA9}"/>
              </c:ext>
            </c:extLst>
          </c:dPt>
          <c:dPt>
            <c:idx val="1"/>
            <c:bubble3D val="0"/>
            <c:spPr>
              <a:solidFill>
                <a:srgbClr val="EA4335"/>
              </a:solidFill>
            </c:spPr>
            <c:extLst>
              <c:ext xmlns:c16="http://schemas.microsoft.com/office/drawing/2014/chart" uri="{C3380CC4-5D6E-409C-BE32-E72D297353CC}">
                <c16:uniqueId val="{00000003-1B87-4634-913F-A53EE862EDA9}"/>
              </c:ext>
            </c:extLst>
          </c:dPt>
          <c:dPt>
            <c:idx val="2"/>
            <c:bubble3D val="0"/>
            <c:spPr>
              <a:solidFill>
                <a:srgbClr val="FBBC04"/>
              </a:solidFill>
            </c:spPr>
            <c:extLst>
              <c:ext xmlns:c16="http://schemas.microsoft.com/office/drawing/2014/chart" uri="{C3380CC4-5D6E-409C-BE32-E72D297353CC}">
                <c16:uniqueId val="{00000005-1B87-4634-913F-A53EE862EDA9}"/>
              </c:ext>
            </c:extLst>
          </c:dPt>
          <c:dPt>
            <c:idx val="3"/>
            <c:bubble3D val="0"/>
            <c:spPr>
              <a:solidFill>
                <a:srgbClr val="34A853"/>
              </a:solidFill>
            </c:spPr>
            <c:extLst>
              <c:ext xmlns:c16="http://schemas.microsoft.com/office/drawing/2014/chart" uri="{C3380CC4-5D6E-409C-BE32-E72D297353CC}">
                <c16:uniqueId val="{00000007-1B87-4634-913F-A53EE862EDA9}"/>
              </c:ext>
            </c:extLst>
          </c:dPt>
          <c:dPt>
            <c:idx val="4"/>
            <c:bubble3D val="0"/>
            <c:spPr>
              <a:solidFill>
                <a:srgbClr val="FF6D01"/>
              </a:solidFill>
            </c:spPr>
            <c:extLst>
              <c:ext xmlns:c16="http://schemas.microsoft.com/office/drawing/2014/chart" uri="{C3380CC4-5D6E-409C-BE32-E72D297353CC}">
                <c16:uniqueId val="{00000009-1B87-4634-913F-A53EE862EDA9}"/>
              </c:ext>
            </c:extLst>
          </c:dPt>
          <c:dPt>
            <c:idx val="5"/>
            <c:bubble3D val="0"/>
            <c:spPr>
              <a:solidFill>
                <a:srgbClr val="46BDC6"/>
              </a:solidFill>
            </c:spPr>
            <c:extLst>
              <c:ext xmlns:c16="http://schemas.microsoft.com/office/drawing/2014/chart" uri="{C3380CC4-5D6E-409C-BE32-E72D297353CC}">
                <c16:uniqueId val="{0000000B-1B87-4634-913F-A53EE862EDA9}"/>
              </c:ext>
            </c:extLst>
          </c:dPt>
          <c:dPt>
            <c:idx val="6"/>
            <c:bubble3D val="0"/>
            <c:spPr>
              <a:solidFill>
                <a:srgbClr val="7BAAF7"/>
              </a:solidFill>
            </c:spPr>
            <c:extLst>
              <c:ext xmlns:c16="http://schemas.microsoft.com/office/drawing/2014/chart" uri="{C3380CC4-5D6E-409C-BE32-E72D297353CC}">
                <c16:uniqueId val="{0000000D-1B87-4634-913F-A53EE862EDA9}"/>
              </c:ext>
            </c:extLst>
          </c:dPt>
          <c:dPt>
            <c:idx val="7"/>
            <c:bubble3D val="0"/>
            <c:spPr>
              <a:solidFill>
                <a:srgbClr val="F07B72"/>
              </a:solidFill>
            </c:spPr>
            <c:extLst>
              <c:ext xmlns:c16="http://schemas.microsoft.com/office/drawing/2014/chart" uri="{C3380CC4-5D6E-409C-BE32-E72D297353CC}">
                <c16:uniqueId val="{0000000F-1B87-4634-913F-A53EE862EDA9}"/>
              </c:ext>
            </c:extLst>
          </c:dPt>
          <c:dPt>
            <c:idx val="8"/>
            <c:bubble3D val="0"/>
            <c:spPr>
              <a:solidFill>
                <a:srgbClr val="FCD04F"/>
              </a:solidFill>
            </c:spPr>
            <c:extLst>
              <c:ext xmlns:c16="http://schemas.microsoft.com/office/drawing/2014/chart" uri="{C3380CC4-5D6E-409C-BE32-E72D297353CC}">
                <c16:uniqueId val="{00000011-1B87-4634-913F-A53EE862EDA9}"/>
              </c:ext>
            </c:extLst>
          </c:dPt>
          <c:dPt>
            <c:idx val="9"/>
            <c:bubble3D val="0"/>
            <c:spPr>
              <a:solidFill>
                <a:srgbClr val="71C287"/>
              </a:solidFill>
            </c:spPr>
            <c:extLst>
              <c:ext xmlns:c16="http://schemas.microsoft.com/office/drawing/2014/chart" uri="{C3380CC4-5D6E-409C-BE32-E72D297353CC}">
                <c16:uniqueId val="{00000013-1B87-4634-913F-A53EE862EDA9}"/>
              </c:ext>
            </c:extLst>
          </c:dPt>
          <c:dPt>
            <c:idx val="10"/>
            <c:bubble3D val="0"/>
            <c:spPr>
              <a:solidFill>
                <a:srgbClr val="FF994D"/>
              </a:solidFill>
            </c:spPr>
            <c:extLst>
              <c:ext xmlns:c16="http://schemas.microsoft.com/office/drawing/2014/chart" uri="{C3380CC4-5D6E-409C-BE32-E72D297353CC}">
                <c16:uniqueId val="{00000015-1B87-4634-913F-A53EE862EDA9}"/>
              </c:ext>
            </c:extLst>
          </c:dPt>
          <c:dPt>
            <c:idx val="11"/>
            <c:bubble3D val="0"/>
            <c:spPr>
              <a:solidFill>
                <a:srgbClr val="7ED1D7"/>
              </a:solidFill>
            </c:spPr>
            <c:extLst>
              <c:ext xmlns:c16="http://schemas.microsoft.com/office/drawing/2014/chart" uri="{C3380CC4-5D6E-409C-BE32-E72D297353CC}">
                <c16:uniqueId val="{00000017-1B87-4634-913F-A53EE862EDA9}"/>
              </c:ext>
            </c:extLst>
          </c:dPt>
          <c:dPt>
            <c:idx val="12"/>
            <c:bubble3D val="0"/>
            <c:spPr>
              <a:solidFill>
                <a:srgbClr val="B3CEFB"/>
              </a:solidFill>
            </c:spPr>
            <c:extLst>
              <c:ext xmlns:c16="http://schemas.microsoft.com/office/drawing/2014/chart" uri="{C3380CC4-5D6E-409C-BE32-E72D297353CC}">
                <c16:uniqueId val="{00000019-1B87-4634-913F-A53EE862EDA9}"/>
              </c:ext>
            </c:extLst>
          </c:dPt>
          <c:dPt>
            <c:idx val="13"/>
            <c:bubble3D val="0"/>
            <c:spPr>
              <a:solidFill>
                <a:srgbClr val="F7B4AE"/>
              </a:solidFill>
            </c:spPr>
            <c:extLst>
              <c:ext xmlns:c16="http://schemas.microsoft.com/office/drawing/2014/chart" uri="{C3380CC4-5D6E-409C-BE32-E72D297353CC}">
                <c16:uniqueId val="{0000001B-1B87-4634-913F-A53EE862EDA9}"/>
              </c:ext>
            </c:extLst>
          </c:dPt>
          <c:dPt>
            <c:idx val="14"/>
            <c:bubble3D val="0"/>
            <c:spPr>
              <a:solidFill>
                <a:srgbClr val="FDE49B"/>
              </a:solidFill>
            </c:spPr>
            <c:extLst>
              <c:ext xmlns:c16="http://schemas.microsoft.com/office/drawing/2014/chart" uri="{C3380CC4-5D6E-409C-BE32-E72D297353CC}">
                <c16:uniqueId val="{0000001D-1B87-4634-913F-A53EE862EDA9}"/>
              </c:ext>
            </c:extLst>
          </c:dPt>
          <c:dPt>
            <c:idx val="15"/>
            <c:bubble3D val="0"/>
            <c:spPr>
              <a:solidFill>
                <a:srgbClr val="AEDCBA"/>
              </a:solidFill>
            </c:spPr>
            <c:extLst>
              <c:ext xmlns:c16="http://schemas.microsoft.com/office/drawing/2014/chart" uri="{C3380CC4-5D6E-409C-BE32-E72D297353CC}">
                <c16:uniqueId val="{0000001F-1B87-4634-913F-A53EE862EDA9}"/>
              </c:ext>
            </c:extLst>
          </c:dPt>
          <c:dPt>
            <c:idx val="16"/>
            <c:bubble3D val="0"/>
            <c:spPr>
              <a:solidFill>
                <a:srgbClr val="FFC599"/>
              </a:solidFill>
            </c:spPr>
            <c:extLst>
              <c:ext xmlns:c16="http://schemas.microsoft.com/office/drawing/2014/chart" uri="{C3380CC4-5D6E-409C-BE32-E72D297353CC}">
                <c16:uniqueId val="{00000021-1B87-4634-913F-A53EE862EDA9}"/>
              </c:ext>
            </c:extLst>
          </c:dPt>
          <c:cat>
            <c:strRef>
              <c:f>'Отчет май 24'!$H$3:$H$19</c:f>
              <c:strCache>
                <c:ptCount val="17"/>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Новый клиент</c:v>
                </c:pt>
              </c:strCache>
            </c:strRef>
          </c:cat>
          <c:val>
            <c:numRef>
              <c:f>'Отчет май 24'!$I$3:$I$19</c:f>
              <c:numCache>
                <c:formatCode>General</c:formatCode>
                <c:ptCount val="17"/>
                <c:pt idx="0">
                  <c:v>0</c:v>
                </c:pt>
                <c:pt idx="1">
                  <c:v>1</c:v>
                </c:pt>
                <c:pt idx="2">
                  <c:v>0</c:v>
                </c:pt>
                <c:pt idx="3">
                  <c:v>4</c:v>
                </c:pt>
                <c:pt idx="4">
                  <c:v>0</c:v>
                </c:pt>
                <c:pt idx="5">
                  <c:v>0</c:v>
                </c:pt>
                <c:pt idx="6">
                  <c:v>0</c:v>
                </c:pt>
                <c:pt idx="7">
                  <c:v>12</c:v>
                </c:pt>
                <c:pt idx="8">
                  <c:v>1</c:v>
                </c:pt>
                <c:pt idx="9">
                  <c:v>1</c:v>
                </c:pt>
                <c:pt idx="10">
                  <c:v>0</c:v>
                </c:pt>
                <c:pt idx="11">
                  <c:v>2</c:v>
                </c:pt>
                <c:pt idx="12">
                  <c:v>0</c:v>
                </c:pt>
                <c:pt idx="13">
                  <c:v>0</c:v>
                </c:pt>
                <c:pt idx="14">
                  <c:v>0</c:v>
                </c:pt>
                <c:pt idx="15">
                  <c:v>1</c:v>
                </c:pt>
                <c:pt idx="16">
                  <c:v>2</c:v>
                </c:pt>
              </c:numCache>
            </c:numRef>
          </c:val>
          <c:extLst>
            <c:ext xmlns:c16="http://schemas.microsoft.com/office/drawing/2014/chart" uri="{C3380CC4-5D6E-409C-BE32-E72D297353CC}">
              <c16:uniqueId val="{00000022-1B87-4634-913F-A53EE862EDA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autoTitleDeleted val="0"/>
    <c:plotArea>
      <c:layout/>
      <c:pieChart>
        <c:varyColors val="1"/>
        <c:ser>
          <c:idx val="0"/>
          <c:order val="0"/>
          <c:tx>
            <c:strRef>
              <c:f>'Отчет май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8DC-461D-A827-6549B99D178A}"/>
              </c:ext>
            </c:extLst>
          </c:dPt>
          <c:dPt>
            <c:idx val="1"/>
            <c:bubble3D val="0"/>
            <c:spPr>
              <a:solidFill>
                <a:srgbClr val="EA4335"/>
              </a:solidFill>
            </c:spPr>
            <c:extLst>
              <c:ext xmlns:c16="http://schemas.microsoft.com/office/drawing/2014/chart" uri="{C3380CC4-5D6E-409C-BE32-E72D297353CC}">
                <c16:uniqueId val="{00000003-A8DC-461D-A827-6549B99D178A}"/>
              </c:ext>
            </c:extLst>
          </c:dPt>
          <c:dPt>
            <c:idx val="2"/>
            <c:bubble3D val="0"/>
            <c:spPr>
              <a:solidFill>
                <a:srgbClr val="FBBC04"/>
              </a:solidFill>
            </c:spPr>
            <c:extLst>
              <c:ext xmlns:c16="http://schemas.microsoft.com/office/drawing/2014/chart" uri="{C3380CC4-5D6E-409C-BE32-E72D297353CC}">
                <c16:uniqueId val="{00000005-A8DC-461D-A827-6549B99D178A}"/>
              </c:ext>
            </c:extLst>
          </c:dPt>
          <c:dPt>
            <c:idx val="3"/>
            <c:bubble3D val="0"/>
            <c:spPr>
              <a:solidFill>
                <a:srgbClr val="34A853"/>
              </a:solidFill>
            </c:spPr>
            <c:extLst>
              <c:ext xmlns:c16="http://schemas.microsoft.com/office/drawing/2014/chart" uri="{C3380CC4-5D6E-409C-BE32-E72D297353CC}">
                <c16:uniqueId val="{00000007-A8DC-461D-A827-6549B99D178A}"/>
              </c:ext>
            </c:extLst>
          </c:dPt>
          <c:dPt>
            <c:idx val="4"/>
            <c:bubble3D val="0"/>
            <c:spPr>
              <a:solidFill>
                <a:srgbClr val="FF6D01"/>
              </a:solidFill>
            </c:spPr>
            <c:extLst>
              <c:ext xmlns:c16="http://schemas.microsoft.com/office/drawing/2014/chart" uri="{C3380CC4-5D6E-409C-BE32-E72D297353CC}">
                <c16:uniqueId val="{00000009-A8DC-461D-A827-6549B99D178A}"/>
              </c:ext>
            </c:extLst>
          </c:dPt>
          <c:dPt>
            <c:idx val="5"/>
            <c:bubble3D val="0"/>
            <c:spPr>
              <a:solidFill>
                <a:srgbClr val="46BDC6"/>
              </a:solidFill>
            </c:spPr>
            <c:extLst>
              <c:ext xmlns:c16="http://schemas.microsoft.com/office/drawing/2014/chart" uri="{C3380CC4-5D6E-409C-BE32-E72D297353CC}">
                <c16:uniqueId val="{0000000B-A8DC-461D-A827-6549B99D178A}"/>
              </c:ext>
            </c:extLst>
          </c:dPt>
          <c:dPt>
            <c:idx val="6"/>
            <c:bubble3D val="0"/>
            <c:spPr>
              <a:solidFill>
                <a:srgbClr val="7BAAF7"/>
              </a:solidFill>
            </c:spPr>
            <c:extLst>
              <c:ext xmlns:c16="http://schemas.microsoft.com/office/drawing/2014/chart" uri="{C3380CC4-5D6E-409C-BE32-E72D297353CC}">
                <c16:uniqueId val="{0000000D-A8DC-461D-A827-6549B99D178A}"/>
              </c:ext>
            </c:extLst>
          </c:dPt>
          <c:dPt>
            <c:idx val="7"/>
            <c:bubble3D val="0"/>
            <c:spPr>
              <a:solidFill>
                <a:srgbClr val="F07B72"/>
              </a:solidFill>
            </c:spPr>
            <c:extLst>
              <c:ext xmlns:c16="http://schemas.microsoft.com/office/drawing/2014/chart" uri="{C3380CC4-5D6E-409C-BE32-E72D297353CC}">
                <c16:uniqueId val="{0000000F-A8DC-461D-A827-6549B99D178A}"/>
              </c:ext>
            </c:extLst>
          </c:dPt>
          <c:dPt>
            <c:idx val="8"/>
            <c:bubble3D val="0"/>
            <c:spPr>
              <a:solidFill>
                <a:srgbClr val="FCD04F"/>
              </a:solidFill>
            </c:spPr>
            <c:extLst>
              <c:ext xmlns:c16="http://schemas.microsoft.com/office/drawing/2014/chart" uri="{C3380CC4-5D6E-409C-BE32-E72D297353CC}">
                <c16:uniqueId val="{00000011-A8DC-461D-A827-6549B99D178A}"/>
              </c:ext>
            </c:extLst>
          </c:dPt>
          <c:cat>
            <c:strRef>
              <c:f>'Отчет май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май 24'!$B$3:$B$11</c:f>
              <c:numCache>
                <c:formatCode>General</c:formatCode>
                <c:ptCount val="9"/>
                <c:pt idx="0">
                  <c:v>0</c:v>
                </c:pt>
                <c:pt idx="1">
                  <c:v>4</c:v>
                </c:pt>
                <c:pt idx="2">
                  <c:v>32</c:v>
                </c:pt>
                <c:pt idx="3">
                  <c:v>30</c:v>
                </c:pt>
                <c:pt idx="4">
                  <c:v>91</c:v>
                </c:pt>
                <c:pt idx="5">
                  <c:v>0</c:v>
                </c:pt>
                <c:pt idx="6">
                  <c:v>83</c:v>
                </c:pt>
                <c:pt idx="7">
                  <c:v>118</c:v>
                </c:pt>
                <c:pt idx="8">
                  <c:v>41</c:v>
                </c:pt>
              </c:numCache>
            </c:numRef>
          </c:val>
          <c:extLst>
            <c:ext xmlns:c16="http://schemas.microsoft.com/office/drawing/2014/chart" uri="{C3380CC4-5D6E-409C-BE32-E72D297353CC}">
              <c16:uniqueId val="{00000012-A8DC-461D-A827-6549B99D178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AE2F-41D7-BAD3-1AE8B6E5B4AE}"/>
              </c:ext>
            </c:extLst>
          </c:dPt>
          <c:dPt>
            <c:idx val="1"/>
            <c:bubble3D val="0"/>
            <c:spPr>
              <a:solidFill>
                <a:schemeClr val="accent3"/>
              </a:solidFill>
            </c:spPr>
            <c:extLst>
              <c:ext xmlns:c16="http://schemas.microsoft.com/office/drawing/2014/chart" uri="{C3380CC4-5D6E-409C-BE32-E72D297353CC}">
                <c16:uniqueId val="{00000003-AE2F-41D7-BAD3-1AE8B6E5B4AE}"/>
              </c:ext>
            </c:extLst>
          </c:dPt>
          <c:dPt>
            <c:idx val="2"/>
            <c:bubble3D val="0"/>
            <c:spPr>
              <a:solidFill>
                <a:schemeClr val="accent2"/>
              </a:solidFill>
            </c:spPr>
            <c:extLst>
              <c:ext xmlns:c16="http://schemas.microsoft.com/office/drawing/2014/chart" uri="{C3380CC4-5D6E-409C-BE32-E72D297353CC}">
                <c16:uniqueId val="{00000005-AE2F-41D7-BAD3-1AE8B6E5B4AE}"/>
              </c:ext>
            </c:extLst>
          </c:dPt>
          <c:cat>
            <c:strRef>
              <c:f>'Отчет май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 24'!$D$15:$D$17</c:f>
              <c:numCache>
                <c:formatCode>General</c:formatCode>
                <c:ptCount val="3"/>
                <c:pt idx="0">
                  <c:v>22</c:v>
                </c:pt>
                <c:pt idx="1">
                  <c:v>2</c:v>
                </c:pt>
                <c:pt idx="2">
                  <c:v>0</c:v>
                </c:pt>
              </c:numCache>
            </c:numRef>
          </c:val>
          <c:extLst>
            <c:ext xmlns:c16="http://schemas.microsoft.com/office/drawing/2014/chart" uri="{C3380CC4-5D6E-409C-BE32-E72D297353CC}">
              <c16:uniqueId val="{00000006-AE2F-41D7-BAD3-1AE8B6E5B4A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апрель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24'!$D$3:$D$12</c:f>
              <c:numCache>
                <c:formatCode>General</c:formatCode>
                <c:ptCount val="10"/>
                <c:pt idx="0">
                  <c:v>9</c:v>
                </c:pt>
                <c:pt idx="1">
                  <c:v>9</c:v>
                </c:pt>
                <c:pt idx="2">
                  <c:v>6</c:v>
                </c:pt>
                <c:pt idx="3">
                  <c:v>8</c:v>
                </c:pt>
                <c:pt idx="4">
                  <c:v>3</c:v>
                </c:pt>
                <c:pt idx="5">
                  <c:v>2</c:v>
                </c:pt>
                <c:pt idx="6">
                  <c:v>7</c:v>
                </c:pt>
                <c:pt idx="7">
                  <c:v>5</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D5E-46B9-8863-5DEED369E369}"/>
            </c:ext>
          </c:extLst>
        </c:ser>
        <c:ser>
          <c:idx val="1"/>
          <c:order val="1"/>
          <c:tx>
            <c:strRef>
              <c:f>'Отчет апрель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24'!$E$3:$E$12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D5E-46B9-8863-5DEED369E369}"/>
            </c:ext>
          </c:extLst>
        </c:ser>
        <c:ser>
          <c:idx val="2"/>
          <c:order val="2"/>
          <c:tx>
            <c:strRef>
              <c:f>'Отчет апрель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24'!$F$3:$F$12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D5E-46B9-8863-5DEED369E369}"/>
            </c:ext>
          </c:extLst>
        </c:ser>
        <c:dLbls>
          <c:showLegendKey val="0"/>
          <c:showVal val="0"/>
          <c:showCatName val="0"/>
          <c:showSerName val="0"/>
          <c:showPercent val="0"/>
          <c:showBubbleSize val="0"/>
        </c:dLbls>
        <c:gapWidth val="150"/>
        <c:axId val="1745354169"/>
        <c:axId val="1782361933"/>
      </c:barChart>
      <c:catAx>
        <c:axId val="17453541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82361933"/>
        <c:crosses val="autoZero"/>
        <c:auto val="1"/>
        <c:lblAlgn val="ctr"/>
        <c:lblOffset val="100"/>
        <c:noMultiLvlLbl val="1"/>
      </c:catAx>
      <c:valAx>
        <c:axId val="1782361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453541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80A-4DF0-9E95-9E64A1799100}"/>
              </c:ext>
            </c:extLst>
          </c:dPt>
          <c:dPt>
            <c:idx val="1"/>
            <c:bubble3D val="0"/>
            <c:spPr>
              <a:solidFill>
                <a:srgbClr val="EA4335"/>
              </a:solidFill>
            </c:spPr>
            <c:extLst>
              <c:ext xmlns:c16="http://schemas.microsoft.com/office/drawing/2014/chart" uri="{C3380CC4-5D6E-409C-BE32-E72D297353CC}">
                <c16:uniqueId val="{00000003-F80A-4DF0-9E95-9E64A1799100}"/>
              </c:ext>
            </c:extLst>
          </c:dPt>
          <c:dPt>
            <c:idx val="2"/>
            <c:bubble3D val="0"/>
            <c:spPr>
              <a:solidFill>
                <a:srgbClr val="FBBC04"/>
              </a:solidFill>
            </c:spPr>
            <c:extLst>
              <c:ext xmlns:c16="http://schemas.microsoft.com/office/drawing/2014/chart" uri="{C3380CC4-5D6E-409C-BE32-E72D297353CC}">
                <c16:uniqueId val="{00000005-F80A-4DF0-9E95-9E64A1799100}"/>
              </c:ext>
            </c:extLst>
          </c:dPt>
          <c:dPt>
            <c:idx val="3"/>
            <c:bubble3D val="0"/>
            <c:spPr>
              <a:solidFill>
                <a:srgbClr val="34A853"/>
              </a:solidFill>
            </c:spPr>
            <c:extLst>
              <c:ext xmlns:c16="http://schemas.microsoft.com/office/drawing/2014/chart" uri="{C3380CC4-5D6E-409C-BE32-E72D297353CC}">
                <c16:uniqueId val="{00000007-F80A-4DF0-9E95-9E64A1799100}"/>
              </c:ext>
            </c:extLst>
          </c:dPt>
          <c:dPt>
            <c:idx val="4"/>
            <c:bubble3D val="0"/>
            <c:spPr>
              <a:solidFill>
                <a:srgbClr val="FF6D01"/>
              </a:solidFill>
            </c:spPr>
            <c:extLst>
              <c:ext xmlns:c16="http://schemas.microsoft.com/office/drawing/2014/chart" uri="{C3380CC4-5D6E-409C-BE32-E72D297353CC}">
                <c16:uniqueId val="{00000009-F80A-4DF0-9E95-9E64A1799100}"/>
              </c:ext>
            </c:extLst>
          </c:dPt>
          <c:dPt>
            <c:idx val="5"/>
            <c:bubble3D val="0"/>
            <c:spPr>
              <a:solidFill>
                <a:srgbClr val="46BDC6"/>
              </a:solidFill>
            </c:spPr>
            <c:extLst>
              <c:ext xmlns:c16="http://schemas.microsoft.com/office/drawing/2014/chart" uri="{C3380CC4-5D6E-409C-BE32-E72D297353CC}">
                <c16:uniqueId val="{0000000B-F80A-4DF0-9E95-9E64A1799100}"/>
              </c:ext>
            </c:extLst>
          </c:dPt>
          <c:dPt>
            <c:idx val="6"/>
            <c:bubble3D val="0"/>
            <c:spPr>
              <a:solidFill>
                <a:srgbClr val="7BAAF7"/>
              </a:solidFill>
            </c:spPr>
            <c:extLst>
              <c:ext xmlns:c16="http://schemas.microsoft.com/office/drawing/2014/chart" uri="{C3380CC4-5D6E-409C-BE32-E72D297353CC}">
                <c16:uniqueId val="{0000000D-F80A-4DF0-9E95-9E64A1799100}"/>
              </c:ext>
            </c:extLst>
          </c:dPt>
          <c:dPt>
            <c:idx val="7"/>
            <c:bubble3D val="0"/>
            <c:spPr>
              <a:solidFill>
                <a:srgbClr val="F07B72"/>
              </a:solidFill>
            </c:spPr>
            <c:extLst>
              <c:ext xmlns:c16="http://schemas.microsoft.com/office/drawing/2014/chart" uri="{C3380CC4-5D6E-409C-BE32-E72D297353CC}">
                <c16:uniqueId val="{0000000F-F80A-4DF0-9E95-9E64A1799100}"/>
              </c:ext>
            </c:extLst>
          </c:dPt>
          <c:dPt>
            <c:idx val="8"/>
            <c:bubble3D val="0"/>
            <c:spPr>
              <a:solidFill>
                <a:srgbClr val="FCD04F"/>
              </a:solidFill>
            </c:spPr>
            <c:extLst>
              <c:ext xmlns:c16="http://schemas.microsoft.com/office/drawing/2014/chart" uri="{C3380CC4-5D6E-409C-BE32-E72D297353CC}">
                <c16:uniqueId val="{00000011-F80A-4DF0-9E95-9E64A1799100}"/>
              </c:ext>
            </c:extLst>
          </c:dPt>
          <c:dPt>
            <c:idx val="9"/>
            <c:bubble3D val="0"/>
            <c:spPr>
              <a:solidFill>
                <a:srgbClr val="71C287"/>
              </a:solidFill>
            </c:spPr>
            <c:extLst>
              <c:ext xmlns:c16="http://schemas.microsoft.com/office/drawing/2014/chart" uri="{C3380CC4-5D6E-409C-BE32-E72D297353CC}">
                <c16:uniqueId val="{00000013-F80A-4DF0-9E95-9E64A1799100}"/>
              </c:ext>
            </c:extLst>
          </c:dPt>
          <c:dPt>
            <c:idx val="10"/>
            <c:bubble3D val="0"/>
            <c:spPr>
              <a:solidFill>
                <a:srgbClr val="FF994D"/>
              </a:solidFill>
            </c:spPr>
            <c:extLst>
              <c:ext xmlns:c16="http://schemas.microsoft.com/office/drawing/2014/chart" uri="{C3380CC4-5D6E-409C-BE32-E72D297353CC}">
                <c16:uniqueId val="{00000015-F80A-4DF0-9E95-9E64A1799100}"/>
              </c:ext>
            </c:extLst>
          </c:dPt>
          <c:dPt>
            <c:idx val="11"/>
            <c:bubble3D val="0"/>
            <c:spPr>
              <a:solidFill>
                <a:srgbClr val="7ED1D7"/>
              </a:solidFill>
            </c:spPr>
            <c:extLst>
              <c:ext xmlns:c16="http://schemas.microsoft.com/office/drawing/2014/chart" uri="{C3380CC4-5D6E-409C-BE32-E72D297353CC}">
                <c16:uniqueId val="{00000017-F80A-4DF0-9E95-9E64A1799100}"/>
              </c:ext>
            </c:extLst>
          </c:dPt>
          <c:dPt>
            <c:idx val="12"/>
            <c:bubble3D val="0"/>
            <c:spPr>
              <a:solidFill>
                <a:srgbClr val="B3CEFB"/>
              </a:solidFill>
            </c:spPr>
            <c:extLst>
              <c:ext xmlns:c16="http://schemas.microsoft.com/office/drawing/2014/chart" uri="{C3380CC4-5D6E-409C-BE32-E72D297353CC}">
                <c16:uniqueId val="{00000019-F80A-4DF0-9E95-9E64A1799100}"/>
              </c:ext>
            </c:extLst>
          </c:dPt>
          <c:dPt>
            <c:idx val="13"/>
            <c:bubble3D val="0"/>
            <c:spPr>
              <a:solidFill>
                <a:srgbClr val="F7B4AE"/>
              </a:solidFill>
            </c:spPr>
            <c:extLst>
              <c:ext xmlns:c16="http://schemas.microsoft.com/office/drawing/2014/chart" uri="{C3380CC4-5D6E-409C-BE32-E72D297353CC}">
                <c16:uniqueId val="{0000001B-F80A-4DF0-9E95-9E64A1799100}"/>
              </c:ext>
            </c:extLst>
          </c:dPt>
          <c:dPt>
            <c:idx val="14"/>
            <c:bubble3D val="0"/>
            <c:spPr>
              <a:solidFill>
                <a:srgbClr val="FDE49B"/>
              </a:solidFill>
            </c:spPr>
            <c:extLst>
              <c:ext xmlns:c16="http://schemas.microsoft.com/office/drawing/2014/chart" uri="{C3380CC4-5D6E-409C-BE32-E72D297353CC}">
                <c16:uniqueId val="{0000001D-F80A-4DF0-9E95-9E64A1799100}"/>
              </c:ext>
            </c:extLst>
          </c:dPt>
          <c:cat>
            <c:strRef>
              <c:f>'Отчет апрель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апрель 24'!$I$3:$I$17</c:f>
              <c:numCache>
                <c:formatCode>General</c:formatCode>
                <c:ptCount val="15"/>
                <c:pt idx="0">
                  <c:v>2</c:v>
                </c:pt>
                <c:pt idx="1">
                  <c:v>4</c:v>
                </c:pt>
                <c:pt idx="2">
                  <c:v>0</c:v>
                </c:pt>
                <c:pt idx="3">
                  <c:v>12</c:v>
                </c:pt>
                <c:pt idx="4">
                  <c:v>3</c:v>
                </c:pt>
                <c:pt idx="5">
                  <c:v>0</c:v>
                </c:pt>
                <c:pt idx="6">
                  <c:v>2</c:v>
                </c:pt>
                <c:pt idx="7">
                  <c:v>11</c:v>
                </c:pt>
                <c:pt idx="8">
                  <c:v>6</c:v>
                </c:pt>
                <c:pt idx="9">
                  <c:v>2</c:v>
                </c:pt>
                <c:pt idx="10">
                  <c:v>0</c:v>
                </c:pt>
                <c:pt idx="11">
                  <c:v>2</c:v>
                </c:pt>
                <c:pt idx="12">
                  <c:v>1</c:v>
                </c:pt>
                <c:pt idx="13">
                  <c:v>0</c:v>
                </c:pt>
                <c:pt idx="14">
                  <c:v>5</c:v>
                </c:pt>
              </c:numCache>
            </c:numRef>
          </c:val>
          <c:extLst>
            <c:ext xmlns:c16="http://schemas.microsoft.com/office/drawing/2014/chart" uri="{C3380CC4-5D6E-409C-BE32-E72D297353CC}">
              <c16:uniqueId val="{0000001E-F80A-4DF0-9E95-9E64A179910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6AA-413C-81ED-FD690B295507}"/>
              </c:ext>
            </c:extLst>
          </c:dPt>
          <c:dPt>
            <c:idx val="1"/>
            <c:bubble3D val="0"/>
            <c:spPr>
              <a:solidFill>
                <a:srgbClr val="EA4335"/>
              </a:solidFill>
            </c:spPr>
            <c:extLst>
              <c:ext xmlns:c16="http://schemas.microsoft.com/office/drawing/2014/chart" uri="{C3380CC4-5D6E-409C-BE32-E72D297353CC}">
                <c16:uniqueId val="{00000003-F6AA-413C-81ED-FD690B295507}"/>
              </c:ext>
            </c:extLst>
          </c:dPt>
          <c:dPt>
            <c:idx val="2"/>
            <c:bubble3D val="0"/>
            <c:spPr>
              <a:solidFill>
                <a:srgbClr val="FBBC04"/>
              </a:solidFill>
            </c:spPr>
            <c:extLst>
              <c:ext xmlns:c16="http://schemas.microsoft.com/office/drawing/2014/chart" uri="{C3380CC4-5D6E-409C-BE32-E72D297353CC}">
                <c16:uniqueId val="{00000005-F6AA-413C-81ED-FD690B295507}"/>
              </c:ext>
            </c:extLst>
          </c:dPt>
          <c:dPt>
            <c:idx val="3"/>
            <c:bubble3D val="0"/>
            <c:spPr>
              <a:solidFill>
                <a:srgbClr val="34A853"/>
              </a:solidFill>
            </c:spPr>
            <c:extLst>
              <c:ext xmlns:c16="http://schemas.microsoft.com/office/drawing/2014/chart" uri="{C3380CC4-5D6E-409C-BE32-E72D297353CC}">
                <c16:uniqueId val="{00000007-F6AA-413C-81ED-FD690B295507}"/>
              </c:ext>
            </c:extLst>
          </c:dPt>
          <c:dPt>
            <c:idx val="4"/>
            <c:bubble3D val="0"/>
            <c:spPr>
              <a:solidFill>
                <a:srgbClr val="FF6D01"/>
              </a:solidFill>
            </c:spPr>
            <c:extLst>
              <c:ext xmlns:c16="http://schemas.microsoft.com/office/drawing/2014/chart" uri="{C3380CC4-5D6E-409C-BE32-E72D297353CC}">
                <c16:uniqueId val="{00000009-F6AA-413C-81ED-FD690B295507}"/>
              </c:ext>
            </c:extLst>
          </c:dPt>
          <c:dPt>
            <c:idx val="5"/>
            <c:bubble3D val="0"/>
            <c:spPr>
              <a:solidFill>
                <a:srgbClr val="46BDC6"/>
              </a:solidFill>
            </c:spPr>
            <c:extLst>
              <c:ext xmlns:c16="http://schemas.microsoft.com/office/drawing/2014/chart" uri="{C3380CC4-5D6E-409C-BE32-E72D297353CC}">
                <c16:uniqueId val="{0000000B-F6AA-413C-81ED-FD690B295507}"/>
              </c:ext>
            </c:extLst>
          </c:dPt>
          <c:dPt>
            <c:idx val="6"/>
            <c:bubble3D val="0"/>
            <c:spPr>
              <a:solidFill>
                <a:srgbClr val="7BAAF7"/>
              </a:solidFill>
            </c:spPr>
            <c:extLst>
              <c:ext xmlns:c16="http://schemas.microsoft.com/office/drawing/2014/chart" uri="{C3380CC4-5D6E-409C-BE32-E72D297353CC}">
                <c16:uniqueId val="{0000000D-F6AA-413C-81ED-FD690B295507}"/>
              </c:ext>
            </c:extLst>
          </c:dPt>
          <c:dPt>
            <c:idx val="7"/>
            <c:bubble3D val="0"/>
            <c:spPr>
              <a:solidFill>
                <a:srgbClr val="F07B72"/>
              </a:solidFill>
            </c:spPr>
            <c:extLst>
              <c:ext xmlns:c16="http://schemas.microsoft.com/office/drawing/2014/chart" uri="{C3380CC4-5D6E-409C-BE32-E72D297353CC}">
                <c16:uniqueId val="{0000000F-F6AA-413C-81ED-FD690B295507}"/>
              </c:ext>
            </c:extLst>
          </c:dPt>
          <c:dPt>
            <c:idx val="8"/>
            <c:bubble3D val="0"/>
            <c:spPr>
              <a:solidFill>
                <a:srgbClr val="FCD04F"/>
              </a:solidFill>
            </c:spPr>
            <c:extLst>
              <c:ext xmlns:c16="http://schemas.microsoft.com/office/drawing/2014/chart" uri="{C3380CC4-5D6E-409C-BE32-E72D297353CC}">
                <c16:uniqueId val="{00000011-F6AA-413C-81ED-FD690B295507}"/>
              </c:ext>
            </c:extLst>
          </c:dPt>
          <c:dPt>
            <c:idx val="9"/>
            <c:bubble3D val="0"/>
            <c:spPr>
              <a:solidFill>
                <a:srgbClr val="71C287"/>
              </a:solidFill>
            </c:spPr>
            <c:extLst>
              <c:ext xmlns:c16="http://schemas.microsoft.com/office/drawing/2014/chart" uri="{C3380CC4-5D6E-409C-BE32-E72D297353CC}">
                <c16:uniqueId val="{00000013-F6AA-413C-81ED-FD690B295507}"/>
              </c:ext>
            </c:extLst>
          </c:dPt>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24'!$B$3:$B$12</c:f>
              <c:numCache>
                <c:formatCode>General</c:formatCode>
                <c:ptCount val="10"/>
                <c:pt idx="0">
                  <c:v>22</c:v>
                </c:pt>
                <c:pt idx="1">
                  <c:v>60</c:v>
                </c:pt>
                <c:pt idx="2">
                  <c:v>61</c:v>
                </c:pt>
                <c:pt idx="3">
                  <c:v>36</c:v>
                </c:pt>
                <c:pt idx="4">
                  <c:v>29</c:v>
                </c:pt>
                <c:pt idx="5">
                  <c:v>34</c:v>
                </c:pt>
                <c:pt idx="6">
                  <c:v>57</c:v>
                </c:pt>
                <c:pt idx="7">
                  <c:v>63</c:v>
                </c:pt>
                <c:pt idx="8">
                  <c:v>17</c:v>
                </c:pt>
              </c:numCache>
            </c:numRef>
          </c:val>
          <c:extLst>
            <c:ext xmlns:c16="http://schemas.microsoft.com/office/drawing/2014/chart" uri="{C3380CC4-5D6E-409C-BE32-E72D297353CC}">
              <c16:uniqueId val="{00000014-F6AA-413C-81ED-FD690B29550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E1CD-49F2-8ED6-D7B2D70D0048}"/>
              </c:ext>
            </c:extLst>
          </c:dPt>
          <c:dPt>
            <c:idx val="1"/>
            <c:bubble3D val="0"/>
            <c:spPr>
              <a:solidFill>
                <a:schemeClr val="accent3"/>
              </a:solidFill>
            </c:spPr>
            <c:extLst>
              <c:ext xmlns:c16="http://schemas.microsoft.com/office/drawing/2014/chart" uri="{C3380CC4-5D6E-409C-BE32-E72D297353CC}">
                <c16:uniqueId val="{00000003-E1CD-49F2-8ED6-D7B2D70D0048}"/>
              </c:ext>
            </c:extLst>
          </c:dPt>
          <c:dPt>
            <c:idx val="2"/>
            <c:bubble3D val="0"/>
            <c:spPr>
              <a:solidFill>
                <a:schemeClr val="accent2"/>
              </a:solidFill>
            </c:spPr>
            <c:extLst>
              <c:ext xmlns:c16="http://schemas.microsoft.com/office/drawing/2014/chart" uri="{C3380CC4-5D6E-409C-BE32-E72D297353CC}">
                <c16:uniqueId val="{00000005-E1CD-49F2-8ED6-D7B2D70D0048}"/>
              </c:ext>
            </c:extLst>
          </c:dPt>
          <c:cat>
            <c:strRef>
              <c:f>'Отчет апрель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24'!$D$15:$D$17</c:f>
              <c:numCache>
                <c:formatCode>General</c:formatCode>
                <c:ptCount val="3"/>
                <c:pt idx="0">
                  <c:v>49</c:v>
                </c:pt>
                <c:pt idx="1">
                  <c:v>0</c:v>
                </c:pt>
                <c:pt idx="2">
                  <c:v>0</c:v>
                </c:pt>
              </c:numCache>
            </c:numRef>
          </c:val>
          <c:extLst>
            <c:ext xmlns:c16="http://schemas.microsoft.com/office/drawing/2014/chart" uri="{C3380CC4-5D6E-409C-BE32-E72D297353CC}">
              <c16:uniqueId val="{00000006-E1CD-49F2-8ED6-D7B2D70D004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март 24'!$C$2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24'!$C$3:$C$8</c:f>
              <c:numCache>
                <c:formatCode>General</c:formatCode>
                <c:ptCount val="6"/>
                <c:pt idx="0">
                  <c:v>3</c:v>
                </c:pt>
                <c:pt idx="1">
                  <c:v>3</c:v>
                </c:pt>
                <c:pt idx="2">
                  <c:v>2</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861-4692-B5CD-B10ECD9D85DC}"/>
            </c:ext>
          </c:extLst>
        </c:ser>
        <c:ser>
          <c:idx val="1"/>
          <c:order val="1"/>
          <c:tx>
            <c:strRef>
              <c:f>'Отчет март 24'!$D$2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24'!$D$3:$D$8</c:f>
              <c:numCache>
                <c:formatCode>General</c:formatCode>
                <c:ptCount val="6"/>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861-4692-B5CD-B10ECD9D85DC}"/>
            </c:ext>
          </c:extLst>
        </c:ser>
        <c:ser>
          <c:idx val="2"/>
          <c:order val="2"/>
          <c:tx>
            <c:strRef>
              <c:f>'Отчет март 24'!$E$2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861-4692-B5CD-B10ECD9D85DC}"/>
            </c:ext>
          </c:extLst>
        </c:ser>
        <c:dLbls>
          <c:showLegendKey val="0"/>
          <c:showVal val="0"/>
          <c:showCatName val="0"/>
          <c:showSerName val="0"/>
          <c:showPercent val="0"/>
          <c:showBubbleSize val="0"/>
        </c:dLbls>
        <c:gapWidth val="150"/>
        <c:axId val="2026855631"/>
        <c:axId val="1808452722"/>
      </c:barChart>
      <c:catAx>
        <c:axId val="2026855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08452722"/>
        <c:crosses val="autoZero"/>
        <c:auto val="1"/>
        <c:lblAlgn val="ctr"/>
        <c:lblOffset val="100"/>
        <c:noMultiLvlLbl val="1"/>
      </c:catAx>
      <c:valAx>
        <c:axId val="18084527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02685563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autoTitleDeleted val="0"/>
    <c:plotArea>
      <c:layout/>
      <c:barChart>
        <c:barDir val="col"/>
        <c:grouping val="clustered"/>
        <c:varyColors val="1"/>
        <c:ser>
          <c:idx val="0"/>
          <c:order val="0"/>
          <c:tx>
            <c:strRef>
              <c:f>'Отчет март 24'!$H$2</c:f>
              <c:strCache>
                <c:ptCount val="1"/>
                <c:pt idx="0">
                  <c:v>Количество поступивших обращений</c:v>
                </c:pt>
              </c:strCache>
            </c:strRef>
          </c:tx>
          <c:spPr>
            <a:solidFill>
              <a:srgbClr val="4285F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24'!$H$3:$H$16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22E-4CB3-B507-F5FB4AF73E16}"/>
            </c:ext>
          </c:extLst>
        </c:ser>
        <c:ser>
          <c:idx val="1"/>
          <c:order val="1"/>
          <c:tx>
            <c:strRef>
              <c:f>'Отчет март 24'!$I$2</c:f>
              <c:strCache>
                <c:ptCount val="1"/>
                <c:pt idx="0">
                  <c:v>Количество успешно закрытых обращений</c:v>
                </c:pt>
              </c:strCache>
            </c:strRef>
          </c:tx>
          <c:spPr>
            <a:solidFill>
              <a:srgbClr val="EA4335"/>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24'!$I$3:$I$16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22E-4CB3-B507-F5FB4AF73E16}"/>
            </c:ext>
          </c:extLst>
        </c:ser>
        <c:ser>
          <c:idx val="2"/>
          <c:order val="2"/>
          <c:tx>
            <c:strRef>
              <c:f>'Отчет март 24'!$J$2</c:f>
              <c:strCache>
                <c:ptCount val="1"/>
                <c:pt idx="0">
                  <c:v>Количество обращений, переведенных в тикеты</c:v>
                </c:pt>
              </c:strCache>
            </c:strRef>
          </c:tx>
          <c:spPr>
            <a:solidFill>
              <a:srgbClr val="FBBC0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24'!$J$3:$J$16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22E-4CB3-B507-F5FB4AF73E16}"/>
            </c:ext>
          </c:extLst>
        </c:ser>
        <c:ser>
          <c:idx val="3"/>
          <c:order val="3"/>
          <c:tx>
            <c:strRef>
              <c:f>'Отчет март 24'!$K$2</c:f>
              <c:strCache>
                <c:ptCount val="1"/>
                <c:pt idx="0">
                  <c:v>Количество незакрытых обращений</c:v>
                </c:pt>
              </c:strCache>
            </c:strRef>
          </c:tx>
          <c:spPr>
            <a:solidFill>
              <a:srgbClr val="34A853"/>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24'!$K$3:$K$16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922E-4CB3-B507-F5FB4AF73E16}"/>
            </c:ext>
          </c:extLst>
        </c:ser>
        <c:dLbls>
          <c:showLegendKey val="0"/>
          <c:showVal val="0"/>
          <c:showCatName val="0"/>
          <c:showSerName val="0"/>
          <c:showPercent val="0"/>
          <c:showBubbleSize val="0"/>
        </c:dLbls>
        <c:gapWidth val="150"/>
        <c:axId val="1293971860"/>
        <c:axId val="1093450686"/>
      </c:barChart>
      <c:catAx>
        <c:axId val="1293971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093450686"/>
        <c:crosses val="autoZero"/>
        <c:auto val="1"/>
        <c:lblAlgn val="ctr"/>
        <c:lblOffset val="100"/>
        <c:noMultiLvlLbl val="1"/>
      </c:catAx>
      <c:valAx>
        <c:axId val="10934506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9397186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autoTitleDeleted val="0"/>
    <c:plotArea>
      <c:layout/>
      <c:pieChart>
        <c:varyColors val="1"/>
        <c:ser>
          <c:idx val="0"/>
          <c:order val="0"/>
          <c:tx>
            <c:strRef>
              <c:f>'Отчет март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B77-49C1-9787-746CBC4CB3B0}"/>
              </c:ext>
            </c:extLst>
          </c:dPt>
          <c:dPt>
            <c:idx val="1"/>
            <c:bubble3D val="0"/>
            <c:spPr>
              <a:solidFill>
                <a:srgbClr val="EA4335"/>
              </a:solidFill>
            </c:spPr>
            <c:extLst>
              <c:ext xmlns:c16="http://schemas.microsoft.com/office/drawing/2014/chart" uri="{C3380CC4-5D6E-409C-BE32-E72D297353CC}">
                <c16:uniqueId val="{00000003-AB77-49C1-9787-746CBC4CB3B0}"/>
              </c:ext>
            </c:extLst>
          </c:dPt>
          <c:dPt>
            <c:idx val="2"/>
            <c:bubble3D val="0"/>
            <c:spPr>
              <a:solidFill>
                <a:srgbClr val="FBBC04"/>
              </a:solidFill>
            </c:spPr>
            <c:extLst>
              <c:ext xmlns:c16="http://schemas.microsoft.com/office/drawing/2014/chart" uri="{C3380CC4-5D6E-409C-BE32-E72D297353CC}">
                <c16:uniqueId val="{00000005-AB77-49C1-9787-746CBC4CB3B0}"/>
              </c:ext>
            </c:extLst>
          </c:dPt>
          <c:dPt>
            <c:idx val="3"/>
            <c:bubble3D val="0"/>
            <c:spPr>
              <a:solidFill>
                <a:srgbClr val="34A853"/>
              </a:solidFill>
            </c:spPr>
            <c:extLst>
              <c:ext xmlns:c16="http://schemas.microsoft.com/office/drawing/2014/chart" uri="{C3380CC4-5D6E-409C-BE32-E72D297353CC}">
                <c16:uniqueId val="{00000007-AB77-49C1-9787-746CBC4CB3B0}"/>
              </c:ext>
            </c:extLst>
          </c:dPt>
          <c:dPt>
            <c:idx val="4"/>
            <c:bubble3D val="0"/>
            <c:spPr>
              <a:solidFill>
                <a:srgbClr val="FF6D01"/>
              </a:solidFill>
            </c:spPr>
            <c:extLst>
              <c:ext xmlns:c16="http://schemas.microsoft.com/office/drawing/2014/chart" uri="{C3380CC4-5D6E-409C-BE32-E72D297353CC}">
                <c16:uniqueId val="{00000009-AB77-49C1-9787-746CBC4CB3B0}"/>
              </c:ext>
            </c:extLst>
          </c:dPt>
          <c:dPt>
            <c:idx val="5"/>
            <c:bubble3D val="0"/>
            <c:spPr>
              <a:solidFill>
                <a:srgbClr val="46BDC6"/>
              </a:solidFill>
            </c:spPr>
            <c:extLst>
              <c:ext xmlns:c16="http://schemas.microsoft.com/office/drawing/2014/chart" uri="{C3380CC4-5D6E-409C-BE32-E72D297353CC}">
                <c16:uniqueId val="{0000000B-AB77-49C1-9787-746CBC4CB3B0}"/>
              </c:ext>
            </c:extLst>
          </c:dPt>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24'!$B$3:$B$8</c:f>
              <c:numCache>
                <c:formatCode>General</c:formatCode>
                <c:ptCount val="6"/>
                <c:pt idx="0">
                  <c:v>8</c:v>
                </c:pt>
                <c:pt idx="1">
                  <c:v>5</c:v>
                </c:pt>
                <c:pt idx="2">
                  <c:v>18</c:v>
                </c:pt>
                <c:pt idx="3">
                  <c:v>11</c:v>
                </c:pt>
                <c:pt idx="4">
                  <c:v>0</c:v>
                </c:pt>
                <c:pt idx="5">
                  <c:v>3</c:v>
                </c:pt>
              </c:numCache>
            </c:numRef>
          </c:val>
          <c:extLst>
            <c:ext xmlns:c16="http://schemas.microsoft.com/office/drawing/2014/chart" uri="{C3380CC4-5D6E-409C-BE32-E72D297353CC}">
              <c16:uniqueId val="{0000000C-AB77-49C1-9787-746CBC4CB3B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 Id="rId4" Type="http://schemas.openxmlformats.org/officeDocument/2006/relationships/chart" Target="../charts/chart3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chart" Target="../charts/chart4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4" Type="http://schemas.openxmlformats.org/officeDocument/2006/relationships/chart" Target="../charts/chart4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 Id="rId4" Type="http://schemas.openxmlformats.org/officeDocument/2006/relationships/chart" Target="../charts/chart4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4" Type="http://schemas.openxmlformats.org/officeDocument/2006/relationships/chart" Target="../charts/chart52.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4" Type="http://schemas.openxmlformats.org/officeDocument/2006/relationships/chart" Target="../charts/chart56.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 Id="rId4" Type="http://schemas.openxmlformats.org/officeDocument/2006/relationships/chart" Target="../charts/chart60.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4" Type="http://schemas.openxmlformats.org/officeDocument/2006/relationships/chart" Target="../charts/chart6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4" Type="http://schemas.openxmlformats.org/officeDocument/2006/relationships/chart" Target="../charts/chart68.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chart" Target="../charts/chart69.xml"/><Relationship Id="rId4" Type="http://schemas.openxmlformats.org/officeDocument/2006/relationships/chart" Target="../charts/chart72.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75.xml"/><Relationship Id="rId2" Type="http://schemas.openxmlformats.org/officeDocument/2006/relationships/chart" Target="../charts/chart74.xml"/><Relationship Id="rId1" Type="http://schemas.openxmlformats.org/officeDocument/2006/relationships/chart" Target="../charts/chart73.xml"/><Relationship Id="rId4" Type="http://schemas.openxmlformats.org/officeDocument/2006/relationships/chart" Target="../charts/chart76.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79.xml"/><Relationship Id="rId2" Type="http://schemas.openxmlformats.org/officeDocument/2006/relationships/chart" Target="../charts/chart78.xml"/><Relationship Id="rId1" Type="http://schemas.openxmlformats.org/officeDocument/2006/relationships/chart" Target="../charts/chart77.xml"/><Relationship Id="rId4" Type="http://schemas.openxmlformats.org/officeDocument/2006/relationships/chart" Target="../charts/chart80.xml"/></Relationships>
</file>

<file path=xl/drawings/_rels/drawing21.xml.rels><?xml version="1.0" encoding="UTF-8" standalone="yes"?>
<Relationships xmlns="http://schemas.openxmlformats.org/package/2006/relationships"><Relationship Id="rId3" Type="http://schemas.openxmlformats.org/officeDocument/2006/relationships/chart" Target="../charts/chart83.xml"/><Relationship Id="rId2" Type="http://schemas.openxmlformats.org/officeDocument/2006/relationships/chart" Target="../charts/chart82.xml"/><Relationship Id="rId1" Type="http://schemas.openxmlformats.org/officeDocument/2006/relationships/chart" Target="../charts/chart81.xml"/><Relationship Id="rId4" Type="http://schemas.openxmlformats.org/officeDocument/2006/relationships/chart" Target="../charts/chart84.xml"/></Relationships>
</file>

<file path=xl/drawings/_rels/drawing22.xml.rels><?xml version="1.0" encoding="UTF-8" standalone="yes"?>
<Relationships xmlns="http://schemas.openxmlformats.org/package/2006/relationships"><Relationship Id="rId3" Type="http://schemas.openxmlformats.org/officeDocument/2006/relationships/chart" Target="../charts/chart87.xml"/><Relationship Id="rId2" Type="http://schemas.openxmlformats.org/officeDocument/2006/relationships/chart" Target="../charts/chart86.xml"/><Relationship Id="rId1" Type="http://schemas.openxmlformats.org/officeDocument/2006/relationships/chart" Target="../charts/chart85.xml"/><Relationship Id="rId4" Type="http://schemas.openxmlformats.org/officeDocument/2006/relationships/chart" Target="../charts/chart88.xml"/></Relationships>
</file>

<file path=xl/drawings/_rels/drawing23.xml.rels><?xml version="1.0" encoding="UTF-8" standalone="yes"?>
<Relationships xmlns="http://schemas.openxmlformats.org/package/2006/relationships"><Relationship Id="rId3" Type="http://schemas.openxmlformats.org/officeDocument/2006/relationships/chart" Target="../charts/chart91.xml"/><Relationship Id="rId2" Type="http://schemas.openxmlformats.org/officeDocument/2006/relationships/chart" Target="../charts/chart90.xml"/><Relationship Id="rId1" Type="http://schemas.openxmlformats.org/officeDocument/2006/relationships/chart" Target="../charts/chart89.xml"/></Relationships>
</file>

<file path=xl/drawings/drawing1.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2" name="Chart 1" title="Chart">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3" name="Chart 2" title="Chart">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4" name="Chart 3" title="Диаграмма">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5" name="Chart 4" title="Диаграмма">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5" name="Chart 5" title="Chart">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6" name="Chart 6" title="Chart">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7" name="Chart 7" title="Диаграмма">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8" name="Chart 8" title="Диаграмма">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9" name="Chart 9" title="Chart">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0" name="Chart 10" title="Chart">
          <a:extLst>
            <a:ext uri="{FF2B5EF4-FFF2-40B4-BE49-F238E27FC236}">
              <a16:creationId xmlns:a16="http://schemas.microsoft.com/office/drawing/2014/main" id="{00000000-0008-0000-0E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1" name="Chart 11" title="Диаграмма">
          <a:extLst>
            <a:ext uri="{FF2B5EF4-FFF2-40B4-BE49-F238E27FC236}">
              <a16:creationId xmlns:a16="http://schemas.microsoft.com/office/drawing/2014/main" id="{00000000-0008-0000-0E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2" name="Chart 12" title="Диаграмма">
          <a:extLst>
            <a:ext uri="{FF2B5EF4-FFF2-40B4-BE49-F238E27FC236}">
              <a16:creationId xmlns:a16="http://schemas.microsoft.com/office/drawing/2014/main" id="{00000000-0008-0000-0E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3" name="Chart 13" title="Chart">
          <a:extLst>
            <a:ext uri="{FF2B5EF4-FFF2-40B4-BE49-F238E27FC236}">
              <a16:creationId xmlns:a16="http://schemas.microsoft.com/office/drawing/2014/main" id="{00000000-0008-0000-1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4" name="Chart 14" title="Chart">
          <a:extLst>
            <a:ext uri="{FF2B5EF4-FFF2-40B4-BE49-F238E27FC236}">
              <a16:creationId xmlns:a16="http://schemas.microsoft.com/office/drawing/2014/main" id="{00000000-0008-0000-1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5" name="Chart 15" title="Диаграмма">
          <a:extLst>
            <a:ext uri="{FF2B5EF4-FFF2-40B4-BE49-F238E27FC236}">
              <a16:creationId xmlns:a16="http://schemas.microsoft.com/office/drawing/2014/main" id="{00000000-0008-0000-1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6" name="Chart 16" title="Диаграмма">
          <a:extLst>
            <a:ext uri="{FF2B5EF4-FFF2-40B4-BE49-F238E27FC236}">
              <a16:creationId xmlns:a16="http://schemas.microsoft.com/office/drawing/2014/main" id="{00000000-0008-0000-17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17" name="Chart 17" title="Chart">
          <a:extLst>
            <a:ext uri="{FF2B5EF4-FFF2-40B4-BE49-F238E27FC236}">
              <a16:creationId xmlns:a16="http://schemas.microsoft.com/office/drawing/2014/main" id="{00000000-0008-0000-18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18" name="Chart 18" title="Chart">
          <a:extLst>
            <a:ext uri="{FF2B5EF4-FFF2-40B4-BE49-F238E27FC236}">
              <a16:creationId xmlns:a16="http://schemas.microsoft.com/office/drawing/2014/main" id="{00000000-0008-0000-18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19" name="Chart 19" title="Диаграмма">
          <a:extLst>
            <a:ext uri="{FF2B5EF4-FFF2-40B4-BE49-F238E27FC236}">
              <a16:creationId xmlns:a16="http://schemas.microsoft.com/office/drawing/2014/main" id="{00000000-0008-0000-18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0" name="Chart 20" title="Диаграмма">
          <a:extLst>
            <a:ext uri="{FF2B5EF4-FFF2-40B4-BE49-F238E27FC236}">
              <a16:creationId xmlns:a16="http://schemas.microsoft.com/office/drawing/2014/main" id="{00000000-0008-0000-18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1" name="Chart 21" title="Chart">
          <a:extLst>
            <a:ext uri="{FF2B5EF4-FFF2-40B4-BE49-F238E27FC236}">
              <a16:creationId xmlns:a16="http://schemas.microsoft.com/office/drawing/2014/main" id="{00000000-0008-0000-19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2" name="Chart 22" title="Chart">
          <a:extLst>
            <a:ext uri="{FF2B5EF4-FFF2-40B4-BE49-F238E27FC236}">
              <a16:creationId xmlns:a16="http://schemas.microsoft.com/office/drawing/2014/main" id="{00000000-0008-0000-19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3" name="Chart 23" title="Диаграмма">
          <a:extLst>
            <a:ext uri="{FF2B5EF4-FFF2-40B4-BE49-F238E27FC236}">
              <a16:creationId xmlns:a16="http://schemas.microsoft.com/office/drawing/2014/main" id="{00000000-0008-0000-19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4" name="Chart 24" title="Диаграмма">
          <a:extLst>
            <a:ext uri="{FF2B5EF4-FFF2-40B4-BE49-F238E27FC236}">
              <a16:creationId xmlns:a16="http://schemas.microsoft.com/office/drawing/2014/main" id="{00000000-0008-0000-19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5" name="Chart 25" title="Chart">
          <a:extLst>
            <a:ext uri="{FF2B5EF4-FFF2-40B4-BE49-F238E27FC236}">
              <a16:creationId xmlns:a16="http://schemas.microsoft.com/office/drawing/2014/main" id="{00000000-0008-0000-1A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6" name="Chart 26" title="Chart">
          <a:extLst>
            <a:ext uri="{FF2B5EF4-FFF2-40B4-BE49-F238E27FC236}">
              <a16:creationId xmlns:a16="http://schemas.microsoft.com/office/drawing/2014/main" id="{00000000-0008-0000-1A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7" name="Chart 27" title="Диаграмма">
          <a:extLst>
            <a:ext uri="{FF2B5EF4-FFF2-40B4-BE49-F238E27FC236}">
              <a16:creationId xmlns:a16="http://schemas.microsoft.com/office/drawing/2014/main" id="{00000000-0008-0000-1A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8" name="Chart 28" title="Диаграмма">
          <a:extLst>
            <a:ext uri="{FF2B5EF4-FFF2-40B4-BE49-F238E27FC236}">
              <a16:creationId xmlns:a16="http://schemas.microsoft.com/office/drawing/2014/main" id="{00000000-0008-0000-1A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9" name="Chart 29" title="Chart">
          <a:extLst>
            <a:ext uri="{FF2B5EF4-FFF2-40B4-BE49-F238E27FC236}">
              <a16:creationId xmlns:a16="http://schemas.microsoft.com/office/drawing/2014/main" id="{00000000-0008-0000-1B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0" name="Chart 30" title="Chart">
          <a:extLst>
            <a:ext uri="{FF2B5EF4-FFF2-40B4-BE49-F238E27FC236}">
              <a16:creationId xmlns:a16="http://schemas.microsoft.com/office/drawing/2014/main" id="{00000000-0008-0000-1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1" name="Chart 31" title="Диаграмма">
          <a:extLst>
            <a:ext uri="{FF2B5EF4-FFF2-40B4-BE49-F238E27FC236}">
              <a16:creationId xmlns:a16="http://schemas.microsoft.com/office/drawing/2014/main" id="{00000000-0008-0000-1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2" name="Chart 32" title="Диаграмма">
          <a:extLst>
            <a:ext uri="{FF2B5EF4-FFF2-40B4-BE49-F238E27FC236}">
              <a16:creationId xmlns:a16="http://schemas.microsoft.com/office/drawing/2014/main" id="{00000000-0008-0000-1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3" name="Chart 33" title="Chart">
          <a:extLst>
            <a:ext uri="{FF2B5EF4-FFF2-40B4-BE49-F238E27FC236}">
              <a16:creationId xmlns:a16="http://schemas.microsoft.com/office/drawing/2014/main" id="{00000000-0008-0000-1C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4" name="Chart 34" title="Chart">
          <a:extLst>
            <a:ext uri="{FF2B5EF4-FFF2-40B4-BE49-F238E27FC236}">
              <a16:creationId xmlns:a16="http://schemas.microsoft.com/office/drawing/2014/main" id="{00000000-0008-0000-1C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5" name="Chart 35" title="Диаграмма">
          <a:extLst>
            <a:ext uri="{FF2B5EF4-FFF2-40B4-BE49-F238E27FC236}">
              <a16:creationId xmlns:a16="http://schemas.microsoft.com/office/drawing/2014/main" id="{00000000-0008-0000-1C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6" name="Chart 36" title="Диаграмма">
          <a:extLst>
            <a:ext uri="{FF2B5EF4-FFF2-40B4-BE49-F238E27FC236}">
              <a16:creationId xmlns:a16="http://schemas.microsoft.com/office/drawing/2014/main" id="{00000000-0008-0000-1C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37" name="Chart 37" title="Chart">
          <a:extLst>
            <a:ext uri="{FF2B5EF4-FFF2-40B4-BE49-F238E27FC236}">
              <a16:creationId xmlns:a16="http://schemas.microsoft.com/office/drawing/2014/main" id="{00000000-0008-0000-1D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38" name="Chart 38" title="Chart">
          <a:extLst>
            <a:ext uri="{FF2B5EF4-FFF2-40B4-BE49-F238E27FC236}">
              <a16:creationId xmlns:a16="http://schemas.microsoft.com/office/drawing/2014/main" id="{00000000-0008-0000-1D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39" name="Chart 39" title="Диаграмма">
          <a:extLst>
            <a:ext uri="{FF2B5EF4-FFF2-40B4-BE49-F238E27FC236}">
              <a16:creationId xmlns:a16="http://schemas.microsoft.com/office/drawing/2014/main" id="{00000000-0008-0000-1D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0" name="Chart 40" title="Диаграмма">
          <a:extLst>
            <a:ext uri="{FF2B5EF4-FFF2-40B4-BE49-F238E27FC236}">
              <a16:creationId xmlns:a16="http://schemas.microsoft.com/office/drawing/2014/main" id="{00000000-0008-0000-1D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1" name="Chart 41" title="Chart">
          <a:extLst>
            <a:ext uri="{FF2B5EF4-FFF2-40B4-BE49-F238E27FC236}">
              <a16:creationId xmlns:a16="http://schemas.microsoft.com/office/drawing/2014/main" id="{00000000-0008-0000-25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2" name="Chart 42" title="Chart">
          <a:extLst>
            <a:ext uri="{FF2B5EF4-FFF2-40B4-BE49-F238E27FC236}">
              <a16:creationId xmlns:a16="http://schemas.microsoft.com/office/drawing/2014/main" id="{00000000-0008-0000-25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3" name="Chart 43" title="Диаграмма">
          <a:extLst>
            <a:ext uri="{FF2B5EF4-FFF2-40B4-BE49-F238E27FC236}">
              <a16:creationId xmlns:a16="http://schemas.microsoft.com/office/drawing/2014/main" id="{00000000-0008-0000-25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4" name="Chart 44" title="Диаграмма">
          <a:extLst>
            <a:ext uri="{FF2B5EF4-FFF2-40B4-BE49-F238E27FC236}">
              <a16:creationId xmlns:a16="http://schemas.microsoft.com/office/drawing/2014/main" id="{00000000-0008-0000-25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5" name="Chart 45" title="Chart">
          <a:extLst>
            <a:ext uri="{FF2B5EF4-FFF2-40B4-BE49-F238E27FC236}">
              <a16:creationId xmlns:a16="http://schemas.microsoft.com/office/drawing/2014/main" id="{00000000-0008-0000-26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46" name="Chart 46" title="Chart">
          <a:extLst>
            <a:ext uri="{FF2B5EF4-FFF2-40B4-BE49-F238E27FC236}">
              <a16:creationId xmlns:a16="http://schemas.microsoft.com/office/drawing/2014/main" id="{00000000-0008-0000-26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47" name="Chart 47" title="Диаграмма">
          <a:extLst>
            <a:ext uri="{FF2B5EF4-FFF2-40B4-BE49-F238E27FC236}">
              <a16:creationId xmlns:a16="http://schemas.microsoft.com/office/drawing/2014/main" id="{00000000-0008-0000-26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48" name="Chart 48" title="Диаграмма">
          <a:extLst>
            <a:ext uri="{FF2B5EF4-FFF2-40B4-BE49-F238E27FC236}">
              <a16:creationId xmlns:a16="http://schemas.microsoft.com/office/drawing/2014/main" id="{00000000-0008-0000-26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9" name="Chart 49" title="Chart">
          <a:extLst>
            <a:ext uri="{FF2B5EF4-FFF2-40B4-BE49-F238E27FC236}">
              <a16:creationId xmlns:a16="http://schemas.microsoft.com/office/drawing/2014/main" id="{00000000-0008-0000-27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0" name="Chart 50" title="Chart">
          <a:extLst>
            <a:ext uri="{FF2B5EF4-FFF2-40B4-BE49-F238E27FC236}">
              <a16:creationId xmlns:a16="http://schemas.microsoft.com/office/drawing/2014/main" id="{00000000-0008-0000-27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1" name="Chart 51" title="Диаграмма">
          <a:extLst>
            <a:ext uri="{FF2B5EF4-FFF2-40B4-BE49-F238E27FC236}">
              <a16:creationId xmlns:a16="http://schemas.microsoft.com/office/drawing/2014/main" id="{00000000-0008-0000-27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2" name="Chart 52" title="Диаграмма">
          <a:extLst>
            <a:ext uri="{FF2B5EF4-FFF2-40B4-BE49-F238E27FC236}">
              <a16:creationId xmlns:a16="http://schemas.microsoft.com/office/drawing/2014/main" id="{00000000-0008-0000-27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3" name="Chart 53" title="Chart">
          <a:extLst>
            <a:ext uri="{FF2B5EF4-FFF2-40B4-BE49-F238E27FC236}">
              <a16:creationId xmlns:a16="http://schemas.microsoft.com/office/drawing/2014/main" id="{00000000-0008-0000-28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4" name="Chart 54" title="Chart">
          <a:extLst>
            <a:ext uri="{FF2B5EF4-FFF2-40B4-BE49-F238E27FC236}">
              <a16:creationId xmlns:a16="http://schemas.microsoft.com/office/drawing/2014/main" id="{00000000-0008-0000-28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5" name="Chart 55" title="Диаграмма">
          <a:extLst>
            <a:ext uri="{FF2B5EF4-FFF2-40B4-BE49-F238E27FC236}">
              <a16:creationId xmlns:a16="http://schemas.microsoft.com/office/drawing/2014/main" id="{00000000-0008-0000-28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6" name="Chart 56" title="Диаграмма">
          <a:extLst>
            <a:ext uri="{FF2B5EF4-FFF2-40B4-BE49-F238E27FC236}">
              <a16:creationId xmlns:a16="http://schemas.microsoft.com/office/drawing/2014/main" id="{00000000-0008-0000-2800-00003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2</xdr:col>
      <xdr:colOff>137160</xdr:colOff>
      <xdr:row>11</xdr:row>
      <xdr:rowOff>91440</xdr:rowOff>
    </xdr:from>
    <xdr:to>
      <xdr:col>6</xdr:col>
      <xdr:colOff>137160</xdr:colOff>
      <xdr:row>17</xdr:row>
      <xdr:rowOff>38100</xdr:rowOff>
    </xdr:to>
    <xdr:sp macro="" textlink="">
      <xdr:nvSpPr>
        <xdr:cNvPr id="22530" name="Text Box 2" hidden="1">
          <a:extLst>
            <a:ext uri="{FF2B5EF4-FFF2-40B4-BE49-F238E27FC236}">
              <a16:creationId xmlns:a16="http://schemas.microsoft.com/office/drawing/2014/main" id="{00000000-0008-0000-2800-000002580000}"/>
            </a:ext>
          </a:extLst>
        </xdr:cNvPr>
        <xdr:cNvSpPr txBox="1">
          <a:spLocks noChangeArrowheads="1"/>
        </xdr:cNvSpPr>
      </xdr:nvSpPr>
      <xdr:spPr bwMode="auto">
        <a:xfrm>
          <a:off x="2590800" y="227076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137160</xdr:colOff>
      <xdr:row>10</xdr:row>
      <xdr:rowOff>91440</xdr:rowOff>
    </xdr:from>
    <xdr:to>
      <xdr:col>6</xdr:col>
      <xdr:colOff>137160</xdr:colOff>
      <xdr:row>16</xdr:row>
      <xdr:rowOff>38100</xdr:rowOff>
    </xdr:to>
    <xdr:sp macro="" textlink="">
      <xdr:nvSpPr>
        <xdr:cNvPr id="22529" name="Text Box 1" hidden="1">
          <a:extLst>
            <a:ext uri="{FF2B5EF4-FFF2-40B4-BE49-F238E27FC236}">
              <a16:creationId xmlns:a16="http://schemas.microsoft.com/office/drawing/2014/main" id="{00000000-0008-0000-2800-000001580000}"/>
            </a:ext>
          </a:extLst>
        </xdr:cNvPr>
        <xdr:cNvSpPr txBox="1">
          <a:spLocks noChangeArrowheads="1"/>
        </xdr:cNvSpPr>
      </xdr:nvSpPr>
      <xdr:spPr bwMode="auto">
        <a:xfrm>
          <a:off x="2590800" y="207264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7" name="Chart 57" title="Chart">
          <a:extLst>
            <a:ext uri="{FF2B5EF4-FFF2-40B4-BE49-F238E27FC236}">
              <a16:creationId xmlns:a16="http://schemas.microsoft.com/office/drawing/2014/main" id="{00000000-0008-0000-2900-00003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8" name="Chart 58" title="Chart">
          <a:extLst>
            <a:ext uri="{FF2B5EF4-FFF2-40B4-BE49-F238E27FC236}">
              <a16:creationId xmlns:a16="http://schemas.microsoft.com/office/drawing/2014/main" id="{00000000-0008-0000-2900-00003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9" name="Chart 59" title="Диаграмма">
          <a:extLst>
            <a:ext uri="{FF2B5EF4-FFF2-40B4-BE49-F238E27FC236}">
              <a16:creationId xmlns:a16="http://schemas.microsoft.com/office/drawing/2014/main" id="{00000000-0008-0000-29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0" name="Chart 60" title="Диаграмма">
          <a:extLst>
            <a:ext uri="{FF2B5EF4-FFF2-40B4-BE49-F238E27FC236}">
              <a16:creationId xmlns:a16="http://schemas.microsoft.com/office/drawing/2014/main" id="{00000000-0008-0000-29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1" name="Chart 61" title="Chart">
          <a:extLst>
            <a:ext uri="{FF2B5EF4-FFF2-40B4-BE49-F238E27FC236}">
              <a16:creationId xmlns:a16="http://schemas.microsoft.com/office/drawing/2014/main" id="{00000000-0008-0000-2A00-00003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2" name="Chart 62" title="Chart">
          <a:extLst>
            <a:ext uri="{FF2B5EF4-FFF2-40B4-BE49-F238E27FC236}">
              <a16:creationId xmlns:a16="http://schemas.microsoft.com/office/drawing/2014/main" id="{00000000-0008-0000-2A00-00003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3" name="Chart 63" title="Диаграмма">
          <a:extLst>
            <a:ext uri="{FF2B5EF4-FFF2-40B4-BE49-F238E27FC236}">
              <a16:creationId xmlns:a16="http://schemas.microsoft.com/office/drawing/2014/main" id="{00000000-0008-0000-2A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4" name="Chart 64" title="Диаграмма">
          <a:extLst>
            <a:ext uri="{FF2B5EF4-FFF2-40B4-BE49-F238E27FC236}">
              <a16:creationId xmlns:a16="http://schemas.microsoft.com/office/drawing/2014/main" id="{00000000-0008-0000-2A00-00004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5" name="Chart 65" title="Chart">
          <a:extLst>
            <a:ext uri="{FF2B5EF4-FFF2-40B4-BE49-F238E27FC236}">
              <a16:creationId xmlns:a16="http://schemas.microsoft.com/office/drawing/2014/main" id="{00000000-0008-0000-2B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6" name="Chart 66" title="Chart">
          <a:extLst>
            <a:ext uri="{FF2B5EF4-FFF2-40B4-BE49-F238E27FC236}">
              <a16:creationId xmlns:a16="http://schemas.microsoft.com/office/drawing/2014/main" id="{00000000-0008-0000-2B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7" name="Chart 67" title="Диаграмма">
          <a:extLst>
            <a:ext uri="{FF2B5EF4-FFF2-40B4-BE49-F238E27FC236}">
              <a16:creationId xmlns:a16="http://schemas.microsoft.com/office/drawing/2014/main" id="{00000000-0008-0000-2B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8" name="Chart 68" title="Диаграмма">
          <a:extLst>
            <a:ext uri="{FF2B5EF4-FFF2-40B4-BE49-F238E27FC236}">
              <a16:creationId xmlns:a16="http://schemas.microsoft.com/office/drawing/2014/main" id="{00000000-0008-0000-2B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69" name="Chart 69" title="Chart">
          <a:extLst>
            <a:ext uri="{FF2B5EF4-FFF2-40B4-BE49-F238E27FC236}">
              <a16:creationId xmlns:a16="http://schemas.microsoft.com/office/drawing/2014/main" id="{00000000-0008-0000-2C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0" name="Chart 70" title="Chart">
          <a:extLst>
            <a:ext uri="{FF2B5EF4-FFF2-40B4-BE49-F238E27FC236}">
              <a16:creationId xmlns:a16="http://schemas.microsoft.com/office/drawing/2014/main" id="{00000000-0008-0000-2C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1" name="Chart 71" title="Chart">
          <a:extLst>
            <a:ext uri="{FF2B5EF4-FFF2-40B4-BE49-F238E27FC236}">
              <a16:creationId xmlns:a16="http://schemas.microsoft.com/office/drawing/2014/main" id="{00000000-0008-0000-2C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2" name="Chart 72" title="Chart">
          <a:extLst>
            <a:ext uri="{FF2B5EF4-FFF2-40B4-BE49-F238E27FC236}">
              <a16:creationId xmlns:a16="http://schemas.microsoft.com/office/drawing/2014/main" id="{00000000-0008-0000-2C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1</xdr:col>
      <xdr:colOff>137160</xdr:colOff>
      <xdr:row>11</xdr:row>
      <xdr:rowOff>91440</xdr:rowOff>
    </xdr:from>
    <xdr:to>
      <xdr:col>5</xdr:col>
      <xdr:colOff>137160</xdr:colOff>
      <xdr:row>17</xdr:row>
      <xdr:rowOff>38100</xdr:rowOff>
    </xdr:to>
    <xdr:sp macro="" textlink="">
      <xdr:nvSpPr>
        <xdr:cNvPr id="25601" name="Text Box 1" hidden="1">
          <a:extLst>
            <a:ext uri="{FF2B5EF4-FFF2-40B4-BE49-F238E27FC236}">
              <a16:creationId xmlns:a16="http://schemas.microsoft.com/office/drawing/2014/main" id="{00000000-0008-0000-2C00-000001640000}"/>
            </a:ext>
          </a:extLst>
        </xdr:cNvPr>
        <xdr:cNvSpPr txBox="1">
          <a:spLocks noChangeArrowheads="1"/>
        </xdr:cNvSpPr>
      </xdr:nvSpPr>
      <xdr:spPr bwMode="auto">
        <a:xfrm>
          <a:off x="1348740" y="2270760"/>
          <a:ext cx="517398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3" name="Chart 73" title="Chart">
          <a:extLst>
            <a:ext uri="{FF2B5EF4-FFF2-40B4-BE49-F238E27FC236}">
              <a16:creationId xmlns:a16="http://schemas.microsoft.com/office/drawing/2014/main" id="{00000000-0008-0000-2D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4" name="Chart 74" title="Chart">
          <a:extLst>
            <a:ext uri="{FF2B5EF4-FFF2-40B4-BE49-F238E27FC236}">
              <a16:creationId xmlns:a16="http://schemas.microsoft.com/office/drawing/2014/main" id="{00000000-0008-0000-2D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5" name="Chart 75" title="Chart">
          <a:extLst>
            <a:ext uri="{FF2B5EF4-FFF2-40B4-BE49-F238E27FC236}">
              <a16:creationId xmlns:a16="http://schemas.microsoft.com/office/drawing/2014/main" id="{00000000-0008-0000-2D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6" name="Chart 76" title="Chart">
          <a:extLst>
            <a:ext uri="{FF2B5EF4-FFF2-40B4-BE49-F238E27FC236}">
              <a16:creationId xmlns:a16="http://schemas.microsoft.com/office/drawing/2014/main" id="{00000000-0008-0000-2D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77" name="Chart 77" title="Chart">
          <a:extLst>
            <a:ext uri="{FF2B5EF4-FFF2-40B4-BE49-F238E27FC236}">
              <a16:creationId xmlns:a16="http://schemas.microsoft.com/office/drawing/2014/main" id="{00000000-0008-0000-2E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78" name="Chart 78" title="Chart">
          <a:extLst>
            <a:ext uri="{FF2B5EF4-FFF2-40B4-BE49-F238E27FC236}">
              <a16:creationId xmlns:a16="http://schemas.microsoft.com/office/drawing/2014/main" id="{00000000-0008-0000-2E00-00004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79" name="Chart 79" title="Chart">
          <a:extLst>
            <a:ext uri="{FF2B5EF4-FFF2-40B4-BE49-F238E27FC236}">
              <a16:creationId xmlns:a16="http://schemas.microsoft.com/office/drawing/2014/main" id="{00000000-0008-0000-2E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0" name="Chart 80" title="Chart">
          <a:extLst>
            <a:ext uri="{FF2B5EF4-FFF2-40B4-BE49-F238E27FC236}">
              <a16:creationId xmlns:a16="http://schemas.microsoft.com/office/drawing/2014/main" id="{00000000-0008-0000-2E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21</xdr:row>
      <xdr:rowOff>190500</xdr:rowOff>
    </xdr:from>
    <xdr:ext cx="5715000" cy="3533775"/>
    <xdr:graphicFrame macro="">
      <xdr:nvGraphicFramePr>
        <xdr:cNvPr id="81" name="Chart 81" title="Chart">
          <a:extLst>
            <a:ext uri="{FF2B5EF4-FFF2-40B4-BE49-F238E27FC236}">
              <a16:creationId xmlns:a16="http://schemas.microsoft.com/office/drawing/2014/main" id="{00000000-0008-0000-2F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21</xdr:row>
      <xdr:rowOff>190500</xdr:rowOff>
    </xdr:from>
    <xdr:ext cx="5715000" cy="3533775"/>
    <xdr:graphicFrame macro="">
      <xdr:nvGraphicFramePr>
        <xdr:cNvPr id="82" name="Chart 82" title="Chart">
          <a:extLst>
            <a:ext uri="{FF2B5EF4-FFF2-40B4-BE49-F238E27FC236}">
              <a16:creationId xmlns:a16="http://schemas.microsoft.com/office/drawing/2014/main" id="{00000000-0008-0000-2F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21</xdr:row>
      <xdr:rowOff>190500</xdr:rowOff>
    </xdr:from>
    <xdr:ext cx="5715000" cy="3533775"/>
    <xdr:graphicFrame macro="">
      <xdr:nvGraphicFramePr>
        <xdr:cNvPr id="83" name="Chart 83" title="Chart">
          <a:extLst>
            <a:ext uri="{FF2B5EF4-FFF2-40B4-BE49-F238E27FC236}">
              <a16:creationId xmlns:a16="http://schemas.microsoft.com/office/drawing/2014/main" id="{00000000-0008-0000-2F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21</xdr:row>
      <xdr:rowOff>190500</xdr:rowOff>
    </xdr:from>
    <xdr:ext cx="7267575" cy="3533775"/>
    <xdr:graphicFrame macro="">
      <xdr:nvGraphicFramePr>
        <xdr:cNvPr id="84" name="Chart 84" title="Chart">
          <a:extLst>
            <a:ext uri="{FF2B5EF4-FFF2-40B4-BE49-F238E27FC236}">
              <a16:creationId xmlns:a16="http://schemas.microsoft.com/office/drawing/2014/main" id="{00000000-0008-0000-2F00-00005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5" name="Chart 85" title="Chart">
          <a:extLst>
            <a:ext uri="{FF2B5EF4-FFF2-40B4-BE49-F238E27FC236}">
              <a16:creationId xmlns:a16="http://schemas.microsoft.com/office/drawing/2014/main" id="{00000000-0008-0000-30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86" name="Chart 86" title="Chart">
          <a:extLst>
            <a:ext uri="{FF2B5EF4-FFF2-40B4-BE49-F238E27FC236}">
              <a16:creationId xmlns:a16="http://schemas.microsoft.com/office/drawing/2014/main" id="{00000000-0008-0000-30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87" name="Chart 87" title="Chart">
          <a:extLst>
            <a:ext uri="{FF2B5EF4-FFF2-40B4-BE49-F238E27FC236}">
              <a16:creationId xmlns:a16="http://schemas.microsoft.com/office/drawing/2014/main" id="{00000000-0008-0000-30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8" name="Chart 88" title="Chart">
          <a:extLst>
            <a:ext uri="{FF2B5EF4-FFF2-40B4-BE49-F238E27FC236}">
              <a16:creationId xmlns:a16="http://schemas.microsoft.com/office/drawing/2014/main" id="{00000000-0008-0000-30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17</xdr:row>
      <xdr:rowOff>190500</xdr:rowOff>
    </xdr:from>
    <xdr:ext cx="5715000" cy="3533775"/>
    <xdr:graphicFrame macro="">
      <xdr:nvGraphicFramePr>
        <xdr:cNvPr id="89" name="Chart 89" title="Chart">
          <a:extLst>
            <a:ext uri="{FF2B5EF4-FFF2-40B4-BE49-F238E27FC236}">
              <a16:creationId xmlns:a16="http://schemas.microsoft.com/office/drawing/2014/main" id="{00000000-0008-0000-3300-00005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1400175</xdr:colOff>
      <xdr:row>17</xdr:row>
      <xdr:rowOff>190500</xdr:rowOff>
    </xdr:from>
    <xdr:ext cx="5715000" cy="3533775"/>
    <xdr:graphicFrame macro="">
      <xdr:nvGraphicFramePr>
        <xdr:cNvPr id="90" name="Chart 90" title="Chart">
          <a:extLst>
            <a:ext uri="{FF2B5EF4-FFF2-40B4-BE49-F238E27FC236}">
              <a16:creationId xmlns:a16="http://schemas.microsoft.com/office/drawing/2014/main" id="{00000000-0008-0000-3300-00005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333375</xdr:colOff>
      <xdr:row>17</xdr:row>
      <xdr:rowOff>190500</xdr:rowOff>
    </xdr:from>
    <xdr:ext cx="5715000" cy="3533775"/>
    <xdr:graphicFrame macro="">
      <xdr:nvGraphicFramePr>
        <xdr:cNvPr id="91" name="Chart 91" title="Chart">
          <a:extLst>
            <a:ext uri="{FF2B5EF4-FFF2-40B4-BE49-F238E27FC236}">
              <a16:creationId xmlns:a16="http://schemas.microsoft.com/office/drawing/2014/main" id="{00000000-0008-0000-3300-00005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b5f828bd-6c80-490f-8eec-7b24c789770c}" providerId="google-sheets"/>
  <x18tc:person displayName="Nastya Shavlo" id="{4d741008-d284-4aaa-8006-2392820f786d}" providerId="google-sheets"/>
  <x18tc:person displayName="Анна Мишина" id="{99b993b8-125a-4688-89f2-9e6409deaf09}" providerId="google-sheets"/>
  <x18tc:person displayName="Екатерина Мазалова" id="{a6caa0e4-35a4-4519-a42a-a52e10e91041}" providerId="google-sheets"/>
  <x18tc:person displayName="Vladislav Solovyov" id="{ffd6f607-22b2-49e0-8c00-90f930138b0e}" providerId="google-sheets"/>
  <x18tc:person displayName="Alexandra Alexeeva" id="{ab86d241-6969-435e-81e2-011fbb185718}" providerId="google-sheets"/>
  <x18tc:person displayName="Vladislav Shchemelinin" id="{481167bc-9603-44a2-a6e9-f80589b04907}" providerId="google-sheets"/>
  <x18tc:person displayName="Светлана Гришина" id="{353ecf6b-a53e-49a9-9e14-8a7135d71129}" providerId="google-sheets"/>
  <x18tc:person displayName="Александр Удалов" id="{222d3390-8de9-42e5-9a60-01d9ecc32b10}"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a6caa0e4-35a4-4519-a42a-a52e10e91041}" id="{41b1b6f6-19a5-488d-8b60-126d395bdf24}"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353ecf6b-a53e-49a9-9e14-8a7135d71129}" id="{fb45f6a1-5e92-46d9-892f-4e664d1c4635}" done="1">
    <x18tc:text xml:space="preserve">14-17 Аня</x18tc:text>
  </x18tc:threadedComment>
  <x18tc:threadedComment ref="B184" dT="2026-02-03T14:22:09.00" personId="{353ecf6b-a53e-49a9-9e14-8a7135d71129}" id="{dce7bd32-e4db-4f9d-bcfe-d4f5caed89e4}" done="1">
    <x18tc:text xml:space="preserve">9-13 Аня</x18tc:text>
  </x18tc:threadedComment>
  <x18tc:threadedComment ref="A1" dT="2026-01-23T14:23:12.00" personId="{353ecf6b-a53e-49a9-9e14-8a7135d71129}" id="{2493005d-d845-4dbd-8d9b-6c87f1137619}" done="1">
    <x18tc:text xml:space="preserve">Влад, мы весь месяц разобрали!!
1 реакция
Анна Мишина – 🤩 | 2026-01-23 14:28 PM</x18tc:text>
  </x18tc:threadedComment>
  <x18tc:threadedComment ref="A1" dT="2026-01-23T14:24:01.00" personId="{99b993b8-125a-4688-89f2-9e6409deaf09}" id="{cccaa2f3-47be-4f3e-946a-c58d5db8e58c}" parentId="{2493005d-d845-4dbd-8d9b-6c87f1137619}">
    <x18tc:text xml:space="preserve">Владислав, мы молодцы!
1 реакция
Светлана Гришина – 🥰 | 2026-01-23 14:26 PM</x18tc:text>
  </x18tc:threadedComment>
  <x18tc:threadedComment ref="A1" dT="2026-01-25T12:22:11.00" personId="{481167bc-9603-44a2-a6e9-f80589b04907}" id="{a865dea9-d53e-46d2-a0de-a3e8baa97e17}" parentId="{2493005d-d845-4dbd-8d9b-6c87f1137619}">
    <x18tc:text xml:space="preserve">Ребят, я очень вами горжусь!</x18tc:text>
  </x18tc:threadedComment>
  <x18tc:threadedComment ref="B234" dT="2026-02-04T20:02:33.00" personId="{353ecf6b-a53e-49a9-9e14-8a7135d71129}" id="{d78470cf-58de-46f7-abfb-3faf5eddaeeb}" done="1">
    <x18tc:text xml:space="preserve">17-23 дежурит Аня</x18tc:text>
  </x18tc:threadedComment>
  <x18tc:threadedComment ref="B282" dT="2026-02-21T10:35:05.00" personId="{353ecf6b-a53e-49a9-9e14-8a7135d71129}" id="{ba86f49f-8cc8-40cd-a07c-536b1e1602c6}" done="1">
    <x18tc:text xml:space="preserve">Аня дежурила 09:00-13:00</x18tc:text>
  </x18tc:threadedComment>
  <x18tc:threadedComment ref="B220" dT="2026-02-03T14:15:32.00" personId="{99b993b8-125a-4688-89f2-9e6409deaf09}" id="{a618ab7e-b33c-4590-a228-1cdca1c50673}" done="1">
    <x18tc:text xml:space="preserve">17-18 Света</x18tc:text>
  </x18tc:threadedComment>
  <x18tc:threadedComment ref="B175" dT="2026-02-03T14:13:52.00" personId="{99b993b8-125a-4688-89f2-9e6409deaf09}" id="{4ea9c0af-aee7-4448-9028-e7dbadcb53bd}" done="1">
    <x18tc:text xml:space="preserve">14-18 Света</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99b993b8-125a-4688-89f2-9e6409deaf09}" id="{aca98113-445c-4590-bdb1-9a5e2bdf4e0a}" done="1">
    <x18tc:text xml:space="preserve">9-10 Оля</x18tc:text>
  </x18tc:threadedComment>
  <x18tc:threadedComment ref="B58" dT="2025-12-26T20:28:05.00" personId="{99b993b8-125a-4688-89f2-9e6409deaf09}" id="{277f36d5-130f-48c8-8bf7-a54efb3f93ed}" done="1">
    <x18tc:text xml:space="preserve">9-14 Оля</x18tc:text>
  </x18tc:threadedComment>
  <x18tc:threadedComment ref="B44" dT="2025-12-26T20:27:56.00" personId="{99b993b8-125a-4688-89f2-9e6409deaf09}" id="{5b7d10a2-1516-4ca2-a685-eb038a434515}" done="1">
    <x18tc:text xml:space="preserve">9-23 Оля</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99b993b8-125a-4688-89f2-9e6409deaf09}" id="{32c6fed0-cb84-471b-8904-33f795804aa7}" done="1">
    <x18tc:text xml:space="preserve">с 13 до 20 дежурит Оля</x18tc:text>
  </x18tc:threadedComment>
  <x18tc:threadedComment ref="B173" dT="2025-12-14T06:05:27.00" personId="{353ecf6b-a53e-49a9-9e14-8a7135d71129}" id="{084191b0-1c18-49b9-a7bd-34b702531a1e}" done="1">
    <x18tc:text xml:space="preserve">Оля дежурила 09:00-13:00</x18tc:text>
  </x18tc:threadedComment>
  <x18tc:threadedComment ref="B355" dT="2025-12-24T18:39:47.00" personId="{353ecf6b-a53e-49a9-9e14-8a7135d71129}" id="{278b37ce-1532-4827-b506-d706466b7377}" done="1">
    <x18tc:text xml:space="preserve">09:00-13:00 будет дежурить Аня</x18tc:text>
  </x18tc:threadedComment>
  <x18tc:threadedComment ref="B282" dT="2025-12-21T12:29:55.00" personId="{99b993b8-125a-4688-89f2-9e6409deaf09}" id="{be783915-c40a-4f2a-b9a5-6daaf992567a}" done="1">
    <x18tc:text xml:space="preserve">с 9 до 19 дежурила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b5f828bd-6c80-490f-8eec-7b24c789770c}" id="{f790c3a2-6ca6-44db-b4f5-3b9b3406fcce}" done="1">
    <x18tc:text xml:space="preserve">Света дежурит 09-23</x18tc:text>
  </x18tc:threadedComment>
  <x18tc:threadedComment ref="B114" dT="2025-11-08T10:24:57.00" personId="{b5f828bd-6c80-490f-8eec-7b24c789770c}" id="{2accbc97-2203-48ef-b0c7-7d52e6066d93}" done="1">
    <x18tc:text xml:space="preserve">Дежурит Егор 09-13</x18tc:text>
  </x18tc:threadedComment>
  <x18tc:threadedComment ref="B12" dT="2025-11-02T23:21:20.00" personId="{b5f828bd-6c80-490f-8eec-7b24c789770c}" id="{bd476c60-2c15-4cdf-874f-8d67141d4281}" done="1">
    <x18tc:text xml:space="preserve">поставить часы с 19-23 Свете</x18tc:text>
  </x18tc:threadedComment>
  <x18tc:threadedComment ref="B354" dT="2025-11-26T06:43:34.00" personId="{353ecf6b-a53e-49a9-9e14-8a7135d71129}" id="{daed384a-5157-4acb-bfd8-08b49fa1f6aa}" done="1">
    <x18tc:text xml:space="preserve">Оля дежурила 09:00-12:00</x18tc:text>
  </x18tc:threadedComment>
  <x18tc:threadedComment ref="B4" dT="2025-11-01T08:05:54.00" personId="{353ecf6b-a53e-49a9-9e14-8a7135d71129}" id="{57b3a26d-4637-4d24-b4c9-fbfe2e40d536}" done="1">
    <x18tc:text xml:space="preserve">Поставить три часа Оле</x18tc:text>
  </x18tc:threadedComment>
  <x18tc:threadedComment ref="B221" dT="2025-11-14T14:07:34.00" personId="{b5f828bd-6c80-490f-8eec-7b24c789770c}" id="{8a789e0f-e920-4353-8388-87997cce0ae0}" done="1">
    <x18tc:text xml:space="preserve">18-20 дежурит Света</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b5f828bd-6c80-490f-8eec-7b24c789770c}" id="{953347e2-1d8f-4cdb-b8c0-18e53f2f8565}" done="1">
    <x18tc:text xml:space="preserve">поставить час Свете</x18tc:text>
  </x18tc:threadedComment>
  <x18tc:threadedComment ref="B396" dT="2025-10-29T22:17:27.00" personId="{b5f828bd-6c80-490f-8eec-7b24c789770c}" id="{8dd0df5f-8975-4fb8-ad7f-053d38c390b1}" done="0">
    <x18tc:text xml:space="preserve">9-12 дежурила Червякова</x18tc:text>
  </x18tc:threadedComment>
  <x18tc:threadedComment ref="B349" dT="2025-10-26T21:21:47.00" personId="{b5f828bd-6c80-490f-8eec-7b24c789770c}" id="{f67f36b4-a5be-41e9-ade5-fd7e54f6de32}" done="0">
    <x18tc:text xml:space="preserve">Света дежурила 20-23</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ab86d241-6969-435e-81e2-011fbb185718}" id="{f7b332d5-144f-4f1c-a2e2-b5235878a52a}" done="1">
    <x18tc:text xml:space="preserve">Дежурит Оля Червякова 9:00-13:00</x18tc:text>
  </x18tc:threadedComment>
  <x18tc:threadedComment ref="B75" dT="2025-08-05T22:54:51.00" personId="{ab86d241-6969-435e-81e2-011fbb185718}" id="{25a6a8b6-bf07-48eb-9d42-50c63bf9c244}" done="1">
    <x18tc:text xml:space="preserve">Дежурит Ольга Червякова</x18tc:text>
  </x18tc:threadedComment>
  <x18tc:threadedComment ref="B75" dT="2025-08-11T07:33:14.00" personId="{4d741008-d284-4aaa-8006-2392820f786d}" id="{2ffe4922-adac-4aff-bb5d-200c424f1aff}" parentId="{25a6a8b6-bf07-48eb-9d42-50c63bf9c244}">
    <x18tc:text xml:space="preserve">Только один час?</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4d741008-d284-4aaa-8006-2392820f786d}" id="{9fcba39b-9472-42c6-bfb5-227bd8959748}" done="0">
    <x18tc:text xml:space="preserve">Не внесена инструкция по Прямой Речи</x18tc:text>
  </x18tc:threadedComment>
  <x18tc:threadedComment ref="B207" dT="2025-07-16T08:25:29.00" personId="{4d741008-d284-4aaa-8006-2392820f786d}" id="{1273d4e3-a3cb-4356-8c32-e3754441281c}" parentId="{9fcba39b-9472-42c6-bfb5-227bd8959748}">
    <x18tc:text xml:space="preserve">Минус час</x18tc:text>
  </x18tc:threadedComment>
  <x18tc:threadedComment ref="B90" dT="2025-07-10T11:44:04.00" personId="{4d741008-d284-4aaa-8006-2392820f786d}" id="{36f508d5-ba4c-491e-b12c-a2dcb09a5206}" done="0">
    <x18tc:text xml:space="preserve">Не внесено обращение от Матч ТВ</x18tc:text>
  </x18tc:threadedComment>
  <x18tc:threadedComment ref="B19" dT="2025-07-10T11:42:30.00" personId="{4d741008-d284-4aaa-8006-2392820f786d}" id="{18240639-ecc9-42e7-9dd9-984d204d1f57}" done="1">
    <x18tc:text xml:space="preserve">Вообще нигде не внесено обращение в бот</x18tc:text>
  </x18tc:threadedComment>
  <x18tc:threadedComment ref="B19" dT="2025-07-10T11:45:42.00" personId="{4d741008-d284-4aaa-8006-2392820f786d}" id="{6be138d5-faf2-4ee6-8144-c91930cdfd5b}" parentId="{18240639-ecc9-42e7-9dd9-984d204d1f57}">
    <x18tc:text xml:space="preserve">И обращения от МХЛ</x18tc:text>
  </x18tc:threadedComment>
  <x18tc:threadedComment ref="B108" dT="2025-07-10T11:44:32.00" personId="{4d741008-d284-4aaa-8006-2392820f786d}" id="{61ca63d4-18b2-46d2-b5d9-52bf568d204a}" done="1">
    <x18tc:text xml:space="preserve">Не внесено обращение от Матч ТВ</x18tc:text>
  </x18tc:threadedComment>
  <x18tc:threadedComment ref="B96" dT="2025-07-10T11:47:46.00" personId="{4d741008-d284-4aaa-8006-2392820f786d}" id="{02d75216-edf9-47b7-a12a-5d68b5a6eb3e}" done="1">
    <x18tc:text xml:space="preserve">Не внесено обращение от Тв Старт</x18tc:text>
  </x18tc:threadedComment>
  <x18tc:threadedComment ref="B119" dT="2025-07-10T11:46:38.00" personId="{4d741008-d284-4aaa-8006-2392820f786d}" id="{e109e3be-1313-4e7a-a312-f23d3c2da627}" done="1">
    <x18tc:text xml:space="preserve">Не внесено обращение от МХЛ</x18tc:text>
  </x18tc:threadedComment>
  <x18tc:threadedComment ref="B184" dT="2025-07-16T07:23:54.00" personId="{4d741008-d284-4aaa-8006-2392820f786d}" id="{a5de9592-366b-4c6e-99fe-43570a1254a8}" done="1">
    <x18tc:text xml:space="preserve">Не внесено в Обсидиан</x18tc:text>
  </x18tc:threadedComment>
  <x18tc:threadedComment ref="B189" dT="2025-07-16T07:22:48.00" personId="{4d741008-d284-4aaa-8006-2392820f786d}" id="{88b16c43-4dd4-4e18-abd5-764156c110b3}" done="0">
    <x18tc:text xml:space="preserve">Не внесено обращение МХЛ</x18tc:text>
  </x18tc:threadedComment>
  <x18tc:threadedComment ref="B189" dT="2025-07-16T08:25:37.00" personId="{4d741008-d284-4aaa-8006-2392820f786d}" id="{b43cc708-1d2f-487e-af5f-f8ca6507694e}" parentId="{88b16c43-4dd4-4e18-abd5-764156c110b3}">
    <x18tc:text xml:space="preserve">Минус час</x18tc:text>
  </x18tc:threadedComment>
  <x18tc:threadedComment ref="B200" dT="2025-07-16T07:22:13.00" personId="{4d741008-d284-4aaa-8006-2392820f786d}" id="{9f54a06c-cb18-4da0-923f-a7f852fe1fc0}" done="1">
    <x18tc:text xml:space="preserve">Обращение не внесено в Обсидиан</x18tc:text>
  </x18tc:threadedComment>
  <x18tc:threadedComment ref="B186" dT="2025-07-16T07:23:22.00" personId="{4d741008-d284-4aaa-8006-2392820f786d}" id="{cd661590-cb0c-4c73-8eee-336465fbb875}" done="1">
    <x18tc:text xml:space="preserve">Не внесено обращение от Матч ТВ</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4d741008-d284-4aaa-8006-2392820f786d}" id="{f047b4f8-7af0-4e78-a2ed-c2c542c613a4}" done="1">
    <x18tc:text xml:space="preserve">Влад дежурит вместе с Сашей</x18tc:text>
  </x18tc:threadedComment>
  <x18tc:threadedComment ref="B172" dT="2025-05-12T12:06:16.00" personId="{4d741008-d284-4aaa-8006-2392820f786d}" id="{330df8e2-caf7-4f86-951e-9d23be735693}" done="1">
    <x18tc:text xml:space="preserve">Алиса и Влад дежурит вместе с Сашей</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4d741008-d284-4aaa-8006-2392820f786d}" id="{2877b7e1-12c1-47bd-87b8-9a476ab64121}" done="0">
    <x18tc:text xml:space="preserve">На смене не было, 2 часа не засчитываются</x18tc:text>
  </x18tc:threadedComment>
  <x18tc:threadedComment ref="B174" dT="2025-03-13T12:10:27.00" personId="{4d741008-d284-4aaa-8006-2392820f786d}" id="{dde385c5-25eb-48d2-92a5-af59286af4f8}" done="1">
    <x18tc:text xml:space="preserve">На смене не было, не засчитывается</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4d741008-d284-4aaa-8006-2392820f786d}" id="{615ad831-3d0e-4bb8-a778-88d3b2a4d30f}"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4d741008-d284-4aaa-8006-2392820f786d}" id="{4975c666-cb54-42cf-8b49-f395d8aad9ce}" done="0">
    <x18tc:text xml:space="preserve">Час не засчитывается</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4d741008-d284-4aaa-8006-2392820f786d}" id="{59bd2797-3155-48b7-8238-7e2fd6e2e751}" done="0">
    <x18tc:text xml:space="preserve">Добавить 12 часов за сентябрь</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4d741008-d284-4aaa-8006-2392820f786d}" id="{971016d7-a454-486e-a8ad-e8897d6552c5}" done="0">
    <x18tc:text xml:space="preserve">Переносим на октябрь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4d741008-d284-4aaa-8006-2392820f786d}" id="{77444f47-e73a-40e8-93c4-6fead69299ce}" done="0">
    <x18tc:text xml:space="preserve">Минус 2 часа</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a6caa0e4-35a4-4519-a42a-a52e10e91041}" id="{2626a528-a7f7-4913-b823-8beaa2b41670}"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a6caa0e4-35a4-4519-a42a-a52e10e91041}" id="{43eacdbb-6ae4-43b2-a8c4-b9de2036eb4b}"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a6caa0e4-35a4-4519-a42a-a52e10e91041}" id="{80141eba-1cca-470b-8965-d047cc9ab356}"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222d3390-8de9-42e5-9a60-01d9ecc32b10}" id="{c06fe235-d0d5-4e90-9b2d-881bf5dd8378}"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a6caa0e4-35a4-4519-a42a-a52e10e91041}" id="{727e5e61-f83c-4e01-a047-30a82687e9a9}" done="1">
    <x18tc:text xml:space="preserve">Пример заполнения</x18tc:tex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4d741008-d284-4aaa-8006-2392820f786d}" id="{265a7450-2cc8-47dc-bf95-d75eef319122}" done="0">
    <x18tc:text xml:space="preserve">Минус два часа</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4d741008-d284-4aaa-8006-2392820f786d}" id="{93617a1a-4142-4364-8502-ce3b75a10504}" done="0">
    <x18tc:text xml:space="preserve">- 1 час</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4d741008-d284-4aaa-8006-2392820f786d}" id="{30d243b5-2dc6-448d-995f-330756d5a3a7}" done="1">
    <x18tc:text xml:space="preserve">Перенесу на декабрь</x18tc:text>
  </x18tc:threadedComment>
  <x18tc:threadedComment ref="B11" dT="2024-12-23T07:46:30.00" personId="{4d741008-d284-4aaa-8006-2392820f786d}" id="{92ef0903-4e8a-4fe7-aaf9-9fecbfa8471d}" done="0">
    <x18tc:text xml:space="preserve">Добавить 4 часа за ноябрь</x18tc:text>
  </x18tc:threadedComment>
  <x18tc:threadedComment ref="B10" dT="2024-12-23T07:46:16.00" personId="{4d741008-d284-4aaa-8006-2392820f786d}" id="{2a384a01-e8c9-4e15-a90a-a2f10591a11e}" done="0">
    <x18tc:text xml:space="preserve">Добавить 3 часа за ноябрь</x18tc:text>
  </x18tc:threadedComment>
  <x18tc:threadedComment ref="B10" dT="2024-11-26T12:19:03.00" personId="{4d741008-d284-4aaa-8006-2392820f786d}" id="{96ac770b-1d68-4546-b0e3-e5b05334e83e}" done="1">
    <x18tc:text xml:space="preserve">Перенесу на декабрь</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4d741008-d284-4aaa-8006-2392820f786d}" id="{58d9a7b9-23b9-4b90-99db-144289accb6f}" done="1">
    <x18tc:text xml:space="preserve">+ 5 часов за сентябрь</x18tc:text>
  </x18tc:threadedComment>
  <x18tc:threadedComment ref="B7" dT="2024-10-22T11:54:10.00" personId="{4d741008-d284-4aaa-8006-2392820f786d}" id="{cfaef906-8b90-4b24-8b87-7176abab0d73}" done="0">
    <x18tc:text xml:space="preserve">+2 часа за сентябрь</x18tc:text>
  </x18tc:threadedComment>
  <x18tc:threadedComment ref="B11" dT="2024-10-21T12:35:09.00" personId="{4d741008-d284-4aaa-8006-2392820f786d}" id="{8c8b8e7e-43ba-4ff4-9620-4a4431962630}" done="1">
    <x18tc:text xml:space="preserve">+ 2 часа за сентябрь</x18tc:text>
  </x18tc:threadedComment>
  <x18tc:threadedComment ref="B8" dT="2024-10-22T11:54:40.00" personId="{4d741008-d284-4aaa-8006-2392820f786d}" id="{84d9bbfe-6f1a-4293-9ef0-9c7f1ac3a07f}" done="0">
    <x18tc:text xml:space="preserve">+5 часов за сентябрь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4d741008-d284-4aaa-8006-2392820f786d}" id="{cbd56149-0da7-462d-8507-01ceaa249226}" done="0">
    <x18tc:text xml:space="preserve">Добавлю в часы за октябрь</x18tc:text>
  </x18tc:threadedComment>
  <x18tc:threadedComment ref="B12" dT="2024-09-25T14:02:28.00" personId="{4d741008-d284-4aaa-8006-2392820f786d}" id="{b171a750-9d8c-412c-96bc-2c2b3081e8dc}" done="0">
    <x18tc:text xml:space="preserve">Добавлю в часы за октябрь</x18tc:text>
  </x18tc:threadedComment>
  <x18tc:threadedComment ref="U45" dT="2024-09-20T16:00:11.00" personId="{ffd6f607-22b2-49e0-8c00-90f930138b0e}" id="{9f1da8fb-5f78-403f-9fac-af97c6a59040}" done="1">
    <x18tc:text xml:space="preserve">Переработка</x18tc:text>
  </x18tc:threadedComment>
  <x18tc:threadedComment ref="T45" dT="2024-09-20T16:00:03.00" personId="{ffd6f607-22b2-49e0-8c00-90f930138b0e}" id="{d6fc0d74-408e-4eb7-aa23-05c62dca3a1e}" done="1">
    <x18tc:text xml:space="preserve">Переработка</x18tc:text>
  </x18tc:threadedComment>
  <x18tc:threadedComment ref="L46" dT="2024-09-11T14:57:34.00" personId="{ffd6f607-22b2-49e0-8c00-90f930138b0e}" id="{03884005-08f4-44e9-8b03-28529760e3fd}" done="1">
    <x18tc:text xml:space="preserve">переработка</x18tc:text>
  </x18tc:threadedComment>
  <x18tc:threadedComment ref="K46" dT="2024-09-11T14:57:20.00" personId="{ffd6f607-22b2-49e0-8c00-90f930138b0e}" id="{bfe1060e-d65c-4916-9d2c-183f640aab65}" done="1">
    <x18tc:text xml:space="preserve">переработка</x18tc:text>
  </x18tc:threadedComment>
  <x18tc:threadedComment ref="J45" dT="2024-09-11T14:55:42.00" personId="{ffd6f607-22b2-49e0-8c00-90f930138b0e}" id="{ca7e8307-12eb-4ec3-8db5-2dcab2806904}" done="1">
    <x18tc:text xml:space="preserve">переработка</x18tc:text>
  </x18tc:threadedComment>
  <x18tc:threadedComment ref="R46" dT="2024-09-17T19:11:48.00" personId="{ffd6f607-22b2-49e0-8c00-90f930138b0e}" id="{16fe6ac2-b88d-4aba-a543-430613ca62ae}" done="1">
    <x18tc:text xml:space="preserve">Переработка</x18tc:text>
  </x18tc:threadedComment>
  <x18tc:threadedComment ref="M45" dT="2024-09-12T15:25:22.00" personId="{ffd6f607-22b2-49e0-8c00-90f930138b0e}" id="{49128867-e5d1-4470-9f3b-13635b47b8c9}" done="1">
    <x18tc:text xml:space="preserve">2 переработка + 3 L1,5</x18tc:text>
  </x18tc:threadedComment>
  <x18tc:threadedComment ref="Q46" dT="2024-09-17T19:11:27.00" personId="{ffd6f607-22b2-49e0-8c00-90f930138b0e}" id="{1543a75e-7e81-49b9-afe2-41247828ef24}" done="1">
    <x18tc:text xml:space="preserve">Переработка</x18tc:text>
  </x18tc:threadedComment>
  <x18tc:threadedComment ref="S45" dT="2024-09-18T14:45:40.00" personId="{ffd6f607-22b2-49e0-8c00-90f930138b0e}" id="{e6fb11f6-a605-4f98-bd07-f538606f45ff}" done="1">
    <x18tc:text xml:space="preserve">переработка</x18tc:text>
  </x18tc:threadedComment>
  <x18tc:threadedComment ref="N46" dT="2024-09-13T16:30:30.00" personId="{ffd6f607-22b2-49e0-8c00-90f930138b0e}" id="{5aed7078-fd26-4008-adb0-fab9dcc4ed36}" done="1">
    <x18tc:text xml:space="preserve">Переработка</x18tc:text>
  </x18tc:threadedComment>
  <x18tc:threadedComment ref="H45" dT="2024-09-09T14:44:29.00" personId="{ffd6f607-22b2-49e0-8c00-90f930138b0e}" id="{17451524-d0ec-4663-a475-91657f7b1114}" done="1">
    <x18tc:text xml:space="preserve">2 за смену + 3 вне смены</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a6caa0e4-35a4-4519-a42a-a52e10e91041}" id="{0bc944b7-61aa-43f8-adea-9744a3f23048}"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a6caa0e4-35a4-4519-a42a-a52e10e91041}" id="{42b2d4b7-e476-4825-b455-59d6a67bfa4b}"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a6caa0e4-35a4-4519-a42a-a52e10e91041}" id="{286f7abe-bd4f-4bdc-adbf-fed0fef35955}" done="0">
    <x18tc:text xml:space="preserve">Вычесть часы из смены за июнь (29.06) - 5 часов</x18tc:text>
  </x18tc:threadedComment>
  <x18tc:threadedComment ref="A9" dT="2024-07-23T08:06:43.00" personId="{a6caa0e4-35a4-4519-a42a-a52e10e91041}" id="{7d11e89b-1080-4853-b9cb-1689ca99e8e8}" done="0">
    <x18tc:text xml:space="preserve">Не засчитана смена 23.07 с 9 до 13 (4 часа)</x18tc:text>
  </x18tc:threadedComment>
  <x18tc:threadedComment ref="A11" dT="2024-07-26T08:45:56.00" personId="{a6caa0e4-35a4-4519-a42a-a52e10e91041}" id="{9d2f4f66-58fe-40cc-90a8-8db351cfa7b2}" done="0">
    <x18tc:text xml:space="preserve">Минус 2 часа за 26.07</x18tc:text>
  </x18tc:threadedComment>
  <x18tc:threadedComment ref="B45" dT="2024-07-01T07:02:00.00" personId="{ffd6f607-22b2-49e0-8c00-90f930138b0e}" id="{f42ce36a-0752-48d8-b463-ad4bc1e2681a}" done="0">
    <x18tc:text xml:space="preserve">3ч (за 28.06) + 1ч</x18tc:text>
  </x18tc:threadedComment>
</x18tc: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8" Type="http://schemas.openxmlformats.org/officeDocument/2006/relationships/hyperlink" Target="https://rdm.inventos.ru/issues/156475" TargetMode="External"/><Relationship Id="rId26" Type="http://schemas.openxmlformats.org/officeDocument/2006/relationships/hyperlink" Target="https://rdm.inventos.ru/issues/149919?issue_count=140&amp;issue_position=1&amp;next_issue_id=148855" TargetMode="External"/><Relationship Id="rId3" Type="http://schemas.openxmlformats.org/officeDocument/2006/relationships/hyperlink" Target="https://rdm.inventos.ru/issues/161135" TargetMode="External"/><Relationship Id="rId21" Type="http://schemas.openxmlformats.org/officeDocument/2006/relationships/hyperlink" Target="https://rdm.inventos.ru/issues/155467" TargetMode="External"/><Relationship Id="rId7" Type="http://schemas.openxmlformats.org/officeDocument/2006/relationships/hyperlink" Target="https://rdm.inventos.ru/issues/160551" TargetMode="External"/><Relationship Id="rId12"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25" Type="http://schemas.openxmlformats.org/officeDocument/2006/relationships/hyperlink" Target="https://rdm.inventos.ru/issues/153355" TargetMode="External"/><Relationship Id="rId2" Type="http://schemas.openxmlformats.org/officeDocument/2006/relationships/hyperlink" Target="https://rdm.inventos.ru/issues/160903" TargetMode="External"/><Relationship Id="rId16" Type="http://schemas.openxmlformats.org/officeDocument/2006/relationships/hyperlink" Target="https://mm.inventos.ru/inventos/pl/at4z7asgdbdk3kni7yfs6shhkw" TargetMode="External"/><Relationship Id="rId20" Type="http://schemas.openxmlformats.org/officeDocument/2006/relationships/hyperlink" Target="https://rdm.inventos.ru/issues/155131"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1291" TargetMode="External"/><Relationship Id="rId11" Type="http://schemas.openxmlformats.org/officeDocument/2006/relationships/hyperlink" Target="https://rdm.inventos.ru/issues/157723" TargetMode="External"/><Relationship Id="rId24" Type="http://schemas.openxmlformats.org/officeDocument/2006/relationships/hyperlink" Target="https://rdm.inventos.ru/issues/152371" TargetMode="External"/><Relationship Id="rId5" Type="http://schemas.openxmlformats.org/officeDocument/2006/relationships/hyperlink" Target="https://rdm.inventos.ru/issues/161279" TargetMode="External"/><Relationship Id="rId15" Type="http://schemas.openxmlformats.org/officeDocument/2006/relationships/hyperlink" Target="https://rdm.inventos.ru/issues/157987" TargetMode="External"/><Relationship Id="rId23" Type="http://schemas.openxmlformats.org/officeDocument/2006/relationships/hyperlink" Target="https://rdm.inventos.ru/issues/152223" TargetMode="External"/><Relationship Id="rId10" Type="http://schemas.openxmlformats.org/officeDocument/2006/relationships/hyperlink" Target="https://rdm.inventos.ru/issues/156599" TargetMode="External"/><Relationship Id="rId19" Type="http://schemas.openxmlformats.org/officeDocument/2006/relationships/hyperlink" Target="https://rdm.inventos.ru/issues/155107"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14" Type="http://schemas.openxmlformats.org/officeDocument/2006/relationships/hyperlink" Target="https://rdm.inventos.ru/issues/157875" TargetMode="External"/><Relationship Id="rId22" Type="http://schemas.openxmlformats.org/officeDocument/2006/relationships/hyperlink" Target="https://rdm.inventos.ru/issues/154931" TargetMode="External"/><Relationship Id="rId27" Type="http://schemas.openxmlformats.org/officeDocument/2006/relationships/hyperlink" Target="https://rdm.inventos.ru/issues/149955"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gitlab.inventos.ru/knowledge-base/obsidian/-/merge_requests/394" TargetMode="External"/><Relationship Id="rId13" Type="http://schemas.openxmlformats.org/officeDocument/2006/relationships/comments" Target="../comments2.xml"/><Relationship Id="rId3"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3" TargetMode="External"/><Relationship Id="rId12" Type="http://schemas.openxmlformats.org/officeDocument/2006/relationships/vmlDrawing" Target="../drawings/vmlDrawing2.vml"/><Relationship Id="rId2" Type="http://schemas.openxmlformats.org/officeDocument/2006/relationships/hyperlink" Target="https://gitlab.inventos.ru/knowledge-base/obsidian/-/merge_requests/390" TargetMode="External"/><Relationship Id="rId1" Type="http://schemas.openxmlformats.org/officeDocument/2006/relationships/hyperlink" Target="https://gitlab.inventos.ru/knowledge-base/obsidian/-/merge_requests/390" TargetMode="External"/><Relationship Id="rId6" Type="http://schemas.openxmlformats.org/officeDocument/2006/relationships/hyperlink" Target="https://gitlab.inventos.ru/knowledge-base/obsidian/-/merge_requests/393" TargetMode="External"/><Relationship Id="rId11" Type="http://schemas.openxmlformats.org/officeDocument/2006/relationships/hyperlink" Target="https://gitlab.inventos.ru/knowledge-base/obsidian/-/merge_requests/394" TargetMode="External"/><Relationship Id="rId5" Type="http://schemas.openxmlformats.org/officeDocument/2006/relationships/hyperlink" Target="https://rdm.inventos.ru/issues/168135" TargetMode="External"/><Relationship Id="rId10" Type="http://schemas.openxmlformats.org/officeDocument/2006/relationships/hyperlink" Target="https://gitlab.inventos.ru/knowledge-base/obsidian/-/merge_requests/394" TargetMode="External"/><Relationship Id="rId4" Type="http://schemas.openxmlformats.org/officeDocument/2006/relationships/hyperlink" Target="https://gitlab.inventos.ru/knowledge-base/obsidian/-/merge_requests/392" TargetMode="External"/><Relationship Id="rId9" Type="http://schemas.openxmlformats.org/officeDocument/2006/relationships/hyperlink" Target="https://gitlab.inventos.ru/knowledge-base/obsidian/-/merge_requests/394" TargetMode="External"/><Relationship Id="rId1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8" Type="http://schemas.openxmlformats.org/officeDocument/2006/relationships/hyperlink" Target="https://gitlab.inventos.ru/knowledge-base/obsidian/-/merge_requests/387" TargetMode="External"/><Relationship Id="rId3" Type="http://schemas.openxmlformats.org/officeDocument/2006/relationships/hyperlink" Target="https://gitlab.inventos.ru/knowledge-base/obsidian/-/merge_requests/387" TargetMode="External"/><Relationship Id="rId7" Type="http://schemas.openxmlformats.org/officeDocument/2006/relationships/hyperlink" Target="https://gitlab.inventos.ru/knowledge-base/obsidian/-/merge_requests/387" TargetMode="External"/><Relationship Id="rId12" Type="http://schemas.microsoft.com/office/2017/10/relationships/threadedComment" Target="../threadedComments/threadedComment3.xml"/><Relationship Id="rId2" Type="http://schemas.openxmlformats.org/officeDocument/2006/relationships/hyperlink" Target="https://gitlab.inventos.ru/knowledge-base/obsidian/-/merge_requests/387" TargetMode="External"/><Relationship Id="rId1" Type="http://schemas.openxmlformats.org/officeDocument/2006/relationships/hyperlink" Target="https://rdm.inventos.ru/issues/166743" TargetMode="External"/><Relationship Id="rId6" Type="http://schemas.openxmlformats.org/officeDocument/2006/relationships/hyperlink" Target="https://gitlab.inventos.ru/knowledge-base/obsidian/-/merge_requests/387" TargetMode="External"/><Relationship Id="rId11" Type="http://schemas.openxmlformats.org/officeDocument/2006/relationships/comments" Target="../comments3.xml"/><Relationship Id="rId5" Type="http://schemas.openxmlformats.org/officeDocument/2006/relationships/hyperlink" Target="https://api.video.matchtv.ru/client/transactions/93085386/show_recurring" TargetMode="External"/><Relationship Id="rId10" Type="http://schemas.openxmlformats.org/officeDocument/2006/relationships/vmlDrawing" Target="../drawings/vmlDrawing3.vml"/><Relationship Id="rId4" Type="http://schemas.openxmlformats.org/officeDocument/2006/relationships/hyperlink" Target="https://rdm.inventos.ru/issues/166867" TargetMode="External"/><Relationship Id="rId9" Type="http://schemas.openxmlformats.org/officeDocument/2006/relationships/hyperlink" Target="https://mhl.webcaster.pro/client/quotes/2308699"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m.inventos.ru/inventos/pl/15yya3uex3dm5ji944dt5nz18h" TargetMode="External"/><Relationship Id="rId13" Type="http://schemas.microsoft.com/office/2017/10/relationships/threadedComment" Target="../threadedComments/threadedComment4.xml"/><Relationship Id="rId3" Type="http://schemas.openxmlformats.org/officeDocument/2006/relationships/hyperlink" Target="https://rdm.inventos.ru/issues/165919" TargetMode="External"/><Relationship Id="rId7" Type="http://schemas.openxmlformats.org/officeDocument/2006/relationships/hyperlink" Target="https://mm.inventos.ru/inventos/pl/phhy9kqjr3yxpngh5y78tjw8rw" TargetMode="External"/><Relationship Id="rId12" Type="http://schemas.openxmlformats.org/officeDocument/2006/relationships/comments" Target="../comments4.xml"/><Relationship Id="rId2" Type="http://schemas.openxmlformats.org/officeDocument/2006/relationships/hyperlink" Target="https://rdm.inventos.ru/issues/165935" TargetMode="External"/><Relationship Id="rId1" Type="http://schemas.openxmlformats.org/officeDocument/2006/relationships/hyperlink" Target="https://rdm.inventos.ru/issues/165919" TargetMode="External"/><Relationship Id="rId6" Type="http://schemas.openxmlformats.org/officeDocument/2006/relationships/hyperlink" Target="https://rdm.inventos.ru/issues/166291" TargetMode="External"/><Relationship Id="rId11" Type="http://schemas.openxmlformats.org/officeDocument/2006/relationships/vmlDrawing" Target="../drawings/vmlDrawing4.vml"/><Relationship Id="rId5" Type="http://schemas.openxmlformats.org/officeDocument/2006/relationships/hyperlink" Target="https://rdm.inventos.ru/issues/166087" TargetMode="External"/><Relationship Id="rId10" Type="http://schemas.openxmlformats.org/officeDocument/2006/relationships/hyperlink" Target="https://rdm.inventos.ru/issues/166495" TargetMode="External"/><Relationship Id="rId4" Type="http://schemas.openxmlformats.org/officeDocument/2006/relationships/hyperlink" Target="https://rdm.inventos.ru/issues/166087" TargetMode="External"/><Relationship Id="rId9" Type="http://schemas.openxmlformats.org/officeDocument/2006/relationships/hyperlink" Target="https://rdm.inventos.ru/issues/166483" TargetMode="Externa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5.vml"/><Relationship Id="rId3" Type="http://schemas.openxmlformats.org/officeDocument/2006/relationships/hyperlink" Target="https://rdm.inventos.ru/issues/165451" TargetMode="External"/><Relationship Id="rId7" Type="http://schemas.openxmlformats.org/officeDocument/2006/relationships/hyperlink" Target="https://rdm.inventos.ru/issues/165867" TargetMode="External"/><Relationship Id="rId2" Type="http://schemas.openxmlformats.org/officeDocument/2006/relationships/hyperlink" Target="https://rdm.inventos.ru/issues/165275" TargetMode="External"/><Relationship Id="rId1" Type="http://schemas.openxmlformats.org/officeDocument/2006/relationships/hyperlink" Target="https://rdm.inventos.ru/issues/165391" TargetMode="External"/><Relationship Id="rId6" Type="http://schemas.openxmlformats.org/officeDocument/2006/relationships/hyperlink" Target="https://rdm.inventos.ru/issues/165743" TargetMode="External"/><Relationship Id="rId5" Type="http://schemas.openxmlformats.org/officeDocument/2006/relationships/hyperlink" Target="https://disk.yandex.ru/d/BSUNtjf3BI5PYA" TargetMode="External"/><Relationship Id="rId10" Type="http://schemas.microsoft.com/office/2017/10/relationships/threadedComment" Target="../threadedComments/threadedComment5.xml"/><Relationship Id="rId4" Type="http://schemas.openxmlformats.org/officeDocument/2006/relationships/hyperlink" Target="https://rdm.inventos.ru/issues/165655" TargetMode="External"/><Relationship Id="rId9"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disk.yandex.ru/d/e0EwdEXP5w0HKg" TargetMode="External"/><Relationship Id="rId1" Type="http://schemas.openxmlformats.org/officeDocument/2006/relationships/hyperlink" Target="https://rdm.inventos.ru/issues/164487"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hyperlink" Target="https://rdm.inventos.ru/issues/163583"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1" Type="http://schemas.openxmlformats.org/officeDocument/2006/relationships/hyperlink" Target="https://video.matchtv.ru/client/events/1296138/edit" TargetMode="External"/><Relationship Id="rId5" Type="http://schemas.openxmlformats.org/officeDocument/2006/relationships/hyperlink" Target="https://rdm.inventos.ru/issues/163647" TargetMode="External"/><Relationship Id="rId4" Type="http://schemas.openxmlformats.org/officeDocument/2006/relationships/hyperlink" Target="http://webcaster.pro/client/events/921285/edi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rdm.inventos.ru/issues/162775" TargetMode="External"/><Relationship Id="rId3"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199" TargetMode="External"/><Relationship Id="rId12" Type="http://schemas.microsoft.com/office/2017/10/relationships/threadedComment" Target="../threadedComments/threadedComment7.xml"/><Relationship Id="rId2" Type="http://schemas.openxmlformats.org/officeDocument/2006/relationships/hyperlink" Target="https://rdm.inventos.ru/issues/160447" TargetMode="External"/><Relationship Id="rId1" Type="http://schemas.openxmlformats.org/officeDocument/2006/relationships/hyperlink" Target="https://ifree.webcaster.pro/client/video_files/1145130" TargetMode="External"/><Relationship Id="rId6" Type="http://schemas.openxmlformats.org/officeDocument/2006/relationships/hyperlink" Target="https://video.matchtv.ru/client/events/1286369/edit" TargetMode="External"/><Relationship Id="rId11" Type="http://schemas.openxmlformats.org/officeDocument/2006/relationships/comments" Target="../comments7.xml"/><Relationship Id="rId5" Type="http://schemas.openxmlformats.org/officeDocument/2006/relationships/hyperlink" Target="https://news.sportbox.ru/Vidy_sporta/Futbol/Russian_Cup/spbvideo_NI2229465_translation_Akron___CSKA_FONBET_Kubok_Rossii_po_futbolu_sezona_2025___2026_gg" TargetMode="External"/><Relationship Id="rId10" Type="http://schemas.openxmlformats.org/officeDocument/2006/relationships/vmlDrawing" Target="../drawings/vmlDrawing7.vml"/><Relationship Id="rId4" Type="http://schemas.openxmlformats.org/officeDocument/2006/relationships/hyperlink" Target="https://rdm.inventos.ru/issues/162679" TargetMode="External"/><Relationship Id="rId9" Type="http://schemas.openxmlformats.org/officeDocument/2006/relationships/hyperlink" Target="https://apps.apple.com/ru/app/irl-link/id644715688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rdm.inventos.ru/issues/169307" TargetMode="External"/><Relationship Id="rId3" Type="http://schemas.openxmlformats.org/officeDocument/2006/relationships/hyperlink" Target="https://gitlab.inventos.ru/knowledge-base/obsidian/-/merge_requests/396/diffs" TargetMode="External"/><Relationship Id="rId7" Type="http://schemas.openxmlformats.org/officeDocument/2006/relationships/hyperlink" Target="https://rdm.inventos.ru/issues/169151" TargetMode="External"/><Relationship Id="rId2" Type="http://schemas.openxmlformats.org/officeDocument/2006/relationships/hyperlink" Target="https://gitlab.inventos.ru/knowledge-base/obsidian/-/merge_requests/396/diffs" TargetMode="External"/><Relationship Id="rId1" Type="http://schemas.openxmlformats.org/officeDocument/2006/relationships/hyperlink" Target="https://gitlab.inventos.ru/knowledge-base/obsidian/-/merge_requests/396/diffs" TargetMode="External"/><Relationship Id="rId6" Type="http://schemas.openxmlformats.org/officeDocument/2006/relationships/hyperlink" Target="https://gitlab.inventos.ru/knowledge-base/obsidian/-/merge_requests/397" TargetMode="External"/><Relationship Id="rId5" Type="http://schemas.openxmlformats.org/officeDocument/2006/relationships/hyperlink" Target="https://gitlab.inventos.ru/knowledge-base/obsidian/-/merge_requests/397" TargetMode="External"/><Relationship Id="rId4" Type="http://schemas.openxmlformats.org/officeDocument/2006/relationships/hyperlink" Target="https://gitlab.inventos.ru/knowledge-base/obsidian/-/merge_requests/396/diffs" TargetMode="External"/><Relationship Id="rId9" Type="http://schemas.openxmlformats.org/officeDocument/2006/relationships/hyperlink" Target="https://bl.webcaster.pro/file/start/api_free/37_5879412649/25ffc508f8d10660b30ebbca7e3b7475/1774525555.m3u8?source=stream-01.kino.1tv.ru&amp;source_sig=80fb0b5049c7b5fd6d5ef3fd20311c68"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8" Type="http://schemas.openxmlformats.org/officeDocument/2006/relationships/hyperlink" Target="https://rdm.inventos.ru/issues/161291" TargetMode="External"/><Relationship Id="rId3"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2" Type="http://schemas.openxmlformats.org/officeDocument/2006/relationships/hyperlink" Target="https://restream.su/"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0903" TargetMode="External"/><Relationship Id="rId5" Type="http://schemas.openxmlformats.org/officeDocument/2006/relationships/hyperlink" Target="https://restream.su/instruction" TargetMode="External"/><Relationship Id="rId4" Type="http://schemas.openxmlformats.org/officeDocument/2006/relationships/hyperlink" Target="https://rdm.inventos.ru/issues/161135" TargetMode="External"/></Relationships>
</file>

<file path=xl/worksheets/_rels/sheet13.xml.rels><?xml version="1.0" encoding="UTF-8" standalone="yes"?>
<Relationships xmlns="http://schemas.openxmlformats.org/package/2006/relationships"><Relationship Id="rId8" Type="http://schemas.openxmlformats.org/officeDocument/2006/relationships/comments" Target="../comments9.xml"/><Relationship Id="rId3" Type="http://schemas.openxmlformats.org/officeDocument/2006/relationships/hyperlink" Target="https://ifree.webcaster.pro/client/video_files/54545" TargetMode="External"/><Relationship Id="rId7" Type="http://schemas.openxmlformats.org/officeDocument/2006/relationships/vmlDrawing" Target="../drawings/vmlDrawing9.vml"/><Relationship Id="rId2" Type="http://schemas.openxmlformats.org/officeDocument/2006/relationships/hyperlink" Target="https://restream.su/instruction" TargetMode="External"/><Relationship Id="rId1" Type="http://schemas.openxmlformats.org/officeDocument/2006/relationships/hyperlink" Target="https://app.restream.su/tariffs" TargetMode="External"/><Relationship Id="rId6" Type="http://schemas.openxmlformats.org/officeDocument/2006/relationships/hyperlink" Target="https://bl.video.matchtv.zxz.su/assets.js?type=payment_window_css" TargetMode="External"/><Relationship Id="rId5" Type="http://schemas.openxmlformats.org/officeDocument/2006/relationships/hyperlink" Target="https://admin.video.matchtv.zxz.su/client/channels/1/watch?autostart=1" TargetMode="External"/><Relationship Id="rId4" Type="http://schemas.openxmlformats.org/officeDocument/2006/relationships/hyperlink" Target="https://admin.sportbox.ru/vdl/tv" TargetMode="External"/><Relationship Id="rId9"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hyperlink" Target="https://rdm.inventos.ru/issues/160551" TargetMode="External"/><Relationship Id="rId4" Type="http://schemas.microsoft.com/office/2017/10/relationships/threadedComment" Target="../threadedComments/threadedComment9.xml"/></Relationships>
</file>

<file path=xl/worksheets/_rels/sheet18.xml.rels><?xml version="1.0" encoding="UTF-8" standalone="yes"?>
<Relationships xmlns="http://schemas.openxmlformats.org/package/2006/relationships"><Relationship Id="rId3" Type="http://schemas.openxmlformats.org/officeDocument/2006/relationships/hyperlink" Target="https://mm.inventos.ru/inventos/pl/i4wbfueqtbg75qe47dwexzqaxo" TargetMode="External"/><Relationship Id="rId2" Type="http://schemas.openxmlformats.org/officeDocument/2006/relationships/hyperlink" Target="https://rdm.inventos.ru/issues/156599" TargetMode="External"/><Relationship Id="rId1" Type="http://schemas.openxmlformats.org/officeDocument/2006/relationships/hyperlink" Target="https://mm.inventos.ru/inventos/pl/ts9i4wdei3gqjjwfyh4t5gnbsh" TargetMode="External"/><Relationship Id="rId6" Type="http://schemas.openxmlformats.org/officeDocument/2006/relationships/hyperlink" Target="https://restream.su/" TargetMode="External"/><Relationship Id="rId5" Type="http://schemas.openxmlformats.org/officeDocument/2006/relationships/hyperlink" Target="https://mm.inventos.ru/inventos/pl/o9nj41u97jdf5dc6oihgninaja" TargetMode="External"/><Relationship Id="rId4" Type="http://schemas.openxmlformats.org/officeDocument/2006/relationships/hyperlink" Target="https://mm.inventos.ru/inventos/pl/7uqegwxff3ykbgi9q56c1awxza" TargetMode="External"/></Relationships>
</file>

<file path=xl/worksheets/_rels/sheet19.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hyperlink" Target="https://start.webcaster.pro/client/events/2720823/edit" TargetMode="External"/><Relationship Id="rId7" Type="http://schemas.openxmlformats.org/officeDocument/2006/relationships/vmlDrawing" Target="../drawings/vmlDrawing11.vml"/><Relationship Id="rId2" Type="http://schemas.openxmlformats.org/officeDocument/2006/relationships/hyperlink" Target="https://admin.sportbox.ru/vdl/media/948745/webcaster/moments" TargetMode="External"/><Relationship Id="rId1" Type="http://schemas.openxmlformats.org/officeDocument/2006/relationships/hyperlink" Target="https://rdm.inventos.ru/issues/158063" TargetMode="External"/><Relationship Id="rId6" Type="http://schemas.openxmlformats.org/officeDocument/2006/relationships/hyperlink" Target="https://vk.com/video-185386946_456239243" TargetMode="External"/><Relationship Id="rId5" Type="http://schemas.openxmlformats.org/officeDocument/2006/relationships/hyperlink" Target="https://rdm.inventos.ru/issues/156599" TargetMode="External"/><Relationship Id="rId4" Type="http://schemas.openxmlformats.org/officeDocument/2006/relationships/hyperlink" Target="https://rdm.inventos.ru/issues/156599" TargetMode="External"/><Relationship Id="rId9" Type="http://schemas.microsoft.com/office/2017/10/relationships/threadedComment" Target="../threadedComments/threadedComment10.xml"/></Relationships>
</file>

<file path=xl/worksheets/_rels/sheet20.xml.rels><?xml version="1.0" encoding="UTF-8" standalone="yes"?>
<Relationships xmlns="http://schemas.openxmlformats.org/package/2006/relationships"><Relationship Id="rId8" Type="http://schemas.openxmlformats.org/officeDocument/2006/relationships/hyperlink" Target="https://rdm.inventos.ru/issues/157875" TargetMode="External"/><Relationship Id="rId13" Type="http://schemas.openxmlformats.org/officeDocument/2006/relationships/hyperlink" Target="https://mm.inventos.ru/inventos/pl/at4z7asgdbdk3kni7yfs6shhkw" TargetMode="External"/><Relationship Id="rId18" Type="http://schemas.microsoft.com/office/2017/10/relationships/threadedComment" Target="../threadedComments/threadedComment11.xml"/><Relationship Id="rId3"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723" TargetMode="External"/><Relationship Id="rId12" Type="http://schemas.openxmlformats.org/officeDocument/2006/relationships/hyperlink" Target="https://rdm.inventos.ru/issues/157987" TargetMode="External"/><Relationship Id="rId17" Type="http://schemas.openxmlformats.org/officeDocument/2006/relationships/comments" Target="../comments12.xml"/><Relationship Id="rId2" Type="http://schemas.openxmlformats.org/officeDocument/2006/relationships/hyperlink" Target="https://www.youtube.com/@timewithyan" TargetMode="External"/><Relationship Id="rId16" Type="http://schemas.openxmlformats.org/officeDocument/2006/relationships/vmlDrawing" Target="../drawings/vmlDrawing12.vml"/><Relationship Id="rId1" Type="http://schemas.openxmlformats.org/officeDocument/2006/relationships/hyperlink" Target="https://video.matchtv.ru/client/events/1242293" TargetMode="External"/><Relationship Id="rId6" Type="http://schemas.openxmlformats.org/officeDocument/2006/relationships/hyperlink" Target="https://admin.sportbox.ru/vdl/media/947263/webcaster/live" TargetMode="External"/><Relationship Id="rId11" Type="http://schemas.openxmlformats.org/officeDocument/2006/relationships/hyperlink" Target="https://curl.haxx.se/libcurl/c/libcurl-errors.html)" TargetMode="External"/><Relationship Id="rId5" Type="http://schemas.openxmlformats.org/officeDocument/2006/relationships/hyperlink" Target="https://docs.google.com/document/d/1WSgWoYJJGLShxXzpyjqw9RCbfT78hkUmRUdKIQcnV4g/edit?tab=t.4prf63vu338t" TargetMode="External"/><Relationship Id="rId15" Type="http://schemas.openxmlformats.org/officeDocument/2006/relationships/hyperlink" Target="https://mm.inventos.ru/inventos/pl/r7jpse9ksbf8ijbxbmr1zrnobe" TargetMode="External"/><Relationship Id="rId10" Type="http://schemas.openxmlformats.org/officeDocument/2006/relationships/hyperlink" Target="https://rdm.inventos.ru/issues/157875" TargetMode="External"/><Relationship Id="rId4" Type="http://schemas.openxmlformats.org/officeDocument/2006/relationships/hyperlink" Target="https://rdm.inventos.ru/issues/157399" TargetMode="External"/><Relationship Id="rId9" Type="http://schemas.openxmlformats.org/officeDocument/2006/relationships/hyperlink" Target="https://rdm.inventos.ru/issues/157875" TargetMode="External"/><Relationship Id="rId14" Type="http://schemas.openxmlformats.org/officeDocument/2006/relationships/hyperlink" Target="https://mm.inventos.ru/inventos/pl/c1ep4wnw8jy6fef7arycd5igew"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rdm.inventos.ru/issues/156703" TargetMode="External"/><Relationship Id="rId13" Type="http://schemas.openxmlformats.org/officeDocument/2006/relationships/hyperlink" Target="https://docs.google.com/document/d/1WSgWoYJJGLShxXzpyjqw9RCbfT78hkUmRUdKIQcnV4g/edit?tab=t.wm38bofj2km7" TargetMode="External"/><Relationship Id="rId18" Type="http://schemas.openxmlformats.org/officeDocument/2006/relationships/hyperlink" Target="https://docs.google.com/document/d/1WSgWoYJJGLShxXzpyjqw9RCbfT78hkUmRUdKIQcnV4g/edit?tab=t.wm38bofj2km7" TargetMode="External"/><Relationship Id="rId26" Type="http://schemas.openxmlformats.org/officeDocument/2006/relationships/vmlDrawing" Target="../drawings/vmlDrawing13.vml"/><Relationship Id="rId3" Type="http://schemas.openxmlformats.org/officeDocument/2006/relationships/hyperlink" Target="https://docs.google.com/document/d/1WSgWoYJJGLShxXzpyjqw9RCbfT78hkUmRUdKIQcnV4g/edit?tab=t.q0mzfw56ukhy" TargetMode="External"/><Relationship Id="rId21" Type="http://schemas.openxmlformats.org/officeDocument/2006/relationships/hyperlink" Target="https://mm.inventos.ru/inventos/pl/j4z1s1fgpinc98jypoka7i1q9e" TargetMode="External"/><Relationship Id="rId7" Type="http://schemas.openxmlformats.org/officeDocument/2006/relationships/hyperlink" Target="https://docs.google.com/document/d/1WSgWoYJJGLShxXzpyjqw9RCbfT78hkUmRUdKIQcnV4g/edit?tab=t.qv0gclvjpipm" TargetMode="External"/><Relationship Id="rId12" Type="http://schemas.openxmlformats.org/officeDocument/2006/relationships/hyperlink" Target="https://rdm.inventos.ru/issues/156811" TargetMode="External"/><Relationship Id="rId17" Type="http://schemas.openxmlformats.org/officeDocument/2006/relationships/hyperlink" Target="https://admin.sportbox.ru/vdl/media/943441/webcaster/moments" TargetMode="External"/><Relationship Id="rId25" Type="http://schemas.openxmlformats.org/officeDocument/2006/relationships/hyperlink" Target="https://docs.google.com/document/d/1WSgWoYJJGLShxXzpyjqw9RCbfT78hkUmRUdKIQcnV4g/edit?tab=t.hlvc5zdxwqkw" TargetMode="External"/><Relationship Id="rId2" Type="http://schemas.openxmlformats.org/officeDocument/2006/relationships/hyperlink" Target="https://mm.inventos.ru/inventos/pl/63dg639ey7ns8royaby1tmwjer" TargetMode="External"/><Relationship Id="rId16" Type="http://schemas.openxmlformats.org/officeDocument/2006/relationships/hyperlink" Target="https://docs.google.com/document/d/1WSgWoYJJGLShxXzpyjqw9RCbfT78hkUmRUdKIQcnV4g/edit?tab=t.0" TargetMode="External"/><Relationship Id="rId20"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hyperlink" Target="https://docs.google.com/document/d/1WSgWoYJJGLShxXzpyjqw9RCbfT78hkUmRUdKIQcnV4g/edit?tab=t.mc4mx3gpufek" TargetMode="External"/><Relationship Id="rId6" Type="http://schemas.openxmlformats.org/officeDocument/2006/relationships/hyperlink" Target="https://rdm.inventos.ru/issues/156883." TargetMode="External"/><Relationship Id="rId1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rdm.inventos.ru/issues/157247" TargetMode="External"/><Relationship Id="rId5" Type="http://schemas.openxmlformats.org/officeDocument/2006/relationships/hyperlink" Target="https://rdm.inventos.ru/issues/156883." TargetMode="External"/><Relationship Id="rId15" Type="http://schemas.openxmlformats.org/officeDocument/2006/relationships/hyperlink" Target="https://docs.google.com/document/d/1WSgWoYJJGLShxXzpyjqw9RCbfT78hkUmRUdKIQcnV4g/edit?tab=t.0" TargetMode="External"/><Relationship Id="rId23" Type="http://schemas.openxmlformats.org/officeDocument/2006/relationships/hyperlink" Target="https://docs.google.com/document/d/1WSgWoYJJGLShxXzpyjqw9RCbfT78hkUmRUdKIQcnV4g/edit?tab=t.1brlq2hmv9t0" TargetMode="External"/><Relationship Id="rId28" Type="http://schemas.microsoft.com/office/2017/10/relationships/threadedComment" Target="../threadedComments/threadedComment12.xml"/><Relationship Id="rId10" Type="http://schemas.openxmlformats.org/officeDocument/2006/relationships/hyperlink" Target="https://docs.google.com/document/d/1WSgWoYJJGLShxXzpyjqw9RCbfT78hkUmRUdKIQcnV4g/edit?tab=t.0" TargetMode="External"/><Relationship Id="rId19" Type="http://schemas.openxmlformats.org/officeDocument/2006/relationships/hyperlink" Target="https://docs.google.com/document/d/1WSgWoYJJGLShxXzpyjqw9RCbfT78hkUmRUdKIQcnV4g/edit?tab=t.qv0gclvjpipm" TargetMode="External"/><Relationship Id="rId4" Type="http://schemas.openxmlformats.org/officeDocument/2006/relationships/hyperlink" Target="https://docs.google.com/document/d/1WSgWoYJJGLShxXzpyjqw9RCbfT78hkUmRUdKIQcnV4g/edit?tab=t.0" TargetMode="External"/><Relationship Id="rId9" Type="http://schemas.openxmlformats.org/officeDocument/2006/relationships/hyperlink" Target="https://rdm.inventos.ru/issues/156747" TargetMode="External"/><Relationship Id="rId14" Type="http://schemas.openxmlformats.org/officeDocument/2006/relationships/hyperlink" Target="https://docs.google.com/document/d/1WSgWoYJJGLShxXzpyjqw9RCbfT78hkUmRUdKIQcnV4g/edit?tab=t.mjyd89c0ubft" TargetMode="External"/><Relationship Id="rId22" Type="http://schemas.openxmlformats.org/officeDocument/2006/relationships/hyperlink" Target="https://docs.google.com/document/d/1WSgWoYJJGLShxXzpyjqw9RCbfT78hkUmRUdKIQcnV4g/edit?tab=t.mjyd89c0ubft" TargetMode="External"/><Relationship Id="rId27"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3" Type="http://schemas.openxmlformats.org/officeDocument/2006/relationships/hyperlink" Target="https://rdm.inventos.ru/issues/156163" TargetMode="External"/><Relationship Id="rId7" Type="http://schemas.openxmlformats.org/officeDocument/2006/relationships/hyperlink" Target="https://docs.google.com/document/d/1WSgWoYJJGLShxXzpyjqw9RCbfT78hkUmRUdKIQcnV4g/edit?tab=t.qv0gclvjpipm" TargetMode="External"/><Relationship Id="rId2" Type="http://schemas.openxmlformats.org/officeDocument/2006/relationships/hyperlink" Target="https://matchtv.ru/football/coppa_italia/matchtvvideo_NI2139033_translation_Kubok_Italii_1_8_finala_Bolonja___Monca" TargetMode="External"/><Relationship Id="rId1" Type="http://schemas.openxmlformats.org/officeDocument/2006/relationships/hyperlink" Target="http://twitch.tv/shxmpxl." TargetMode="External"/><Relationship Id="rId6" Type="http://schemas.openxmlformats.org/officeDocument/2006/relationships/hyperlink" Target="https://docs.google.com/document/d/1WSgWoYJJGLShxXzpyjqw9RCbfT78hkUmRUdKIQcnV4g/edit?tab=t.mjyd89c0ubft" TargetMode="External"/><Relationship Id="rId5" Type="http://schemas.openxmlformats.org/officeDocument/2006/relationships/hyperlink" Target="https://rdm.inventos.ru/issues/156475" TargetMode="External"/><Relationship Id="rId4" Type="http://schemas.openxmlformats.org/officeDocument/2006/relationships/hyperlink" Target="https://ifree.webcaster.pro/client/video_files/1124907"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dm.inventos.ru/issues/155539" TargetMode="External"/><Relationship Id="rId3" Type="http://schemas.openxmlformats.org/officeDocument/2006/relationships/hyperlink" Target="http://iks.net/" TargetMode="External"/><Relationship Id="rId7" Type="http://schemas.openxmlformats.org/officeDocument/2006/relationships/hyperlink" Target="https://news.sportbox.ru/Vidy_sporta/Hokkej/KHL/spbvideo_NI2130345_translation_Fonbet_Chempionat_KKhL_CSKA___Lokomotiv" TargetMode="External"/><Relationship Id="rId2" Type="http://schemas.openxmlformats.org/officeDocument/2006/relationships/hyperlink" Target="https://rdm.inventos.ru/issues/155107" TargetMode="External"/><Relationship Id="rId1" Type="http://schemas.openxmlformats.org/officeDocument/2006/relationships/hyperlink" Target="https://rdm.inventos.ru/issues/155083" TargetMode="External"/><Relationship Id="rId6" Type="http://schemas.openxmlformats.org/officeDocument/2006/relationships/hyperlink" Target="https://rdm.inventos.ru/issues/155467" TargetMode="External"/><Relationship Id="rId11" Type="http://schemas.openxmlformats.org/officeDocument/2006/relationships/hyperlink" Target="https://rdm.inventos.ru/issues/153355" TargetMode="External"/><Relationship Id="rId5" Type="http://schemas.openxmlformats.org/officeDocument/2006/relationships/hyperlink" Target="https://video.matchtv.ru/client/events/1222137" TargetMode="External"/><Relationship Id="rId10" Type="http://schemas.openxmlformats.org/officeDocument/2006/relationships/hyperlink" Target="https://rdm.inventos.ru/issues/155739"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matchtv.ru/football/germany/matchtvvideo_NI2125248_clip_Lejpcig___Frajburg_21_Gol_Lutskharela_Gertrejda_video_Chempionat_Germanii_Futbol" TargetMode="External"/><Relationship Id="rId3" Type="http://schemas.openxmlformats.org/officeDocument/2006/relationships/hyperlink" Target="https://rdm.inventos.ru/issues/154611" TargetMode="External"/><Relationship Id="rId7" Type="http://schemas.openxmlformats.org/officeDocument/2006/relationships/hyperlink" Target="https://video.matchtv.ru/client/events/1217857" TargetMode="External"/><Relationship Id="rId2" Type="http://schemas.openxmlformats.org/officeDocument/2006/relationships/hyperlink" Target="https://api-video.khl.ru/client/quotes/1572923/edit" TargetMode="External"/><Relationship Id="rId1" Type="http://schemas.openxmlformats.org/officeDocument/2006/relationships/hyperlink" Target="https://rdm.inventos.ru/issues/154347?issue_count=408&amp;issue_position=1&amp;next_issue_id=154331" TargetMode="External"/><Relationship Id="rId6" Type="http://schemas.openxmlformats.org/officeDocument/2006/relationships/hyperlink" Target="https://rdm.inventos.ru/issues/154847" TargetMode="External"/><Relationship Id="rId11" Type="http://schemas.openxmlformats.org/officeDocument/2006/relationships/hyperlink" Target="https://video.matchtv.ru/client/events/1217337" TargetMode="External"/><Relationship Id="rId5" Type="http://schemas.openxmlformats.org/officeDocument/2006/relationships/hyperlink" Target="https://thumbs-cdn.webcaster.pro/rec-2-10.webcaster.pro/fc/sdc/file/events/1852163/new_school_vs_old_school_february_19_2023_1080p.mp4" TargetMode="External"/><Relationship Id="rId10" Type="http://schemas.openxmlformats.org/officeDocument/2006/relationships/hyperlink" Target="https://rdm.inventos.ru/issues/15493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4.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5.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8" Type="http://schemas.openxmlformats.org/officeDocument/2006/relationships/hyperlink" Target="https://admin.sportbox.ru/vdl/media/920883/webcaster/editor" TargetMode="External"/><Relationship Id="rId13" Type="http://schemas.openxmlformats.org/officeDocument/2006/relationships/hyperlink" Target="https://video.matchtv.ru/client/events/1211074/edit" TargetMode="External"/><Relationship Id="rId3" Type="http://schemas.openxmlformats.org/officeDocument/2006/relationships/hyperlink" Target="https://rdm.inventos.ru/issues/153591" TargetMode="External"/><Relationship Id="rId7" Type="http://schemas.openxmlformats.org/officeDocument/2006/relationships/hyperlink" Target="https://vtb-league.webcaster.pro/customers/sign_in"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2" Type="http://schemas.openxmlformats.org/officeDocument/2006/relationships/hyperlink" Target="https://matchtv.ru/football/rpl/415344669-lokomotiv-krasnodar-01-09-2024" TargetMode="External"/><Relationship Id="rId16" Type="http://schemas.openxmlformats.org/officeDocument/2006/relationships/hyperlink" Target="https://news.sportbox.ru/Vidy_sporta/Futbol/Russia/1st_division/spbvideo_NI2109363_translation_Rotor___Alanija_MeLBeT_Pervaja_Liga_Tur_12/" TargetMode="External"/><Relationship Id="rId1" Type="http://schemas.openxmlformats.org/officeDocument/2006/relationships/hyperlink" Target="https://rdm.inventos.ru/issues/153427" TargetMode="External"/><Relationship Id="rId6" Type="http://schemas.openxmlformats.org/officeDocument/2006/relationships/hyperlink" Target="https://rdm.inventos.ru/issues/153115" TargetMode="External"/><Relationship Id="rId11" Type="http://schemas.openxmlformats.org/officeDocument/2006/relationships/hyperlink" Target="https://s42543.cdn.ngenix.net/export/tr2549235-32_1080p-e823e0eefade89c573b279d104418b63.mp4" TargetMode="External"/><Relationship Id="rId5" Type="http://schemas.openxmlformats.org/officeDocument/2006/relationships/hyperlink" Target="https://live-3.otcnet.ru/tojHytSnmKoU/index.m3u8"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0" Type="http://schemas.openxmlformats.org/officeDocument/2006/relationships/hyperlink" Target="https://api-video.khl.ru/client/events/2535811/moments"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14" Type="http://schemas.openxmlformats.org/officeDocument/2006/relationships/hyperlink" Target="https://admin.sportbox.ru/vdl/media/925242/webcaster/thumbnails" TargetMode="External"/></Relationships>
</file>

<file path=xl/worksheets/_rels/sheet33.xml.rels><?xml version="1.0" encoding="UTF-8" standalone="yes"?>
<Relationships xmlns="http://schemas.openxmlformats.org/package/2006/relationships"><Relationship Id="rId8" Type="http://schemas.openxmlformats.org/officeDocument/2006/relationships/hyperlink" Target="https://ifree.webcaster.pro/client/video_files/1094459" TargetMode="External"/><Relationship Id="rId13" Type="http://schemas.openxmlformats.org/officeDocument/2006/relationships/hyperlink" Target="https://rdm.inventos.ru/issues/153115" TargetMode="External"/><Relationship Id="rId3" Type="http://schemas.openxmlformats.org/officeDocument/2006/relationships/hyperlink" Target="https://matchtv.ru/football/rpl/415344643-akron-dinamo-03-08-2024" TargetMode="External"/><Relationship Id="rId7" Type="http://schemas.openxmlformats.org/officeDocument/2006/relationships/hyperlink" Target="https://webcaster.pro/client/video_files/1090103" TargetMode="External"/><Relationship Id="rId12" Type="http://schemas.openxmlformats.org/officeDocument/2006/relationships/hyperlink" Target="https://rdm.inventos.ru/issues/153355" TargetMode="External"/><Relationship Id="rId2" Type="http://schemas.openxmlformats.org/officeDocument/2006/relationships/hyperlink" Target="https://admin.sportbox.ru/vdl/media/913110/webcaster/moments" TargetMode="External"/><Relationship Id="rId16" Type="http://schemas.microsoft.com/office/2017/10/relationships/threadedComment" Target="../threadedComments/threadedComment16.xml"/><Relationship Id="rId1" Type="http://schemas.openxmlformats.org/officeDocument/2006/relationships/hyperlink" Target="https://start.webcaster.pro/client/events/2579263/edit" TargetMode="External"/><Relationship Id="rId6" Type="http://schemas.openxmlformats.org/officeDocument/2006/relationships/hyperlink" Target="https://ifree.webcaster.pro/client/video_files/1089827" TargetMode="External"/><Relationship Id="rId11" Type="http://schemas.openxmlformats.org/officeDocument/2006/relationships/hyperlink" Target="https://rdm.inventos.ru/issues/153007" TargetMode="External"/><Relationship Id="rId5" Type="http://schemas.openxmlformats.org/officeDocument/2006/relationships/hyperlink" Target="https://rdm.inventos.ru/issues/152371" TargetMode="External"/><Relationship Id="rId15" Type="http://schemas.openxmlformats.org/officeDocument/2006/relationships/comments" Target="../comments17.xml"/><Relationship Id="rId10" Type="http://schemas.openxmlformats.org/officeDocument/2006/relationships/hyperlink" Target="https://rdm.inventos.ru/issues/152847" TargetMode="External"/><Relationship Id="rId4" Type="http://schemas.openxmlformats.org/officeDocument/2006/relationships/hyperlink" Target="https://admin.sportbox.ru/vdl/media/915104/webcaster/live" TargetMode="External"/><Relationship Id="rId9" Type="http://schemas.openxmlformats.org/officeDocument/2006/relationships/hyperlink" Target="https://api.video.matchtv.ru/admin/transactions/81123178" TargetMode="External"/><Relationship Id="rId14" Type="http://schemas.openxmlformats.org/officeDocument/2006/relationships/vmlDrawing" Target="../drawings/vmlDrawing17.vml"/></Relationships>
</file>

<file path=xl/worksheets/_rels/sheet34.xml.rels><?xml version="1.0" encoding="UTF-8" standalone="yes"?>
<Relationships xmlns="http://schemas.openxmlformats.org/package/2006/relationships"><Relationship Id="rId8" Type="http://schemas.openxmlformats.org/officeDocument/2006/relationships/hyperlink" Target="https://rdm.inventos.ru/issues/151627" TargetMode="External"/><Relationship Id="rId13" Type="http://schemas.openxmlformats.org/officeDocument/2006/relationships/hyperlink" Target="https://rdm.inventos.ru/issues/151443" TargetMode="External"/><Relationship Id="rId18" Type="http://schemas.openxmlformats.org/officeDocument/2006/relationships/comments" Target="../comments18.xml"/><Relationship Id="rId3" Type="http://schemas.openxmlformats.org/officeDocument/2006/relationships/hyperlink" Target="https://rdm.inventos.ru/issues/151639" TargetMode="External"/><Relationship Id="rId7" Type="http://schemas.openxmlformats.org/officeDocument/2006/relationships/hyperlink" Target="https://rdm.inventos.ru/issues/151627" TargetMode="External"/><Relationship Id="rId12" Type="http://schemas.openxmlformats.org/officeDocument/2006/relationships/hyperlink" Target="https://rdm.inventos.ru/issues/151967" TargetMode="External"/><Relationship Id="rId17" Type="http://schemas.openxmlformats.org/officeDocument/2006/relationships/vmlDrawing" Target="../drawings/vmlDrawing18.vml"/><Relationship Id="rId2" Type="http://schemas.openxmlformats.org/officeDocument/2006/relationships/hyperlink" Target="https://rdm.inventos.ru/issues/151267" TargetMode="External"/><Relationship Id="rId16" Type="http://schemas.openxmlformats.org/officeDocument/2006/relationships/hyperlink" Target="https://rdm.inventos.ru/issues/152223" TargetMode="External"/><Relationship Id="rId1" Type="http://schemas.openxmlformats.org/officeDocument/2006/relationships/hyperlink" Target="https://rdm.inventos.ru/issues/151163" TargetMode="External"/><Relationship Id="rId6" Type="http://schemas.openxmlformats.org/officeDocument/2006/relationships/hyperlink" Target="https://rdm.inventos.ru/issues/151623" TargetMode="External"/><Relationship Id="rId11" Type="http://schemas.openxmlformats.org/officeDocument/2006/relationships/hyperlink" Target="https://video.matchtv.ru/client/events/1187234" TargetMode="External"/><Relationship Id="rId5" Type="http://schemas.openxmlformats.org/officeDocument/2006/relationships/hyperlink" Target="https://rdm.inventos.ru/issues/151443" TargetMode="External"/><Relationship Id="rId15" Type="http://schemas.openxmlformats.org/officeDocument/2006/relationships/hyperlink" Target="https://matchtv.ru/football/juzhnaja_amerika/brazil/matchtvvideo_NI2076705_translation_Chempionat_Brazilii_Palmejras___Atletiko_Goijanijense" TargetMode="External"/><Relationship Id="rId10" Type="http://schemas.openxmlformats.org/officeDocument/2006/relationships/hyperlink" Target="https://rdm.inventos.ru/issues/152115" TargetMode="External"/><Relationship Id="rId19" Type="http://schemas.microsoft.com/office/2017/10/relationships/threadedComment" Target="../threadedComments/threadedComment17.xml"/><Relationship Id="rId4" Type="http://schemas.openxmlformats.org/officeDocument/2006/relationships/hyperlink" Target="https://rdm.inventos.ru/issues/151443" TargetMode="External"/><Relationship Id="rId9" Type="http://schemas.openxmlformats.org/officeDocument/2006/relationships/hyperlink" Target="https://rdm.inventos.ru/issues/151639" TargetMode="External"/><Relationship Id="rId14" Type="http://schemas.openxmlformats.org/officeDocument/2006/relationships/hyperlink" Target="https://rdm.inventos.ru/issues/152111"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api.video.matchtv.ru/client/events/1182266/edit" TargetMode="External"/><Relationship Id="rId3" Type="http://schemas.openxmlformats.org/officeDocument/2006/relationships/hyperlink" Target="https://rdm.inventos.ru/issues/150475" TargetMode="External"/><Relationship Id="rId7" Type="http://schemas.openxmlformats.org/officeDocument/2006/relationships/hyperlink" Target="https://rdm.inventos.ru/issues/149979" TargetMode="External"/><Relationship Id="rId2" Type="http://schemas.openxmlformats.org/officeDocument/2006/relationships/hyperlink" Target="https://vtb-league.webcaster.pro/client/events/2532855/edit" TargetMode="External"/><Relationship Id="rId1" Type="http://schemas.openxmlformats.org/officeDocument/2006/relationships/hyperlink" Target="https://rdm.inventos.ru/issues/150399" TargetMode="External"/><Relationship Id="rId6" Type="http://schemas.openxmlformats.org/officeDocument/2006/relationships/hyperlink" Target="https://api.video.matchtv.ru/client/events/1181486/edit" TargetMode="External"/><Relationship Id="rId11" Type="http://schemas.openxmlformats.org/officeDocument/2006/relationships/hyperlink" Target="https://matchtv.ru/football/euro/379897047-slovakiia-rumyniia-26-06-2024" TargetMode="External"/><Relationship Id="rId5" Type="http://schemas.openxmlformats.org/officeDocument/2006/relationships/hyperlink" Target="https://rdm.inventos.ru/issues/150707" TargetMode="External"/><Relationship Id="rId10" Type="http://schemas.openxmlformats.org/officeDocument/2006/relationships/hyperlink" Target="https://mhl.webcaster.pro/client/quotes/1512243/edit"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rdm.inventos.ru/issues/149919?issue_count=140&amp;issue_position=1&amp;next_issue_id=148855" TargetMode="External"/><Relationship Id="rId13" Type="http://schemas.openxmlformats.org/officeDocument/2006/relationships/hyperlink" Target="https://125.0.0.0/" TargetMode="External"/><Relationship Id="rId3" Type="http://schemas.openxmlformats.org/officeDocument/2006/relationships/hyperlink" Target="https://rdm.inventos.ru/issues/149763" TargetMode="External"/><Relationship Id="rId7" Type="http://schemas.openxmlformats.org/officeDocument/2006/relationships/hyperlink" Target="https://rdstv.clients.webcaster.pro/client/events/1889343" TargetMode="External"/><Relationship Id="rId12" Type="http://schemas.openxmlformats.org/officeDocument/2006/relationships/hyperlink" Target="https://rdm.inventos.ru/issues/149999" TargetMode="External"/><Relationship Id="rId2" Type="http://schemas.openxmlformats.org/officeDocument/2006/relationships/hyperlink" Target="https://admin.sportbox.ru/vdl/media/894243/webcaster/live" TargetMode="External"/><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11" Type="http://schemas.openxmlformats.org/officeDocument/2006/relationships/hyperlink" Target="https://rdm.inventos.ru/issues/149987"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5" Type="http://schemas.openxmlformats.org/officeDocument/2006/relationships/hyperlink" Target="https://video.matchtv.ru/client/events/1178470/edit" TargetMode="External"/><Relationship Id="rId10" Type="http://schemas.openxmlformats.org/officeDocument/2006/relationships/hyperlink" Target="https://rdm.inventos.ru/issues/149979"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14" Type="http://schemas.openxmlformats.org/officeDocument/2006/relationships/hyperlink" Target="https://admin.sportbox.ru/vdl/media/905153/webcaster/live"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rdm.inventos.ru/issues/149219" TargetMode="External"/><Relationship Id="rId18" Type="http://schemas.openxmlformats.org/officeDocument/2006/relationships/hyperlink" Target="https://rdm.inventos.ru/projects/webcaster/wiki/Tv1000play" TargetMode="External"/><Relationship Id="rId26" Type="http://schemas.openxmlformats.org/officeDocument/2006/relationships/hyperlink" Target="https://video.matchtv.ru/client/events/1161878/edit" TargetMode="External"/><Relationship Id="rId3" Type="http://schemas.openxmlformats.org/officeDocument/2006/relationships/hyperlink" Target="https://rdm.inventos.ru/issues/149075" TargetMode="External"/><Relationship Id="rId21" Type="http://schemas.openxmlformats.org/officeDocument/2006/relationships/hyperlink" Target="https://rdm.inventos.ru/projects/webcaster/wiki/InnerDocumentation" TargetMode="External"/><Relationship Id="rId34" Type="http://schemas.microsoft.com/office/2017/10/relationships/threadedComment" Target="../threadedComments/threadedComment18.xml"/><Relationship Id="rId7" Type="http://schemas.openxmlformats.org/officeDocument/2006/relationships/hyperlink" Target="https://rdm.inventos.ru/issues/149111" TargetMode="External"/><Relationship Id="rId12" Type="http://schemas.openxmlformats.org/officeDocument/2006/relationships/hyperlink" Target="https://m3u8.webcaster.pro/media/start/free_961ba5f326c7aca9b0a8553c31452617/227_1385839542/453f4c5459190ea421a0ad848d6790d1/1712347510.m3u8" TargetMode="External"/><Relationship Id="rId17" Type="http://schemas.openxmlformats.org/officeDocument/2006/relationships/hyperlink" Target="https://api.video.matchtv.ru/customers/sign_in" TargetMode="External"/><Relationship Id="rId25" Type="http://schemas.openxmlformats.org/officeDocument/2006/relationships/hyperlink" Target="https://rdm.inventos.ru/issues/149447" TargetMode="External"/><Relationship Id="rId33" Type="http://schemas.openxmlformats.org/officeDocument/2006/relationships/comments" Target="../comments19.xml"/><Relationship Id="rId2" Type="http://schemas.openxmlformats.org/officeDocument/2006/relationships/hyperlink" Target="https://partner.matchtv.ru/highlights/204510_q" TargetMode="External"/><Relationship Id="rId16"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0" Type="http://schemas.openxmlformats.org/officeDocument/2006/relationships/hyperlink" Target="https://rdm.inventos.ru/issues/147647" TargetMode="External"/><Relationship Id="rId29" Type="http://schemas.openxmlformats.org/officeDocument/2006/relationships/hyperlink" Target="https://rdm.inventos.ru/issues/126743" TargetMode="External"/><Relationship Id="rId1" Type="http://schemas.openxmlformats.org/officeDocument/2006/relationships/hyperlink" Target="https://rdm.inventos.ru/issues/149107" TargetMode="External"/><Relationship Id="rId6" Type="http://schemas.openxmlformats.org/officeDocument/2006/relationships/hyperlink" Target="https://rdm.inventos.ru/issues/149123" TargetMode="External"/><Relationship Id="rId11" Type="http://schemas.openxmlformats.org/officeDocument/2006/relationships/hyperlink" Target="https://rdm.inventos.ru/issues/149191" TargetMode="External"/><Relationship Id="rId24" Type="http://schemas.openxmlformats.org/officeDocument/2006/relationships/hyperlink" Target="https://webcaster.pro/client/roles" TargetMode="External"/><Relationship Id="rId32" Type="http://schemas.openxmlformats.org/officeDocument/2006/relationships/vmlDrawing" Target="../drawings/vmlDrawing19.vml"/><Relationship Id="rId5" Type="http://schemas.openxmlformats.org/officeDocument/2006/relationships/hyperlink" Target="https://rdm.inventos.ru/issues/149111" TargetMode="External"/><Relationship Id="rId15"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 Id="rId23" Type="http://schemas.openxmlformats.org/officeDocument/2006/relationships/hyperlink" Target="https://webcaster.pro/admin/users" TargetMode="External"/><Relationship Id="rId28" Type="http://schemas.openxmlformats.org/officeDocument/2006/relationships/hyperlink" Target="https://rdm.inventos.ru/issues/149531" TargetMode="External"/><Relationship Id="rId10" Type="http://schemas.openxmlformats.org/officeDocument/2006/relationships/hyperlink" Target="https://rdm.inventos.ru/issues/149191" TargetMode="External"/><Relationship Id="rId19" Type="http://schemas.openxmlformats.org/officeDocument/2006/relationships/hyperlink" Target="https://rdm.inventos.ru/issues/147675" TargetMode="External"/><Relationship Id="rId31" Type="http://schemas.openxmlformats.org/officeDocument/2006/relationships/hyperlink" Target="https://rdm.inventos.ru/issues/149691" TargetMode="External"/><Relationship Id="rId4" Type="http://schemas.openxmlformats.org/officeDocument/2006/relationships/hyperlink" Target="https://rdm.inventos.ru/issues/149087" TargetMode="External"/><Relationship Id="rId9" Type="http://schemas.openxmlformats.org/officeDocument/2006/relationships/hyperlink" Target="https://rdm.inventos.ru/issues/149119" TargetMode="External"/><Relationship Id="rId14" Type="http://schemas.openxmlformats.org/officeDocument/2006/relationships/hyperlink" Target="https://rdm.inventos.ru/issues/149243" TargetMode="External"/><Relationship Id="rId22" Type="http://schemas.openxmlformats.org/officeDocument/2006/relationships/hyperlink" Target="https://rdm.inventos.ru/projects/webcaster/wiki/%D0%AD%D0%BA%D1%81%D0%BF%D0%BE%D1%80%D1%82_%D0%B2%D0%B8%D0%B4%D0%B5%D0%BE_%D0%B2_%D0%BC%D0%B5%D0%B4%D0%B8%D0%B0-%D1%81%D0%B5%D1%80%D0%B2%D0%B8%D1%81%D1%8B" TargetMode="External"/><Relationship Id="rId27" Type="http://schemas.openxmlformats.org/officeDocument/2006/relationships/hyperlink" Target="https://rdm.inventos.ru/issues/149471" TargetMode="External"/><Relationship Id="rId30" Type="http://schemas.openxmlformats.org/officeDocument/2006/relationships/hyperlink" Target="https://rec-2-8.webcaster.pro/fc/sdc/client_files/4__PROMO_1920x1080_PAULISTA%20(2)%20(1).gif" TargetMode="External"/><Relationship Id="rId8" Type="http://schemas.openxmlformats.org/officeDocument/2006/relationships/hyperlink" Target="https://docs.google.com/document/d/10MtQz2VnRSjEwhfoV5cUX1_x3Jex_VsN5X36NZRB9vg/edit" TargetMode="External"/></Relationships>
</file>

<file path=xl/worksheets/_rels/sheet38.xml.rels><?xml version="1.0" encoding="UTF-8" standalone="yes"?>
<Relationships xmlns="http://schemas.openxmlformats.org/package/2006/relationships"><Relationship Id="rId8" Type="http://schemas.microsoft.com/office/2017/10/relationships/threadedComment" Target="../threadedComments/threadedComment19.xml"/><Relationship Id="rId3" Type="http://schemas.openxmlformats.org/officeDocument/2006/relationships/hyperlink" Target="https://rdm.inventos.ru/issues/148963" TargetMode="External"/><Relationship Id="rId7" Type="http://schemas.openxmlformats.org/officeDocument/2006/relationships/comments" Target="../comments20.xml"/><Relationship Id="rId2" Type="http://schemas.openxmlformats.org/officeDocument/2006/relationships/hyperlink" Target="https://rdm.inventos.ru/issues/148959" TargetMode="External"/><Relationship Id="rId1" Type="http://schemas.openxmlformats.org/officeDocument/2006/relationships/hyperlink" Target="https://rdm.inventos.ru/issues/148923" TargetMode="External"/><Relationship Id="rId6" Type="http://schemas.openxmlformats.org/officeDocument/2006/relationships/vmlDrawing" Target="../drawings/vmlDrawing20.vml"/><Relationship Id="rId5" Type="http://schemas.openxmlformats.org/officeDocument/2006/relationships/hyperlink" Target="https://video.matchtv.ru/client/events/1155982/edit" TargetMode="External"/><Relationship Id="rId4" Type="http://schemas.openxmlformats.org/officeDocument/2006/relationships/hyperlink" Target="https://matchtv.ru/football/italy/matchtvvideo_NI2031769_translation_Chempionat_Italii_Torino___Monca" TargetMode="External"/></Relationships>
</file>

<file path=xl/worksheets/_rels/sheet39.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drawing" Target="../drawings/drawing11.xml"/><Relationship Id="rId4" Type="http://schemas.microsoft.com/office/2017/10/relationships/threadedComment" Target="../threadedComments/threadedComment20.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1.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drawing" Target="../drawings/drawing13.xml"/><Relationship Id="rId4" Type="http://schemas.microsoft.com/office/2017/10/relationships/threadedComment" Target="../threadedComments/threadedComment21.x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drawing" Target="../drawings/drawing14.xml"/><Relationship Id="rId4" Type="http://schemas.microsoft.com/office/2017/10/relationships/threadedComment" Target="../threadedComments/threadedComment2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44.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drawing" Target="../drawings/drawing16.xml"/><Relationship Id="rId4" Type="http://schemas.microsoft.com/office/2017/10/relationships/threadedComment" Target="../threadedComments/threadedComment23.xml"/></Relationships>
</file>

<file path=xl/worksheets/_rels/sheet45.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drawing" Target="../drawings/drawing17.xml"/><Relationship Id="rId4" Type="http://schemas.microsoft.com/office/2017/10/relationships/threadedComment" Target="../threadedComments/threadedComment24.x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drawing" Target="../drawings/drawing18.xml"/><Relationship Id="rId4" Type="http://schemas.microsoft.com/office/2017/10/relationships/threadedComment" Target="../threadedComments/threadedComment25.xml"/></Relationships>
</file>

<file path=xl/worksheets/_rels/sheet47.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drawing" Target="../drawings/drawing19.xml"/><Relationship Id="rId4" Type="http://schemas.microsoft.com/office/2017/10/relationships/threadedComment" Target="../threadedComments/threadedComment26.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8"/>
  <sheetViews>
    <sheetView workbookViewId="0"/>
  </sheetViews>
  <sheetFormatPr defaultColWidth="12.6640625" defaultRowHeight="15.75" customHeight="1"/>
  <sheetData>
    <row r="1" spans="1:2" ht="15.75" customHeight="1"/>
    <row r="2" spans="1:2" ht="13.2">
      <c r="A2" s="1" t="s">
        <v>0</v>
      </c>
      <c r="B2" s="1"/>
    </row>
    <row r="3" spans="1:2" ht="13.2">
      <c r="A3" s="2" t="s">
        <v>1</v>
      </c>
      <c r="B3" s="3"/>
    </row>
    <row r="4" spans="1:2" ht="13.2">
      <c r="A4" s="2" t="s">
        <v>2</v>
      </c>
      <c r="B4" s="4"/>
    </row>
    <row r="5" spans="1:2" ht="13.2">
      <c r="A5" s="2" t="s">
        <v>3</v>
      </c>
      <c r="B5" s="5"/>
    </row>
    <row r="8" spans="1:2" ht="13.2">
      <c r="A8" s="1" t="s">
        <v>4</v>
      </c>
      <c r="B8" s="1" t="s">
        <v>5</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2"/>
  <sheetViews>
    <sheetView workbookViewId="0"/>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44.44140625" customWidth="1"/>
    <col min="8" max="8" width="12.44140625" customWidth="1"/>
    <col min="9" max="9" width="55.109375" customWidth="1"/>
  </cols>
  <sheetData>
    <row r="1" spans="1:9">
      <c r="A1" s="6" t="str">
        <f ca="1">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6" t="str">
        <f ca="1">IFERROR(__xludf.DUMMYFUNCTION("""COMPUTED_VALUE"""),"Ответственный")</f>
        <v>Ответственный</v>
      </c>
      <c r="C1" s="6" t="str">
        <f ca="1">IFERROR(__xludf.DUMMYFUNCTION("""COMPUTED_VALUE"""),"Клиент")</f>
        <v>Клиент</v>
      </c>
      <c r="D1" s="6" t="str">
        <f ca="1">IFERROR(__xludf.DUMMYFUNCTION("""COMPUTED_VALUE"""),"Статус обращения")</f>
        <v>Статус обращения</v>
      </c>
      <c r="E1" s="6" t="str">
        <f ca="1">IFERROR(__xludf.DUMMYFUNCTION("""COMPUTED_VALUE"""),"Срок решения и комментарий")</f>
        <v>Срок решения и комментарий</v>
      </c>
      <c r="F1" s="6" t="str">
        <f ca="1">IFERROR(__xludf.DUMMYFUNCTION("""COMPUTED_VALUE"""),"Решение (ссылка на тикет/ссылка на документацию)")</f>
        <v>Решение (ссылка на тикет/ссылка на документацию)</v>
      </c>
      <c r="G1" s="6" t="str">
        <f ca="1">IFERROR(__xludf.DUMMYFUNCTION("""COMPUTED_VALUE"""),"Обращение клиента")</f>
        <v>Обращение клиента</v>
      </c>
      <c r="H1" s="6" t="str">
        <f ca="1">IFERROR(__xludf.DUMMYFUNCTION("""COMPUTED_VALUE"""),"Время")</f>
        <v>Время</v>
      </c>
      <c r="I1" s="6"/>
    </row>
    <row r="2" spans="1:9">
      <c r="A2" s="7"/>
      <c r="B2" s="8" t="str">
        <f ca="1">IFERROR(__xludf.DUMMYFUNCTION("""COMPUTED_VALUE"""),"Червякова Ольга")</f>
        <v>Червякова Ольга</v>
      </c>
      <c r="C2" s="8" t="str">
        <f ca="1">IFERROR(__xludf.DUMMYFUNCTION("""COMPUTED_VALUE"""),"КХЛ")</f>
        <v>КХЛ</v>
      </c>
      <c r="D2" s="8" t="str">
        <f ca="1">IFERROR(__xludf.DUMMYFUNCTION("""COMPUTED_VALUE"""),"Создан тикет")</f>
        <v>Создан тикет</v>
      </c>
      <c r="E2" s="8"/>
      <c r="F2" s="8"/>
      <c r="G2" s="8" t="str">
        <f ca="1">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8" t="str">
        <f ca="1">IFERROR(__xludf.DUMMYFUNCTION("""COMPUTED_VALUE"""),"13:00-14:00")</f>
        <v>13:00-14:00</v>
      </c>
      <c r="I2" s="8"/>
    </row>
    <row r="3" spans="1:9">
      <c r="A3" s="7"/>
      <c r="B3" s="8" t="str">
        <f ca="1">IFERROR(__xludf.DUMMYFUNCTION("""COMPUTED_VALUE"""),"Червякова Ольга")</f>
        <v>Червякова Ольга</v>
      </c>
      <c r="C3" s="8" t="str">
        <f ca="1">IFERROR(__xludf.DUMMYFUNCTION("""COMPUTED_VALUE"""),"RDS")</f>
        <v>RDS</v>
      </c>
      <c r="D3" s="8" t="str">
        <f ca="1">IFERROR(__xludf.DUMMYFUNCTION("""COMPUTED_VALUE"""),"В работе")</f>
        <v>В работе</v>
      </c>
      <c r="E3" s="8"/>
      <c r="F3" s="8"/>
      <c r="G3" s="8" t="str">
        <f ca="1">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8" t="str">
        <f ca="1">IFERROR(__xludf.DUMMYFUNCTION("""COMPUTED_VALUE"""),"16:00-17:00")</f>
        <v>16:00-17:00</v>
      </c>
      <c r="I3" s="8"/>
    </row>
    <row r="4" spans="1:9">
      <c r="A4" s="7"/>
      <c r="B4" s="8" t="str">
        <f ca="1">IFERROR(__xludf.DUMMYFUNCTION("""COMPUTED_VALUE"""),"Червякова Ольга")</f>
        <v>Червякова Ольга</v>
      </c>
      <c r="C4" s="8" t="str">
        <f ca="1">IFERROR(__xludf.DUMMYFUNCTION("""COMPUTED_VALUE"""),"МатчТВ")</f>
        <v>МатчТВ</v>
      </c>
      <c r="D4" s="8" t="str">
        <f ca="1">IFERROR(__xludf.DUMMYFUNCTION("""COMPUTED_VALUE"""),"В работе")</f>
        <v>В работе</v>
      </c>
      <c r="E4" s="8"/>
      <c r="F4" s="8"/>
      <c r="G4" s="8" t="str">
        <f ca="1">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8" t="str">
        <f ca="1">IFERROR(__xludf.DUMMYFUNCTION("""COMPUTED_VALUE"""),"18:00-19:00")</f>
        <v>18:00-19:00</v>
      </c>
      <c r="I4" s="8"/>
    </row>
    <row r="5" spans="1:9">
      <c r="A5" s="7"/>
      <c r="B5" s="8" t="str">
        <f ca="1">IFERROR(__xludf.DUMMYFUNCTION("""COMPUTED_VALUE"""),"Червякова Ольга")</f>
        <v>Червякова Ольга</v>
      </c>
      <c r="C5" s="8" t="str">
        <f ca="1">IFERROR(__xludf.DUMMYFUNCTION("""COMPUTED_VALUE"""),"МатчТВ")</f>
        <v>МатчТВ</v>
      </c>
      <c r="D5" s="8" t="str">
        <f ca="1">IFERROR(__xludf.DUMMYFUNCTION("""COMPUTED_VALUE"""),"В работе")</f>
        <v>В работе</v>
      </c>
      <c r="E5" s="8"/>
      <c r="F5" s="8"/>
      <c r="G5" s="8" t="str">
        <f ca="1">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8" t="str">
        <f ca="1">IFERROR(__xludf.DUMMYFUNCTION("""COMPUTED_VALUE"""),"16:00-17:00")</f>
        <v>16:00-17:00</v>
      </c>
      <c r="I5" s="8"/>
    </row>
    <row r="6" spans="1:9">
      <c r="A6" s="7"/>
      <c r="B6" s="8" t="str">
        <f ca="1">IFERROR(__xludf.DUMMYFUNCTION("""COMPUTED_VALUE"""),"Толкачев Егор")</f>
        <v>Толкачев Егор</v>
      </c>
      <c r="C6" s="8" t="str">
        <f ca="1">IFERROR(__xludf.DUMMYFUNCTION("""COMPUTED_VALUE"""),"Restream")</f>
        <v>Restream</v>
      </c>
      <c r="D6" s="8" t="str">
        <f ca="1">IFERROR(__xludf.DUMMYFUNCTION("""COMPUTED_VALUE"""),"В работе")</f>
        <v>В работе</v>
      </c>
      <c r="E6" s="8"/>
      <c r="F6" s="8"/>
      <c r="G6" s="8" t="str">
        <f ca="1">IFERROR(__xludf.DUMMYFUNCTION("""COMPUTED_VALUE"""),"Здравствуйте, продолжает скакать картинка")</f>
        <v>Здравствуйте, продолжает скакать картинка</v>
      </c>
      <c r="H6" s="8" t="str">
        <f ca="1">IFERROR(__xludf.DUMMYFUNCTION("""COMPUTED_VALUE"""),"19:00-20:00")</f>
        <v>19:00-20:00</v>
      </c>
      <c r="I6" s="8"/>
    </row>
    <row r="7" spans="1:9">
      <c r="A7" s="7"/>
      <c r="B7" s="8" t="str">
        <f ca="1">IFERROR(__xludf.DUMMYFUNCTION("""COMPUTED_VALUE"""),"Алексеева Александра")</f>
        <v>Алексеева Александра</v>
      </c>
      <c r="C7" s="8" t="str">
        <f ca="1">IFERROR(__xludf.DUMMYFUNCTION("""COMPUTED_VALUE"""),"ТВСтарт")</f>
        <v>ТВСтарт</v>
      </c>
      <c r="D7" s="8" t="str">
        <f ca="1">IFERROR(__xludf.DUMMYFUNCTION("""COMPUTED_VALUE"""),"Создан тикет")</f>
        <v>Создан тикет</v>
      </c>
      <c r="E7" s="8"/>
      <c r="F7" s="9" t="str">
        <f ca="1">IFERROR(__xludf.DUMMYFUNCTION("""COMPUTED_VALUE"""),"https://rdm.inventos.ru/issues/159051")</f>
        <v>https://rdm.inventos.ru/issues/159051</v>
      </c>
      <c r="G7" s="8" t="str">
        <f ca="1">IFERROR(__xludf.DUMMYFUNCTION("""COMPUTED_VALUE"""),"Добрый день. Как там наш сервер поживает, скоро запустим?")</f>
        <v>Добрый день. Как там наш сервер поживает, скоро запустим?</v>
      </c>
      <c r="H7" s="8" t="str">
        <f ca="1">IFERROR(__xludf.DUMMYFUNCTION("""COMPUTED_VALUE"""),"12:00-13:00")</f>
        <v>12:00-13:00</v>
      </c>
      <c r="I7" s="8"/>
    </row>
    <row r="8" spans="1:9">
      <c r="A8" s="7"/>
      <c r="B8" s="8" t="str">
        <f ca="1">IFERROR(__xludf.DUMMYFUNCTION("""COMPUTED_VALUE"""),"Алексеева Александра")</f>
        <v>Алексеева Александра</v>
      </c>
      <c r="C8" s="8" t="str">
        <f ca="1">IFERROR(__xludf.DUMMYFUNCTION("""COMPUTED_VALUE"""),"ЛигаВТБ")</f>
        <v>ЛигаВТБ</v>
      </c>
      <c r="D8" s="8" t="str">
        <f ca="1">IFERROR(__xludf.DUMMYFUNCTION("""COMPUTED_VALUE"""),"Создан тикет")</f>
        <v>Создан тикет</v>
      </c>
      <c r="E8" s="8"/>
      <c r="F8" s="9" t="str">
        <f ca="1">IFERROR(__xludf.DUMMYFUNCTION("""COMPUTED_VALUE"""),"https://rdm.inventos.ru/issues/160903")</f>
        <v>https://rdm.inventos.ru/issues/160903</v>
      </c>
      <c r="G8" s="8" t="str">
        <f ca="1">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8" t="str">
        <f ca="1">IFERROR(__xludf.DUMMYFUNCTION("""COMPUTED_VALUE"""),"10:00-11:00")</f>
        <v>10:00-11:00</v>
      </c>
      <c r="I8" s="8"/>
    </row>
    <row r="9" spans="1:9">
      <c r="A9" s="7"/>
      <c r="B9" s="8" t="str">
        <f ca="1">IFERROR(__xludf.DUMMYFUNCTION("""COMPUTED_VALUE"""),"Толкачев Егор")</f>
        <v>Толкачев Егор</v>
      </c>
      <c r="C9" s="8" t="str">
        <f ca="1">IFERROR(__xludf.DUMMYFUNCTION("""COMPUTED_VALUE"""),"Restream")</f>
        <v>Restream</v>
      </c>
      <c r="D9" s="8" t="str">
        <f ca="1">IFERROR(__xludf.DUMMYFUNCTION("""COMPUTED_VALUE"""),"Создан тикет")</f>
        <v>Создан тикет</v>
      </c>
      <c r="E9" s="8"/>
      <c r="F9" s="10" t="str">
        <f ca="1">IFERROR(__xludf.DUMMYFUNCTION("""COMPUTED_VALUE"""),"https://rdm.inventos.ru/issues/161135")</f>
        <v>https://rdm.inventos.ru/issues/161135</v>
      </c>
      <c r="G9" s="8" t="str">
        <f ca="1">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8" t="str">
        <f ca="1">IFERROR(__xludf.DUMMYFUNCTION("""COMPUTED_VALUE"""),"20:00-21:00")</f>
        <v>20:00-21:00</v>
      </c>
      <c r="I9" s="8"/>
    </row>
    <row r="10" spans="1:9">
      <c r="A10" s="7"/>
      <c r="B10" s="8" t="str">
        <f ca="1">IFERROR(__xludf.DUMMYFUNCTION("""COMPUTED_VALUE"""),"Алексеева Александра")</f>
        <v>Алексеева Александра</v>
      </c>
      <c r="C10" s="8" t="str">
        <f ca="1">IFERROR(__xludf.DUMMYFUNCTION("""COMPUTED_VALUE"""),"ЛигаВТБ")</f>
        <v>ЛигаВТБ</v>
      </c>
      <c r="D10" s="8" t="str">
        <f ca="1">IFERROR(__xludf.DUMMYFUNCTION("""COMPUTED_VALUE"""),"Создан тикет")</f>
        <v>Создан тикет</v>
      </c>
      <c r="E10" s="8" t="str">
        <f ca="1">IFERROR(__xludf.DUMMYFUNCTION("""COMPUTED_VALUE"""),"Костя ответил")</f>
        <v>Костя ответил</v>
      </c>
      <c r="F10" s="9" t="str">
        <f ca="1">IFERROR(__xludf.DUMMYFUNCTION("""COMPUTED_VALUE"""),"https://rdm.inventos.ru/issues/160903")</f>
        <v>https://rdm.inventos.ru/issues/160903</v>
      </c>
      <c r="G10" s="8" t="str">
        <f ca="1">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8" t="str">
        <f ca="1">IFERROR(__xludf.DUMMYFUNCTION("""COMPUTED_VALUE"""),"13:00-14:00")</f>
        <v>13:00-14:00</v>
      </c>
      <c r="I10" s="8"/>
    </row>
    <row r="11" spans="1:9">
      <c r="A11" s="7"/>
      <c r="B11" s="8" t="str">
        <f ca="1">IFERROR(__xludf.DUMMYFUNCTION("""COMPUTED_VALUE"""),"Алексеева Александра")</f>
        <v>Алексеева Александра</v>
      </c>
      <c r="C11" s="8" t="str">
        <f ca="1">IFERROR(__xludf.DUMMYFUNCTION("""COMPUTED_VALUE"""),"МатчТВ")</f>
        <v>МатчТВ</v>
      </c>
      <c r="D11" s="8" t="str">
        <f ca="1">IFERROR(__xludf.DUMMYFUNCTION("""COMPUTED_VALUE"""),"Создан тикет")</f>
        <v>Создан тикет</v>
      </c>
      <c r="E11" s="8"/>
      <c r="F11" s="9" t="str">
        <f ca="1">IFERROR(__xludf.DUMMYFUNCTION("""COMPUTED_VALUE"""),"https://rdm.inventos.ru/issues/161279")</f>
        <v>https://rdm.inventos.ru/issues/161279</v>
      </c>
      <c r="G11" s="8" t="str">
        <f ca="1">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8" t="str">
        <f ca="1">IFERROR(__xludf.DUMMYFUNCTION("""COMPUTED_VALUE"""),"10:00-11:00")</f>
        <v>10:00-11:00</v>
      </c>
      <c r="I11" s="8"/>
    </row>
    <row r="12" spans="1:9">
      <c r="A12" s="7"/>
      <c r="B12" s="8" t="str">
        <f ca="1">IFERROR(__xludf.DUMMYFUNCTION("""COMPUTED_VALUE"""),"Алексеева Александра")</f>
        <v>Алексеева Александра</v>
      </c>
      <c r="C12" s="8" t="str">
        <f ca="1">IFERROR(__xludf.DUMMYFUNCTION("""COMPUTED_VALUE"""),"МатчТВ")</f>
        <v>МатчТВ</v>
      </c>
      <c r="D12" s="8" t="str">
        <f ca="1">IFERROR(__xludf.DUMMYFUNCTION("""COMPUTED_VALUE"""),"Создан тикет")</f>
        <v>Создан тикет</v>
      </c>
      <c r="E12" s="8"/>
      <c r="F12" s="9" t="str">
        <f ca="1">IFERROR(__xludf.DUMMYFUNCTION("""COMPUTED_VALUE"""),"https://rdm.inventos.ru/issues/161291")</f>
        <v>https://rdm.inventos.ru/issues/161291</v>
      </c>
      <c r="G12" s="8" t="str">
        <f ca="1">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8" t="str">
        <f ca="1">IFERROR(__xludf.DUMMYFUNCTION("""COMPUTED_VALUE"""),"12:00-13:00")</f>
        <v>12:00-13:00</v>
      </c>
      <c r="I12" s="8"/>
    </row>
    <row r="13" spans="1:9">
      <c r="A13" s="7"/>
      <c r="B13" s="8" t="str">
        <f ca="1">IFERROR(__xludf.DUMMYFUNCTION("""COMPUTED_VALUE"""),"Толкачев Егор")</f>
        <v>Толкачев Егор</v>
      </c>
      <c r="C13" s="8" t="str">
        <f ca="1">IFERROR(__xludf.DUMMYFUNCTION("""COMPUTED_VALUE"""),"Restream")</f>
        <v>Restream</v>
      </c>
      <c r="D13" s="8" t="str">
        <f ca="1">IFERROR(__xludf.DUMMYFUNCTION("""COMPUTED_VALUE"""),"В работе")</f>
        <v>В работе</v>
      </c>
      <c r="E13" s="8"/>
      <c r="F13" s="8"/>
      <c r="G13" s="8" t="str">
        <f ca="1">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8" t="str">
        <f ca="1">IFERROR(__xludf.DUMMYFUNCTION("""COMPUTED_VALUE"""),"15:00-16:00")</f>
        <v>15:00-16:00</v>
      </c>
      <c r="I13" s="8"/>
    </row>
    <row r="14" spans="1:9">
      <c r="A14" s="7"/>
      <c r="B14" s="8" t="str">
        <f ca="1">IFERROR(__xludf.DUMMYFUNCTION("""COMPUTED_VALUE"""),"Щемелинин Владислав ")</f>
        <v xml:space="preserve">Щемелинин Владислав </v>
      </c>
      <c r="C14" s="8" t="str">
        <f ca="1">IFERROR(__xludf.DUMMYFUNCTION("""COMPUTED_VALUE"""),"Restream")</f>
        <v>Restream</v>
      </c>
      <c r="D14" s="8" t="str">
        <f ca="1">IFERROR(__xludf.DUMMYFUNCTION("""COMPUTED_VALUE"""),"Создан тикет")</f>
        <v>Создан тикет</v>
      </c>
      <c r="E14" s="8" t="str">
        <f ca="1">IFERROR(__xludf.DUMMYFUNCTION("""COMPUTED_VALUE"""),"Передал Сегегину для решения")</f>
        <v>Передал Сегегину для решения</v>
      </c>
      <c r="F14" s="9" t="str">
        <f ca="1">IFERROR(__xludf.DUMMYFUNCTION("""COMPUTED_VALUE"""),"https://rdm.inventos.ru/issues/160551")</f>
        <v>https://rdm.inventos.ru/issues/160551</v>
      </c>
      <c r="G14" s="8" t="str">
        <f ca="1">IFERROR(__xludf.DUMMYFUNCTION("""COMPUTED_VALUE"""),"Дергается картинка на стриме")</f>
        <v>Дергается картинка на стриме</v>
      </c>
      <c r="H14" s="8" t="str">
        <f ca="1">IFERROR(__xludf.DUMMYFUNCTION("""COMPUTED_VALUE"""),"20:00-21:00")</f>
        <v>20:00-21:00</v>
      </c>
      <c r="I14" s="8"/>
    </row>
    <row r="15" spans="1:9">
      <c r="A15" s="7">
        <f ca="1">IFERROR(__xludf.DUMMYFUNCTION("""COMPUTED_VALUE"""),45750)</f>
        <v>45750</v>
      </c>
      <c r="B15" s="8" t="str">
        <f ca="1">IFERROR(__xludf.DUMMYFUNCTION("""COMPUTED_VALUE"""),"Алексеева Александра")</f>
        <v>Алексеева Александра</v>
      </c>
      <c r="C15" s="8" t="str">
        <f ca="1">IFERROR(__xludf.DUMMYFUNCTION("""COMPUTED_VALUE"""),"Restream")</f>
        <v>Restream</v>
      </c>
      <c r="D15" s="8" t="str">
        <f ca="1">IFERROR(__xludf.DUMMYFUNCTION("""COMPUTED_VALUE"""),"Создан тикет")</f>
        <v>Создан тикет</v>
      </c>
      <c r="E15" s="8"/>
      <c r="F15" s="9" t="str">
        <f ca="1">IFERROR(__xludf.DUMMYFUNCTION("""COMPUTED_VALUE"""),"https://rdm.inventos.ru/issues/156599")</f>
        <v>https://rdm.inventos.ru/issues/156599</v>
      </c>
      <c r="G15" s="8" t="str">
        <f ca="1">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8" t="str">
        <f ca="1">IFERROR(__xludf.DUMMYFUNCTION("""COMPUTED_VALUE"""),"9:00-10:00")</f>
        <v>9:00-10:00</v>
      </c>
      <c r="I15" s="8"/>
    </row>
    <row r="16" spans="1:9">
      <c r="A16" s="7">
        <f ca="1">IFERROR(__xludf.DUMMYFUNCTION("""COMPUTED_VALUE"""),45738)</f>
        <v>45738</v>
      </c>
      <c r="B16" s="8" t="str">
        <f ca="1">IFERROR(__xludf.DUMMYFUNCTION("""COMPUTED_VALUE"""),"Алексеева Александра")</f>
        <v>Алексеева Александра</v>
      </c>
      <c r="C16" s="8" t="str">
        <f ca="1">IFERROR(__xludf.DUMMYFUNCTION("""COMPUTED_VALUE"""),"Restream")</f>
        <v>Restream</v>
      </c>
      <c r="D16" s="8" t="str">
        <f ca="1">IFERROR(__xludf.DUMMYFUNCTION("""COMPUTED_VALUE"""),"Создан тикет")</f>
        <v>Создан тикет</v>
      </c>
      <c r="E16" s="8"/>
      <c r="F16" s="9" t="str">
        <f ca="1">IFERROR(__xludf.DUMMYFUNCTION("""COMPUTED_VALUE"""),"https://rdm.inventos.ru/issues/156599 ")</f>
        <v xml:space="preserve">https://rdm.inventos.ru/issues/156599 </v>
      </c>
      <c r="G16" s="8" t="str">
        <f ca="1">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8" t="str">
        <f ca="1">IFERROR(__xludf.DUMMYFUNCTION("""COMPUTED_VALUE"""),"9:00-10:00")</f>
        <v>9:00-10:00</v>
      </c>
      <c r="I16" s="8"/>
    </row>
    <row r="17" spans="1:9">
      <c r="A17" s="7"/>
      <c r="B17" s="8" t="str">
        <f ca="1">IFERROR(__xludf.DUMMYFUNCTION("""COMPUTED_VALUE"""),"Алексеева Александра")</f>
        <v>Алексеева Александра</v>
      </c>
      <c r="C17" s="8" t="str">
        <f ca="1">IFERROR(__xludf.DUMMYFUNCTION("""COMPUTED_VALUE"""),"Restream")</f>
        <v>Restream</v>
      </c>
      <c r="D17" s="8" t="str">
        <f ca="1">IFERROR(__xludf.DUMMYFUNCTION("""COMPUTED_VALUE"""),"Создан тикет")</f>
        <v>Создан тикет</v>
      </c>
      <c r="E17" s="8"/>
      <c r="F17" s="9" t="str">
        <f ca="1">IFERROR(__xludf.DUMMYFUNCTION("""COMPUTED_VALUE"""),"https://rdm.inventos.ru/issues/156599")</f>
        <v>https://rdm.inventos.ru/issues/156599</v>
      </c>
      <c r="G17" s="8" t="str">
        <f ca="1">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8" t="str">
        <f ca="1">IFERROR(__xludf.DUMMYFUNCTION("""COMPUTED_VALUE"""),"11:00-12:00")</f>
        <v>11:00-12:00</v>
      </c>
      <c r="I17" s="8"/>
    </row>
    <row r="18" spans="1:9">
      <c r="A18" s="7"/>
      <c r="B18" s="8" t="str">
        <f ca="1">IFERROR(__xludf.DUMMYFUNCTION("""COMPUTED_VALUE"""),"Тимохина Дарья ")</f>
        <v xml:space="preserve">Тимохина Дарья </v>
      </c>
      <c r="C18" s="8" t="str">
        <f ca="1">IFERROR(__xludf.DUMMYFUNCTION("""COMPUTED_VALUE"""),"ТВСтарт")</f>
        <v>ТВСтарт</v>
      </c>
      <c r="D18" s="8" t="str">
        <f ca="1">IFERROR(__xludf.DUMMYFUNCTION("""COMPUTED_VALUE"""),"Создан тикет")</f>
        <v>Создан тикет</v>
      </c>
      <c r="E18" s="9" t="str">
        <f ca="1">IFERROR(__xludf.DUMMYFUNCTION("""COMPUTED_VALUE"""),"https://rdm.inventos.ru/issues/157723")</f>
        <v>https://rdm.inventos.ru/issues/157723</v>
      </c>
      <c r="F18" s="8" t="str">
        <f ca="1">IFERROR(__xludf.DUMMYFUNCTION("""COMPUTED_VALUE"""),"Была аналогичная ситуация уже, создала тикет, работы ведутся. ")</f>
        <v xml:space="preserve">Была аналогичная ситуация уже, создала тикет, работы ведутся. </v>
      </c>
      <c r="G18" s="8" t="str">
        <f ca="1">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8" t="str">
        <f ca="1">IFERROR(__xludf.DUMMYFUNCTION("""COMPUTED_VALUE"""),"14:00-15:00")</f>
        <v>14:00-15:00</v>
      </c>
      <c r="I18" s="8"/>
    </row>
    <row r="19" spans="1:9">
      <c r="A19" s="7"/>
      <c r="B19" s="8" t="str">
        <f ca="1">IFERROR(__xludf.DUMMYFUNCTION("""COMPUTED_VALUE"""),"Червякова Ольга")</f>
        <v>Червякова Ольга</v>
      </c>
      <c r="C19" s="8" t="str">
        <f ca="1">IFERROR(__xludf.DUMMYFUNCTION("""COMPUTED_VALUE"""),"Restream")</f>
        <v>Restream</v>
      </c>
      <c r="D19" s="8" t="str">
        <f ca="1">IFERROR(__xludf.DUMMYFUNCTION("""COMPUTED_VALUE"""),"В работе")</f>
        <v>В работе</v>
      </c>
      <c r="E19" s="8" t="str">
        <f ca="1">IFERROR(__xludf.DUMMYFUNCTION("""COMPUTED_VALUE"""),"тикет на тестировании")</f>
        <v>тикет на тестировании</v>
      </c>
      <c r="F19" s="8"/>
      <c r="G19" s="8" t="str">
        <f ca="1">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8" t="str">
        <f ca="1">IFERROR(__xludf.DUMMYFUNCTION("""COMPUTED_VALUE"""),"20:00-21:00")</f>
        <v>20:00-21:00</v>
      </c>
      <c r="I19" s="8"/>
    </row>
    <row r="20" spans="1:9">
      <c r="A20" s="7"/>
      <c r="B20" s="8" t="str">
        <f ca="1">IFERROR(__xludf.DUMMYFUNCTION("""COMPUTED_VALUE"""),"Алексеева Александра")</f>
        <v>Алексеева Александра</v>
      </c>
      <c r="C20" s="8" t="str">
        <f ca="1">IFERROR(__xludf.DUMMYFUNCTION("""COMPUTED_VALUE"""),"МОНИКИ")</f>
        <v>МОНИКИ</v>
      </c>
      <c r="D20" s="8" t="str">
        <f ca="1">IFERROR(__xludf.DUMMYFUNCTION("""COMPUTED_VALUE"""),"Создан тикет")</f>
        <v>Создан тикет</v>
      </c>
      <c r="E20" s="8"/>
      <c r="F20" s="9" t="str">
        <f ca="1">IFERROR(__xludf.DUMMYFUNCTION("""COMPUTED_VALUE"""),"https://rdm.inventos.ru/issues/157875")</f>
        <v>https://rdm.inventos.ru/issues/157875</v>
      </c>
      <c r="G20" s="8" t="str">
        <f ca="1">IFERROR(__xludf.DUMMYFUNCTION("""COMPUTED_VALUE"""),"
Доброе утро коллеги!
https://wbnr.su:50443/rooms?meet=cf81c5e8-4966-44f0-85ea-f02769477297
посмотрите лекцию подалуйста
никто не может зайти")</f>
        <v xml:space="preserve">
Доброе утро коллеги!
https://wbnr.su:50443/rooms?meet=cf81c5e8-4966-44f0-85ea-f02769477297
посмотрите лекцию подалуйста
никто не может зайти</v>
      </c>
      <c r="H20" s="8" t="str">
        <f ca="1">IFERROR(__xludf.DUMMYFUNCTION("""COMPUTED_VALUE"""),"10:00-11:00")</f>
        <v>10:00-11:00</v>
      </c>
      <c r="I20" s="8"/>
    </row>
    <row r="21" spans="1:9">
      <c r="A21" s="7"/>
      <c r="B21" s="8" t="str">
        <f ca="1">IFERROR(__xludf.DUMMYFUNCTION("""COMPUTED_VALUE"""),"Алексеева Александра")</f>
        <v>Алексеева Александра</v>
      </c>
      <c r="C21" s="8" t="str">
        <f ca="1">IFERROR(__xludf.DUMMYFUNCTION("""COMPUTED_VALUE"""),"МОНИКИ")</f>
        <v>МОНИКИ</v>
      </c>
      <c r="D21" s="8" t="str">
        <f ca="1">IFERROR(__xludf.DUMMYFUNCTION("""COMPUTED_VALUE"""),"Создан тикет")</f>
        <v>Создан тикет</v>
      </c>
      <c r="E21" s="8"/>
      <c r="F21" s="9" t="str">
        <f ca="1">IFERROR(__xludf.DUMMYFUNCTION("""COMPUTED_VALUE"""),"https://rdm.inventos.ru/issues/157875")</f>
        <v>https://rdm.inventos.ru/issues/157875</v>
      </c>
      <c r="G21" s="8" t="str">
        <f ca="1">IFERROR(__xludf.DUMMYFUNCTION("""COMPUTED_VALUE"""),"Коллеги, лектора выкидывает с вебинара")</f>
        <v>Коллеги, лектора выкидывает с вебинара</v>
      </c>
      <c r="H21" s="8" t="str">
        <f ca="1">IFERROR(__xludf.DUMMYFUNCTION("""COMPUTED_VALUE"""),"10:00-11:00")</f>
        <v>10:00-11:00</v>
      </c>
      <c r="I21" s="8"/>
    </row>
    <row r="22" spans="1:9">
      <c r="A22" s="7"/>
      <c r="B22" s="8" t="str">
        <f ca="1">IFERROR(__xludf.DUMMYFUNCTION("""COMPUTED_VALUE"""),"Алексеева Александра")</f>
        <v>Алексеева Александра</v>
      </c>
      <c r="C22" s="8" t="str">
        <f ca="1">IFERROR(__xludf.DUMMYFUNCTION("""COMPUTED_VALUE"""),"МОНИКИ")</f>
        <v>МОНИКИ</v>
      </c>
      <c r="D22" s="8" t="str">
        <f ca="1">IFERROR(__xludf.DUMMYFUNCTION("""COMPUTED_VALUE"""),"Создан тикет")</f>
        <v>Создан тикет</v>
      </c>
      <c r="E22" s="8"/>
      <c r="F22" s="9" t="str">
        <f ca="1">IFERROR(__xludf.DUMMYFUNCTION("""COMPUTED_VALUE"""),"https://rdm.inventos.ru/issues/157875")</f>
        <v>https://rdm.inventos.ru/issues/157875</v>
      </c>
      <c r="G22" s="8" t="str">
        <f ca="1">IFERROR(__xludf.DUMMYFUNCTION("""COMPUTED_VALUE"""),"Доброе утро! История повторилась вчерашняя")</f>
        <v>Доброе утро! История повторилась вчерашняя</v>
      </c>
      <c r="H22" s="8" t="str">
        <f ca="1">IFERROR(__xludf.DUMMYFUNCTION("""COMPUTED_VALUE"""),"10:00-11:00")</f>
        <v>10:00-11:00</v>
      </c>
      <c r="I22" s="8"/>
    </row>
    <row r="23" spans="1:9">
      <c r="A23" s="7">
        <f ca="1">IFERROR(__xludf.DUMMYFUNCTION("""COMPUTED_VALUE"""),45714)</f>
        <v>45714</v>
      </c>
      <c r="B23" s="8" t="str">
        <f ca="1">IFERROR(__xludf.DUMMYFUNCTION("""COMPUTED_VALUE"""),"Алексеева Александра")</f>
        <v>Алексеева Александра</v>
      </c>
      <c r="C23" s="8" t="str">
        <f ca="1">IFERROR(__xludf.DUMMYFUNCTION("""COMPUTED_VALUE"""),"МатчТВ")</f>
        <v>МатчТВ</v>
      </c>
      <c r="D23" s="8" t="str">
        <f ca="1">IFERROR(__xludf.DUMMYFUNCTION("""COMPUTED_VALUE"""),"Создан тикет")</f>
        <v>Создан тикет</v>
      </c>
      <c r="E23" s="9" t="str">
        <f ca="1">IFERROR(__xludf.DUMMYFUNCTION("""COMPUTED_VALUE"""),"https://rdm.inventos.ru/issues/157987")</f>
        <v>https://rdm.inventos.ru/issues/157987</v>
      </c>
      <c r="F23" s="9" t="str">
        <f ca="1">IFERROR(__xludf.DUMMYFUNCTION("""COMPUTED_VALUE"""),"https://mm.inventos.ru/inventos/pl/at4z7asgdbdk3kni7yfs6shhkw")</f>
        <v>https://mm.inventos.ru/inventos/pl/at4z7asgdbdk3kni7yfs6shhkw</v>
      </c>
      <c r="G23" s="8" t="str">
        <f ca="1">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8" t="str">
        <f ca="1">IFERROR(__xludf.DUMMYFUNCTION("""COMPUTED_VALUE"""),"9:00-10:00")</f>
        <v>9:00-10:00</v>
      </c>
      <c r="I23" s="8"/>
    </row>
    <row r="24" spans="1:9">
      <c r="A24" s="7"/>
      <c r="B24" s="8" t="str">
        <f ca="1">IFERROR(__xludf.DUMMYFUNCTION("""COMPUTED_VALUE"""),"Алексеева Александра")</f>
        <v>Алексеева Александра</v>
      </c>
      <c r="C24" s="8" t="str">
        <f ca="1">IFERROR(__xludf.DUMMYFUNCTION("""COMPUTED_VALUE"""),"Restream")</f>
        <v>Restream</v>
      </c>
      <c r="D24" s="8" t="str">
        <f ca="1">IFERROR(__xludf.DUMMYFUNCTION("""COMPUTED_VALUE"""),"Создан тикет")</f>
        <v>Создан тикет</v>
      </c>
      <c r="E24" s="8"/>
      <c r="F24" s="8" t="str">
        <f ca="1">IFERROR(__xludf.DUMMYFUNCTION("""COMPUTED_VALUE"""),"https://rdm.inventos.ru/issues/156883   https://rdm.inventos.ru/issues/156587  https://rdm.inventos.ru/issues/156955")</f>
        <v>https://rdm.inventos.ru/issues/156883   https://rdm.inventos.ru/issues/156587  https://rdm.inventos.ru/issues/156955</v>
      </c>
      <c r="G24" s="8" t="str">
        <f ca="1">IFERROR(__xludf.DUMMYFUNCTION("""COMPUTED_VALUE"""),"Ошибка при авторизации на ютуб")</f>
        <v>Ошибка при авторизации на ютуб</v>
      </c>
      <c r="H24" s="8" t="str">
        <f ca="1">IFERROR(__xludf.DUMMYFUNCTION("""COMPUTED_VALUE"""),"12:00-13:00")</f>
        <v>12:00-13:00</v>
      </c>
      <c r="I24" s="8"/>
    </row>
    <row r="25" spans="1:9">
      <c r="A25" s="7"/>
      <c r="B25" s="8" t="str">
        <f ca="1">IFERROR(__xludf.DUMMYFUNCTION("""COMPUTED_VALUE"""),"Алексеева Александра")</f>
        <v>Алексеева Александра</v>
      </c>
      <c r="C25" s="8" t="str">
        <f ca="1">IFERROR(__xludf.DUMMYFUNCTION("""COMPUTED_VALUE"""),"Restream")</f>
        <v>Restream</v>
      </c>
      <c r="D25" s="8" t="str">
        <f ca="1">IFERROR(__xludf.DUMMYFUNCTION("""COMPUTED_VALUE"""),"Создан тикет")</f>
        <v>Создан тикет</v>
      </c>
      <c r="E25" s="8" t="str">
        <f ca="1">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8" t="str">
        <f ca="1">IFERROR(__xludf.DUMMYFUNCTION("""COMPUTED_VALUE"""),"https://rdm.inventos.ru/issues/156883.  https://rdm.inventos.ru/issues/156587.   https://rdm.inventos.ru/issues/156955")</f>
        <v>https://rdm.inventos.ru/issues/156883.  https://rdm.inventos.ru/issues/156587.   https://rdm.inventos.ru/issues/156955</v>
      </c>
      <c r="G25" s="8" t="str">
        <f ca="1">IFERROR(__xludf.DUMMYFUNCTION("""COMPUTED_VALUE"""),"Добрый день.Не работает чат на ютубе, только на твич")</f>
        <v>Добрый день.Не работает чат на ютубе, только на твич</v>
      </c>
      <c r="H25" s="8" t="str">
        <f ca="1">IFERROR(__xludf.DUMMYFUNCTION("""COMPUTED_VALUE"""),"13:00-14:00")</f>
        <v>13:00-14:00</v>
      </c>
      <c r="I25" s="8"/>
    </row>
    <row r="26" spans="1:9">
      <c r="A26" s="7"/>
      <c r="B26" s="8" t="str">
        <f ca="1">IFERROR(__xludf.DUMMYFUNCTION("""COMPUTED_VALUE"""),"Толкачев Егор")</f>
        <v>Толкачев Егор</v>
      </c>
      <c r="C26" s="8" t="str">
        <f ca="1">IFERROR(__xludf.DUMMYFUNCTION("""COMPUTED_VALUE"""),"Restream")</f>
        <v>Restream</v>
      </c>
      <c r="D26" s="8" t="str">
        <f ca="1">IFERROR(__xludf.DUMMYFUNCTION("""COMPUTED_VALUE"""),"В работе")</f>
        <v>В работе</v>
      </c>
      <c r="E26" s="8"/>
      <c r="F26" s="8"/>
      <c r="G26" s="8" t="str">
        <f ca="1">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8" t="str">
        <f ca="1">IFERROR(__xludf.DUMMYFUNCTION("""COMPUTED_VALUE"""),"20:00-21:00")</f>
        <v>20:00-21:00</v>
      </c>
      <c r="I26" s="8"/>
    </row>
    <row r="27" spans="1:9">
      <c r="A27" s="7"/>
      <c r="B27" s="8" t="str">
        <f ca="1">IFERROR(__xludf.DUMMYFUNCTION("""COMPUTED_VALUE"""),"Толкачев Егор")</f>
        <v>Толкачев Егор</v>
      </c>
      <c r="C27" s="8" t="str">
        <f ca="1">IFERROR(__xludf.DUMMYFUNCTION("""COMPUTED_VALUE"""),"Restream")</f>
        <v>Restream</v>
      </c>
      <c r="D27" s="8" t="str">
        <f ca="1">IFERROR(__xludf.DUMMYFUNCTION("""COMPUTED_VALUE"""),"В работе")</f>
        <v>В работе</v>
      </c>
      <c r="E27" s="8"/>
      <c r="F27" s="8"/>
      <c r="G27" s="8" t="str">
        <f ca="1">IFERROR(__xludf.DUMMYFUNCTION("""COMPUTED_VALUE"""),"опять с ВК нет комментариев*")</f>
        <v>опять с ВК нет комментариев*</v>
      </c>
      <c r="H27" s="8" t="str">
        <f ca="1">IFERROR(__xludf.DUMMYFUNCTION("""COMPUTED_VALUE"""),"19:00-20:00")</f>
        <v>19:00-20:00</v>
      </c>
      <c r="I27" s="8"/>
    </row>
    <row r="28" spans="1:9">
      <c r="A28" s="7"/>
      <c r="B28" s="8" t="str">
        <f ca="1">IFERROR(__xludf.DUMMYFUNCTION("""COMPUTED_VALUE"""),"Алексеева Александра")</f>
        <v>Алексеева Александра</v>
      </c>
      <c r="C28" s="8" t="str">
        <f ca="1">IFERROR(__xludf.DUMMYFUNCTION("""COMPUTED_VALUE"""),"МатчТВ")</f>
        <v>МатчТВ</v>
      </c>
      <c r="D28" s="8" t="str">
        <f ca="1">IFERROR(__xludf.DUMMYFUNCTION("""COMPUTED_VALUE"""),"Создан тикет")</f>
        <v>Создан тикет</v>
      </c>
      <c r="E28" s="8"/>
      <c r="F28" s="8" t="str">
        <f ca="1">IFERROR(__xludf.DUMMYFUNCTION("""COMPUTED_VALUE"""),"https://rdm.inventos.ru/issues/156703 
https://rdm.inventos.ru/issues/156771 ")</f>
        <v xml:space="preserve">https://rdm.inventos.ru/issues/156703 
https://rdm.inventos.ru/issues/156771 </v>
      </c>
      <c r="G28" s="8" t="str">
        <f ca="1">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8" t="str">
        <f ca="1">IFERROR(__xludf.DUMMYFUNCTION("""COMPUTED_VALUE"""),"10:00-11:00")</f>
        <v>10:00-11:00</v>
      </c>
    </row>
    <row r="29" spans="1:9">
      <c r="A29" s="7"/>
      <c r="B29" s="8" t="str">
        <f ca="1">IFERROR(__xludf.DUMMYFUNCTION("""COMPUTED_VALUE"""),"Червякова Ольга")</f>
        <v>Червякова Ольга</v>
      </c>
      <c r="C29" s="8" t="str">
        <f ca="1">IFERROR(__xludf.DUMMYFUNCTION("""COMPUTED_VALUE"""),"МатчТВ")</f>
        <v>МатчТВ</v>
      </c>
      <c r="D29" s="8" t="str">
        <f ca="1">IFERROR(__xludf.DUMMYFUNCTION("""COMPUTED_VALUE"""),"В работе")</f>
        <v>В работе</v>
      </c>
      <c r="E29" s="8"/>
      <c r="F29" s="8" t="str">
        <f ca="1">IFERROR(__xludf.DUMMYFUNCTION("""COMPUTED_VALUE"""),"Константин проверяет  на LG в офисе")</f>
        <v>Константин проверяет  на LG в офисе</v>
      </c>
      <c r="G29" s="8" t="str">
        <f ca="1">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8" t="str">
        <f ca="1">IFERROR(__xludf.DUMMYFUNCTION("""COMPUTED_VALUE"""),"20:00-21:00")</f>
        <v>20:00-21:00</v>
      </c>
      <c r="I29" s="8"/>
    </row>
    <row r="30" spans="1:9">
      <c r="A30" s="7"/>
      <c r="B30" s="8" t="str">
        <f ca="1">IFERROR(__xludf.DUMMYFUNCTION("""COMPUTED_VALUE"""),"Червякова Ольга")</f>
        <v>Червякова Ольга</v>
      </c>
      <c r="C30" s="8" t="str">
        <f ca="1">IFERROR(__xludf.DUMMYFUNCTION("""COMPUTED_VALUE"""),"МатчТВ")</f>
        <v>МатчТВ</v>
      </c>
      <c r="D30" s="8" t="str">
        <f ca="1">IFERROR(__xludf.DUMMYFUNCTION("""COMPUTED_VALUE"""),"В работе")</f>
        <v>В работе</v>
      </c>
      <c r="E30" s="8"/>
      <c r="F30" s="8"/>
      <c r="G30" s="8" t="str">
        <f ca="1">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8" t="str">
        <f ca="1">IFERROR(__xludf.DUMMYFUNCTION("""COMPUTED_VALUE"""),"17:00-18:00")</f>
        <v>17:00-18:00</v>
      </c>
      <c r="I30" s="8"/>
    </row>
    <row r="31" spans="1:9">
      <c r="A31" s="7"/>
      <c r="B31" s="8" t="str">
        <f ca="1">IFERROR(__xludf.DUMMYFUNCTION("""COMPUTED_VALUE"""),"Тимохина Дарья ")</f>
        <v xml:space="preserve">Тимохина Дарья </v>
      </c>
      <c r="C31" s="8" t="str">
        <f ca="1">IFERROR(__xludf.DUMMYFUNCTION("""COMPUTED_VALUE"""),"ТВСтарт")</f>
        <v>ТВСтарт</v>
      </c>
      <c r="D31" s="8" t="str">
        <f ca="1">IFERROR(__xludf.DUMMYFUNCTION("""COMPUTED_VALUE"""),"Создан тикет")</f>
        <v>Создан тикет</v>
      </c>
      <c r="E31" s="8"/>
      <c r="F31" s="8"/>
      <c r="G31" s="8" t="str">
        <f ca="1">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8" t="str">
        <f ca="1">IFERROR(__xludf.DUMMYFUNCTION("""COMPUTED_VALUE"""),"15:00-16:00")</f>
        <v>15:00-16:00</v>
      </c>
      <c r="I31" s="8"/>
    </row>
    <row r="32" spans="1:9">
      <c r="A32" s="7"/>
      <c r="B32" s="8" t="str">
        <f ca="1">IFERROR(__xludf.DUMMYFUNCTION("""COMPUTED_VALUE"""),"Григорьев Дмитрий")</f>
        <v>Григорьев Дмитрий</v>
      </c>
      <c r="C32" s="8" t="str">
        <f ca="1">IFERROR(__xludf.DUMMYFUNCTION("""COMPUTED_VALUE"""),"Restream")</f>
        <v>Restream</v>
      </c>
      <c r="D32" s="8" t="str">
        <f ca="1">IFERROR(__xludf.DUMMYFUNCTION("""COMPUTED_VALUE"""),"Создан тикет")</f>
        <v>Создан тикет</v>
      </c>
      <c r="E32" s="8"/>
      <c r="F32" s="9" t="str">
        <f ca="1">IFERROR(__xludf.DUMMYFUNCTION("""COMPUTED_VALUE"""),"https://rdm.inventos.ru/issues/156163")</f>
        <v>https://rdm.inventos.ru/issues/156163</v>
      </c>
      <c r="G32" s="8" t="str">
        <f ca="1">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8" t="str">
        <f ca="1">IFERROR(__xludf.DUMMYFUNCTION("""COMPUTED_VALUE"""),"13:00-14:00")</f>
        <v>13:00-14:00</v>
      </c>
      <c r="I32" s="8"/>
    </row>
    <row r="33" spans="1:9">
      <c r="A33" s="7"/>
      <c r="B33" s="8" t="str">
        <f ca="1">IFERROR(__xludf.DUMMYFUNCTION("""COMPUTED_VALUE"""),"Червякова Ольга")</f>
        <v>Червякова Ольга</v>
      </c>
      <c r="C33" s="8" t="str">
        <f ca="1">IFERROR(__xludf.DUMMYFUNCTION("""COMPUTED_VALUE"""),"ТВСтарт")</f>
        <v>ТВСтарт</v>
      </c>
      <c r="D33" s="8" t="str">
        <f ca="1">IFERROR(__xludf.DUMMYFUNCTION("""COMPUTED_VALUE"""),"Создан тикет")</f>
        <v>Создан тикет</v>
      </c>
      <c r="E33" s="8"/>
      <c r="F33" s="9" t="str">
        <f ca="1">IFERROR(__xludf.DUMMYFUNCTION("""COMPUTED_VALUE"""),"https://rdm.inventos.ru/issues/156475")</f>
        <v>https://rdm.inventos.ru/issues/156475</v>
      </c>
      <c r="G33" s="8" t="str">
        <f ca="1">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8" t="str">
        <f ca="1">IFERROR(__xludf.DUMMYFUNCTION("""COMPUTED_VALUE"""),"14:00-15:00")</f>
        <v>14:00-15:00</v>
      </c>
      <c r="I33" s="8"/>
    </row>
    <row r="34" spans="1:9">
      <c r="A34" s="7"/>
      <c r="B34" s="8" t="str">
        <f ca="1">IFERROR(__xludf.DUMMYFUNCTION("""COMPUTED_VALUE"""),"Червякова Ольга")</f>
        <v>Червякова Ольга</v>
      </c>
      <c r="C34" s="8" t="str">
        <f ca="1">IFERROR(__xludf.DUMMYFUNCTION("""COMPUTED_VALUE"""),"МатчТВ")</f>
        <v>МатчТВ</v>
      </c>
      <c r="D34" s="8" t="str">
        <f ca="1">IFERROR(__xludf.DUMMYFUNCTION("""COMPUTED_VALUE"""),"Создан тикет")</f>
        <v>Создан тикет</v>
      </c>
      <c r="E34" s="8"/>
      <c r="F34" s="9" t="str">
        <f ca="1">IFERROR(__xludf.DUMMYFUNCTION("""COMPUTED_VALUE"""),"https://rdm.inventos.ru/issues/155107")</f>
        <v>https://rdm.inventos.ru/issues/155107</v>
      </c>
      <c r="G34" s="8" t="str">
        <f ca="1">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8" t="str">
        <f ca="1">IFERROR(__xludf.DUMMYFUNCTION("""COMPUTED_VALUE"""),"15:00-16:00")</f>
        <v>15:00-16:00</v>
      </c>
      <c r="I34" s="8"/>
    </row>
    <row r="35" spans="1:9">
      <c r="A35" s="7"/>
      <c r="B35" s="8" t="str">
        <f ca="1">IFERROR(__xludf.DUMMYFUNCTION("""COMPUTED_VALUE"""),"Алексеева Александра")</f>
        <v>Алексеева Александра</v>
      </c>
      <c r="C35" s="8" t="str">
        <f ca="1">IFERROR(__xludf.DUMMYFUNCTION("""COMPUTED_VALUE"""),"МатчТВ")</f>
        <v>МатчТВ</v>
      </c>
      <c r="D35" s="8" t="str">
        <f ca="1">IFERROR(__xludf.DUMMYFUNCTION("""COMPUTED_VALUE"""),"Создан тикет")</f>
        <v>Создан тикет</v>
      </c>
      <c r="E35" s="8"/>
      <c r="F35" s="9" t="str">
        <f ca="1">IFERROR(__xludf.DUMMYFUNCTION("""COMPUTED_VALUE"""),"https://rdm.inventos.ru/issues/155131")</f>
        <v>https://rdm.inventos.ru/issues/155131</v>
      </c>
      <c r="G35" s="8" t="str">
        <f ca="1">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8" t="str">
        <f ca="1">IFERROR(__xludf.DUMMYFUNCTION("""COMPUTED_VALUE"""),"11:00-12:00")</f>
        <v>11:00-12:00</v>
      </c>
      <c r="I35" s="8"/>
    </row>
    <row r="36" spans="1:9">
      <c r="A36" s="7"/>
      <c r="B36" s="8" t="str">
        <f ca="1">IFERROR(__xludf.DUMMYFUNCTION("""COMPUTED_VALUE"""),"Червякова Ольга")</f>
        <v>Червякова Ольга</v>
      </c>
      <c r="C36" s="8" t="str">
        <f ca="1">IFERROR(__xludf.DUMMYFUNCTION("""COMPUTED_VALUE"""),"МатчТВ")</f>
        <v>МатчТВ</v>
      </c>
      <c r="D36" s="8" t="str">
        <f ca="1">IFERROR(__xludf.DUMMYFUNCTION("""COMPUTED_VALUE"""),"Создан тикет")</f>
        <v>Создан тикет</v>
      </c>
      <c r="E36" s="8"/>
      <c r="F36" s="9" t="str">
        <f ca="1">IFERROR(__xludf.DUMMYFUNCTION("""COMPUTED_VALUE"""),"https://rdm.inventos.ru/issues/155467")</f>
        <v>https://rdm.inventos.ru/issues/155467</v>
      </c>
      <c r="G36" s="8" t="str">
        <f ca="1">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8" t="str">
        <f ca="1">IFERROR(__xludf.DUMMYFUNCTION("""COMPUTED_VALUE"""),"22:00-23:00")</f>
        <v>22:00-23:00</v>
      </c>
      <c r="I36" s="8"/>
    </row>
    <row r="37" spans="1:9">
      <c r="A37" s="7"/>
      <c r="B37" s="8" t="str">
        <f ca="1">IFERROR(__xludf.DUMMYFUNCTION("""COMPUTED_VALUE"""),"Тимохина Дарья ")</f>
        <v xml:space="preserve">Тимохина Дарья </v>
      </c>
      <c r="C37" s="8" t="str">
        <f ca="1">IFERROR(__xludf.DUMMYFUNCTION("""COMPUTED_VALUE"""),"МатчТВ")</f>
        <v>МатчТВ</v>
      </c>
      <c r="D37" s="8" t="str">
        <f ca="1">IFERROR(__xludf.DUMMYFUNCTION("""COMPUTED_VALUE"""),"Создан тикет")</f>
        <v>Создан тикет</v>
      </c>
      <c r="E37" s="8"/>
      <c r="F37" s="9" t="str">
        <f ca="1">IFERROR(__xludf.DUMMYFUNCTION("""COMPUTED_VALUE"""),"https://rdm.inventos.ru/issues/154931")</f>
        <v>https://rdm.inventos.ru/issues/154931</v>
      </c>
      <c r="G37" s="8" t="str">
        <f ca="1">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8" t="str">
        <f ca="1">IFERROR(__xludf.DUMMYFUNCTION("""COMPUTED_VALUE"""),"14:00-15:00")</f>
        <v>14:00-15:00</v>
      </c>
      <c r="I37" s="8"/>
    </row>
    <row r="38" spans="1:9">
      <c r="A38" s="7"/>
      <c r="B38" s="8" t="str">
        <f ca="1">IFERROR(__xludf.DUMMYFUNCTION("""COMPUTED_VALUE"""),"Червякова Ольга")</f>
        <v>Червякова Ольга</v>
      </c>
      <c r="C38" s="8" t="str">
        <f ca="1">IFERROR(__xludf.DUMMYFUNCTION("""COMPUTED_VALUE"""),"МатчТВ")</f>
        <v>МатчТВ</v>
      </c>
      <c r="D38" s="8" t="str">
        <f ca="1">IFERROR(__xludf.DUMMYFUNCTION("""COMPUTED_VALUE"""),"Создан тикет")</f>
        <v>Создан тикет</v>
      </c>
      <c r="E38" s="8" t="str">
        <f ca="1">IFERROR(__xludf.DUMMYFUNCTION("""COMPUTED_VALUE"""),"Баг")</f>
        <v>Баг</v>
      </c>
      <c r="F38" s="8"/>
      <c r="G38" s="9" t="str">
        <f ca="1">IFERROR(__xludf.DUMMYFUNCTION("""COMPUTED_VALUE"""),"https://rdm.inventos.ru/issues/152223")</f>
        <v>https://rdm.inventos.ru/issues/152223</v>
      </c>
      <c r="H38" s="8" t="str">
        <f ca="1">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8"/>
    </row>
    <row r="39" spans="1:9">
      <c r="A39" s="7"/>
      <c r="B39" s="8" t="str">
        <f ca="1">IFERROR(__xludf.DUMMYFUNCTION("""COMPUTED_VALUE"""),"Курасов Павел")</f>
        <v>Курасов Павел</v>
      </c>
      <c r="C39" s="8" t="str">
        <f ca="1">IFERROR(__xludf.DUMMYFUNCTION("""COMPUTED_VALUE"""),"Ifree")</f>
        <v>Ifree</v>
      </c>
      <c r="D39" s="8" t="str">
        <f ca="1">IFERROR(__xludf.DUMMYFUNCTION("""COMPUTED_VALUE"""),"Создан тикет")</f>
        <v>Создан тикет</v>
      </c>
      <c r="E39" s="8"/>
      <c r="F39" s="9" t="str">
        <f ca="1">IFERROR(__xludf.DUMMYFUNCTION("""COMPUTED_VALUE"""),"https://rdm.inventos.ru/issues/152371")</f>
        <v>https://rdm.inventos.ru/issues/152371</v>
      </c>
      <c r="G39" s="8" t="str">
        <f ca="1">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8" t="str">
        <f ca="1">IFERROR(__xludf.DUMMYFUNCTION("""COMPUTED_VALUE"""),"10:00-11:00")</f>
        <v>10:00-11:00</v>
      </c>
      <c r="I39" s="8"/>
    </row>
    <row r="40" spans="1:9">
      <c r="A40" s="7"/>
      <c r="B40" s="8" t="str">
        <f ca="1">IFERROR(__xludf.DUMMYFUNCTION("""COMPUTED_VALUE"""),"Червякова Ольга")</f>
        <v>Червякова Ольга</v>
      </c>
      <c r="C40" s="8" t="str">
        <f ca="1">IFERROR(__xludf.DUMMYFUNCTION("""COMPUTED_VALUE"""),"ТВСтарт")</f>
        <v>ТВСтарт</v>
      </c>
      <c r="D40" s="8" t="str">
        <f ca="1">IFERROR(__xludf.DUMMYFUNCTION("""COMPUTED_VALUE"""),"Создан тикет")</f>
        <v>Создан тикет</v>
      </c>
      <c r="E40" s="8"/>
      <c r="F40" s="9" t="str">
        <f ca="1">IFERROR(__xludf.DUMMYFUNCTION("""COMPUTED_VALUE"""),"https://rdm.inventos.ru/issues/153355")</f>
        <v>https://rdm.inventos.ru/issues/153355</v>
      </c>
      <c r="G40" s="8" t="str">
        <f ca="1">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8" t="str">
        <f ca="1">IFERROR(__xludf.DUMMYFUNCTION("""COMPUTED_VALUE"""),"13:00-14:00")</f>
        <v>13:00-14:00</v>
      </c>
      <c r="I40" s="8"/>
    </row>
    <row r="41" spans="1:9">
      <c r="A41" s="7"/>
      <c r="B41" s="8" t="str">
        <f ca="1">IFERROR(__xludf.DUMMYFUNCTION("""COMPUTED_VALUE"""),"Толкачев Егор")</f>
        <v>Толкачев Егор</v>
      </c>
      <c r="C41" s="8" t="str">
        <f ca="1">IFERROR(__xludf.DUMMYFUNCTION("""COMPUTED_VALUE"""),"МатчТВ")</f>
        <v>МатчТВ</v>
      </c>
      <c r="D41" s="8" t="str">
        <f ca="1">IFERROR(__xludf.DUMMYFUNCTION("""COMPUTED_VALUE"""),"Создан тикет")</f>
        <v>Создан тикет</v>
      </c>
      <c r="E41" s="8" t="str">
        <f ca="1">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9" t="str">
        <f ca="1">IFERROR(__xludf.DUMMYFUNCTION("""COMPUTED_VALUE"""),"https://rdm.inventos.ru/issues/149919?issue_count=140&amp;issue_position=1&amp;next_issue_id=148855")</f>
        <v>https://rdm.inventos.ru/issues/149919?issue_count=140&amp;issue_position=1&amp;next_issue_id=148855</v>
      </c>
      <c r="G41" s="8" t="str">
        <f ca="1">IFERROR(__xludf.DUMMYFUNCTION("""COMPUTED_VALUE"""),"Добрый день. Не получается стартануть трансляцию")</f>
        <v>Добрый день. Не получается стартануть трансляцию</v>
      </c>
      <c r="H41" s="8" t="str">
        <f ca="1">IFERROR(__xludf.DUMMYFUNCTION("""COMPUTED_VALUE"""),"20:00-21:00")</f>
        <v>20:00-21:00</v>
      </c>
      <c r="I41" s="8"/>
    </row>
    <row r="42" spans="1:9">
      <c r="A42" s="7"/>
      <c r="B42" s="8" t="str">
        <f ca="1">IFERROR(__xludf.DUMMYFUNCTION("""COMPUTED_VALUE"""),"Червякова Ольга")</f>
        <v>Червякова Ольга</v>
      </c>
      <c r="C42" s="8" t="str">
        <f ca="1">IFERROR(__xludf.DUMMYFUNCTION("""COMPUTED_VALUE"""),"МатчТВ")</f>
        <v>МатчТВ</v>
      </c>
      <c r="D42" s="8" t="str">
        <f ca="1">IFERROR(__xludf.DUMMYFUNCTION("""COMPUTED_VALUE"""),"Создан тикет")</f>
        <v>Создан тикет</v>
      </c>
      <c r="E42" s="8" t="str">
        <f ca="1">IFERROR(__xludf.DUMMYFUNCTION("""COMPUTED_VALUE"""),"Передали данный запрос в работу разработчикам")</f>
        <v>Передали данный запрос в работу разработчикам</v>
      </c>
      <c r="F42" s="9" t="str">
        <f ca="1">IFERROR(__xludf.DUMMYFUNCTION("""COMPUTED_VALUE"""),"https://rdm.inventos.ru/issues/149955")</f>
        <v>https://rdm.inventos.ru/issues/149955</v>
      </c>
      <c r="G42" s="8" t="str">
        <f ca="1">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8" t="str">
        <f ca="1">IFERROR(__xludf.DUMMYFUNCTION("""COMPUTED_VALUE"""),"21:00-22:00")</f>
        <v>21:00-22:00</v>
      </c>
      <c r="I42" s="8"/>
    </row>
    <row r="43" spans="1:9">
      <c r="A43" s="7"/>
      <c r="B43" s="8"/>
      <c r="C43" s="8"/>
      <c r="D43" s="8"/>
      <c r="E43" s="8"/>
      <c r="F43" s="8"/>
      <c r="G43" s="8"/>
      <c r="H43" s="8"/>
      <c r="I43" s="8"/>
    </row>
    <row r="44" spans="1:9">
      <c r="A44" s="7"/>
      <c r="B44" s="8"/>
      <c r="C44" s="8"/>
      <c r="D44" s="8"/>
      <c r="E44" s="8"/>
      <c r="F44" s="8"/>
      <c r="G44" s="8"/>
      <c r="H44" s="8"/>
      <c r="I44" s="8"/>
    </row>
    <row r="45" spans="1:9">
      <c r="A45" s="7"/>
      <c r="B45" s="8"/>
      <c r="C45" s="8"/>
      <c r="D45" s="8"/>
      <c r="E45" s="8"/>
      <c r="F45" s="8"/>
      <c r="G45" s="8"/>
      <c r="H45" s="8"/>
      <c r="I45" s="8"/>
    </row>
    <row r="46" spans="1:9">
      <c r="A46" s="7"/>
      <c r="B46" s="8"/>
      <c r="C46" s="8"/>
      <c r="D46" s="8"/>
      <c r="E46" s="8"/>
      <c r="F46" s="8"/>
      <c r="G46" s="8"/>
      <c r="H46" s="8"/>
      <c r="I46" s="8"/>
    </row>
    <row r="47" spans="1:9">
      <c r="A47" s="7"/>
      <c r="B47" s="8"/>
      <c r="C47" s="8"/>
      <c r="D47" s="8"/>
      <c r="E47" s="8"/>
      <c r="F47" s="8"/>
      <c r="G47" s="8"/>
      <c r="H47" s="8"/>
      <c r="I47" s="8"/>
    </row>
    <row r="48" spans="1:9">
      <c r="A48" s="7"/>
      <c r="B48" s="8"/>
      <c r="C48" s="8"/>
      <c r="D48" s="8"/>
      <c r="E48" s="8"/>
      <c r="F48" s="8"/>
      <c r="G48" s="8"/>
      <c r="H48" s="8"/>
      <c r="I48" s="8"/>
    </row>
    <row r="49" spans="1:9">
      <c r="A49" s="7"/>
      <c r="B49" s="8"/>
      <c r="C49" s="8"/>
      <c r="D49" s="8"/>
      <c r="E49" s="8"/>
      <c r="F49" s="8"/>
      <c r="G49" s="8"/>
      <c r="H49" s="8"/>
      <c r="I49" s="8"/>
    </row>
    <row r="50" spans="1:9">
      <c r="A50" s="7"/>
      <c r="B50" s="8"/>
      <c r="C50" s="8"/>
      <c r="D50" s="8"/>
      <c r="E50" s="8"/>
      <c r="F50" s="8" t="s">
        <v>6</v>
      </c>
      <c r="G50" s="8"/>
      <c r="H50" s="8"/>
      <c r="I50" s="8"/>
    </row>
    <row r="51" spans="1:9">
      <c r="A51" s="7"/>
      <c r="B51" s="8"/>
      <c r="C51" s="8"/>
      <c r="D51" s="8"/>
      <c r="E51" s="8"/>
      <c r="F51" s="8"/>
      <c r="G51" s="8"/>
      <c r="H51" s="8"/>
      <c r="I51" s="8"/>
    </row>
    <row r="52" spans="1:9">
      <c r="A52" s="7"/>
      <c r="B52" s="8"/>
      <c r="C52" s="8"/>
      <c r="D52" s="8"/>
      <c r="E52" s="8"/>
      <c r="F52" s="8"/>
      <c r="G52" s="8"/>
      <c r="H52" s="8"/>
    </row>
    <row r="53" spans="1:9">
      <c r="A53" s="7"/>
      <c r="B53" s="8"/>
      <c r="C53" s="8"/>
      <c r="D53" s="8"/>
      <c r="E53" s="8"/>
      <c r="F53" s="8"/>
      <c r="G53" s="8"/>
      <c r="H53" s="8"/>
      <c r="I53" s="8"/>
    </row>
    <row r="54" spans="1:9">
      <c r="A54" s="7"/>
      <c r="B54" s="8"/>
      <c r="C54" s="8"/>
      <c r="D54" s="8"/>
      <c r="E54" s="8"/>
      <c r="F54" s="8"/>
      <c r="G54" s="8"/>
      <c r="H54" s="8"/>
      <c r="I54" s="8"/>
    </row>
    <row r="55" spans="1:9">
      <c r="A55" s="7"/>
      <c r="B55" s="8"/>
      <c r="C55" s="8"/>
      <c r="D55" s="8"/>
      <c r="E55" s="8"/>
      <c r="F55" s="8"/>
      <c r="G55" s="8"/>
      <c r="H55" s="8"/>
      <c r="I55" s="8"/>
    </row>
    <row r="56" spans="1:9">
      <c r="A56" s="7"/>
      <c r="B56" s="8"/>
      <c r="C56" s="8"/>
      <c r="D56" s="8"/>
      <c r="E56" s="8"/>
      <c r="F56" s="8"/>
      <c r="G56" s="8"/>
      <c r="H56" s="8"/>
      <c r="I56" s="8"/>
    </row>
    <row r="57" spans="1:9">
      <c r="A57" s="7"/>
      <c r="B57" s="8"/>
      <c r="C57" s="8"/>
      <c r="D57" s="8"/>
      <c r="E57" s="8"/>
      <c r="F57" s="8"/>
      <c r="G57" s="8"/>
      <c r="H57" s="8"/>
      <c r="I57" s="8"/>
    </row>
    <row r="58" spans="1:9">
      <c r="A58" s="7"/>
      <c r="B58" s="8"/>
      <c r="C58" s="8"/>
      <c r="D58" s="8"/>
      <c r="E58" s="8"/>
      <c r="F58" s="8"/>
      <c r="G58" s="8"/>
      <c r="H58" s="8"/>
      <c r="I58" s="8"/>
    </row>
    <row r="59" spans="1:9">
      <c r="A59" s="7"/>
      <c r="B59" s="8"/>
      <c r="C59" s="8"/>
      <c r="D59" s="8"/>
      <c r="E59" s="8"/>
      <c r="F59" s="8"/>
      <c r="G59" s="8"/>
      <c r="H59" s="8"/>
      <c r="I59" s="8"/>
    </row>
    <row r="60" spans="1:9">
      <c r="A60" s="7"/>
      <c r="B60" s="8"/>
      <c r="C60" s="8"/>
      <c r="D60" s="8"/>
      <c r="E60" s="8"/>
      <c r="F60" s="8"/>
      <c r="G60" s="8"/>
      <c r="H60" s="8"/>
      <c r="I60" s="8"/>
    </row>
    <row r="61" spans="1:9">
      <c r="A61" s="7"/>
      <c r="B61" s="8"/>
      <c r="C61" s="8"/>
      <c r="D61" s="8"/>
      <c r="E61" s="8"/>
      <c r="F61" s="8"/>
      <c r="G61" s="8"/>
      <c r="H61" s="8"/>
      <c r="I61" s="8"/>
    </row>
    <row r="62" spans="1:9">
      <c r="A62" s="7"/>
      <c r="B62" s="8"/>
      <c r="C62" s="8"/>
      <c r="D62" s="8"/>
      <c r="E62" s="8"/>
      <c r="F62" s="8"/>
      <c r="G62" s="8"/>
      <c r="H62" s="8"/>
      <c r="I62" s="8"/>
    </row>
    <row r="63" spans="1:9">
      <c r="A63" s="7"/>
      <c r="B63" s="8"/>
      <c r="C63" s="8"/>
      <c r="D63" s="8"/>
      <c r="E63" s="8"/>
      <c r="F63" s="8"/>
      <c r="G63" s="8"/>
      <c r="H63" s="8"/>
      <c r="I63" s="8"/>
    </row>
    <row r="64" spans="1:9">
      <c r="A64" s="7"/>
      <c r="B64" s="8"/>
      <c r="C64" s="8"/>
      <c r="D64" s="8"/>
      <c r="E64" s="8"/>
      <c r="F64" s="8"/>
      <c r="G64" s="8"/>
      <c r="H64" s="8"/>
      <c r="I64" s="8"/>
    </row>
    <row r="65" spans="1:9">
      <c r="A65" s="7"/>
      <c r="B65" s="8"/>
      <c r="C65" s="8"/>
      <c r="D65" s="8"/>
      <c r="E65" s="8"/>
      <c r="F65" s="8"/>
      <c r="G65" s="8"/>
      <c r="H65" s="8"/>
      <c r="I65" s="8"/>
    </row>
    <row r="66" spans="1:9">
      <c r="A66" s="7"/>
      <c r="B66" s="8"/>
      <c r="C66" s="8"/>
      <c r="D66" s="8"/>
      <c r="E66" s="8"/>
      <c r="F66" s="8"/>
      <c r="G66" s="8"/>
      <c r="H66" s="8"/>
      <c r="I66" s="8"/>
    </row>
    <row r="67" spans="1:9">
      <c r="A67" s="7"/>
      <c r="B67" s="8"/>
      <c r="C67" s="8"/>
      <c r="D67" s="8"/>
      <c r="E67" s="8"/>
      <c r="F67" s="8"/>
      <c r="G67" s="8"/>
      <c r="H67" s="8"/>
      <c r="I67" s="8"/>
    </row>
    <row r="68" spans="1:9">
      <c r="A68" s="7"/>
      <c r="B68" s="8"/>
      <c r="C68" s="8"/>
      <c r="D68" s="8"/>
      <c r="E68" s="8"/>
      <c r="F68" s="8"/>
      <c r="G68" s="8"/>
      <c r="H68" s="8"/>
      <c r="I68" s="8"/>
    </row>
    <row r="69" spans="1:9">
      <c r="A69" s="7"/>
      <c r="B69" s="8"/>
      <c r="C69" s="8"/>
      <c r="D69" s="8"/>
      <c r="E69" s="8"/>
      <c r="F69" s="8"/>
      <c r="G69" s="8"/>
      <c r="H69" s="8"/>
      <c r="I69" s="8"/>
    </row>
    <row r="70" spans="1:9">
      <c r="A70" s="7"/>
      <c r="B70" s="8"/>
      <c r="C70" s="8"/>
      <c r="D70" s="8"/>
      <c r="E70" s="8"/>
      <c r="F70" s="8"/>
      <c r="G70" s="8"/>
      <c r="H70" s="8"/>
      <c r="I70" s="8"/>
    </row>
    <row r="71" spans="1:9">
      <c r="A71" s="7"/>
      <c r="B71" s="8"/>
      <c r="C71" s="8"/>
      <c r="D71" s="8"/>
      <c r="E71" s="8"/>
      <c r="F71" s="8"/>
      <c r="G71" s="8"/>
      <c r="H71" s="8"/>
      <c r="I71" s="8"/>
    </row>
    <row r="72" spans="1:9">
      <c r="A72" s="7"/>
      <c r="B72" s="8"/>
      <c r="C72" s="8"/>
      <c r="D72" s="8"/>
      <c r="E72" s="8"/>
      <c r="F72" s="8"/>
      <c r="G72" s="8"/>
      <c r="H72" s="8"/>
      <c r="I72" s="8"/>
    </row>
    <row r="73" spans="1:9">
      <c r="A73" s="7"/>
      <c r="B73" s="8"/>
      <c r="C73" s="8"/>
      <c r="D73" s="8"/>
      <c r="E73" s="8"/>
      <c r="F73" s="8"/>
      <c r="G73" s="8"/>
      <c r="H73" s="8"/>
      <c r="I73" s="8"/>
    </row>
    <row r="74" spans="1:9">
      <c r="A74" s="7"/>
      <c r="B74" s="8"/>
      <c r="C74" s="8"/>
      <c r="D74" s="8"/>
      <c r="E74" s="8"/>
      <c r="F74" s="8"/>
      <c r="G74" s="8"/>
      <c r="H74" s="8"/>
      <c r="I74" s="8"/>
    </row>
    <row r="75" spans="1:9">
      <c r="A75" s="7"/>
      <c r="B75" s="8"/>
      <c r="C75" s="8"/>
      <c r="D75" s="8"/>
      <c r="E75" s="8"/>
      <c r="F75" s="8"/>
      <c r="G75" s="8"/>
      <c r="H75" s="8"/>
      <c r="I75" s="8"/>
    </row>
    <row r="76" spans="1:9">
      <c r="A76" s="7"/>
      <c r="B76" s="8"/>
      <c r="C76" s="8"/>
      <c r="D76" s="8"/>
      <c r="E76" s="8"/>
      <c r="F76" s="8"/>
      <c r="G76" s="8"/>
      <c r="H76" s="8"/>
      <c r="I76" s="8"/>
    </row>
    <row r="77" spans="1:9">
      <c r="A77" s="7"/>
      <c r="B77" s="8"/>
      <c r="C77" s="8"/>
      <c r="D77" s="8"/>
      <c r="E77" s="8"/>
      <c r="F77" s="8"/>
      <c r="G77" s="8"/>
      <c r="H77" s="8"/>
      <c r="I77" s="8"/>
    </row>
    <row r="78" spans="1:9">
      <c r="A78" s="7"/>
      <c r="B78" s="8"/>
      <c r="C78" s="8"/>
      <c r="D78" s="8"/>
      <c r="E78" s="8"/>
      <c r="F78" s="8"/>
      <c r="G78" s="8"/>
      <c r="H78" s="8"/>
      <c r="I78" s="8"/>
    </row>
    <row r="79" spans="1:9">
      <c r="A79" s="7"/>
      <c r="B79" s="8"/>
      <c r="C79" s="8"/>
      <c r="D79" s="8"/>
      <c r="E79" s="8"/>
      <c r="F79" s="8"/>
      <c r="G79" s="8"/>
      <c r="H79" s="8"/>
      <c r="I79" s="8"/>
    </row>
    <row r="80" spans="1:9">
      <c r="A80" s="7"/>
      <c r="B80" s="8"/>
      <c r="C80" s="8"/>
      <c r="D80" s="8"/>
      <c r="E80" s="8"/>
      <c r="F80" s="8"/>
      <c r="G80" s="8"/>
      <c r="H80" s="8"/>
      <c r="I80" s="8"/>
    </row>
    <row r="81" spans="1:9">
      <c r="A81" s="7"/>
      <c r="B81" s="8"/>
      <c r="C81" s="8"/>
      <c r="D81" s="8"/>
      <c r="E81" s="8"/>
      <c r="F81" s="8"/>
      <c r="G81" s="8"/>
      <c r="H81" s="8"/>
      <c r="I81" s="8"/>
    </row>
    <row r="82" spans="1:9">
      <c r="A82" s="7"/>
      <c r="B82" s="8"/>
      <c r="C82" s="8"/>
      <c r="D82" s="8"/>
      <c r="E82" s="8"/>
      <c r="F82" s="8"/>
      <c r="G82" s="8"/>
      <c r="H82" s="8"/>
      <c r="I82" s="8"/>
    </row>
    <row r="83" spans="1:9">
      <c r="A83" s="7"/>
      <c r="B83" s="8"/>
      <c r="C83" s="8"/>
      <c r="D83" s="8"/>
      <c r="E83" s="8"/>
      <c r="F83" s="8"/>
      <c r="G83" s="8"/>
      <c r="H83" s="8"/>
      <c r="I83" s="8"/>
    </row>
    <row r="84" spans="1:9">
      <c r="A84" s="7"/>
      <c r="B84" s="8"/>
      <c r="C84" s="8"/>
      <c r="D84" s="8"/>
      <c r="E84" s="8"/>
      <c r="F84" s="8"/>
      <c r="G84" s="8"/>
      <c r="H84" s="8"/>
      <c r="I84" s="8"/>
    </row>
    <row r="85" spans="1:9">
      <c r="A85" s="7"/>
      <c r="B85" s="8"/>
      <c r="C85" s="8"/>
      <c r="D85" s="8"/>
      <c r="E85" s="8"/>
      <c r="F85" s="8"/>
      <c r="G85" s="8"/>
      <c r="H85" s="8"/>
      <c r="I85" s="8"/>
    </row>
    <row r="86" spans="1:9">
      <c r="A86" s="7"/>
      <c r="B86" s="8"/>
      <c r="C86" s="8"/>
      <c r="D86" s="8"/>
      <c r="E86" s="8"/>
      <c r="F86" s="8"/>
      <c r="G86" s="8"/>
      <c r="H86" s="8"/>
      <c r="I86" s="8"/>
    </row>
    <row r="87" spans="1:9">
      <c r="A87" s="7"/>
      <c r="B87" s="8"/>
      <c r="C87" s="8"/>
      <c r="D87" s="8"/>
      <c r="E87" s="8"/>
      <c r="F87" s="8"/>
      <c r="G87" s="8"/>
      <c r="H87" s="8"/>
      <c r="I87" s="8"/>
    </row>
    <row r="88" spans="1:9">
      <c r="A88" s="7"/>
      <c r="B88" s="8"/>
      <c r="C88" s="8"/>
      <c r="D88" s="8"/>
      <c r="E88" s="8"/>
      <c r="F88" s="8"/>
      <c r="G88" s="8"/>
      <c r="H88" s="8"/>
      <c r="I88" s="8"/>
    </row>
    <row r="89" spans="1:9">
      <c r="A89" s="7"/>
      <c r="B89" s="8"/>
      <c r="C89" s="8"/>
      <c r="D89" s="8"/>
      <c r="E89" s="8"/>
      <c r="F89" s="8"/>
      <c r="G89" s="8"/>
      <c r="H89" s="8"/>
      <c r="I89" s="8"/>
    </row>
    <row r="90" spans="1:9">
      <c r="A90" s="7"/>
      <c r="B90" s="8"/>
      <c r="C90" s="8"/>
      <c r="D90" s="8"/>
      <c r="E90" s="8"/>
      <c r="F90" s="8"/>
      <c r="G90" s="8"/>
      <c r="H90" s="8"/>
      <c r="I90" s="8"/>
    </row>
    <row r="91" spans="1:9">
      <c r="A91" s="7"/>
      <c r="B91" s="8"/>
      <c r="C91" s="8"/>
      <c r="D91" s="8"/>
      <c r="E91" s="8"/>
      <c r="F91" s="8"/>
      <c r="G91" s="8"/>
      <c r="H91" s="8"/>
      <c r="I91" s="8"/>
    </row>
    <row r="92" spans="1:9">
      <c r="A92" s="7"/>
      <c r="B92" s="8"/>
      <c r="C92" s="8"/>
      <c r="D92" s="8"/>
      <c r="E92" s="8"/>
      <c r="F92" s="8"/>
      <c r="G92" s="8"/>
      <c r="H92" s="8"/>
      <c r="I92" s="8"/>
    </row>
    <row r="93" spans="1:9">
      <c r="A93" s="7"/>
      <c r="B93" s="8"/>
      <c r="C93" s="8"/>
      <c r="D93" s="8"/>
      <c r="E93" s="8"/>
      <c r="F93" s="8"/>
      <c r="G93" s="8"/>
      <c r="H93" s="8"/>
      <c r="I93" s="8"/>
    </row>
    <row r="94" spans="1:9">
      <c r="A94" s="7"/>
      <c r="B94" s="8"/>
      <c r="C94" s="8"/>
      <c r="D94" s="8"/>
      <c r="E94" s="8"/>
      <c r="F94" s="8"/>
      <c r="G94" s="8"/>
      <c r="H94" s="8"/>
      <c r="I94" s="8"/>
    </row>
    <row r="95" spans="1:9">
      <c r="A95" s="7"/>
      <c r="B95" s="8"/>
      <c r="C95" s="8"/>
      <c r="D95" s="8"/>
      <c r="E95" s="8"/>
      <c r="F95" s="8"/>
      <c r="G95" s="8"/>
      <c r="H95" s="8"/>
      <c r="I95" s="8"/>
    </row>
    <row r="96" spans="1:9">
      <c r="A96" s="7"/>
      <c r="B96" s="8"/>
      <c r="C96" s="8"/>
      <c r="D96" s="8"/>
      <c r="E96" s="8"/>
      <c r="F96" s="8"/>
      <c r="G96" s="8"/>
      <c r="H96" s="8"/>
      <c r="I96" s="8"/>
    </row>
    <row r="97" spans="1:9">
      <c r="A97" s="7"/>
      <c r="B97" s="8"/>
      <c r="C97" s="8"/>
      <c r="D97" s="8"/>
      <c r="E97" s="8"/>
      <c r="F97" s="8"/>
      <c r="G97" s="8"/>
      <c r="H97" s="8"/>
      <c r="I97" s="8"/>
    </row>
    <row r="98" spans="1:9">
      <c r="A98" s="7"/>
      <c r="B98" s="8"/>
      <c r="C98" s="8"/>
      <c r="D98" s="8"/>
      <c r="E98" s="8"/>
      <c r="F98" s="8"/>
      <c r="G98" s="8"/>
      <c r="H98" s="8"/>
      <c r="I98" s="8"/>
    </row>
    <row r="99" spans="1:9">
      <c r="A99" s="7"/>
      <c r="B99" s="8"/>
      <c r="C99" s="8"/>
      <c r="D99" s="8"/>
      <c r="E99" s="8"/>
      <c r="F99" s="8"/>
      <c r="G99" s="8"/>
      <c r="H99" s="8"/>
      <c r="I99" s="8"/>
    </row>
    <row r="100" spans="1:9">
      <c r="A100" s="7"/>
      <c r="B100" s="8"/>
      <c r="C100" s="8"/>
      <c r="D100" s="8"/>
      <c r="E100" s="8"/>
      <c r="F100" s="8"/>
      <c r="G100" s="8"/>
      <c r="H100" s="8"/>
      <c r="I100" s="8"/>
    </row>
    <row r="101" spans="1:9">
      <c r="A101" s="7"/>
      <c r="B101" s="8"/>
      <c r="C101" s="8"/>
      <c r="D101" s="8"/>
      <c r="E101" s="8"/>
      <c r="F101" s="8"/>
      <c r="G101" s="8"/>
      <c r="H101" s="8"/>
      <c r="I101" s="8"/>
    </row>
    <row r="102" spans="1:9">
      <c r="A102" s="7"/>
      <c r="B102" s="8"/>
      <c r="C102" s="8"/>
      <c r="D102" s="8"/>
      <c r="E102" s="8"/>
      <c r="F102" s="8"/>
      <c r="G102" s="8"/>
      <c r="H102" s="8"/>
      <c r="I102" s="8"/>
    </row>
    <row r="103" spans="1:9">
      <c r="A103" s="7"/>
      <c r="B103" s="8"/>
      <c r="C103" s="8"/>
      <c r="D103" s="8"/>
      <c r="E103" s="8"/>
      <c r="F103" s="8"/>
      <c r="G103" s="8"/>
      <c r="H103" s="8"/>
      <c r="I103" s="8"/>
    </row>
    <row r="104" spans="1:9">
      <c r="A104" s="7"/>
      <c r="B104" s="8"/>
      <c r="C104" s="8"/>
      <c r="D104" s="8"/>
      <c r="E104" s="8"/>
      <c r="F104" s="8"/>
      <c r="G104" s="8"/>
      <c r="H104" s="8"/>
      <c r="I104" s="8"/>
    </row>
    <row r="105" spans="1:9">
      <c r="A105" s="7"/>
      <c r="B105" s="8"/>
      <c r="C105" s="8"/>
      <c r="D105" s="8"/>
      <c r="E105" s="8"/>
      <c r="F105" s="8"/>
      <c r="G105" s="8"/>
      <c r="H105" s="8"/>
      <c r="I105" s="8"/>
    </row>
    <row r="106" spans="1:9">
      <c r="A106" s="7"/>
      <c r="B106" s="8"/>
      <c r="C106" s="8"/>
      <c r="D106" s="8"/>
      <c r="E106" s="8"/>
      <c r="F106" s="8"/>
      <c r="G106" s="8"/>
      <c r="H106" s="8"/>
      <c r="I106" s="8"/>
    </row>
    <row r="107" spans="1:9">
      <c r="A107" s="7"/>
      <c r="B107" s="8"/>
      <c r="C107" s="8"/>
      <c r="D107" s="8"/>
      <c r="E107" s="8"/>
      <c r="F107" s="8"/>
      <c r="G107" s="8"/>
      <c r="H107" s="8"/>
      <c r="I107" s="8"/>
    </row>
    <row r="108" spans="1:9">
      <c r="A108" s="7"/>
      <c r="B108" s="8"/>
      <c r="C108" s="8"/>
      <c r="D108" s="8"/>
      <c r="E108" s="8"/>
      <c r="F108" s="8"/>
      <c r="G108" s="8"/>
      <c r="H108" s="8"/>
      <c r="I108" s="8"/>
    </row>
    <row r="109" spans="1:9">
      <c r="A109" s="7"/>
      <c r="B109" s="8"/>
      <c r="C109" s="8"/>
      <c r="D109" s="8"/>
      <c r="E109" s="8"/>
      <c r="F109" s="8"/>
      <c r="G109" s="8"/>
      <c r="H109" s="8"/>
      <c r="I109" s="8"/>
    </row>
    <row r="110" spans="1:9">
      <c r="A110" s="7"/>
      <c r="B110" s="8"/>
      <c r="C110" s="8"/>
      <c r="D110" s="8"/>
      <c r="E110" s="8"/>
      <c r="F110" s="8"/>
      <c r="G110" s="8"/>
      <c r="H110" s="8"/>
      <c r="I110" s="8"/>
    </row>
    <row r="111" spans="1:9">
      <c r="A111" s="7"/>
      <c r="B111" s="8"/>
      <c r="C111" s="8"/>
      <c r="D111" s="8"/>
      <c r="E111" s="8"/>
      <c r="F111" s="8"/>
      <c r="G111" s="8"/>
      <c r="H111" s="8"/>
      <c r="I111" s="8"/>
    </row>
    <row r="112" spans="1:9">
      <c r="A112" s="7"/>
      <c r="B112" s="8"/>
      <c r="C112" s="8"/>
      <c r="D112" s="8"/>
      <c r="E112" s="8"/>
      <c r="F112" s="8"/>
      <c r="G112" s="8"/>
      <c r="H112" s="8"/>
      <c r="I112" s="8"/>
    </row>
    <row r="113" spans="1:9">
      <c r="A113" s="7"/>
      <c r="B113" s="8"/>
      <c r="C113" s="8"/>
      <c r="D113" s="8"/>
      <c r="E113" s="8"/>
      <c r="F113" s="8"/>
      <c r="G113" s="8"/>
      <c r="H113" s="8"/>
      <c r="I113" s="8"/>
    </row>
    <row r="114" spans="1:9">
      <c r="A114" s="7"/>
      <c r="B114" s="8"/>
      <c r="C114" s="8"/>
      <c r="D114" s="8"/>
      <c r="E114" s="8"/>
      <c r="F114" s="8"/>
      <c r="G114" s="8"/>
      <c r="H114" s="8"/>
      <c r="I114" s="8"/>
    </row>
    <row r="115" spans="1:9">
      <c r="A115" s="7"/>
      <c r="B115" s="8"/>
      <c r="C115" s="8"/>
      <c r="D115" s="8"/>
      <c r="E115" s="8"/>
      <c r="F115" s="8"/>
      <c r="G115" s="8"/>
      <c r="H115" s="8"/>
      <c r="I115" s="8"/>
    </row>
    <row r="116" spans="1:9">
      <c r="A116" s="7"/>
      <c r="B116" s="8"/>
      <c r="C116" s="8"/>
      <c r="D116" s="8"/>
      <c r="E116" s="8"/>
      <c r="F116" s="8"/>
      <c r="G116" s="8"/>
      <c r="H116" s="8"/>
      <c r="I116" s="8"/>
    </row>
    <row r="117" spans="1:9">
      <c r="A117" s="7"/>
      <c r="B117" s="8"/>
      <c r="C117" s="8"/>
      <c r="D117" s="8"/>
      <c r="E117" s="8"/>
      <c r="F117" s="8"/>
      <c r="G117" s="8"/>
      <c r="H117" s="8"/>
      <c r="I117" s="8"/>
    </row>
    <row r="118" spans="1:9">
      <c r="A118" s="7"/>
      <c r="B118" s="8"/>
      <c r="C118" s="8"/>
      <c r="D118" s="8"/>
      <c r="E118" s="8"/>
      <c r="F118" s="8"/>
      <c r="G118" s="8"/>
      <c r="H118" s="8"/>
      <c r="I118" s="8"/>
    </row>
    <row r="119" spans="1:9">
      <c r="A119" s="7"/>
      <c r="B119" s="8"/>
      <c r="C119" s="8"/>
      <c r="D119" s="8"/>
      <c r="E119" s="8"/>
      <c r="F119" s="8"/>
      <c r="G119" s="8"/>
      <c r="H119" s="8"/>
      <c r="I119" s="8"/>
    </row>
    <row r="120" spans="1:9">
      <c r="A120" s="7"/>
      <c r="B120" s="8"/>
      <c r="C120" s="8"/>
      <c r="D120" s="8"/>
      <c r="E120" s="8"/>
      <c r="F120" s="8"/>
      <c r="G120" s="8"/>
      <c r="H120" s="8"/>
      <c r="I120" s="8"/>
    </row>
    <row r="121" spans="1:9">
      <c r="A121" s="7"/>
      <c r="B121" s="8"/>
      <c r="C121" s="8"/>
      <c r="D121" s="8"/>
      <c r="E121" s="8"/>
      <c r="F121" s="8"/>
      <c r="G121" s="8"/>
      <c r="H121" s="8"/>
      <c r="I121" s="8"/>
    </row>
    <row r="122" spans="1:9">
      <c r="A122" s="7"/>
      <c r="B122" s="8"/>
      <c r="C122" s="8"/>
      <c r="D122" s="8"/>
      <c r="E122" s="8"/>
      <c r="F122" s="8"/>
      <c r="G122" s="8"/>
      <c r="H122" s="8"/>
      <c r="I122" s="8"/>
    </row>
    <row r="123" spans="1:9">
      <c r="A123" s="7"/>
      <c r="B123" s="8"/>
      <c r="C123" s="8"/>
      <c r="D123" s="8"/>
      <c r="E123" s="8"/>
      <c r="F123" s="8"/>
      <c r="G123" s="8"/>
      <c r="H123" s="8"/>
      <c r="I123" s="8"/>
    </row>
    <row r="124" spans="1:9">
      <c r="A124" s="7"/>
      <c r="B124" s="8"/>
      <c r="C124" s="8"/>
      <c r="D124" s="8"/>
      <c r="E124" s="8"/>
      <c r="F124" s="8"/>
      <c r="G124" s="8"/>
      <c r="H124" s="8"/>
      <c r="I124" s="8"/>
    </row>
    <row r="125" spans="1:9">
      <c r="A125" s="7"/>
      <c r="B125" s="8"/>
      <c r="C125" s="8"/>
      <c r="D125" s="8"/>
      <c r="E125" s="8"/>
      <c r="F125" s="8"/>
      <c r="G125" s="8"/>
      <c r="H125" s="8"/>
      <c r="I125" s="8"/>
    </row>
    <row r="126" spans="1:9">
      <c r="A126" s="7"/>
      <c r="B126" s="8"/>
      <c r="C126" s="8"/>
      <c r="D126" s="8"/>
      <c r="E126" s="8"/>
      <c r="F126" s="8"/>
      <c r="G126" s="8"/>
      <c r="H126" s="8"/>
      <c r="I126" s="8"/>
    </row>
    <row r="127" spans="1:9">
      <c r="A127" s="7"/>
      <c r="B127" s="8"/>
      <c r="C127" s="8"/>
      <c r="D127" s="8"/>
      <c r="E127" s="8"/>
      <c r="F127" s="8"/>
      <c r="G127" s="8"/>
      <c r="H127" s="8"/>
      <c r="I127" s="8"/>
    </row>
    <row r="128" spans="1:9">
      <c r="A128" s="7"/>
      <c r="B128" s="8"/>
      <c r="C128" s="8"/>
      <c r="D128" s="8"/>
      <c r="E128" s="8"/>
      <c r="F128" s="8"/>
      <c r="G128" s="8"/>
      <c r="H128" s="8"/>
      <c r="I128" s="8"/>
    </row>
    <row r="129" spans="1:9">
      <c r="A129" s="7"/>
      <c r="B129" s="8"/>
      <c r="C129" s="8"/>
      <c r="D129" s="8"/>
      <c r="E129" s="8"/>
      <c r="F129" s="8"/>
      <c r="G129" s="8"/>
      <c r="H129" s="8"/>
      <c r="I129" s="8"/>
    </row>
    <row r="130" spans="1:9">
      <c r="A130" s="7"/>
      <c r="B130" s="8"/>
      <c r="C130" s="8"/>
      <c r="D130" s="8"/>
      <c r="E130" s="8"/>
      <c r="F130" s="8"/>
      <c r="G130" s="8"/>
      <c r="H130" s="8"/>
      <c r="I130" s="8"/>
    </row>
    <row r="131" spans="1:9">
      <c r="A131" s="7"/>
      <c r="B131" s="8"/>
      <c r="C131" s="8"/>
      <c r="D131" s="8"/>
      <c r="E131" s="8"/>
      <c r="F131" s="8"/>
      <c r="G131" s="8"/>
      <c r="H131" s="8"/>
      <c r="I131" s="8"/>
    </row>
    <row r="132" spans="1:9">
      <c r="A132" s="7"/>
      <c r="B132" s="8"/>
      <c r="C132" s="8"/>
      <c r="D132" s="8"/>
      <c r="E132" s="8"/>
      <c r="F132" s="8"/>
      <c r="G132" s="8"/>
      <c r="H132" s="8"/>
      <c r="I132" s="8"/>
    </row>
    <row r="133" spans="1:9">
      <c r="A133" s="7"/>
      <c r="B133" s="8"/>
      <c r="C133" s="8"/>
      <c r="D133" s="8"/>
      <c r="E133" s="8"/>
      <c r="F133" s="8"/>
      <c r="G133" s="8"/>
      <c r="H133" s="8"/>
      <c r="I133" s="8"/>
    </row>
    <row r="134" spans="1:9">
      <c r="A134" s="7"/>
      <c r="B134" s="8"/>
      <c r="C134" s="8"/>
      <c r="D134" s="8"/>
      <c r="E134" s="8"/>
      <c r="F134" s="8"/>
      <c r="G134" s="8"/>
      <c r="H134" s="8"/>
      <c r="I134" s="8"/>
    </row>
    <row r="135" spans="1:9">
      <c r="A135" s="7"/>
      <c r="B135" s="8"/>
      <c r="C135" s="8"/>
      <c r="D135" s="8"/>
      <c r="E135" s="8"/>
      <c r="F135" s="8"/>
      <c r="G135" s="8"/>
      <c r="H135" s="8"/>
      <c r="I135" s="8"/>
    </row>
    <row r="136" spans="1:9">
      <c r="A136" s="7"/>
      <c r="B136" s="8"/>
      <c r="C136" s="8"/>
      <c r="D136" s="8"/>
      <c r="E136" s="8"/>
      <c r="F136" s="8"/>
      <c r="G136" s="8"/>
      <c r="H136" s="8"/>
      <c r="I136" s="8"/>
    </row>
    <row r="137" spans="1:9">
      <c r="A137" s="7"/>
      <c r="B137" s="8"/>
      <c r="C137" s="8"/>
      <c r="D137" s="8"/>
      <c r="E137" s="8"/>
      <c r="F137" s="8"/>
      <c r="G137" s="8"/>
      <c r="H137" s="8"/>
      <c r="I137" s="8"/>
    </row>
    <row r="138" spans="1:9">
      <c r="A138" s="7"/>
      <c r="B138" s="8"/>
      <c r="C138" s="8"/>
      <c r="D138" s="8"/>
      <c r="E138" s="8"/>
      <c r="F138" s="8"/>
      <c r="G138" s="8"/>
      <c r="H138" s="8"/>
      <c r="I138" s="8"/>
    </row>
    <row r="139" spans="1:9">
      <c r="A139" s="7"/>
      <c r="B139" s="8"/>
      <c r="C139" s="8"/>
      <c r="D139" s="8"/>
      <c r="E139" s="8"/>
      <c r="F139" s="8"/>
      <c r="G139" s="8"/>
      <c r="H139" s="8"/>
      <c r="I139" s="8"/>
    </row>
    <row r="140" spans="1:9">
      <c r="A140" s="7"/>
      <c r="B140" s="8"/>
      <c r="C140" s="8"/>
      <c r="D140" s="8"/>
      <c r="E140" s="8"/>
      <c r="F140" s="8"/>
      <c r="G140" s="8"/>
      <c r="H140" s="8"/>
      <c r="I140" s="8"/>
    </row>
    <row r="141" spans="1:9">
      <c r="A141" s="7"/>
      <c r="B141" s="8"/>
      <c r="C141" s="8"/>
      <c r="D141" s="8"/>
      <c r="E141" s="8"/>
      <c r="F141" s="8"/>
      <c r="G141" s="8"/>
      <c r="H141" s="8"/>
      <c r="I141" s="8"/>
    </row>
    <row r="142" spans="1:9">
      <c r="A142" s="7"/>
      <c r="B142" s="8"/>
      <c r="C142" s="8"/>
      <c r="D142" s="8"/>
      <c r="E142" s="8"/>
      <c r="F142" s="8"/>
      <c r="G142" s="8"/>
      <c r="H142" s="8"/>
      <c r="I142" s="8"/>
    </row>
    <row r="143" spans="1:9">
      <c r="A143" s="7"/>
      <c r="B143" s="8"/>
      <c r="C143" s="8"/>
      <c r="D143" s="8"/>
      <c r="E143" s="8"/>
      <c r="F143" s="8"/>
      <c r="G143" s="8"/>
      <c r="H143" s="8"/>
      <c r="I143" s="8"/>
    </row>
    <row r="144" spans="1:9">
      <c r="A144" s="7"/>
      <c r="B144" s="8"/>
      <c r="C144" s="8"/>
      <c r="D144" s="8"/>
      <c r="E144" s="8"/>
      <c r="F144" s="8"/>
      <c r="G144" s="8"/>
      <c r="H144" s="8"/>
      <c r="I144" s="8"/>
    </row>
    <row r="145" spans="1:9">
      <c r="A145" s="7"/>
      <c r="B145" s="8"/>
      <c r="C145" s="8"/>
      <c r="D145" s="8"/>
      <c r="E145" s="8"/>
      <c r="F145" s="8"/>
      <c r="G145" s="8"/>
      <c r="H145" s="8"/>
      <c r="I145" s="8"/>
    </row>
    <row r="146" spans="1:9">
      <c r="A146" s="7"/>
      <c r="B146" s="8"/>
      <c r="C146" s="8"/>
      <c r="D146" s="8"/>
      <c r="E146" s="8"/>
      <c r="F146" s="8"/>
      <c r="G146" s="8"/>
      <c r="H146" s="8"/>
      <c r="I146" s="8"/>
    </row>
    <row r="147" spans="1:9">
      <c r="A147" s="7"/>
      <c r="B147" s="8"/>
      <c r="C147" s="8"/>
      <c r="D147" s="8"/>
      <c r="E147" s="8"/>
      <c r="F147" s="8"/>
      <c r="G147" s="8"/>
      <c r="H147" s="8"/>
      <c r="I147" s="8"/>
    </row>
    <row r="148" spans="1:9">
      <c r="A148" s="7"/>
      <c r="B148" s="8"/>
      <c r="C148" s="8"/>
      <c r="D148" s="8"/>
      <c r="E148" s="8"/>
      <c r="F148" s="8"/>
      <c r="G148" s="8"/>
      <c r="H148" s="8"/>
      <c r="I148" s="8"/>
    </row>
    <row r="149" spans="1:9">
      <c r="A149" s="7"/>
      <c r="B149" s="8"/>
      <c r="C149" s="8"/>
      <c r="D149" s="8"/>
      <c r="E149" s="8"/>
      <c r="F149" s="8"/>
      <c r="G149" s="8"/>
      <c r="H149" s="8"/>
      <c r="I149" s="8"/>
    </row>
    <row r="150" spans="1:9">
      <c r="A150" s="7"/>
      <c r="B150" s="8"/>
      <c r="C150" s="8"/>
      <c r="D150" s="8"/>
      <c r="E150" s="8"/>
      <c r="F150" s="8"/>
      <c r="G150" s="8"/>
      <c r="H150" s="8"/>
      <c r="I150" s="8"/>
    </row>
    <row r="151" spans="1:9">
      <c r="A151" s="7"/>
      <c r="B151" s="8"/>
      <c r="C151" s="8"/>
      <c r="D151" s="8"/>
      <c r="E151" s="8"/>
      <c r="F151" s="8"/>
      <c r="G151" s="8"/>
      <c r="H151" s="8"/>
      <c r="I151" s="8"/>
    </row>
    <row r="152" spans="1:9">
      <c r="A152" s="7"/>
      <c r="B152" s="8"/>
      <c r="C152" s="8"/>
      <c r="D152" s="8"/>
      <c r="E152" s="8"/>
      <c r="F152" s="8"/>
      <c r="G152" s="8"/>
      <c r="H152" s="8"/>
      <c r="I152" s="8"/>
    </row>
    <row r="153" spans="1:9">
      <c r="A153" s="7"/>
      <c r="B153" s="8"/>
      <c r="C153" s="8"/>
      <c r="D153" s="8"/>
      <c r="E153" s="8"/>
      <c r="F153" s="8"/>
      <c r="G153" s="8"/>
      <c r="H153" s="8"/>
      <c r="I153" s="8"/>
    </row>
    <row r="154" spans="1:9">
      <c r="A154" s="7"/>
      <c r="B154" s="8"/>
      <c r="C154" s="8"/>
      <c r="D154" s="8"/>
      <c r="E154" s="8"/>
      <c r="F154" s="8"/>
      <c r="G154" s="8"/>
      <c r="H154" s="8"/>
      <c r="I154" s="8"/>
    </row>
    <row r="155" spans="1:9">
      <c r="A155" s="7"/>
      <c r="B155" s="8"/>
      <c r="C155" s="8"/>
      <c r="D155" s="8"/>
      <c r="E155" s="8"/>
      <c r="F155" s="8"/>
      <c r="G155" s="8"/>
      <c r="H155" s="8"/>
      <c r="I155" s="8"/>
    </row>
    <row r="156" spans="1:9">
      <c r="A156" s="7"/>
      <c r="B156" s="8"/>
      <c r="C156" s="8"/>
      <c r="D156" s="8"/>
      <c r="E156" s="8"/>
      <c r="F156" s="8"/>
      <c r="G156" s="8"/>
      <c r="H156" s="8"/>
      <c r="I156" s="8"/>
    </row>
    <row r="157" spans="1:9">
      <c r="A157" s="7"/>
      <c r="B157" s="8"/>
      <c r="C157" s="8"/>
      <c r="D157" s="8"/>
      <c r="E157" s="8"/>
      <c r="F157" s="8"/>
      <c r="G157" s="8"/>
      <c r="H157" s="8"/>
      <c r="I157" s="8"/>
    </row>
    <row r="158" spans="1:9">
      <c r="A158" s="7"/>
      <c r="B158" s="8"/>
      <c r="C158" s="8"/>
      <c r="D158" s="8"/>
      <c r="E158" s="8"/>
      <c r="F158" s="8"/>
      <c r="G158" s="8"/>
      <c r="H158" s="8"/>
      <c r="I158" s="8"/>
    </row>
    <row r="159" spans="1:9">
      <c r="A159" s="7"/>
      <c r="B159" s="8"/>
      <c r="C159" s="8"/>
      <c r="D159" s="8"/>
      <c r="E159" s="8"/>
      <c r="F159" s="8"/>
      <c r="G159" s="8"/>
      <c r="H159" s="8"/>
      <c r="I159" s="8"/>
    </row>
    <row r="160" spans="1:9">
      <c r="A160" s="7"/>
      <c r="B160" s="8"/>
      <c r="C160" s="8"/>
      <c r="D160" s="8"/>
      <c r="E160" s="8"/>
      <c r="F160" s="8"/>
      <c r="G160" s="8"/>
      <c r="H160" s="8"/>
      <c r="I160" s="8"/>
    </row>
    <row r="161" spans="1:9">
      <c r="A161" s="7"/>
      <c r="B161" s="8"/>
      <c r="C161" s="8"/>
      <c r="D161" s="8"/>
      <c r="E161" s="8"/>
      <c r="F161" s="8"/>
      <c r="G161" s="8"/>
      <c r="H161" s="8"/>
      <c r="I161" s="8"/>
    </row>
    <row r="162" spans="1:9">
      <c r="A162" s="7"/>
      <c r="B162" s="8"/>
      <c r="C162" s="8"/>
      <c r="D162" s="8"/>
      <c r="E162" s="8"/>
      <c r="F162" s="8"/>
      <c r="G162" s="8"/>
      <c r="H162" s="8"/>
      <c r="I162" s="8"/>
    </row>
    <row r="163" spans="1:9">
      <c r="A163" s="7"/>
      <c r="B163" s="8"/>
      <c r="C163" s="8"/>
      <c r="D163" s="8"/>
      <c r="E163" s="8"/>
      <c r="F163" s="8"/>
      <c r="G163" s="8"/>
      <c r="H163" s="8"/>
      <c r="I163" s="8"/>
    </row>
    <row r="164" spans="1:9">
      <c r="A164" s="7"/>
      <c r="B164" s="8"/>
      <c r="C164" s="8"/>
      <c r="D164" s="8"/>
      <c r="E164" s="8"/>
      <c r="F164" s="8"/>
      <c r="G164" s="8"/>
      <c r="H164" s="8"/>
      <c r="I164" s="8"/>
    </row>
    <row r="165" spans="1:9">
      <c r="A165" s="7"/>
      <c r="B165" s="8"/>
      <c r="C165" s="8"/>
      <c r="D165" s="8"/>
      <c r="E165" s="8"/>
      <c r="F165" s="8"/>
      <c r="G165" s="8"/>
      <c r="H165" s="8"/>
      <c r="I165" s="8"/>
    </row>
    <row r="166" spans="1:9">
      <c r="A166" s="7"/>
      <c r="B166" s="8"/>
      <c r="C166" s="8"/>
      <c r="D166" s="8"/>
      <c r="E166" s="8"/>
      <c r="F166" s="8"/>
      <c r="G166" s="8"/>
      <c r="H166" s="8"/>
      <c r="I166" s="8"/>
    </row>
    <row r="167" spans="1:9">
      <c r="A167" s="7"/>
      <c r="B167" s="8"/>
      <c r="C167" s="8"/>
      <c r="D167" s="8"/>
      <c r="E167" s="8"/>
      <c r="F167" s="8"/>
      <c r="G167" s="8"/>
      <c r="H167" s="8"/>
      <c r="I167" s="8"/>
    </row>
    <row r="168" spans="1:9">
      <c r="A168" s="7"/>
      <c r="B168" s="8"/>
      <c r="C168" s="8"/>
      <c r="D168" s="8"/>
      <c r="E168" s="8"/>
      <c r="F168" s="8"/>
      <c r="G168" s="8"/>
      <c r="H168" s="8"/>
      <c r="I168" s="8"/>
    </row>
    <row r="169" spans="1:9">
      <c r="A169" s="7"/>
      <c r="B169" s="8"/>
      <c r="C169" s="8"/>
      <c r="D169" s="8"/>
      <c r="E169" s="8"/>
      <c r="F169" s="8"/>
      <c r="G169" s="8"/>
      <c r="H169" s="8"/>
      <c r="I169" s="8"/>
    </row>
    <row r="170" spans="1:9">
      <c r="A170" s="7"/>
      <c r="B170" s="8"/>
      <c r="C170" s="8"/>
      <c r="D170" s="8"/>
      <c r="E170" s="8"/>
      <c r="F170" s="8"/>
      <c r="G170" s="8"/>
      <c r="H170" s="8"/>
      <c r="I170" s="8"/>
    </row>
    <row r="171" spans="1:9">
      <c r="A171" s="7"/>
      <c r="B171" s="8"/>
      <c r="C171" s="8"/>
      <c r="D171" s="8"/>
      <c r="E171" s="8"/>
      <c r="F171" s="8"/>
      <c r="G171" s="8"/>
      <c r="H171" s="8"/>
      <c r="I171" s="8"/>
    </row>
    <row r="172" spans="1:9">
      <c r="A172" s="7"/>
      <c r="B172" s="8"/>
      <c r="C172" s="8"/>
      <c r="D172" s="8"/>
      <c r="E172" s="8"/>
      <c r="F172" s="8"/>
      <c r="G172" s="8"/>
      <c r="H172" s="8"/>
      <c r="I172" s="8"/>
    </row>
    <row r="173" spans="1:9">
      <c r="A173" s="7"/>
      <c r="B173" s="8"/>
      <c r="C173" s="8"/>
      <c r="D173" s="8"/>
      <c r="E173" s="8"/>
      <c r="F173" s="8"/>
      <c r="G173" s="8"/>
      <c r="H173" s="8"/>
      <c r="I173" s="8"/>
    </row>
    <row r="174" spans="1:9">
      <c r="A174" s="7"/>
      <c r="B174" s="8"/>
      <c r="C174" s="8"/>
      <c r="D174" s="8"/>
      <c r="E174" s="8"/>
      <c r="F174" s="8"/>
      <c r="G174" s="8"/>
      <c r="H174" s="8"/>
      <c r="I174" s="8"/>
    </row>
    <row r="175" spans="1:9">
      <c r="A175" s="7"/>
      <c r="B175" s="8"/>
      <c r="C175" s="8"/>
      <c r="D175" s="8"/>
      <c r="E175" s="8"/>
      <c r="F175" s="8"/>
      <c r="G175" s="8"/>
      <c r="H175" s="8"/>
      <c r="I175" s="8"/>
    </row>
    <row r="176" spans="1:9">
      <c r="A176" s="7"/>
      <c r="B176" s="8"/>
      <c r="C176" s="8"/>
      <c r="D176" s="8"/>
      <c r="E176" s="8"/>
      <c r="F176" s="8"/>
      <c r="G176" s="8"/>
      <c r="H176" s="8"/>
      <c r="I176" s="8"/>
    </row>
    <row r="177" spans="1:9">
      <c r="A177" s="7"/>
      <c r="B177" s="8"/>
      <c r="C177" s="8"/>
      <c r="D177" s="8"/>
      <c r="E177" s="8"/>
      <c r="F177" s="8"/>
      <c r="G177" s="8"/>
      <c r="H177" s="8"/>
      <c r="I177" s="8"/>
    </row>
    <row r="178" spans="1:9">
      <c r="A178" s="7"/>
      <c r="B178" s="8"/>
      <c r="C178" s="8"/>
      <c r="D178" s="8"/>
      <c r="E178" s="8"/>
      <c r="F178" s="8"/>
      <c r="G178" s="8"/>
      <c r="H178" s="8"/>
      <c r="I178" s="8"/>
    </row>
    <row r="179" spans="1:9">
      <c r="A179" s="7"/>
      <c r="B179" s="8"/>
      <c r="C179" s="8"/>
      <c r="D179" s="8"/>
      <c r="E179" s="8"/>
      <c r="F179" s="8"/>
      <c r="G179" s="8"/>
      <c r="H179" s="8"/>
      <c r="I179" s="8"/>
    </row>
    <row r="180" spans="1:9">
      <c r="A180" s="7"/>
      <c r="B180" s="8"/>
      <c r="C180" s="8"/>
      <c r="D180" s="8"/>
      <c r="E180" s="8"/>
      <c r="F180" s="8"/>
      <c r="G180" s="8"/>
      <c r="H180" s="8"/>
      <c r="I180" s="8"/>
    </row>
    <row r="181" spans="1:9">
      <c r="A181" s="7"/>
      <c r="B181" s="8"/>
      <c r="C181" s="8"/>
      <c r="D181" s="8"/>
      <c r="E181" s="8"/>
      <c r="F181" s="8"/>
      <c r="G181" s="8"/>
      <c r="H181" s="8"/>
      <c r="I181" s="8"/>
    </row>
    <row r="182" spans="1:9">
      <c r="A182" s="7"/>
      <c r="B182" s="8"/>
      <c r="C182" s="8"/>
      <c r="D182" s="8"/>
      <c r="E182" s="8"/>
      <c r="F182" s="8"/>
      <c r="G182" s="8"/>
      <c r="H182" s="8"/>
      <c r="I182" s="8"/>
    </row>
    <row r="183" spans="1:9">
      <c r="A183" s="7"/>
      <c r="B183" s="8"/>
      <c r="C183" s="8"/>
      <c r="D183" s="8"/>
      <c r="E183" s="8"/>
      <c r="F183" s="8"/>
      <c r="G183" s="8"/>
      <c r="H183" s="8"/>
      <c r="I183" s="8"/>
    </row>
    <row r="184" spans="1:9">
      <c r="A184" s="7"/>
      <c r="B184" s="8"/>
      <c r="C184" s="8"/>
      <c r="D184" s="8"/>
      <c r="E184" s="8"/>
      <c r="F184" s="8"/>
      <c r="G184" s="8"/>
      <c r="H184" s="8"/>
      <c r="I184" s="8"/>
    </row>
    <row r="185" spans="1:9">
      <c r="A185" s="7"/>
      <c r="B185" s="8"/>
      <c r="C185" s="8"/>
      <c r="D185" s="8"/>
      <c r="E185" s="8"/>
      <c r="F185" s="8"/>
      <c r="G185" s="8"/>
      <c r="H185" s="8"/>
      <c r="I185" s="8"/>
    </row>
    <row r="186" spans="1:9">
      <c r="A186" s="7"/>
      <c r="B186" s="8"/>
      <c r="C186" s="8"/>
      <c r="D186" s="8"/>
      <c r="E186" s="8"/>
      <c r="F186" s="8"/>
      <c r="G186" s="8"/>
      <c r="H186" s="8"/>
      <c r="I186" s="8"/>
    </row>
    <row r="187" spans="1:9">
      <c r="A187" s="7"/>
      <c r="B187" s="8"/>
      <c r="C187" s="8"/>
      <c r="D187" s="8"/>
      <c r="E187" s="8"/>
      <c r="F187" s="8"/>
      <c r="G187" s="8"/>
      <c r="H187" s="8"/>
      <c r="I187" s="8"/>
    </row>
    <row r="188" spans="1:9">
      <c r="A188" s="7"/>
      <c r="B188" s="8"/>
      <c r="C188" s="8"/>
      <c r="D188" s="8"/>
      <c r="E188" s="8"/>
      <c r="F188" s="8"/>
      <c r="G188" s="8"/>
      <c r="H188" s="8"/>
      <c r="I188" s="8"/>
    </row>
    <row r="189" spans="1:9">
      <c r="A189" s="7"/>
      <c r="B189" s="8"/>
      <c r="C189" s="8"/>
      <c r="D189" s="8"/>
      <c r="E189" s="8"/>
      <c r="F189" s="8"/>
      <c r="G189" s="8"/>
      <c r="H189" s="8"/>
      <c r="I189" s="8"/>
    </row>
    <row r="190" spans="1:9">
      <c r="A190" s="7"/>
      <c r="B190" s="8"/>
      <c r="C190" s="8"/>
      <c r="D190" s="8"/>
      <c r="E190" s="8"/>
      <c r="F190" s="8"/>
      <c r="G190" s="8"/>
      <c r="H190" s="8"/>
      <c r="I190" s="8"/>
    </row>
    <row r="191" spans="1:9">
      <c r="A191" s="7"/>
      <c r="B191" s="8"/>
      <c r="C191" s="8"/>
      <c r="D191" s="8"/>
      <c r="E191" s="8"/>
      <c r="F191" s="8"/>
      <c r="G191" s="8"/>
      <c r="H191" s="8"/>
      <c r="I191" s="8"/>
    </row>
    <row r="192" spans="1:9">
      <c r="A192" s="7"/>
      <c r="B192" s="8"/>
      <c r="C192" s="8"/>
      <c r="D192" s="8"/>
      <c r="E192" s="8"/>
      <c r="F192" s="8"/>
      <c r="G192" s="8"/>
      <c r="H192" s="8"/>
      <c r="I192" s="8"/>
    </row>
    <row r="193" spans="1:9">
      <c r="A193" s="7"/>
      <c r="B193" s="8"/>
      <c r="C193" s="8"/>
      <c r="D193" s="8"/>
      <c r="E193" s="8"/>
      <c r="F193" s="8"/>
      <c r="G193" s="8"/>
      <c r="H193" s="8"/>
      <c r="I193" s="8"/>
    </row>
    <row r="194" spans="1:9">
      <c r="A194" s="7"/>
      <c r="B194" s="8"/>
      <c r="C194" s="8"/>
      <c r="D194" s="8"/>
      <c r="E194" s="8"/>
      <c r="F194" s="8"/>
      <c r="G194" s="8"/>
      <c r="H194" s="8"/>
      <c r="I194" s="8"/>
    </row>
    <row r="195" spans="1:9">
      <c r="A195" s="7"/>
      <c r="B195" s="8"/>
      <c r="C195" s="8"/>
      <c r="D195" s="8"/>
      <c r="E195" s="8"/>
      <c r="F195" s="8"/>
      <c r="G195" s="8"/>
      <c r="H195" s="8"/>
      <c r="I195" s="8"/>
    </row>
    <row r="196" spans="1:9">
      <c r="A196" s="7"/>
      <c r="B196" s="8"/>
      <c r="C196" s="8"/>
      <c r="D196" s="8"/>
      <c r="E196" s="8"/>
      <c r="F196" s="8"/>
      <c r="G196" s="8"/>
      <c r="H196" s="8"/>
      <c r="I196" s="8"/>
    </row>
    <row r="197" spans="1:9">
      <c r="A197" s="7"/>
      <c r="B197" s="8"/>
      <c r="C197" s="8"/>
      <c r="D197" s="8"/>
      <c r="E197" s="8"/>
      <c r="F197" s="8"/>
      <c r="G197" s="8"/>
      <c r="H197" s="8"/>
      <c r="I197" s="8"/>
    </row>
    <row r="198" spans="1:9">
      <c r="A198" s="7"/>
      <c r="B198" s="8"/>
      <c r="C198" s="8"/>
      <c r="D198" s="8"/>
      <c r="E198" s="8"/>
      <c r="F198" s="8"/>
      <c r="G198" s="8"/>
      <c r="H198" s="8"/>
      <c r="I198" s="8"/>
    </row>
    <row r="199" spans="1:9">
      <c r="A199" s="7"/>
      <c r="B199" s="8"/>
      <c r="C199" s="8"/>
      <c r="D199" s="8"/>
      <c r="E199" s="8"/>
      <c r="F199" s="8"/>
      <c r="G199" s="8"/>
      <c r="H199" s="8"/>
      <c r="I199" s="8"/>
    </row>
    <row r="200" spans="1:9">
      <c r="A200" s="7"/>
      <c r="B200" s="8"/>
      <c r="C200" s="8"/>
      <c r="D200" s="8"/>
      <c r="E200" s="8"/>
      <c r="F200" s="8"/>
      <c r="G200" s="8"/>
      <c r="H200" s="8"/>
      <c r="I200" s="8"/>
    </row>
    <row r="201" spans="1:9">
      <c r="A201" s="7"/>
      <c r="B201" s="8"/>
      <c r="C201" s="8"/>
      <c r="D201" s="8"/>
      <c r="E201" s="8"/>
      <c r="F201" s="8"/>
      <c r="G201" s="8"/>
      <c r="H201" s="8"/>
      <c r="I201" s="8"/>
    </row>
    <row r="202" spans="1:9">
      <c r="A202" s="7"/>
      <c r="B202" s="8"/>
      <c r="C202" s="8"/>
      <c r="D202" s="8"/>
      <c r="E202" s="8"/>
      <c r="F202" s="8"/>
      <c r="G202" s="8"/>
      <c r="H202" s="8"/>
      <c r="I202" s="8"/>
    </row>
    <row r="203" spans="1:9">
      <c r="A203" s="7"/>
      <c r="B203" s="8"/>
      <c r="C203" s="8"/>
      <c r="D203" s="8"/>
      <c r="E203" s="8"/>
      <c r="F203" s="8"/>
      <c r="G203" s="8"/>
      <c r="H203" s="8"/>
      <c r="I203" s="8"/>
    </row>
    <row r="204" spans="1:9">
      <c r="A204" s="7"/>
      <c r="B204" s="8"/>
      <c r="C204" s="8"/>
      <c r="D204" s="8"/>
      <c r="E204" s="8"/>
      <c r="F204" s="8"/>
      <c r="G204" s="8"/>
      <c r="H204" s="8"/>
      <c r="I204" s="8"/>
    </row>
    <row r="205" spans="1:9">
      <c r="A205" s="7"/>
      <c r="B205" s="8"/>
      <c r="C205" s="8"/>
      <c r="D205" s="8"/>
      <c r="E205" s="8"/>
      <c r="F205" s="8"/>
      <c r="G205" s="8"/>
      <c r="H205" s="8"/>
      <c r="I205" s="8"/>
    </row>
    <row r="206" spans="1:9">
      <c r="A206" s="7"/>
      <c r="B206" s="8"/>
      <c r="C206" s="8"/>
      <c r="D206" s="8"/>
      <c r="E206" s="8"/>
      <c r="F206" s="8"/>
      <c r="G206" s="8"/>
      <c r="H206" s="8"/>
      <c r="I206" s="8"/>
    </row>
    <row r="207" spans="1:9">
      <c r="A207" s="7"/>
      <c r="B207" s="8"/>
      <c r="C207" s="8"/>
      <c r="D207" s="8"/>
      <c r="E207" s="8"/>
      <c r="F207" s="8"/>
      <c r="G207" s="8"/>
      <c r="H207" s="8"/>
      <c r="I207" s="8"/>
    </row>
    <row r="208" spans="1:9">
      <c r="A208" s="7"/>
      <c r="B208" s="8"/>
      <c r="C208" s="8"/>
      <c r="D208" s="8"/>
      <c r="E208" s="8"/>
      <c r="F208" s="8"/>
      <c r="G208" s="8"/>
      <c r="H208" s="8"/>
      <c r="I208" s="8"/>
    </row>
    <row r="209" spans="1:9">
      <c r="A209" s="7"/>
      <c r="B209" s="8"/>
      <c r="C209" s="8"/>
      <c r="D209" s="8"/>
      <c r="E209" s="8"/>
      <c r="F209" s="8"/>
      <c r="G209" s="8"/>
      <c r="H209" s="8"/>
      <c r="I209" s="8"/>
    </row>
    <row r="210" spans="1:9">
      <c r="A210" s="7"/>
      <c r="B210" s="8"/>
      <c r="C210" s="8"/>
      <c r="D210" s="8"/>
      <c r="E210" s="8"/>
      <c r="F210" s="8"/>
      <c r="G210" s="8"/>
      <c r="H210" s="8"/>
      <c r="I210" s="8"/>
    </row>
    <row r="211" spans="1:9">
      <c r="A211" s="7"/>
      <c r="B211" s="8"/>
      <c r="C211" s="8"/>
      <c r="D211" s="8"/>
      <c r="E211" s="8"/>
      <c r="F211" s="8"/>
      <c r="G211" s="8"/>
      <c r="H211" s="8"/>
      <c r="I211" s="8"/>
    </row>
    <row r="212" spans="1:9">
      <c r="A212" s="7"/>
      <c r="B212" s="8"/>
      <c r="C212" s="8"/>
      <c r="D212" s="8"/>
      <c r="E212" s="8"/>
      <c r="F212" s="8"/>
      <c r="G212" s="8"/>
      <c r="H212" s="8"/>
      <c r="I212" s="8"/>
    </row>
    <row r="213" spans="1:9">
      <c r="A213" s="7"/>
      <c r="B213" s="8"/>
      <c r="C213" s="8"/>
      <c r="D213" s="8"/>
      <c r="E213" s="8"/>
      <c r="F213" s="8"/>
      <c r="G213" s="8"/>
      <c r="H213" s="8"/>
      <c r="I213" s="8"/>
    </row>
    <row r="214" spans="1:9">
      <c r="A214" s="7"/>
      <c r="B214" s="8"/>
      <c r="C214" s="8"/>
      <c r="D214" s="8"/>
      <c r="E214" s="8"/>
      <c r="F214" s="8"/>
      <c r="G214" s="8"/>
      <c r="H214" s="8"/>
      <c r="I214" s="8"/>
    </row>
    <row r="215" spans="1:9">
      <c r="A215" s="7"/>
      <c r="B215" s="8"/>
      <c r="C215" s="8"/>
      <c r="D215" s="8"/>
      <c r="E215" s="8"/>
      <c r="F215" s="8"/>
      <c r="G215" s="8"/>
      <c r="H215" s="8"/>
      <c r="I215" s="8"/>
    </row>
    <row r="216" spans="1:9">
      <c r="A216" s="7"/>
      <c r="B216" s="8"/>
      <c r="C216" s="8"/>
      <c r="D216" s="8"/>
      <c r="E216" s="8"/>
      <c r="F216" s="8"/>
      <c r="G216" s="8"/>
      <c r="H216" s="8"/>
      <c r="I216" s="8"/>
    </row>
    <row r="217" spans="1:9">
      <c r="A217" s="7"/>
      <c r="B217" s="8"/>
      <c r="C217" s="8"/>
      <c r="D217" s="8"/>
      <c r="E217" s="8"/>
      <c r="F217" s="8"/>
      <c r="G217" s="8"/>
      <c r="H217" s="8"/>
      <c r="I217" s="8"/>
    </row>
    <row r="218" spans="1:9">
      <c r="A218" s="7"/>
      <c r="B218" s="8"/>
      <c r="C218" s="8"/>
      <c r="D218" s="8"/>
      <c r="E218" s="8"/>
      <c r="F218" s="8"/>
      <c r="G218" s="8"/>
      <c r="H218" s="8"/>
      <c r="I218" s="8"/>
    </row>
    <row r="219" spans="1:9">
      <c r="A219" s="7"/>
      <c r="B219" s="8"/>
      <c r="C219" s="8"/>
      <c r="D219" s="8"/>
      <c r="E219" s="8"/>
      <c r="F219" s="8"/>
      <c r="G219" s="8"/>
      <c r="H219" s="8"/>
      <c r="I219" s="8"/>
    </row>
    <row r="220" spans="1:9">
      <c r="A220" s="7"/>
      <c r="B220" s="8"/>
      <c r="C220" s="8"/>
      <c r="D220" s="8"/>
      <c r="E220" s="8"/>
      <c r="F220" s="8"/>
      <c r="G220" s="8"/>
      <c r="H220" s="8"/>
      <c r="I220" s="8"/>
    </row>
    <row r="221" spans="1:9">
      <c r="A221" s="7"/>
      <c r="B221" s="8"/>
      <c r="C221" s="8"/>
      <c r="D221" s="8"/>
      <c r="E221" s="8"/>
      <c r="F221" s="8"/>
      <c r="G221" s="8"/>
      <c r="H221" s="8"/>
      <c r="I221" s="8"/>
    </row>
    <row r="222" spans="1:9">
      <c r="A222" s="7"/>
      <c r="B222" s="8"/>
      <c r="C222" s="8"/>
      <c r="D222" s="8"/>
      <c r="E222" s="8"/>
      <c r="F222" s="8"/>
      <c r="G222" s="8"/>
      <c r="H222" s="8"/>
      <c r="I222" s="8"/>
    </row>
    <row r="223" spans="1:9">
      <c r="A223" s="7"/>
      <c r="B223" s="8"/>
      <c r="C223" s="8"/>
      <c r="D223" s="8"/>
      <c r="E223" s="8"/>
      <c r="F223" s="8"/>
      <c r="G223" s="8"/>
      <c r="H223" s="8"/>
      <c r="I223" s="8"/>
    </row>
    <row r="224" spans="1:9">
      <c r="A224" s="7"/>
      <c r="B224" s="8"/>
      <c r="C224" s="8"/>
      <c r="D224" s="8"/>
      <c r="E224" s="8"/>
      <c r="F224" s="8"/>
      <c r="G224" s="8"/>
      <c r="H224" s="8"/>
      <c r="I224" s="8"/>
    </row>
    <row r="225" spans="1:9">
      <c r="A225" s="7"/>
      <c r="B225" s="8"/>
      <c r="C225" s="8"/>
      <c r="D225" s="8"/>
      <c r="E225" s="8"/>
      <c r="F225" s="8"/>
      <c r="G225" s="8"/>
      <c r="H225" s="8"/>
      <c r="I225" s="8"/>
    </row>
    <row r="226" spans="1:9">
      <c r="A226" s="7"/>
      <c r="B226" s="8"/>
      <c r="C226" s="8"/>
      <c r="D226" s="8"/>
      <c r="E226" s="8"/>
      <c r="F226" s="8"/>
      <c r="G226" s="8"/>
      <c r="H226" s="8"/>
      <c r="I226" s="8"/>
    </row>
    <row r="227" spans="1:9">
      <c r="A227" s="7"/>
      <c r="B227" s="8"/>
      <c r="C227" s="8"/>
      <c r="D227" s="8"/>
      <c r="E227" s="8"/>
      <c r="F227" s="8"/>
      <c r="G227" s="8"/>
      <c r="H227" s="8"/>
      <c r="I227" s="8"/>
    </row>
    <row r="228" spans="1:9">
      <c r="A228" s="7"/>
      <c r="B228" s="8"/>
      <c r="C228" s="8"/>
      <c r="D228" s="8"/>
      <c r="E228" s="8"/>
      <c r="F228" s="8"/>
      <c r="G228" s="8"/>
      <c r="H228" s="8"/>
      <c r="I228" s="8"/>
    </row>
    <row r="229" spans="1:9">
      <c r="A229" s="7"/>
      <c r="B229" s="8"/>
      <c r="C229" s="8"/>
      <c r="D229" s="8"/>
      <c r="E229" s="8"/>
      <c r="F229" s="8"/>
      <c r="G229" s="8"/>
      <c r="H229" s="8"/>
      <c r="I229" s="8"/>
    </row>
    <row r="230" spans="1:9">
      <c r="A230" s="7"/>
      <c r="B230" s="8"/>
      <c r="C230" s="8"/>
      <c r="D230" s="8"/>
      <c r="E230" s="8"/>
      <c r="F230" s="8"/>
      <c r="G230" s="8"/>
      <c r="H230" s="8"/>
      <c r="I230" s="8"/>
    </row>
    <row r="231" spans="1:9">
      <c r="A231" s="7"/>
      <c r="B231" s="8"/>
      <c r="C231" s="8"/>
      <c r="D231" s="8"/>
      <c r="E231" s="8"/>
      <c r="F231" s="8"/>
      <c r="G231" s="8"/>
      <c r="H231" s="8"/>
      <c r="I231" s="8"/>
    </row>
    <row r="232" spans="1:9">
      <c r="A232" s="7"/>
      <c r="B232" s="8"/>
      <c r="C232" s="8"/>
      <c r="D232" s="8"/>
      <c r="E232" s="8"/>
      <c r="F232" s="8"/>
      <c r="G232" s="8"/>
      <c r="H232" s="8"/>
      <c r="I232" s="8"/>
    </row>
    <row r="233" spans="1:9">
      <c r="A233" s="7"/>
      <c r="B233" s="8"/>
      <c r="C233" s="8"/>
      <c r="D233" s="8"/>
      <c r="E233" s="8"/>
      <c r="F233" s="8"/>
      <c r="G233" s="8"/>
      <c r="H233" s="8"/>
      <c r="I233" s="8"/>
    </row>
    <row r="234" spans="1:9">
      <c r="A234" s="7"/>
      <c r="B234" s="8"/>
      <c r="C234" s="8"/>
      <c r="D234" s="8"/>
      <c r="E234" s="8"/>
      <c r="F234" s="8"/>
      <c r="G234" s="8"/>
      <c r="H234" s="8"/>
      <c r="I234" s="8"/>
    </row>
    <row r="235" spans="1:9">
      <c r="A235" s="7"/>
      <c r="B235" s="8"/>
      <c r="C235" s="8"/>
      <c r="D235" s="8"/>
      <c r="E235" s="8"/>
      <c r="F235" s="8"/>
      <c r="G235" s="8"/>
      <c r="H235" s="8"/>
      <c r="I235" s="8"/>
    </row>
    <row r="236" spans="1:9">
      <c r="A236" s="7"/>
      <c r="B236" s="8"/>
      <c r="C236" s="8"/>
      <c r="D236" s="8"/>
      <c r="E236" s="8"/>
      <c r="F236" s="8"/>
      <c r="G236" s="8"/>
      <c r="H236" s="8"/>
      <c r="I236" s="8"/>
    </row>
    <row r="237" spans="1:9">
      <c r="A237" s="7"/>
      <c r="B237" s="8"/>
      <c r="C237" s="8"/>
      <c r="D237" s="8"/>
      <c r="E237" s="8"/>
      <c r="F237" s="8"/>
      <c r="G237" s="8"/>
      <c r="H237" s="8"/>
      <c r="I237" s="8"/>
    </row>
    <row r="238" spans="1:9">
      <c r="A238" s="7"/>
      <c r="B238" s="8"/>
      <c r="C238" s="8"/>
      <c r="D238" s="8"/>
      <c r="E238" s="8"/>
      <c r="F238" s="8"/>
      <c r="G238" s="8"/>
      <c r="H238" s="8"/>
      <c r="I238" s="8"/>
    </row>
    <row r="239" spans="1:9">
      <c r="A239" s="7"/>
      <c r="B239" s="8"/>
      <c r="C239" s="8"/>
      <c r="D239" s="8"/>
      <c r="E239" s="8"/>
      <c r="F239" s="8"/>
      <c r="G239" s="8"/>
      <c r="H239" s="8"/>
      <c r="I239" s="8"/>
    </row>
    <row r="240" spans="1:9">
      <c r="A240" s="7"/>
      <c r="B240" s="8"/>
      <c r="C240" s="8"/>
      <c r="D240" s="8"/>
      <c r="E240" s="8"/>
      <c r="F240" s="8"/>
      <c r="G240" s="8"/>
      <c r="H240" s="8"/>
      <c r="I240" s="8"/>
    </row>
    <row r="241" spans="1:9">
      <c r="A241" s="7"/>
      <c r="B241" s="8"/>
      <c r="C241" s="8"/>
      <c r="D241" s="8"/>
      <c r="E241" s="8"/>
      <c r="F241" s="8"/>
      <c r="G241" s="8"/>
      <c r="H241" s="8"/>
      <c r="I241" s="8"/>
    </row>
    <row r="242" spans="1:9">
      <c r="A242" s="7"/>
      <c r="B242" s="8"/>
      <c r="C242" s="8"/>
      <c r="D242" s="8"/>
      <c r="E242" s="8"/>
      <c r="F242" s="8"/>
      <c r="G242" s="8"/>
      <c r="H242" s="8"/>
      <c r="I242" s="8"/>
    </row>
    <row r="243" spans="1:9">
      <c r="A243" s="7"/>
      <c r="B243" s="8"/>
      <c r="C243" s="8"/>
      <c r="D243" s="8"/>
      <c r="E243" s="8"/>
      <c r="F243" s="8"/>
      <c r="G243" s="8"/>
      <c r="H243" s="8"/>
      <c r="I243" s="8"/>
    </row>
    <row r="244" spans="1:9">
      <c r="A244" s="7"/>
      <c r="B244" s="8"/>
      <c r="C244" s="8"/>
      <c r="D244" s="8"/>
      <c r="E244" s="8"/>
      <c r="F244" s="8"/>
      <c r="G244" s="8"/>
      <c r="H244" s="8"/>
      <c r="I244" s="8"/>
    </row>
    <row r="245" spans="1:9">
      <c r="A245" s="7"/>
      <c r="B245" s="8"/>
      <c r="C245" s="8"/>
      <c r="D245" s="8"/>
      <c r="E245" s="8"/>
      <c r="F245" s="8"/>
      <c r="G245" s="8"/>
      <c r="H245" s="8"/>
      <c r="I245" s="8"/>
    </row>
    <row r="246" spans="1:9">
      <c r="A246" s="7"/>
      <c r="B246" s="8"/>
      <c r="C246" s="8"/>
      <c r="D246" s="8"/>
      <c r="E246" s="8"/>
      <c r="F246" s="8"/>
      <c r="G246" s="8"/>
      <c r="H246" s="8"/>
      <c r="I246" s="8"/>
    </row>
    <row r="247" spans="1:9">
      <c r="A247" s="7"/>
      <c r="B247" s="8"/>
      <c r="C247" s="8"/>
      <c r="D247" s="8"/>
      <c r="E247" s="8"/>
      <c r="F247" s="8"/>
      <c r="G247" s="8"/>
      <c r="H247" s="8"/>
      <c r="I247" s="8"/>
    </row>
    <row r="248" spans="1:9">
      <c r="A248" s="7"/>
      <c r="B248" s="8"/>
      <c r="C248" s="8"/>
      <c r="D248" s="8"/>
      <c r="E248" s="8"/>
      <c r="F248" s="8"/>
      <c r="G248" s="8"/>
      <c r="H248" s="8"/>
      <c r="I248" s="8"/>
    </row>
    <row r="249" spans="1:9">
      <c r="A249" s="7"/>
      <c r="B249" s="8"/>
      <c r="C249" s="8"/>
      <c r="D249" s="8"/>
      <c r="E249" s="8"/>
      <c r="F249" s="8"/>
      <c r="G249" s="8"/>
      <c r="H249" s="8"/>
      <c r="I249" s="8"/>
    </row>
    <row r="250" spans="1:9">
      <c r="A250" s="7"/>
      <c r="B250" s="8"/>
      <c r="C250" s="8"/>
      <c r="D250" s="8"/>
      <c r="E250" s="8"/>
      <c r="F250" s="8"/>
      <c r="G250" s="8"/>
      <c r="H250" s="8"/>
      <c r="I250" s="8"/>
    </row>
    <row r="251" spans="1:9">
      <c r="A251" s="7"/>
      <c r="B251" s="8"/>
      <c r="C251" s="8"/>
      <c r="D251" s="8"/>
      <c r="E251" s="8"/>
      <c r="F251" s="8"/>
      <c r="G251" s="8"/>
      <c r="H251" s="8"/>
      <c r="I251" s="8"/>
    </row>
    <row r="252" spans="1:9">
      <c r="A252" s="7"/>
      <c r="B252" s="8"/>
      <c r="C252" s="8"/>
      <c r="D252" s="8"/>
      <c r="E252" s="8"/>
      <c r="F252" s="8"/>
      <c r="G252" s="8"/>
      <c r="H252" s="8"/>
      <c r="I252" s="8"/>
    </row>
    <row r="253" spans="1:9">
      <c r="A253" s="7"/>
      <c r="B253" s="8"/>
      <c r="C253" s="8"/>
      <c r="D253" s="8"/>
      <c r="E253" s="8"/>
      <c r="F253" s="8"/>
      <c r="G253" s="8"/>
      <c r="H253" s="8"/>
      <c r="I253" s="8"/>
    </row>
    <row r="254" spans="1:9">
      <c r="A254" s="7"/>
      <c r="B254" s="8"/>
      <c r="C254" s="8"/>
      <c r="D254" s="8"/>
      <c r="E254" s="8"/>
      <c r="F254" s="8"/>
      <c r="G254" s="8"/>
      <c r="H254" s="8"/>
      <c r="I254" s="8"/>
    </row>
    <row r="255" spans="1:9">
      <c r="A255" s="7"/>
      <c r="B255" s="8"/>
      <c r="C255" s="8"/>
      <c r="D255" s="8"/>
      <c r="E255" s="8"/>
      <c r="F255" s="8"/>
      <c r="G255" s="8"/>
      <c r="H255" s="8"/>
      <c r="I255" s="8"/>
    </row>
    <row r="256" spans="1:9">
      <c r="A256" s="7"/>
      <c r="B256" s="8"/>
      <c r="C256" s="8"/>
      <c r="D256" s="8"/>
      <c r="E256" s="8"/>
      <c r="F256" s="8"/>
      <c r="G256" s="8"/>
      <c r="H256" s="8"/>
      <c r="I256" s="8"/>
    </row>
    <row r="257" spans="1:9">
      <c r="A257" s="7"/>
      <c r="B257" s="8"/>
      <c r="C257" s="8"/>
      <c r="D257" s="8"/>
      <c r="E257" s="8"/>
      <c r="F257" s="8"/>
      <c r="G257" s="8"/>
      <c r="H257" s="8"/>
      <c r="I257" s="8"/>
    </row>
    <row r="258" spans="1:9">
      <c r="A258" s="7"/>
      <c r="B258" s="8"/>
      <c r="C258" s="8"/>
      <c r="D258" s="8"/>
      <c r="E258" s="8"/>
      <c r="F258" s="8"/>
      <c r="G258" s="8"/>
      <c r="H258" s="8"/>
      <c r="I258" s="8"/>
    </row>
    <row r="259" spans="1:9">
      <c r="A259" s="7"/>
      <c r="B259" s="8"/>
      <c r="C259" s="8"/>
      <c r="D259" s="8"/>
      <c r="E259" s="8"/>
      <c r="F259" s="8"/>
      <c r="G259" s="8"/>
      <c r="H259" s="8"/>
      <c r="I259" s="8"/>
    </row>
    <row r="260" spans="1:9">
      <c r="A260" s="7"/>
      <c r="B260" s="8"/>
      <c r="C260" s="8"/>
      <c r="D260" s="8"/>
      <c r="E260" s="8"/>
      <c r="F260" s="8"/>
      <c r="G260" s="8"/>
      <c r="H260" s="8"/>
      <c r="I260" s="8"/>
    </row>
    <row r="261" spans="1:9">
      <c r="A261" s="7"/>
      <c r="B261" s="8"/>
      <c r="C261" s="8"/>
      <c r="D261" s="8"/>
      <c r="E261" s="8"/>
      <c r="F261" s="8"/>
      <c r="G261" s="8"/>
      <c r="H261" s="8"/>
      <c r="I261" s="8"/>
    </row>
    <row r="262" spans="1:9">
      <c r="A262" s="7"/>
      <c r="B262" s="8"/>
      <c r="C262" s="8"/>
      <c r="D262" s="8"/>
      <c r="E262" s="8"/>
      <c r="F262" s="8"/>
      <c r="G262" s="8"/>
      <c r="H262" s="8"/>
      <c r="I262" s="8"/>
    </row>
    <row r="263" spans="1:9">
      <c r="A263" s="7"/>
      <c r="B263" s="8"/>
      <c r="C263" s="8"/>
      <c r="D263" s="8"/>
      <c r="E263" s="8"/>
      <c r="F263" s="8"/>
      <c r="G263" s="8"/>
      <c r="H263" s="8"/>
      <c r="I263" s="8"/>
    </row>
    <row r="264" spans="1:9">
      <c r="A264" s="7"/>
      <c r="B264" s="8"/>
      <c r="C264" s="8"/>
      <c r="D264" s="8"/>
      <c r="E264" s="8"/>
      <c r="F264" s="8"/>
      <c r="G264" s="8"/>
      <c r="H264" s="8"/>
      <c r="I264" s="8"/>
    </row>
    <row r="265" spans="1:9">
      <c r="A265" s="7"/>
      <c r="B265" s="8"/>
      <c r="C265" s="8"/>
      <c r="D265" s="8"/>
      <c r="E265" s="8"/>
      <c r="F265" s="8"/>
      <c r="G265" s="8"/>
      <c r="H265" s="8"/>
      <c r="I265" s="8"/>
    </row>
    <row r="266" spans="1:9">
      <c r="A266" s="7"/>
      <c r="B266" s="8"/>
      <c r="C266" s="8"/>
      <c r="D266" s="8"/>
      <c r="E266" s="8"/>
      <c r="F266" s="8"/>
      <c r="G266" s="8"/>
      <c r="H266" s="8"/>
      <c r="I266" s="8"/>
    </row>
    <row r="267" spans="1:9">
      <c r="A267" s="7"/>
      <c r="B267" s="8"/>
      <c r="C267" s="8"/>
      <c r="D267" s="8"/>
      <c r="E267" s="8"/>
      <c r="F267" s="8"/>
      <c r="G267" s="8"/>
      <c r="H267" s="8"/>
      <c r="I267" s="8"/>
    </row>
    <row r="268" spans="1:9">
      <c r="A268" s="7"/>
      <c r="B268" s="8"/>
      <c r="C268" s="8"/>
      <c r="D268" s="8"/>
      <c r="E268" s="8"/>
      <c r="F268" s="8"/>
      <c r="G268" s="8"/>
      <c r="H268" s="8"/>
      <c r="I268" s="8"/>
    </row>
    <row r="269" spans="1:9">
      <c r="A269" s="7"/>
      <c r="B269" s="8"/>
      <c r="C269" s="8"/>
      <c r="D269" s="8"/>
      <c r="E269" s="8"/>
      <c r="F269" s="8"/>
      <c r="G269" s="8"/>
      <c r="H269" s="8"/>
      <c r="I269" s="8"/>
    </row>
    <row r="270" spans="1:9">
      <c r="A270" s="7"/>
      <c r="B270" s="8"/>
      <c r="C270" s="8"/>
      <c r="D270" s="8"/>
      <c r="E270" s="8"/>
      <c r="F270" s="8"/>
      <c r="G270" s="8"/>
      <c r="H270" s="8"/>
      <c r="I270" s="8"/>
    </row>
    <row r="271" spans="1:9">
      <c r="A271" s="7"/>
      <c r="B271" s="8"/>
      <c r="C271" s="8"/>
      <c r="D271" s="8"/>
      <c r="E271" s="8"/>
      <c r="F271" s="8"/>
      <c r="G271" s="8"/>
      <c r="H271" s="8"/>
      <c r="I271" s="8"/>
    </row>
    <row r="272" spans="1:9">
      <c r="A272" s="7"/>
      <c r="B272" s="8"/>
      <c r="C272" s="8"/>
      <c r="D272" s="8"/>
      <c r="E272" s="8"/>
      <c r="F272" s="8"/>
      <c r="G272" s="8"/>
      <c r="H272" s="8"/>
      <c r="I272" s="8"/>
    </row>
    <row r="273" spans="1:9">
      <c r="A273" s="7"/>
      <c r="B273" s="8"/>
      <c r="C273" s="8"/>
      <c r="D273" s="8"/>
      <c r="E273" s="8"/>
      <c r="F273" s="8"/>
      <c r="G273" s="8"/>
      <c r="H273" s="8"/>
      <c r="I273" s="8"/>
    </row>
    <row r="274" spans="1:9">
      <c r="A274" s="7"/>
      <c r="B274" s="8"/>
      <c r="C274" s="8"/>
      <c r="D274" s="8"/>
      <c r="E274" s="8"/>
      <c r="F274" s="8"/>
      <c r="G274" s="8"/>
      <c r="H274" s="8"/>
      <c r="I274" s="8"/>
    </row>
    <row r="275" spans="1:9">
      <c r="A275" s="7"/>
      <c r="B275" s="8"/>
      <c r="C275" s="8"/>
      <c r="D275" s="8"/>
      <c r="E275" s="8"/>
      <c r="F275" s="8"/>
      <c r="G275" s="8"/>
      <c r="H275" s="8"/>
      <c r="I275" s="8"/>
    </row>
    <row r="276" spans="1:9">
      <c r="A276" s="7"/>
      <c r="B276" s="8"/>
      <c r="C276" s="8"/>
      <c r="D276" s="8"/>
      <c r="E276" s="8"/>
      <c r="F276" s="8"/>
      <c r="G276" s="8"/>
      <c r="H276" s="8"/>
      <c r="I276" s="8"/>
    </row>
    <row r="277" spans="1:9">
      <c r="A277" s="7"/>
      <c r="B277" s="8"/>
      <c r="C277" s="8"/>
      <c r="D277" s="8"/>
      <c r="E277" s="8"/>
      <c r="F277" s="8"/>
      <c r="G277" s="8"/>
      <c r="H277" s="8"/>
      <c r="I277" s="8"/>
    </row>
    <row r="278" spans="1:9">
      <c r="A278" s="7"/>
      <c r="B278" s="8"/>
      <c r="C278" s="8"/>
      <c r="D278" s="8"/>
      <c r="E278" s="8"/>
      <c r="F278" s="8"/>
      <c r="G278" s="8"/>
      <c r="H278" s="8"/>
      <c r="I278" s="8"/>
    </row>
    <row r="279" spans="1:9">
      <c r="A279" s="7"/>
      <c r="B279" s="8"/>
      <c r="C279" s="8"/>
      <c r="D279" s="8"/>
      <c r="E279" s="8"/>
      <c r="F279" s="8"/>
      <c r="G279" s="8"/>
      <c r="H279" s="8"/>
      <c r="I279" s="8"/>
    </row>
    <row r="280" spans="1:9">
      <c r="A280" s="7"/>
      <c r="B280" s="8"/>
      <c r="C280" s="8"/>
      <c r="D280" s="8"/>
      <c r="E280" s="8"/>
      <c r="F280" s="8"/>
      <c r="G280" s="8"/>
      <c r="H280" s="8"/>
      <c r="I280" s="8"/>
    </row>
    <row r="281" spans="1:9">
      <c r="A281" s="7"/>
      <c r="B281" s="8"/>
      <c r="C281" s="8"/>
      <c r="D281" s="8"/>
      <c r="E281" s="8"/>
      <c r="F281" s="8"/>
      <c r="G281" s="8"/>
      <c r="H281" s="8"/>
      <c r="I281" s="8"/>
    </row>
    <row r="282" spans="1:9">
      <c r="A282" s="7"/>
      <c r="B282" s="8"/>
      <c r="C282" s="8"/>
      <c r="D282" s="8"/>
      <c r="E282" s="8"/>
      <c r="F282" s="8"/>
      <c r="G282" s="8"/>
      <c r="H282" s="8"/>
      <c r="I282" s="8"/>
    </row>
    <row r="283" spans="1:9">
      <c r="A283" s="7"/>
      <c r="B283" s="8"/>
      <c r="C283" s="8"/>
      <c r="D283" s="8"/>
      <c r="E283" s="8"/>
      <c r="F283" s="8"/>
      <c r="G283" s="8"/>
      <c r="H283" s="8"/>
      <c r="I283" s="8"/>
    </row>
    <row r="284" spans="1:9">
      <c r="A284" s="7"/>
      <c r="B284" s="8"/>
      <c r="C284" s="8"/>
      <c r="D284" s="8"/>
      <c r="E284" s="8"/>
      <c r="F284" s="8"/>
      <c r="G284" s="8"/>
      <c r="H284" s="8"/>
      <c r="I284" s="8"/>
    </row>
    <row r="285" spans="1:9">
      <c r="A285" s="7"/>
      <c r="B285" s="8"/>
      <c r="C285" s="8"/>
      <c r="D285" s="8"/>
      <c r="E285" s="8"/>
      <c r="F285" s="8"/>
      <c r="G285" s="8"/>
      <c r="H285" s="8"/>
      <c r="I285" s="8"/>
    </row>
    <row r="286" spans="1:9">
      <c r="A286" s="7"/>
      <c r="B286" s="8"/>
      <c r="C286" s="8"/>
      <c r="D286" s="8"/>
      <c r="E286" s="8"/>
      <c r="F286" s="8"/>
      <c r="G286" s="8"/>
      <c r="H286" s="8"/>
      <c r="I286" s="8"/>
    </row>
    <row r="287" spans="1:9">
      <c r="A287" s="7"/>
      <c r="B287" s="8"/>
      <c r="C287" s="8"/>
      <c r="D287" s="8"/>
      <c r="E287" s="8"/>
      <c r="F287" s="8"/>
      <c r="G287" s="8"/>
      <c r="H287" s="8"/>
      <c r="I287" s="8"/>
    </row>
    <row r="288" spans="1:9">
      <c r="A288" s="7"/>
      <c r="B288" s="8"/>
      <c r="C288" s="8"/>
      <c r="D288" s="8"/>
      <c r="E288" s="8"/>
      <c r="F288" s="8"/>
      <c r="G288" s="8"/>
      <c r="H288" s="8"/>
      <c r="I288" s="8"/>
    </row>
    <row r="289" spans="1:9">
      <c r="A289" s="7"/>
      <c r="B289" s="8"/>
      <c r="C289" s="8"/>
      <c r="D289" s="8"/>
      <c r="E289" s="8"/>
      <c r="F289" s="8"/>
      <c r="G289" s="8"/>
      <c r="H289" s="8"/>
      <c r="I289" s="8"/>
    </row>
    <row r="290" spans="1:9">
      <c r="A290" s="7"/>
      <c r="B290" s="8"/>
      <c r="C290" s="8"/>
      <c r="D290" s="8"/>
      <c r="E290" s="8"/>
      <c r="F290" s="8"/>
      <c r="G290" s="8"/>
      <c r="H290" s="8"/>
      <c r="I290" s="8"/>
    </row>
    <row r="291" spans="1:9">
      <c r="A291" s="7"/>
      <c r="B291" s="8"/>
      <c r="C291" s="8"/>
      <c r="D291" s="8"/>
      <c r="E291" s="8"/>
      <c r="F291" s="8"/>
      <c r="G291" s="8"/>
      <c r="H291" s="8"/>
      <c r="I291" s="8"/>
    </row>
    <row r="292" spans="1:9">
      <c r="A292" s="7"/>
      <c r="B292" s="8"/>
      <c r="C292" s="8"/>
      <c r="D292" s="8"/>
      <c r="E292" s="8"/>
      <c r="F292" s="8"/>
      <c r="G292" s="8"/>
      <c r="H292" s="8"/>
      <c r="I292" s="8"/>
    </row>
    <row r="293" spans="1:9">
      <c r="A293" s="7"/>
      <c r="B293" s="8"/>
      <c r="C293" s="8"/>
      <c r="D293" s="8"/>
      <c r="E293" s="8"/>
      <c r="F293" s="8"/>
      <c r="G293" s="8"/>
      <c r="H293" s="8"/>
      <c r="I293" s="8"/>
    </row>
    <row r="294" spans="1:9">
      <c r="A294" s="7"/>
      <c r="B294" s="8"/>
      <c r="C294" s="8"/>
      <c r="D294" s="8"/>
      <c r="E294" s="8"/>
      <c r="F294" s="8"/>
      <c r="G294" s="8"/>
      <c r="H294" s="8"/>
      <c r="I294" s="8"/>
    </row>
    <row r="295" spans="1:9">
      <c r="A295" s="7"/>
      <c r="B295" s="8"/>
      <c r="C295" s="8"/>
      <c r="D295" s="8"/>
      <c r="E295" s="8"/>
      <c r="F295" s="8"/>
      <c r="G295" s="8"/>
      <c r="H295" s="8"/>
      <c r="I295" s="8"/>
    </row>
    <row r="296" spans="1:9">
      <c r="A296" s="7"/>
      <c r="B296" s="8"/>
      <c r="C296" s="8"/>
      <c r="D296" s="8"/>
      <c r="E296" s="8"/>
      <c r="F296" s="8"/>
      <c r="G296" s="8"/>
      <c r="H296" s="8"/>
      <c r="I296" s="8"/>
    </row>
    <row r="297" spans="1:9">
      <c r="A297" s="7"/>
      <c r="B297" s="8"/>
      <c r="C297" s="8"/>
      <c r="D297" s="8"/>
      <c r="E297" s="8"/>
      <c r="F297" s="8"/>
      <c r="G297" s="8"/>
      <c r="H297" s="8"/>
      <c r="I297" s="8"/>
    </row>
    <row r="298" spans="1:9">
      <c r="A298" s="7"/>
      <c r="B298" s="8"/>
      <c r="C298" s="8"/>
      <c r="D298" s="8"/>
      <c r="E298" s="8"/>
      <c r="F298" s="8"/>
      <c r="G298" s="8"/>
      <c r="H298" s="8"/>
      <c r="I298" s="8"/>
    </row>
    <row r="299" spans="1:9">
      <c r="A299" s="7"/>
      <c r="B299" s="8"/>
      <c r="C299" s="8"/>
      <c r="D299" s="8"/>
      <c r="E299" s="8"/>
      <c r="F299" s="8"/>
      <c r="G299" s="8"/>
      <c r="H299" s="8"/>
      <c r="I299" s="8"/>
    </row>
    <row r="300" spans="1:9">
      <c r="A300" s="7"/>
      <c r="B300" s="8"/>
      <c r="C300" s="8"/>
      <c r="D300" s="8"/>
      <c r="E300" s="8"/>
      <c r="F300" s="8"/>
      <c r="G300" s="8"/>
      <c r="H300" s="8"/>
      <c r="I300" s="8"/>
    </row>
    <row r="301" spans="1:9">
      <c r="A301" s="7"/>
      <c r="B301" s="8"/>
      <c r="C301" s="8"/>
      <c r="D301" s="8"/>
      <c r="E301" s="8"/>
      <c r="F301" s="8"/>
      <c r="G301" s="8"/>
      <c r="H301" s="8"/>
      <c r="I301" s="8"/>
    </row>
    <row r="302" spans="1:9">
      <c r="A302" s="7"/>
      <c r="B302" s="8"/>
      <c r="C302" s="8"/>
      <c r="D302" s="8"/>
      <c r="E302" s="8"/>
      <c r="F302" s="8"/>
      <c r="G302" s="8"/>
      <c r="H302" s="8"/>
      <c r="I302" s="8"/>
    </row>
    <row r="303" spans="1:9">
      <c r="A303" s="7"/>
      <c r="B303" s="8"/>
      <c r="C303" s="8"/>
      <c r="D303" s="8"/>
      <c r="E303" s="8"/>
      <c r="F303" s="8"/>
      <c r="G303" s="8"/>
      <c r="H303" s="8"/>
      <c r="I303" s="8"/>
    </row>
    <row r="304" spans="1:9">
      <c r="A304" s="7"/>
      <c r="B304" s="8"/>
      <c r="C304" s="8"/>
      <c r="D304" s="8"/>
      <c r="E304" s="8"/>
      <c r="F304" s="8"/>
      <c r="G304" s="8"/>
      <c r="H304" s="8"/>
      <c r="I304" s="8"/>
    </row>
    <row r="305" spans="1:9">
      <c r="A305" s="7"/>
      <c r="B305" s="8"/>
      <c r="C305" s="8"/>
      <c r="D305" s="8"/>
      <c r="E305" s="8"/>
      <c r="F305" s="8"/>
      <c r="G305" s="8"/>
      <c r="H305" s="8"/>
      <c r="I305" s="8"/>
    </row>
    <row r="306" spans="1:9">
      <c r="A306" s="7"/>
      <c r="B306" s="8"/>
      <c r="C306" s="8"/>
      <c r="D306" s="8"/>
      <c r="E306" s="8"/>
      <c r="F306" s="8"/>
      <c r="G306" s="8"/>
      <c r="H306" s="8"/>
      <c r="I306" s="8"/>
    </row>
    <row r="307" spans="1:9">
      <c r="A307" s="7"/>
      <c r="B307" s="8"/>
      <c r="C307" s="8"/>
      <c r="D307" s="8"/>
      <c r="E307" s="8"/>
      <c r="F307" s="8"/>
      <c r="G307" s="8"/>
      <c r="H307" s="8"/>
      <c r="I307" s="8"/>
    </row>
    <row r="308" spans="1:9">
      <c r="A308" s="7"/>
      <c r="B308" s="8"/>
      <c r="C308" s="8"/>
      <c r="D308" s="8"/>
      <c r="E308" s="8"/>
      <c r="F308" s="8"/>
      <c r="G308" s="8"/>
      <c r="H308" s="8"/>
      <c r="I308" s="8"/>
    </row>
    <row r="309" spans="1:9">
      <c r="A309" s="7"/>
      <c r="B309" s="8"/>
      <c r="C309" s="8"/>
      <c r="D309" s="8"/>
      <c r="E309" s="8"/>
      <c r="F309" s="8"/>
      <c r="G309" s="8"/>
      <c r="H309" s="8"/>
      <c r="I309" s="8"/>
    </row>
    <row r="310" spans="1:9">
      <c r="A310" s="7"/>
      <c r="B310" s="8"/>
      <c r="C310" s="8"/>
      <c r="D310" s="8"/>
      <c r="E310" s="8"/>
      <c r="F310" s="8"/>
      <c r="G310" s="8"/>
      <c r="H310" s="8"/>
      <c r="I310" s="8"/>
    </row>
    <row r="311" spans="1:9">
      <c r="A311" s="7"/>
      <c r="B311" s="8"/>
      <c r="C311" s="8"/>
      <c r="D311" s="8"/>
      <c r="E311" s="8"/>
      <c r="F311" s="8"/>
      <c r="G311" s="8"/>
      <c r="H311" s="8"/>
      <c r="I311" s="8"/>
    </row>
    <row r="312" spans="1:9">
      <c r="A312" s="7"/>
      <c r="B312" s="8"/>
      <c r="C312" s="8"/>
      <c r="D312" s="8"/>
      <c r="E312" s="8"/>
      <c r="F312" s="8"/>
      <c r="G312" s="8"/>
      <c r="H312" s="8"/>
      <c r="I312" s="8"/>
    </row>
    <row r="313" spans="1:9">
      <c r="A313" s="7"/>
      <c r="B313" s="8"/>
      <c r="C313" s="8"/>
      <c r="D313" s="8"/>
      <c r="E313" s="8"/>
      <c r="F313" s="8"/>
      <c r="G313" s="8"/>
      <c r="H313" s="8"/>
      <c r="I313" s="8"/>
    </row>
    <row r="314" spans="1:9">
      <c r="A314" s="7"/>
      <c r="B314" s="8"/>
      <c r="C314" s="8"/>
      <c r="D314" s="8"/>
      <c r="E314" s="8"/>
      <c r="F314" s="8"/>
      <c r="G314" s="8"/>
      <c r="H314" s="8"/>
      <c r="I314" s="8"/>
    </row>
    <row r="315" spans="1:9">
      <c r="A315" s="7"/>
      <c r="B315" s="8"/>
      <c r="C315" s="8"/>
      <c r="D315" s="8"/>
      <c r="E315" s="8"/>
      <c r="F315" s="8"/>
      <c r="G315" s="8"/>
      <c r="H315" s="8"/>
      <c r="I315" s="8"/>
    </row>
    <row r="316" spans="1:9">
      <c r="A316" s="7"/>
      <c r="B316" s="8"/>
      <c r="C316" s="8"/>
      <c r="D316" s="8"/>
      <c r="E316" s="8"/>
      <c r="F316" s="8"/>
      <c r="G316" s="8"/>
      <c r="H316" s="8"/>
      <c r="I316" s="8"/>
    </row>
    <row r="317" spans="1:9">
      <c r="A317" s="7"/>
      <c r="B317" s="8"/>
      <c r="C317" s="8"/>
      <c r="D317" s="8"/>
      <c r="E317" s="8"/>
      <c r="F317" s="8"/>
      <c r="G317" s="8"/>
      <c r="H317" s="8"/>
      <c r="I317" s="8"/>
    </row>
    <row r="318" spans="1:9">
      <c r="A318" s="7"/>
      <c r="B318" s="8"/>
      <c r="C318" s="8"/>
      <c r="D318" s="8"/>
      <c r="E318" s="8"/>
      <c r="F318" s="8"/>
      <c r="G318" s="8"/>
      <c r="H318" s="8"/>
      <c r="I318" s="8"/>
    </row>
    <row r="319" spans="1:9">
      <c r="A319" s="7"/>
      <c r="B319" s="8"/>
      <c r="C319" s="8"/>
      <c r="D319" s="8"/>
      <c r="E319" s="8"/>
      <c r="F319" s="8"/>
      <c r="G319" s="8"/>
      <c r="H319" s="8"/>
      <c r="I319" s="8"/>
    </row>
    <row r="320" spans="1:9">
      <c r="A320" s="7"/>
      <c r="B320" s="8"/>
      <c r="C320" s="8"/>
      <c r="D320" s="8"/>
      <c r="E320" s="8"/>
      <c r="F320" s="8"/>
      <c r="G320" s="8"/>
      <c r="H320" s="8"/>
      <c r="I320" s="8"/>
    </row>
    <row r="321" spans="1:9">
      <c r="A321" s="7"/>
      <c r="B321" s="8"/>
      <c r="C321" s="8"/>
      <c r="D321" s="8"/>
      <c r="E321" s="8"/>
      <c r="F321" s="8"/>
      <c r="G321" s="8"/>
      <c r="H321" s="8"/>
      <c r="I321" s="8"/>
    </row>
    <row r="322" spans="1:9">
      <c r="A322" s="7"/>
      <c r="B322" s="8"/>
      <c r="C322" s="8"/>
      <c r="D322" s="8"/>
      <c r="E322" s="8"/>
      <c r="F322" s="8"/>
      <c r="G322" s="8"/>
      <c r="H322" s="8"/>
      <c r="I322" s="8"/>
    </row>
    <row r="323" spans="1:9">
      <c r="A323" s="7"/>
      <c r="B323" s="8"/>
      <c r="C323" s="8"/>
      <c r="D323" s="8"/>
      <c r="E323" s="8"/>
      <c r="F323" s="8"/>
      <c r="G323" s="8"/>
      <c r="H323" s="8"/>
      <c r="I323" s="8"/>
    </row>
    <row r="324" spans="1:9">
      <c r="A324" s="7"/>
      <c r="B324" s="8"/>
      <c r="C324" s="8"/>
      <c r="D324" s="8"/>
      <c r="E324" s="8"/>
      <c r="F324" s="8"/>
      <c r="G324" s="8"/>
      <c r="H324" s="8"/>
      <c r="I324" s="8"/>
    </row>
    <row r="325" spans="1:9">
      <c r="A325" s="7"/>
      <c r="B325" s="8"/>
      <c r="C325" s="8"/>
      <c r="D325" s="8"/>
      <c r="E325" s="8"/>
      <c r="F325" s="8"/>
      <c r="G325" s="8"/>
      <c r="H325" s="8"/>
      <c r="I325" s="8"/>
    </row>
    <row r="326" spans="1:9">
      <c r="A326" s="7"/>
      <c r="B326" s="8"/>
      <c r="C326" s="8"/>
      <c r="D326" s="8"/>
      <c r="E326" s="8"/>
      <c r="F326" s="8"/>
      <c r="G326" s="8"/>
      <c r="H326" s="8"/>
      <c r="I326" s="8"/>
    </row>
    <row r="327" spans="1:9">
      <c r="A327" s="7"/>
      <c r="B327" s="8"/>
      <c r="C327" s="8"/>
      <c r="D327" s="8"/>
      <c r="E327" s="8"/>
      <c r="F327" s="8"/>
      <c r="G327" s="8"/>
      <c r="H327" s="8"/>
      <c r="I327" s="8"/>
    </row>
    <row r="328" spans="1:9">
      <c r="A328" s="7"/>
      <c r="B328" s="8"/>
      <c r="C328" s="8"/>
      <c r="D328" s="8"/>
      <c r="E328" s="8"/>
      <c r="F328" s="8"/>
      <c r="G328" s="8"/>
      <c r="H328" s="8"/>
      <c r="I328" s="8"/>
    </row>
    <row r="329" spans="1:9">
      <c r="A329" s="7"/>
      <c r="B329" s="8"/>
      <c r="C329" s="8"/>
      <c r="D329" s="8"/>
      <c r="E329" s="8"/>
      <c r="F329" s="8"/>
      <c r="G329" s="8"/>
      <c r="H329" s="8"/>
      <c r="I329" s="8"/>
    </row>
    <row r="330" spans="1:9">
      <c r="A330" s="7"/>
      <c r="B330" s="8"/>
      <c r="C330" s="8"/>
      <c r="D330" s="8"/>
      <c r="E330" s="8"/>
      <c r="F330" s="8"/>
      <c r="G330" s="8"/>
      <c r="H330" s="8"/>
      <c r="I330" s="8"/>
    </row>
    <row r="331" spans="1:9">
      <c r="A331" s="7"/>
      <c r="B331" s="8"/>
      <c r="C331" s="8"/>
      <c r="D331" s="8"/>
      <c r="E331" s="8"/>
      <c r="F331" s="8"/>
      <c r="G331" s="8"/>
      <c r="H331" s="8"/>
      <c r="I331" s="8"/>
    </row>
    <row r="332" spans="1:9">
      <c r="A332" s="7"/>
      <c r="B332" s="8"/>
      <c r="C332" s="8"/>
      <c r="D332" s="8"/>
      <c r="E332" s="8"/>
      <c r="F332" s="8"/>
      <c r="G332" s="8"/>
      <c r="H332" s="8"/>
      <c r="I332" s="8"/>
    </row>
    <row r="333" spans="1:9">
      <c r="A333" s="7"/>
      <c r="B333" s="8"/>
      <c r="C333" s="8"/>
      <c r="D333" s="8"/>
      <c r="E333" s="8"/>
      <c r="F333" s="8"/>
      <c r="G333" s="8"/>
      <c r="H333" s="8"/>
      <c r="I333" s="8"/>
    </row>
    <row r="334" spans="1:9">
      <c r="A334" s="7"/>
      <c r="B334" s="8"/>
      <c r="C334" s="8"/>
      <c r="D334" s="8"/>
      <c r="E334" s="8"/>
      <c r="F334" s="8"/>
      <c r="G334" s="8"/>
      <c r="H334" s="8"/>
      <c r="I334" s="8"/>
    </row>
    <row r="335" spans="1:9">
      <c r="A335" s="7"/>
      <c r="B335" s="8"/>
      <c r="C335" s="8"/>
      <c r="D335" s="8"/>
      <c r="E335" s="8"/>
      <c r="F335" s="8"/>
      <c r="G335" s="8"/>
      <c r="H335" s="8"/>
      <c r="I335" s="8"/>
    </row>
    <row r="336" spans="1:9">
      <c r="A336" s="7"/>
      <c r="B336" s="8"/>
      <c r="C336" s="8"/>
      <c r="D336" s="8"/>
      <c r="E336" s="8"/>
      <c r="F336" s="8"/>
      <c r="G336" s="8"/>
      <c r="H336" s="8"/>
      <c r="I336" s="8"/>
    </row>
    <row r="337" spans="1:9">
      <c r="A337" s="7"/>
      <c r="B337" s="8"/>
      <c r="C337" s="8"/>
      <c r="D337" s="8"/>
      <c r="E337" s="8"/>
      <c r="F337" s="8"/>
      <c r="G337" s="8"/>
      <c r="H337" s="8"/>
      <c r="I337" s="8"/>
    </row>
    <row r="338" spans="1:9">
      <c r="A338" s="7"/>
      <c r="B338" s="8"/>
      <c r="C338" s="8"/>
      <c r="D338" s="8"/>
      <c r="E338" s="8"/>
      <c r="F338" s="8"/>
      <c r="G338" s="8"/>
      <c r="H338" s="8"/>
      <c r="I338" s="8"/>
    </row>
    <row r="339" spans="1:9">
      <c r="A339" s="7"/>
      <c r="B339" s="8"/>
      <c r="C339" s="8"/>
      <c r="D339" s="8"/>
      <c r="E339" s="8"/>
      <c r="F339" s="8"/>
      <c r="G339" s="8"/>
      <c r="H339" s="8"/>
      <c r="I339" s="8"/>
    </row>
    <row r="340" spans="1:9">
      <c r="A340" s="7"/>
      <c r="B340" s="8"/>
      <c r="C340" s="8"/>
      <c r="D340" s="8"/>
      <c r="E340" s="8"/>
      <c r="F340" s="8"/>
      <c r="G340" s="8"/>
      <c r="H340" s="8"/>
      <c r="I340" s="8"/>
    </row>
    <row r="341" spans="1:9">
      <c r="A341" s="7"/>
      <c r="B341" s="8"/>
      <c r="C341" s="8"/>
      <c r="D341" s="8"/>
      <c r="E341" s="8"/>
      <c r="F341" s="8"/>
      <c r="G341" s="8"/>
      <c r="H341" s="8"/>
      <c r="I341" s="8"/>
    </row>
    <row r="342" spans="1:9">
      <c r="A342" s="7"/>
      <c r="B342" s="8"/>
      <c r="C342" s="8"/>
      <c r="D342" s="8"/>
      <c r="E342" s="8"/>
      <c r="F342" s="8"/>
      <c r="G342" s="8"/>
      <c r="H342" s="8"/>
      <c r="I342" s="8"/>
    </row>
    <row r="343" spans="1:9">
      <c r="A343" s="7"/>
      <c r="B343" s="8"/>
      <c r="C343" s="8"/>
      <c r="D343" s="8"/>
      <c r="E343" s="8"/>
      <c r="F343" s="8"/>
      <c r="G343" s="8"/>
      <c r="H343" s="8"/>
      <c r="I343" s="8"/>
    </row>
    <row r="344" spans="1:9">
      <c r="A344" s="7"/>
      <c r="B344" s="8"/>
      <c r="C344" s="8"/>
      <c r="D344" s="8"/>
      <c r="E344" s="8"/>
      <c r="F344" s="8"/>
      <c r="G344" s="8"/>
      <c r="H344" s="8"/>
      <c r="I344" s="8"/>
    </row>
    <row r="345" spans="1:9">
      <c r="A345" s="7"/>
      <c r="B345" s="8"/>
      <c r="C345" s="8"/>
      <c r="D345" s="8"/>
      <c r="E345" s="8"/>
      <c r="F345" s="8"/>
      <c r="G345" s="8"/>
      <c r="H345" s="8"/>
      <c r="I345" s="8"/>
    </row>
    <row r="346" spans="1:9">
      <c r="A346" s="7"/>
      <c r="B346" s="8"/>
      <c r="C346" s="8"/>
      <c r="D346" s="8"/>
      <c r="E346" s="8"/>
      <c r="F346" s="8"/>
      <c r="G346" s="8"/>
      <c r="H346" s="8"/>
      <c r="I346" s="8"/>
    </row>
    <row r="347" spans="1:9">
      <c r="A347" s="7"/>
      <c r="B347" s="8"/>
      <c r="C347" s="8"/>
      <c r="D347" s="8"/>
      <c r="E347" s="8"/>
      <c r="F347" s="8"/>
      <c r="G347" s="8"/>
      <c r="H347" s="8"/>
      <c r="I347" s="8"/>
    </row>
    <row r="348" spans="1:9">
      <c r="A348" s="7"/>
      <c r="B348" s="8"/>
      <c r="C348" s="8"/>
      <c r="D348" s="8"/>
      <c r="E348" s="8"/>
      <c r="F348" s="8"/>
      <c r="G348" s="8"/>
      <c r="H348" s="8"/>
      <c r="I348" s="8"/>
    </row>
    <row r="349" spans="1:9">
      <c r="A349" s="7"/>
      <c r="B349" s="8"/>
      <c r="C349" s="8"/>
      <c r="D349" s="8"/>
      <c r="E349" s="8"/>
      <c r="F349" s="8"/>
      <c r="G349" s="8"/>
      <c r="H349" s="8"/>
      <c r="I349" s="8"/>
    </row>
    <row r="350" spans="1:9">
      <c r="A350" s="7"/>
      <c r="B350" s="8"/>
      <c r="C350" s="8"/>
      <c r="D350" s="8"/>
      <c r="E350" s="8"/>
      <c r="F350" s="8"/>
      <c r="G350" s="8"/>
      <c r="H350" s="8"/>
      <c r="I350" s="8"/>
    </row>
    <row r="351" spans="1:9">
      <c r="A351" s="7"/>
      <c r="B351" s="8"/>
      <c r="C351" s="8"/>
      <c r="D351" s="8"/>
      <c r="E351" s="8"/>
      <c r="F351" s="8"/>
      <c r="G351" s="8"/>
      <c r="H351" s="8"/>
      <c r="I351" s="8"/>
    </row>
    <row r="352" spans="1:9">
      <c r="A352" s="7"/>
      <c r="B352" s="8"/>
      <c r="C352" s="8"/>
      <c r="D352" s="8"/>
      <c r="E352" s="8"/>
      <c r="F352" s="8"/>
      <c r="G352" s="8"/>
      <c r="H352" s="8"/>
      <c r="I352" s="8"/>
    </row>
    <row r="353" spans="1:9">
      <c r="A353" s="7"/>
      <c r="B353" s="8"/>
      <c r="C353" s="8"/>
      <c r="D353" s="8"/>
      <c r="E353" s="8"/>
      <c r="F353" s="8"/>
      <c r="G353" s="8"/>
      <c r="H353" s="8"/>
      <c r="I353" s="8"/>
    </row>
    <row r="354" spans="1:9">
      <c r="A354" s="7"/>
      <c r="B354" s="8"/>
      <c r="C354" s="8"/>
      <c r="D354" s="8"/>
      <c r="E354" s="8"/>
      <c r="F354" s="8"/>
      <c r="G354" s="8"/>
      <c r="H354" s="8"/>
      <c r="I354" s="8"/>
    </row>
    <row r="355" spans="1:9">
      <c r="A355" s="7"/>
      <c r="B355" s="8"/>
      <c r="C355" s="8"/>
      <c r="D355" s="8"/>
      <c r="E355" s="8"/>
      <c r="F355" s="8"/>
      <c r="G355" s="8"/>
      <c r="H355" s="8"/>
      <c r="I355" s="8"/>
    </row>
    <row r="356" spans="1:9">
      <c r="A356" s="7"/>
      <c r="B356" s="8"/>
      <c r="C356" s="8"/>
      <c r="D356" s="8"/>
      <c r="E356" s="8"/>
      <c r="F356" s="8"/>
      <c r="G356" s="8"/>
      <c r="H356" s="8"/>
      <c r="I356" s="8"/>
    </row>
    <row r="357" spans="1:9">
      <c r="A357" s="7"/>
      <c r="B357" s="8"/>
      <c r="C357" s="8"/>
      <c r="D357" s="8"/>
      <c r="E357" s="8"/>
      <c r="F357" s="8"/>
      <c r="G357" s="8"/>
      <c r="H357" s="8"/>
      <c r="I357" s="8"/>
    </row>
    <row r="358" spans="1:9">
      <c r="A358" s="7"/>
      <c r="B358" s="8"/>
      <c r="C358" s="8"/>
      <c r="D358" s="8"/>
      <c r="E358" s="8"/>
      <c r="F358" s="8"/>
      <c r="G358" s="8"/>
      <c r="H358" s="8"/>
      <c r="I358" s="8"/>
    </row>
    <row r="359" spans="1:9">
      <c r="A359" s="7"/>
      <c r="B359" s="8"/>
      <c r="C359" s="8"/>
      <c r="D359" s="8"/>
      <c r="E359" s="8"/>
      <c r="F359" s="8"/>
      <c r="G359" s="8"/>
      <c r="H359" s="8"/>
      <c r="I359" s="8"/>
    </row>
    <row r="360" spans="1:9">
      <c r="A360" s="7"/>
      <c r="B360" s="8"/>
      <c r="C360" s="8"/>
      <c r="D360" s="8"/>
      <c r="E360" s="8"/>
      <c r="F360" s="8"/>
      <c r="G360" s="8"/>
      <c r="H360" s="8"/>
      <c r="I360" s="8"/>
    </row>
    <row r="361" spans="1:9">
      <c r="A361" s="7"/>
      <c r="B361" s="8"/>
      <c r="C361" s="8"/>
      <c r="D361" s="8"/>
      <c r="E361" s="8"/>
      <c r="F361" s="8"/>
      <c r="G361" s="8"/>
      <c r="H361" s="8"/>
      <c r="I361" s="8"/>
    </row>
    <row r="362" spans="1:9">
      <c r="A362" s="7"/>
      <c r="B362" s="8"/>
      <c r="C362" s="8"/>
      <c r="D362" s="8"/>
      <c r="E362" s="8"/>
      <c r="F362" s="8"/>
      <c r="G362" s="8"/>
      <c r="H362" s="8"/>
      <c r="I362" s="8"/>
    </row>
    <row r="363" spans="1:9">
      <c r="A363" s="7"/>
      <c r="B363" s="8"/>
      <c r="C363" s="8"/>
      <c r="D363" s="8"/>
      <c r="E363" s="8"/>
      <c r="F363" s="8"/>
      <c r="G363" s="8"/>
      <c r="H363" s="8"/>
      <c r="I363" s="8"/>
    </row>
    <row r="364" spans="1:9">
      <c r="A364" s="7"/>
      <c r="B364" s="8"/>
      <c r="C364" s="8"/>
      <c r="D364" s="8"/>
      <c r="E364" s="8"/>
      <c r="F364" s="8"/>
      <c r="G364" s="8"/>
      <c r="H364" s="8"/>
      <c r="I364" s="8"/>
    </row>
    <row r="365" spans="1:9">
      <c r="A365" s="7"/>
      <c r="B365" s="8"/>
      <c r="C365" s="8"/>
      <c r="D365" s="8"/>
      <c r="E365" s="8"/>
      <c r="F365" s="8"/>
      <c r="G365" s="8"/>
      <c r="H365" s="8"/>
      <c r="I365" s="8"/>
    </row>
    <row r="366" spans="1:9">
      <c r="A366" s="7"/>
      <c r="B366" s="8"/>
      <c r="C366" s="8"/>
      <c r="D366" s="8"/>
      <c r="E366" s="8"/>
      <c r="F366" s="8"/>
      <c r="G366" s="8"/>
      <c r="H366" s="8"/>
      <c r="I366" s="8"/>
    </row>
    <row r="367" spans="1:9">
      <c r="A367" s="7"/>
      <c r="B367" s="8"/>
      <c r="C367" s="8"/>
      <c r="D367" s="8"/>
      <c r="E367" s="8"/>
      <c r="F367" s="8"/>
      <c r="G367" s="8"/>
      <c r="H367" s="8"/>
      <c r="I367" s="8"/>
    </row>
    <row r="368" spans="1:9">
      <c r="A368" s="7"/>
      <c r="B368" s="8"/>
      <c r="C368" s="8"/>
      <c r="D368" s="8"/>
      <c r="E368" s="8"/>
      <c r="F368" s="8"/>
      <c r="G368" s="8"/>
      <c r="H368" s="8"/>
      <c r="I368" s="8"/>
    </row>
    <row r="369" spans="1:9">
      <c r="A369" s="7"/>
      <c r="B369" s="8"/>
      <c r="C369" s="8"/>
      <c r="D369" s="8"/>
      <c r="E369" s="8"/>
      <c r="F369" s="8"/>
      <c r="G369" s="8"/>
      <c r="H369" s="8"/>
      <c r="I369" s="8"/>
    </row>
    <row r="370" spans="1:9">
      <c r="A370" s="7"/>
      <c r="B370" s="8"/>
      <c r="C370" s="8"/>
      <c r="D370" s="8"/>
      <c r="E370" s="8"/>
      <c r="F370" s="8"/>
      <c r="G370" s="8"/>
      <c r="H370" s="8"/>
      <c r="I370" s="8"/>
    </row>
    <row r="371" spans="1:9">
      <c r="A371" s="7"/>
      <c r="B371" s="8"/>
      <c r="C371" s="8"/>
      <c r="D371" s="8"/>
      <c r="E371" s="8"/>
      <c r="F371" s="8"/>
      <c r="G371" s="8"/>
      <c r="H371" s="8"/>
      <c r="I371" s="8"/>
    </row>
    <row r="372" spans="1:9">
      <c r="A372" s="7"/>
      <c r="B372" s="8"/>
      <c r="C372" s="8"/>
      <c r="D372" s="8"/>
      <c r="E372" s="8"/>
      <c r="F372" s="8"/>
      <c r="G372" s="8"/>
      <c r="H372" s="8"/>
      <c r="I372" s="8"/>
    </row>
    <row r="373" spans="1:9">
      <c r="A373" s="7"/>
      <c r="B373" s="8"/>
      <c r="C373" s="8"/>
      <c r="D373" s="8"/>
      <c r="E373" s="8"/>
      <c r="F373" s="8"/>
      <c r="G373" s="8"/>
      <c r="H373" s="8"/>
      <c r="I373" s="8"/>
    </row>
    <row r="374" spans="1:9">
      <c r="A374" s="7"/>
      <c r="B374" s="8"/>
      <c r="C374" s="8"/>
      <c r="D374" s="8"/>
      <c r="E374" s="8"/>
      <c r="F374" s="8"/>
      <c r="G374" s="8"/>
      <c r="H374" s="8"/>
      <c r="I374" s="8"/>
    </row>
    <row r="375" spans="1:9">
      <c r="A375" s="7"/>
      <c r="B375" s="8"/>
      <c r="C375" s="8"/>
      <c r="D375" s="8"/>
      <c r="E375" s="8"/>
      <c r="F375" s="8"/>
      <c r="G375" s="8"/>
      <c r="H375" s="8"/>
      <c r="I375" s="8"/>
    </row>
    <row r="376" spans="1:9">
      <c r="A376" s="7"/>
      <c r="B376" s="8"/>
      <c r="C376" s="8"/>
      <c r="D376" s="8"/>
      <c r="E376" s="8"/>
      <c r="F376" s="8"/>
      <c r="G376" s="8"/>
      <c r="H376" s="8"/>
      <c r="I376" s="8"/>
    </row>
    <row r="377" spans="1:9">
      <c r="A377" s="7"/>
      <c r="B377" s="8"/>
      <c r="C377" s="8"/>
      <c r="D377" s="8"/>
      <c r="E377" s="8"/>
      <c r="F377" s="8"/>
      <c r="G377" s="8"/>
      <c r="H377" s="8"/>
      <c r="I377" s="8"/>
    </row>
    <row r="378" spans="1:9">
      <c r="A378" s="7"/>
      <c r="B378" s="8"/>
      <c r="C378" s="8"/>
      <c r="D378" s="8"/>
      <c r="E378" s="8"/>
      <c r="F378" s="8"/>
      <c r="G378" s="8"/>
      <c r="H378" s="8"/>
      <c r="I378" s="8"/>
    </row>
    <row r="379" spans="1:9">
      <c r="A379" s="7"/>
      <c r="B379" s="8"/>
      <c r="C379" s="8"/>
      <c r="D379" s="8"/>
      <c r="E379" s="8"/>
      <c r="F379" s="8"/>
      <c r="G379" s="8"/>
      <c r="H379" s="8"/>
      <c r="I379" s="8"/>
    </row>
    <row r="380" spans="1:9">
      <c r="A380" s="7"/>
      <c r="B380" s="8"/>
      <c r="C380" s="8"/>
      <c r="D380" s="8"/>
      <c r="E380" s="8"/>
      <c r="F380" s="8"/>
      <c r="G380" s="8"/>
      <c r="H380" s="8"/>
      <c r="I380" s="8"/>
    </row>
    <row r="381" spans="1:9">
      <c r="A381" s="7"/>
      <c r="B381" s="8"/>
      <c r="C381" s="8"/>
      <c r="D381" s="8"/>
      <c r="E381" s="8"/>
      <c r="F381" s="8"/>
      <c r="G381" s="8"/>
      <c r="H381" s="8"/>
      <c r="I381" s="8"/>
    </row>
    <row r="382" spans="1:9">
      <c r="A382" s="7"/>
      <c r="B382" s="8"/>
      <c r="C382" s="8"/>
      <c r="D382" s="8"/>
      <c r="E382" s="8"/>
      <c r="F382" s="8"/>
      <c r="G382" s="8"/>
      <c r="H382" s="8"/>
      <c r="I382" s="8"/>
    </row>
    <row r="383" spans="1:9">
      <c r="A383" s="7"/>
      <c r="B383" s="8"/>
      <c r="C383" s="8"/>
      <c r="D383" s="8"/>
      <c r="E383" s="8"/>
      <c r="F383" s="8"/>
      <c r="G383" s="8"/>
      <c r="H383" s="8"/>
      <c r="I383" s="8"/>
    </row>
    <row r="384" spans="1:9">
      <c r="A384" s="7"/>
      <c r="B384" s="8"/>
      <c r="C384" s="8"/>
      <c r="D384" s="8"/>
      <c r="E384" s="8"/>
      <c r="F384" s="8"/>
      <c r="G384" s="8"/>
      <c r="H384" s="8"/>
      <c r="I384" s="8"/>
    </row>
    <row r="385" spans="1:9">
      <c r="A385" s="7"/>
      <c r="B385" s="8"/>
      <c r="C385" s="8"/>
      <c r="D385" s="8"/>
      <c r="E385" s="8"/>
      <c r="F385" s="8"/>
      <c r="G385" s="8"/>
      <c r="H385" s="8"/>
      <c r="I385" s="8"/>
    </row>
    <row r="386" spans="1:9">
      <c r="A386" s="7"/>
      <c r="B386" s="8"/>
      <c r="C386" s="8"/>
      <c r="D386" s="8"/>
      <c r="E386" s="8"/>
      <c r="F386" s="8"/>
      <c r="G386" s="8"/>
      <c r="H386" s="8"/>
      <c r="I386" s="8"/>
    </row>
    <row r="387" spans="1:9">
      <c r="A387" s="7"/>
      <c r="B387" s="8"/>
      <c r="C387" s="8"/>
      <c r="D387" s="8"/>
      <c r="E387" s="8"/>
      <c r="F387" s="8"/>
      <c r="G387" s="8"/>
      <c r="H387" s="8"/>
      <c r="I387" s="8"/>
    </row>
    <row r="388" spans="1:9">
      <c r="A388" s="7"/>
      <c r="B388" s="8"/>
      <c r="C388" s="8"/>
      <c r="D388" s="8"/>
      <c r="E388" s="8"/>
      <c r="F388" s="8"/>
      <c r="G388" s="8"/>
      <c r="H388" s="8"/>
      <c r="I388" s="8"/>
    </row>
    <row r="389" spans="1:9">
      <c r="A389" s="7"/>
      <c r="B389" s="8"/>
      <c r="C389" s="8"/>
      <c r="D389" s="8"/>
      <c r="E389" s="8"/>
      <c r="F389" s="8"/>
      <c r="G389" s="8"/>
      <c r="H389" s="8"/>
      <c r="I389" s="8"/>
    </row>
    <row r="390" spans="1:9">
      <c r="A390" s="7"/>
      <c r="B390" s="8"/>
      <c r="C390" s="8"/>
      <c r="D390" s="8"/>
      <c r="E390" s="8"/>
      <c r="F390" s="8"/>
      <c r="G390" s="8"/>
      <c r="H390" s="8"/>
      <c r="I390" s="8"/>
    </row>
    <row r="391" spans="1:9">
      <c r="A391" s="7"/>
      <c r="B391" s="8"/>
      <c r="C391" s="8"/>
      <c r="D391" s="8"/>
      <c r="E391" s="8"/>
      <c r="F391" s="8"/>
      <c r="G391" s="8"/>
      <c r="H391" s="8"/>
      <c r="I391" s="8"/>
    </row>
    <row r="392" spans="1:9">
      <c r="A392" s="7"/>
      <c r="B392" s="8"/>
      <c r="C392" s="8"/>
      <c r="D392" s="8"/>
      <c r="E392" s="8"/>
      <c r="F392" s="8"/>
      <c r="G392" s="8"/>
      <c r="H392" s="8"/>
      <c r="I392" s="8"/>
    </row>
    <row r="393" spans="1:9">
      <c r="A393" s="7"/>
      <c r="B393" s="8"/>
      <c r="C393" s="8"/>
      <c r="D393" s="8"/>
      <c r="E393" s="8"/>
      <c r="F393" s="8"/>
      <c r="G393" s="8"/>
      <c r="H393" s="8"/>
      <c r="I393" s="8"/>
    </row>
    <row r="394" spans="1:9">
      <c r="A394" s="7"/>
      <c r="B394" s="8"/>
      <c r="C394" s="8"/>
      <c r="D394" s="8"/>
      <c r="E394" s="8"/>
      <c r="F394" s="8"/>
      <c r="G394" s="8"/>
      <c r="H394" s="8"/>
      <c r="I394" s="8"/>
    </row>
    <row r="395" spans="1:9">
      <c r="A395" s="7"/>
      <c r="B395" s="8"/>
      <c r="C395" s="8"/>
      <c r="D395" s="8"/>
      <c r="E395" s="8"/>
      <c r="F395" s="8"/>
      <c r="G395" s="8"/>
      <c r="H395" s="8"/>
      <c r="I395" s="8"/>
    </row>
    <row r="396" spans="1:9">
      <c r="A396" s="7"/>
      <c r="B396" s="8"/>
      <c r="C396" s="8"/>
      <c r="D396" s="8"/>
      <c r="E396" s="8"/>
      <c r="F396" s="8"/>
      <c r="G396" s="8"/>
      <c r="H396" s="8"/>
      <c r="I396" s="8"/>
    </row>
    <row r="397" spans="1:9">
      <c r="A397" s="7"/>
      <c r="B397" s="8"/>
      <c r="C397" s="8"/>
      <c r="D397" s="8"/>
      <c r="E397" s="8"/>
      <c r="F397" s="8"/>
      <c r="G397" s="8"/>
      <c r="H397" s="8"/>
      <c r="I397" s="8"/>
    </row>
    <row r="398" spans="1:9">
      <c r="A398" s="7"/>
      <c r="B398" s="8"/>
      <c r="C398" s="8"/>
      <c r="D398" s="8"/>
      <c r="E398" s="8"/>
      <c r="F398" s="8"/>
      <c r="G398" s="8"/>
      <c r="H398" s="8"/>
      <c r="I398" s="8"/>
    </row>
    <row r="399" spans="1:9">
      <c r="A399" s="7"/>
      <c r="B399" s="8"/>
      <c r="C399" s="8"/>
      <c r="D399" s="8"/>
      <c r="E399" s="8"/>
      <c r="F399" s="8"/>
      <c r="G399" s="8"/>
      <c r="H399" s="8"/>
      <c r="I399" s="8"/>
    </row>
    <row r="400" spans="1:9">
      <c r="A400" s="7"/>
      <c r="B400" s="8"/>
      <c r="C400" s="8"/>
      <c r="D400" s="8"/>
      <c r="E400" s="8"/>
      <c r="F400" s="8"/>
      <c r="G400" s="8"/>
      <c r="H400" s="8"/>
      <c r="I400" s="8"/>
    </row>
    <row r="401" spans="1:9">
      <c r="A401" s="7"/>
      <c r="B401" s="8"/>
      <c r="C401" s="8"/>
      <c r="D401" s="8"/>
      <c r="E401" s="8"/>
      <c r="F401" s="8"/>
      <c r="G401" s="8"/>
      <c r="H401" s="8"/>
      <c r="I401" s="8"/>
    </row>
    <row r="402" spans="1:9">
      <c r="A402" s="7"/>
      <c r="B402" s="8"/>
      <c r="C402" s="8"/>
      <c r="D402" s="8"/>
      <c r="E402" s="8"/>
      <c r="F402" s="8"/>
      <c r="G402" s="8"/>
      <c r="H402" s="8"/>
      <c r="I402" s="8"/>
    </row>
    <row r="403" spans="1:9">
      <c r="A403" s="7"/>
      <c r="B403" s="8"/>
      <c r="C403" s="8"/>
      <c r="D403" s="8"/>
      <c r="E403" s="8"/>
      <c r="F403" s="8"/>
      <c r="G403" s="8"/>
      <c r="H403" s="8"/>
      <c r="I403" s="8"/>
    </row>
    <row r="404" spans="1:9">
      <c r="A404" s="7"/>
      <c r="B404" s="8"/>
      <c r="C404" s="8"/>
      <c r="D404" s="8"/>
      <c r="E404" s="8"/>
      <c r="F404" s="8"/>
      <c r="G404" s="8"/>
      <c r="H404" s="8"/>
      <c r="I404" s="8"/>
    </row>
    <row r="405" spans="1:9">
      <c r="A405" s="7"/>
      <c r="B405" s="8"/>
      <c r="C405" s="8"/>
      <c r="D405" s="8"/>
      <c r="E405" s="8"/>
      <c r="F405" s="8"/>
      <c r="G405" s="8"/>
      <c r="H405" s="8"/>
      <c r="I405" s="8"/>
    </row>
    <row r="406" spans="1:9">
      <c r="A406" s="7"/>
      <c r="B406" s="8"/>
      <c r="C406" s="8"/>
      <c r="D406" s="8"/>
      <c r="E406" s="8"/>
      <c r="F406" s="8"/>
      <c r="G406" s="8"/>
      <c r="H406" s="8"/>
      <c r="I406" s="8"/>
    </row>
    <row r="407" spans="1:9">
      <c r="A407" s="7"/>
      <c r="B407" s="8"/>
      <c r="C407" s="8"/>
      <c r="D407" s="8"/>
      <c r="E407" s="8"/>
      <c r="F407" s="8"/>
      <c r="G407" s="8"/>
      <c r="H407" s="8"/>
      <c r="I407" s="8"/>
    </row>
    <row r="408" spans="1:9">
      <c r="A408" s="7"/>
      <c r="B408" s="8"/>
      <c r="C408" s="8"/>
      <c r="D408" s="8"/>
      <c r="E408" s="8"/>
      <c r="F408" s="8"/>
      <c r="G408" s="8"/>
      <c r="H408" s="8"/>
      <c r="I408" s="8"/>
    </row>
    <row r="409" spans="1:9">
      <c r="A409" s="7"/>
      <c r="B409" s="8"/>
      <c r="C409" s="8"/>
      <c r="D409" s="8"/>
      <c r="E409" s="8"/>
      <c r="F409" s="8"/>
      <c r="G409" s="8"/>
      <c r="H409" s="8"/>
      <c r="I409" s="8"/>
    </row>
    <row r="410" spans="1:9">
      <c r="A410" s="7"/>
      <c r="B410" s="8"/>
      <c r="C410" s="8"/>
      <c r="D410" s="8"/>
      <c r="E410" s="8"/>
      <c r="F410" s="8"/>
      <c r="G410" s="8"/>
      <c r="H410" s="8"/>
      <c r="I410" s="8"/>
    </row>
    <row r="411" spans="1:9">
      <c r="A411" s="7"/>
      <c r="B411" s="8"/>
      <c r="C411" s="8"/>
      <c r="D411" s="8"/>
      <c r="E411" s="8"/>
      <c r="F411" s="8"/>
      <c r="G411" s="8"/>
      <c r="H411" s="8"/>
      <c r="I411" s="8"/>
    </row>
    <row r="412" spans="1:9">
      <c r="A412" s="7"/>
      <c r="B412" s="8"/>
      <c r="C412" s="8"/>
      <c r="D412" s="8"/>
      <c r="E412" s="8"/>
      <c r="F412" s="8"/>
      <c r="G412" s="8"/>
      <c r="H412" s="8"/>
      <c r="I412" s="8"/>
    </row>
    <row r="413" spans="1:9">
      <c r="A413" s="7"/>
      <c r="B413" s="8"/>
      <c r="C413" s="8"/>
      <c r="D413" s="8"/>
      <c r="E413" s="8"/>
      <c r="F413" s="8"/>
      <c r="G413" s="8"/>
      <c r="H413" s="8"/>
      <c r="I413" s="8"/>
    </row>
    <row r="414" spans="1:9">
      <c r="A414" s="7"/>
      <c r="B414" s="8"/>
      <c r="C414" s="8"/>
      <c r="D414" s="8"/>
      <c r="E414" s="8"/>
      <c r="F414" s="8"/>
      <c r="G414" s="8"/>
      <c r="H414" s="8"/>
      <c r="I414" s="8"/>
    </row>
    <row r="415" spans="1:9">
      <c r="A415" s="7"/>
      <c r="B415" s="8"/>
      <c r="C415" s="8"/>
      <c r="D415" s="8"/>
      <c r="E415" s="8"/>
      <c r="F415" s="8"/>
      <c r="G415" s="8"/>
      <c r="H415" s="8"/>
      <c r="I415" s="8"/>
    </row>
    <row r="416" spans="1:9">
      <c r="A416" s="7"/>
      <c r="B416" s="8"/>
      <c r="C416" s="8"/>
      <c r="D416" s="8"/>
      <c r="E416" s="8"/>
      <c r="F416" s="8"/>
      <c r="G416" s="8"/>
      <c r="H416" s="8"/>
      <c r="I416" s="8"/>
    </row>
    <row r="417" spans="1:9">
      <c r="A417" s="7"/>
      <c r="B417" s="8"/>
      <c r="C417" s="8"/>
      <c r="D417" s="8"/>
      <c r="E417" s="8"/>
      <c r="F417" s="8"/>
      <c r="G417" s="8"/>
      <c r="H417" s="8"/>
      <c r="I417" s="8"/>
    </row>
    <row r="418" spans="1:9">
      <c r="A418" s="7"/>
      <c r="B418" s="8"/>
      <c r="C418" s="8"/>
      <c r="D418" s="8"/>
      <c r="E418" s="8"/>
      <c r="F418" s="8"/>
      <c r="G418" s="8"/>
      <c r="H418" s="8"/>
      <c r="I418" s="8"/>
    </row>
    <row r="419" spans="1:9">
      <c r="A419" s="7"/>
      <c r="B419" s="8"/>
      <c r="C419" s="8"/>
      <c r="D419" s="8"/>
      <c r="E419" s="8"/>
      <c r="F419" s="8"/>
      <c r="G419" s="8"/>
      <c r="H419" s="8"/>
      <c r="I419" s="8"/>
    </row>
    <row r="420" spans="1:9">
      <c r="A420" s="7"/>
      <c r="B420" s="8"/>
      <c r="C420" s="8"/>
      <c r="D420" s="8"/>
      <c r="E420" s="8"/>
      <c r="F420" s="8"/>
      <c r="G420" s="8"/>
      <c r="H420" s="8"/>
      <c r="I420" s="8"/>
    </row>
    <row r="421" spans="1:9">
      <c r="A421" s="7"/>
      <c r="B421" s="8"/>
      <c r="C421" s="8"/>
      <c r="D421" s="8"/>
      <c r="E421" s="8"/>
      <c r="F421" s="8"/>
      <c r="G421" s="8"/>
      <c r="H421" s="8"/>
      <c r="I421" s="8"/>
    </row>
    <row r="422" spans="1:9">
      <c r="A422" s="7"/>
      <c r="B422" s="8"/>
      <c r="C422" s="8"/>
      <c r="D422" s="8"/>
      <c r="E422" s="8"/>
      <c r="F422" s="8"/>
      <c r="G422" s="8"/>
      <c r="H422" s="8"/>
      <c r="I422" s="8"/>
    </row>
    <row r="423" spans="1:9">
      <c r="A423" s="7"/>
      <c r="B423" s="8"/>
      <c r="C423" s="8"/>
      <c r="D423" s="8"/>
      <c r="E423" s="8"/>
      <c r="F423" s="8"/>
      <c r="G423" s="8"/>
      <c r="H423" s="8"/>
      <c r="I423" s="8"/>
    </row>
    <row r="424" spans="1:9">
      <c r="A424" s="7"/>
      <c r="B424" s="8"/>
      <c r="C424" s="8"/>
      <c r="D424" s="8"/>
      <c r="E424" s="8"/>
      <c r="F424" s="8"/>
      <c r="G424" s="8"/>
      <c r="H424" s="8"/>
      <c r="I424" s="8"/>
    </row>
    <row r="425" spans="1:9">
      <c r="A425" s="7"/>
      <c r="B425" s="8"/>
      <c r="C425" s="8"/>
      <c r="D425" s="8"/>
      <c r="E425" s="8"/>
      <c r="F425" s="8"/>
      <c r="G425" s="8"/>
      <c r="H425" s="8"/>
      <c r="I425" s="8"/>
    </row>
    <row r="426" spans="1:9">
      <c r="A426" s="7"/>
      <c r="B426" s="8"/>
      <c r="C426" s="8"/>
      <c r="D426" s="8"/>
      <c r="E426" s="8"/>
      <c r="F426" s="8"/>
      <c r="G426" s="8"/>
      <c r="H426" s="8"/>
      <c r="I426" s="8"/>
    </row>
    <row r="427" spans="1:9">
      <c r="A427" s="7"/>
      <c r="B427" s="8"/>
      <c r="C427" s="8"/>
      <c r="D427" s="8"/>
      <c r="E427" s="8"/>
      <c r="F427" s="8"/>
      <c r="G427" s="8"/>
      <c r="H427" s="8"/>
      <c r="I427" s="8"/>
    </row>
    <row r="428" spans="1:9">
      <c r="A428" s="7"/>
      <c r="B428" s="8"/>
      <c r="C428" s="8"/>
      <c r="D428" s="8"/>
      <c r="E428" s="8"/>
      <c r="F428" s="8"/>
      <c r="G428" s="8"/>
      <c r="H428" s="8"/>
      <c r="I428" s="8"/>
    </row>
    <row r="429" spans="1:9">
      <c r="A429" s="7"/>
      <c r="B429" s="8"/>
      <c r="C429" s="8"/>
      <c r="D429" s="8"/>
      <c r="E429" s="8"/>
      <c r="F429" s="8"/>
      <c r="G429" s="8"/>
      <c r="H429" s="8"/>
      <c r="I429" s="8"/>
    </row>
    <row r="430" spans="1:9">
      <c r="A430" s="7"/>
      <c r="B430" s="8"/>
      <c r="C430" s="8"/>
      <c r="D430" s="8"/>
      <c r="E430" s="8"/>
      <c r="F430" s="8"/>
      <c r="G430" s="8"/>
      <c r="H430" s="8"/>
      <c r="I430" s="8"/>
    </row>
    <row r="431" spans="1:9">
      <c r="A431" s="7"/>
      <c r="B431" s="8"/>
      <c r="C431" s="8"/>
      <c r="D431" s="8"/>
      <c r="E431" s="8"/>
      <c r="F431" s="8"/>
      <c r="G431" s="8"/>
      <c r="H431" s="8"/>
      <c r="I431" s="8"/>
    </row>
    <row r="432" spans="1:9">
      <c r="A432" s="7"/>
      <c r="B432" s="8"/>
      <c r="C432" s="8"/>
      <c r="D432" s="8"/>
      <c r="E432" s="8"/>
      <c r="F432" s="8"/>
      <c r="G432" s="8"/>
      <c r="H432" s="8"/>
      <c r="I432" s="8"/>
    </row>
    <row r="433" spans="1:9">
      <c r="A433" s="7"/>
      <c r="B433" s="8"/>
      <c r="C433" s="8"/>
      <c r="D433" s="8"/>
      <c r="E433" s="8"/>
      <c r="F433" s="8"/>
      <c r="G433" s="8"/>
      <c r="H433" s="8"/>
      <c r="I433" s="8"/>
    </row>
    <row r="434" spans="1:9">
      <c r="A434" s="7"/>
      <c r="B434" s="8"/>
      <c r="C434" s="8"/>
      <c r="D434" s="8"/>
      <c r="E434" s="8"/>
      <c r="F434" s="8"/>
      <c r="G434" s="8"/>
      <c r="H434" s="8"/>
      <c r="I434" s="8"/>
    </row>
    <row r="435" spans="1:9">
      <c r="A435" s="7"/>
      <c r="B435" s="8"/>
      <c r="C435" s="8"/>
      <c r="D435" s="8"/>
      <c r="E435" s="8"/>
      <c r="F435" s="8"/>
      <c r="G435" s="8"/>
      <c r="H435" s="8"/>
      <c r="I435" s="8"/>
    </row>
    <row r="436" spans="1:9">
      <c r="A436" s="7"/>
      <c r="B436" s="8"/>
      <c r="C436" s="8"/>
      <c r="D436" s="8"/>
      <c r="E436" s="8"/>
      <c r="F436" s="8"/>
      <c r="G436" s="8"/>
      <c r="H436" s="8"/>
      <c r="I436" s="8"/>
    </row>
    <row r="437" spans="1:9">
      <c r="A437" s="7"/>
      <c r="B437" s="8"/>
      <c r="C437" s="8"/>
      <c r="D437" s="8"/>
      <c r="E437" s="8"/>
      <c r="F437" s="8"/>
      <c r="G437" s="8"/>
      <c r="H437" s="8"/>
      <c r="I437" s="8"/>
    </row>
    <row r="438" spans="1:9">
      <c r="A438" s="7"/>
      <c r="B438" s="8"/>
      <c r="C438" s="8"/>
      <c r="D438" s="8"/>
      <c r="E438" s="8"/>
      <c r="F438" s="8"/>
      <c r="G438" s="8"/>
      <c r="H438" s="8"/>
      <c r="I438" s="8"/>
    </row>
    <row r="439" spans="1:9">
      <c r="A439" s="7"/>
      <c r="B439" s="8"/>
      <c r="C439" s="8"/>
      <c r="D439" s="8"/>
      <c r="E439" s="8"/>
      <c r="F439" s="8"/>
      <c r="G439" s="8"/>
      <c r="H439" s="8"/>
      <c r="I439" s="8"/>
    </row>
    <row r="440" spans="1:9">
      <c r="A440" s="7"/>
      <c r="B440" s="8"/>
      <c r="C440" s="8"/>
      <c r="D440" s="8"/>
      <c r="E440" s="8"/>
      <c r="F440" s="8"/>
      <c r="G440" s="8"/>
      <c r="H440" s="8"/>
      <c r="I440" s="8"/>
    </row>
    <row r="441" spans="1:9">
      <c r="A441" s="7"/>
      <c r="B441" s="8"/>
      <c r="C441" s="8"/>
      <c r="D441" s="8"/>
      <c r="E441" s="8"/>
      <c r="F441" s="8"/>
      <c r="G441" s="8"/>
      <c r="H441" s="8"/>
      <c r="I441" s="8"/>
    </row>
    <row r="442" spans="1:9">
      <c r="A442" s="7"/>
      <c r="B442" s="8"/>
      <c r="C442" s="8"/>
      <c r="D442" s="8"/>
      <c r="E442" s="8"/>
      <c r="F442" s="8"/>
      <c r="G442" s="8"/>
      <c r="H442" s="8"/>
      <c r="I442" s="8"/>
    </row>
    <row r="443" spans="1:9">
      <c r="A443" s="7"/>
      <c r="B443" s="8"/>
      <c r="C443" s="8"/>
      <c r="D443" s="8"/>
      <c r="E443" s="8"/>
      <c r="F443" s="8"/>
      <c r="G443" s="8"/>
      <c r="H443" s="8"/>
      <c r="I443" s="8"/>
    </row>
    <row r="444" spans="1:9">
      <c r="A444" s="7"/>
      <c r="B444" s="8"/>
      <c r="C444" s="8"/>
      <c r="D444" s="8"/>
      <c r="E444" s="8"/>
      <c r="F444" s="8"/>
      <c r="G444" s="8"/>
      <c r="H444" s="8"/>
      <c r="I444" s="8"/>
    </row>
    <row r="445" spans="1:9">
      <c r="A445" s="7"/>
      <c r="B445" s="8"/>
      <c r="C445" s="8"/>
      <c r="D445" s="8"/>
      <c r="E445" s="8"/>
      <c r="F445" s="8"/>
      <c r="G445" s="8"/>
      <c r="H445" s="8"/>
      <c r="I445" s="8"/>
    </row>
    <row r="446" spans="1:9">
      <c r="A446" s="7"/>
      <c r="B446" s="8"/>
      <c r="C446" s="8"/>
      <c r="D446" s="8"/>
      <c r="E446" s="8"/>
      <c r="F446" s="8"/>
      <c r="G446" s="8"/>
      <c r="H446" s="8"/>
      <c r="I446" s="8"/>
    </row>
    <row r="447" spans="1:9">
      <c r="A447" s="7"/>
      <c r="B447" s="8"/>
      <c r="C447" s="8"/>
      <c r="D447" s="8"/>
      <c r="E447" s="8"/>
      <c r="F447" s="8"/>
      <c r="G447" s="8"/>
      <c r="H447" s="8"/>
      <c r="I447" s="8"/>
    </row>
    <row r="448" spans="1:9">
      <c r="A448" s="7"/>
      <c r="B448" s="8"/>
      <c r="C448" s="8"/>
      <c r="D448" s="8"/>
      <c r="E448" s="8"/>
      <c r="F448" s="8"/>
      <c r="G448" s="8"/>
      <c r="H448" s="8"/>
      <c r="I448" s="8"/>
    </row>
    <row r="449" spans="1:9">
      <c r="A449" s="7"/>
      <c r="B449" s="8"/>
      <c r="C449" s="8"/>
      <c r="D449" s="8"/>
      <c r="E449" s="8"/>
      <c r="F449" s="8"/>
      <c r="G449" s="8"/>
      <c r="H449" s="8"/>
      <c r="I449" s="8"/>
    </row>
    <row r="450" spans="1:9">
      <c r="A450" s="7"/>
      <c r="B450" s="8"/>
      <c r="C450" s="8"/>
      <c r="D450" s="8"/>
      <c r="E450" s="8"/>
      <c r="F450" s="8"/>
      <c r="G450" s="8"/>
      <c r="H450" s="8"/>
      <c r="I450" s="8"/>
    </row>
    <row r="451" spans="1:9">
      <c r="A451" s="7"/>
      <c r="B451" s="8"/>
      <c r="C451" s="8"/>
      <c r="D451" s="8"/>
      <c r="E451" s="8"/>
      <c r="F451" s="8"/>
      <c r="G451" s="8"/>
      <c r="H451" s="8"/>
      <c r="I451" s="8"/>
    </row>
    <row r="452" spans="1:9">
      <c r="A452" s="7"/>
      <c r="B452" s="8"/>
      <c r="C452" s="8"/>
      <c r="D452" s="8"/>
      <c r="E452" s="8"/>
      <c r="F452" s="8"/>
      <c r="G452" s="8"/>
      <c r="H452" s="8"/>
      <c r="I452" s="8"/>
    </row>
    <row r="453" spans="1:9">
      <c r="A453" s="7"/>
      <c r="B453" s="8"/>
      <c r="C453" s="8"/>
      <c r="D453" s="8"/>
      <c r="E453" s="8"/>
      <c r="F453" s="8"/>
      <c r="G453" s="8"/>
      <c r="H453" s="8"/>
      <c r="I453" s="8"/>
    </row>
    <row r="454" spans="1:9">
      <c r="A454" s="7"/>
      <c r="B454" s="8"/>
      <c r="C454" s="8"/>
      <c r="D454" s="8"/>
      <c r="E454" s="8"/>
      <c r="F454" s="8"/>
      <c r="G454" s="8"/>
      <c r="H454" s="8"/>
      <c r="I454" s="8"/>
    </row>
    <row r="455" spans="1:9">
      <c r="A455" s="7"/>
      <c r="B455" s="8"/>
      <c r="C455" s="8"/>
      <c r="D455" s="8"/>
      <c r="E455" s="8"/>
      <c r="F455" s="8"/>
      <c r="G455" s="8"/>
      <c r="H455" s="8"/>
      <c r="I455" s="8"/>
    </row>
    <row r="456" spans="1:9">
      <c r="A456" s="7"/>
      <c r="B456" s="8"/>
      <c r="C456" s="8"/>
      <c r="D456" s="8"/>
      <c r="E456" s="8"/>
      <c r="F456" s="8"/>
      <c r="G456" s="8"/>
      <c r="H456" s="8"/>
      <c r="I456" s="8"/>
    </row>
    <row r="457" spans="1:9">
      <c r="A457" s="7"/>
      <c r="B457" s="8"/>
      <c r="C457" s="8"/>
      <c r="D457" s="8"/>
      <c r="E457" s="8"/>
      <c r="F457" s="8"/>
      <c r="G457" s="8"/>
      <c r="H457" s="8"/>
      <c r="I457" s="8"/>
    </row>
    <row r="458" spans="1:9">
      <c r="A458" s="7"/>
      <c r="B458" s="8"/>
      <c r="C458" s="8"/>
      <c r="D458" s="8"/>
      <c r="E458" s="8"/>
      <c r="F458" s="8"/>
      <c r="G458" s="8"/>
      <c r="H458" s="8"/>
      <c r="I458" s="8"/>
    </row>
    <row r="459" spans="1:9">
      <c r="A459" s="7"/>
      <c r="B459" s="8"/>
      <c r="C459" s="8"/>
      <c r="D459" s="8"/>
      <c r="E459" s="8"/>
      <c r="F459" s="8"/>
      <c r="G459" s="8"/>
      <c r="H459" s="8"/>
      <c r="I459" s="8"/>
    </row>
    <row r="460" spans="1:9">
      <c r="A460" s="7"/>
      <c r="B460" s="8"/>
      <c r="C460" s="8"/>
      <c r="D460" s="8"/>
      <c r="E460" s="8"/>
      <c r="F460" s="8"/>
      <c r="G460" s="8"/>
      <c r="H460" s="8"/>
      <c r="I460" s="8"/>
    </row>
    <row r="461" spans="1:9">
      <c r="A461" s="7"/>
      <c r="B461" s="8"/>
      <c r="C461" s="8"/>
      <c r="D461" s="8"/>
      <c r="E461" s="8"/>
      <c r="F461" s="8"/>
      <c r="G461" s="8"/>
      <c r="H461" s="8"/>
      <c r="I461" s="8"/>
    </row>
    <row r="462" spans="1:9">
      <c r="A462" s="7"/>
      <c r="B462" s="8"/>
      <c r="C462" s="8"/>
      <c r="D462" s="8"/>
      <c r="E462" s="8"/>
      <c r="F462" s="8"/>
      <c r="G462" s="8"/>
      <c r="H462" s="8"/>
      <c r="I462" s="8"/>
    </row>
    <row r="463" spans="1:9">
      <c r="A463" s="7"/>
      <c r="B463" s="8"/>
      <c r="C463" s="8"/>
      <c r="D463" s="8"/>
      <c r="E463" s="8"/>
      <c r="F463" s="8"/>
      <c r="G463" s="8"/>
      <c r="H463" s="8"/>
      <c r="I463" s="8"/>
    </row>
    <row r="464" spans="1:9">
      <c r="A464" s="7"/>
      <c r="B464" s="8"/>
      <c r="C464" s="8"/>
      <c r="D464" s="8"/>
      <c r="E464" s="8"/>
      <c r="F464" s="8"/>
      <c r="G464" s="8"/>
      <c r="H464" s="8"/>
      <c r="I464" s="8"/>
    </row>
    <row r="465" spans="1:9">
      <c r="A465" s="7"/>
      <c r="B465" s="8"/>
      <c r="C465" s="8"/>
      <c r="D465" s="8"/>
      <c r="E465" s="8"/>
      <c r="F465" s="8"/>
      <c r="G465" s="8"/>
      <c r="H465" s="8"/>
      <c r="I465" s="8"/>
    </row>
    <row r="466" spans="1:9">
      <c r="A466" s="7"/>
      <c r="B466" s="8"/>
      <c r="C466" s="8"/>
      <c r="D466" s="8"/>
      <c r="E466" s="8"/>
      <c r="F466" s="8"/>
      <c r="G466" s="8"/>
      <c r="H466" s="8"/>
      <c r="I466" s="8"/>
    </row>
    <row r="467" spans="1:9">
      <c r="A467" s="7"/>
      <c r="B467" s="8"/>
      <c r="C467" s="8"/>
      <c r="D467" s="8"/>
      <c r="E467" s="8"/>
      <c r="F467" s="8"/>
      <c r="G467" s="8"/>
      <c r="H467" s="8"/>
      <c r="I467" s="8"/>
    </row>
    <row r="468" spans="1:9">
      <c r="A468" s="7"/>
      <c r="B468" s="8"/>
      <c r="C468" s="8"/>
      <c r="D468" s="8"/>
      <c r="E468" s="8"/>
      <c r="F468" s="8"/>
      <c r="G468" s="8"/>
      <c r="H468" s="8"/>
      <c r="I468" s="8"/>
    </row>
    <row r="469" spans="1:9">
      <c r="A469" s="7"/>
      <c r="B469" s="8"/>
      <c r="C469" s="8"/>
      <c r="D469" s="8"/>
      <c r="E469" s="8"/>
      <c r="F469" s="8"/>
      <c r="G469" s="8"/>
      <c r="H469" s="8"/>
      <c r="I469" s="8"/>
    </row>
    <row r="470" spans="1:9">
      <c r="A470" s="7"/>
      <c r="B470" s="8"/>
      <c r="C470" s="8"/>
      <c r="D470" s="8"/>
      <c r="E470" s="8"/>
      <c r="F470" s="8"/>
      <c r="G470" s="8"/>
      <c r="H470" s="8"/>
      <c r="I470" s="8"/>
    </row>
    <row r="471" spans="1:9">
      <c r="A471" s="7"/>
      <c r="B471" s="8"/>
      <c r="C471" s="8"/>
      <c r="D471" s="8"/>
      <c r="E471" s="8"/>
      <c r="F471" s="8"/>
      <c r="G471" s="8"/>
      <c r="H471" s="8"/>
      <c r="I471" s="8"/>
    </row>
    <row r="472" spans="1:9">
      <c r="A472" s="7"/>
      <c r="B472" s="8"/>
      <c r="C472" s="8"/>
      <c r="D472" s="8"/>
      <c r="E472" s="8"/>
      <c r="F472" s="8"/>
      <c r="G472" s="8"/>
      <c r="H472" s="8"/>
      <c r="I472" s="8"/>
    </row>
    <row r="473" spans="1:9">
      <c r="A473" s="7"/>
      <c r="B473" s="8"/>
      <c r="C473" s="8"/>
      <c r="D473" s="8"/>
      <c r="E473" s="8"/>
      <c r="F473" s="8"/>
      <c r="G473" s="8"/>
      <c r="H473" s="8"/>
      <c r="I473" s="8"/>
    </row>
    <row r="474" spans="1:9">
      <c r="A474" s="7"/>
      <c r="B474" s="8"/>
      <c r="C474" s="8"/>
      <c r="D474" s="8"/>
      <c r="E474" s="8"/>
      <c r="F474" s="8"/>
      <c r="G474" s="8"/>
      <c r="H474" s="8"/>
      <c r="I474" s="8"/>
    </row>
    <row r="475" spans="1:9">
      <c r="A475" s="7"/>
      <c r="B475" s="8"/>
      <c r="C475" s="8"/>
      <c r="D475" s="8"/>
      <c r="E475" s="8"/>
      <c r="F475" s="8"/>
      <c r="G475" s="8"/>
      <c r="H475" s="8"/>
      <c r="I475" s="8"/>
    </row>
    <row r="476" spans="1:9">
      <c r="A476" s="7"/>
      <c r="B476" s="8"/>
      <c r="C476" s="8"/>
      <c r="D476" s="8"/>
      <c r="E476" s="8"/>
      <c r="F476" s="8"/>
      <c r="G476" s="8"/>
      <c r="H476" s="8"/>
      <c r="I476" s="8"/>
    </row>
    <row r="477" spans="1:9">
      <c r="A477" s="7"/>
      <c r="B477" s="8"/>
      <c r="C477" s="8"/>
      <c r="D477" s="8"/>
      <c r="E477" s="8"/>
      <c r="F477" s="8"/>
      <c r="G477" s="8"/>
      <c r="H477" s="8"/>
      <c r="I477" s="8"/>
    </row>
    <row r="478" spans="1:9">
      <c r="A478" s="7"/>
      <c r="B478" s="8"/>
      <c r="C478" s="8"/>
      <c r="D478" s="8"/>
      <c r="E478" s="8"/>
      <c r="F478" s="8"/>
      <c r="G478" s="8"/>
      <c r="H478" s="8"/>
      <c r="I478" s="8"/>
    </row>
    <row r="479" spans="1:9">
      <c r="A479" s="7"/>
      <c r="B479" s="8"/>
      <c r="C479" s="8"/>
      <c r="D479" s="8"/>
      <c r="E479" s="8"/>
      <c r="F479" s="8"/>
      <c r="G479" s="8"/>
      <c r="H479" s="8"/>
      <c r="I479" s="8"/>
    </row>
    <row r="480" spans="1:9">
      <c r="A480" s="7"/>
      <c r="B480" s="8"/>
      <c r="C480" s="8"/>
      <c r="D480" s="8"/>
      <c r="E480" s="8"/>
      <c r="F480" s="8"/>
      <c r="G480" s="8"/>
      <c r="H480" s="8"/>
      <c r="I480" s="8"/>
    </row>
    <row r="481" spans="1:9">
      <c r="A481" s="7"/>
      <c r="B481" s="8"/>
      <c r="C481" s="8"/>
      <c r="D481" s="8"/>
      <c r="E481" s="8"/>
      <c r="F481" s="8"/>
      <c r="G481" s="8"/>
      <c r="H481" s="8"/>
      <c r="I481" s="8"/>
    </row>
    <row r="482" spans="1:9">
      <c r="A482" s="7"/>
      <c r="B482" s="8"/>
      <c r="C482" s="8"/>
      <c r="D482" s="8"/>
      <c r="E482" s="8"/>
      <c r="F482" s="8"/>
      <c r="G482" s="8"/>
      <c r="H482" s="8"/>
      <c r="I482" s="8"/>
    </row>
    <row r="483" spans="1:9">
      <c r="A483" s="7"/>
      <c r="B483" s="8"/>
      <c r="C483" s="8"/>
      <c r="D483" s="8"/>
      <c r="E483" s="8"/>
      <c r="F483" s="8"/>
      <c r="G483" s="8"/>
      <c r="H483" s="8"/>
      <c r="I483" s="8"/>
    </row>
    <row r="484" spans="1:9">
      <c r="A484" s="7"/>
      <c r="B484" s="8"/>
      <c r="C484" s="8"/>
      <c r="D484" s="8"/>
      <c r="E484" s="8"/>
      <c r="F484" s="8"/>
      <c r="G484" s="8"/>
      <c r="H484" s="8"/>
      <c r="I484" s="8"/>
    </row>
    <row r="485" spans="1:9">
      <c r="A485" s="7"/>
      <c r="B485" s="8"/>
      <c r="C485" s="8"/>
      <c r="D485" s="8"/>
      <c r="E485" s="8"/>
      <c r="F485" s="8"/>
      <c r="G485" s="8"/>
      <c r="H485" s="8"/>
      <c r="I485" s="8"/>
    </row>
    <row r="486" spans="1:9">
      <c r="A486" s="7"/>
      <c r="B486" s="8"/>
      <c r="C486" s="8"/>
      <c r="D486" s="8"/>
      <c r="E486" s="8"/>
      <c r="F486" s="8"/>
      <c r="G486" s="8"/>
      <c r="H486" s="8"/>
      <c r="I486" s="8"/>
    </row>
    <row r="487" spans="1:9">
      <c r="A487" s="7"/>
      <c r="B487" s="8"/>
      <c r="C487" s="8"/>
      <c r="D487" s="8"/>
      <c r="E487" s="8"/>
      <c r="F487" s="8"/>
      <c r="G487" s="8"/>
      <c r="H487" s="8"/>
      <c r="I487" s="8"/>
    </row>
    <row r="488" spans="1:9">
      <c r="A488" s="7"/>
      <c r="B488" s="8"/>
      <c r="C488" s="8"/>
      <c r="D488" s="8"/>
      <c r="E488" s="8"/>
      <c r="F488" s="8"/>
      <c r="G488" s="8"/>
      <c r="H488" s="8"/>
      <c r="I488" s="8"/>
    </row>
    <row r="489" spans="1:9">
      <c r="A489" s="7"/>
      <c r="B489" s="8"/>
      <c r="C489" s="8"/>
      <c r="D489" s="8"/>
      <c r="E489" s="8"/>
      <c r="F489" s="8"/>
      <c r="G489" s="8"/>
      <c r="H489" s="8"/>
      <c r="I489" s="8"/>
    </row>
    <row r="490" spans="1:9">
      <c r="A490" s="7"/>
      <c r="B490" s="8"/>
      <c r="C490" s="8"/>
      <c r="D490" s="8"/>
      <c r="E490" s="8"/>
      <c r="F490" s="8"/>
      <c r="G490" s="8"/>
      <c r="H490" s="8"/>
      <c r="I490" s="8"/>
    </row>
    <row r="491" spans="1:9">
      <c r="A491" s="7"/>
      <c r="B491" s="8"/>
      <c r="C491" s="8"/>
      <c r="D491" s="8"/>
      <c r="E491" s="8"/>
      <c r="F491" s="8"/>
      <c r="G491" s="8"/>
      <c r="H491" s="8"/>
      <c r="I491" s="8"/>
    </row>
    <row r="492" spans="1:9">
      <c r="A492" s="7"/>
      <c r="B492" s="8"/>
      <c r="C492" s="8"/>
      <c r="D492" s="8"/>
      <c r="E492" s="8"/>
      <c r="F492" s="8"/>
      <c r="G492" s="8"/>
      <c r="H492" s="8"/>
      <c r="I492" s="8"/>
    </row>
    <row r="493" spans="1:9">
      <c r="A493" s="7"/>
      <c r="B493" s="8"/>
      <c r="C493" s="8"/>
      <c r="D493" s="8"/>
      <c r="E493" s="8"/>
      <c r="F493" s="8"/>
      <c r="G493" s="8"/>
      <c r="H493" s="8"/>
      <c r="I493" s="8"/>
    </row>
    <row r="494" spans="1:9">
      <c r="A494" s="7"/>
      <c r="B494" s="8"/>
      <c r="C494" s="8"/>
      <c r="D494" s="8"/>
      <c r="E494" s="8"/>
      <c r="F494" s="8"/>
      <c r="G494" s="8"/>
      <c r="H494" s="8"/>
      <c r="I494" s="8"/>
    </row>
    <row r="495" spans="1:9">
      <c r="A495" s="7"/>
      <c r="B495" s="8"/>
      <c r="C495" s="8"/>
      <c r="D495" s="8"/>
      <c r="E495" s="8"/>
      <c r="F495" s="8"/>
      <c r="G495" s="8"/>
      <c r="H495" s="8"/>
      <c r="I495" s="8"/>
    </row>
    <row r="496" spans="1:9">
      <c r="A496" s="7"/>
      <c r="B496" s="8"/>
      <c r="C496" s="8"/>
      <c r="D496" s="8"/>
      <c r="E496" s="8"/>
      <c r="F496" s="8"/>
      <c r="G496" s="8"/>
      <c r="H496" s="8"/>
      <c r="I496" s="8"/>
    </row>
    <row r="497" spans="1:9">
      <c r="A497" s="7"/>
      <c r="B497" s="8"/>
      <c r="C497" s="8"/>
      <c r="D497" s="8"/>
      <c r="E497" s="8"/>
      <c r="F497" s="8"/>
      <c r="G497" s="8"/>
      <c r="H497" s="8"/>
      <c r="I497" s="8"/>
    </row>
    <row r="498" spans="1:9">
      <c r="A498" s="7"/>
      <c r="B498" s="8"/>
      <c r="C498" s="8"/>
      <c r="D498" s="8"/>
      <c r="E498" s="8"/>
      <c r="F498" s="8"/>
      <c r="G498" s="8"/>
      <c r="H498" s="8"/>
      <c r="I498" s="8"/>
    </row>
    <row r="499" spans="1:9">
      <c r="A499" s="7"/>
      <c r="B499" s="8"/>
      <c r="C499" s="8"/>
      <c r="D499" s="8"/>
      <c r="E499" s="8"/>
      <c r="F499" s="8"/>
      <c r="G499" s="8"/>
      <c r="H499" s="8"/>
      <c r="I499" s="8"/>
    </row>
    <row r="500" spans="1:9">
      <c r="A500" s="7"/>
      <c r="B500" s="8"/>
      <c r="C500" s="8"/>
      <c r="D500" s="8"/>
      <c r="E500" s="8"/>
      <c r="F500" s="8"/>
      <c r="G500" s="8"/>
      <c r="H500" s="8"/>
      <c r="I500" s="8"/>
    </row>
    <row r="501" spans="1:9">
      <c r="A501" s="7"/>
      <c r="B501" s="8"/>
      <c r="C501" s="8"/>
      <c r="D501" s="8"/>
      <c r="E501" s="8"/>
      <c r="F501" s="8"/>
      <c r="G501" s="8"/>
      <c r="H501" s="8"/>
      <c r="I501" s="8"/>
    </row>
    <row r="502" spans="1:9">
      <c r="A502" s="7"/>
      <c r="B502" s="8"/>
      <c r="C502" s="8"/>
      <c r="D502" s="8"/>
      <c r="E502" s="8"/>
      <c r="F502" s="8"/>
      <c r="G502" s="8"/>
      <c r="H502" s="8"/>
      <c r="I502" s="8"/>
    </row>
    <row r="503" spans="1:9">
      <c r="A503" s="7"/>
      <c r="B503" s="8"/>
      <c r="C503" s="8"/>
      <c r="D503" s="8"/>
      <c r="E503" s="8"/>
      <c r="F503" s="8"/>
      <c r="G503" s="8"/>
      <c r="H503" s="8"/>
      <c r="I503" s="8"/>
    </row>
    <row r="504" spans="1:9">
      <c r="A504" s="7"/>
      <c r="B504" s="8"/>
      <c r="C504" s="8"/>
      <c r="D504" s="8"/>
      <c r="E504" s="8"/>
      <c r="F504" s="8"/>
      <c r="G504" s="8"/>
      <c r="H504" s="8"/>
      <c r="I504" s="8"/>
    </row>
    <row r="505" spans="1:9">
      <c r="A505" s="7"/>
      <c r="B505" s="8"/>
      <c r="C505" s="8"/>
      <c r="D505" s="8"/>
      <c r="E505" s="8"/>
      <c r="F505" s="8"/>
      <c r="G505" s="8"/>
      <c r="H505" s="8"/>
      <c r="I505" s="8"/>
    </row>
    <row r="506" spans="1:9">
      <c r="A506" s="7"/>
      <c r="B506" s="8"/>
      <c r="C506" s="8"/>
      <c r="D506" s="8"/>
      <c r="E506" s="8"/>
      <c r="F506" s="8"/>
      <c r="G506" s="8"/>
      <c r="H506" s="8"/>
      <c r="I506" s="8"/>
    </row>
    <row r="507" spans="1:9">
      <c r="A507" s="7"/>
      <c r="B507" s="8"/>
      <c r="C507" s="8"/>
      <c r="D507" s="8"/>
      <c r="E507" s="8"/>
      <c r="F507" s="8"/>
      <c r="G507" s="8"/>
      <c r="H507" s="8"/>
      <c r="I507" s="8"/>
    </row>
    <row r="508" spans="1:9">
      <c r="A508" s="7"/>
      <c r="B508" s="8"/>
      <c r="C508" s="8"/>
      <c r="D508" s="8"/>
      <c r="E508" s="8"/>
      <c r="F508" s="8"/>
      <c r="G508" s="8"/>
      <c r="H508" s="8"/>
      <c r="I508" s="8"/>
    </row>
    <row r="509" spans="1:9">
      <c r="A509" s="7"/>
      <c r="B509" s="8"/>
      <c r="C509" s="8"/>
      <c r="D509" s="8"/>
      <c r="E509" s="8"/>
      <c r="F509" s="8"/>
      <c r="G509" s="8"/>
      <c r="H509" s="8"/>
      <c r="I509" s="8"/>
    </row>
    <row r="510" spans="1:9">
      <c r="A510" s="7"/>
      <c r="B510" s="8"/>
      <c r="C510" s="8"/>
      <c r="D510" s="8"/>
      <c r="E510" s="8"/>
      <c r="F510" s="8"/>
      <c r="G510" s="8"/>
      <c r="H510" s="8"/>
      <c r="I510" s="8"/>
    </row>
    <row r="511" spans="1:9">
      <c r="A511" s="7"/>
      <c r="B511" s="8"/>
      <c r="C511" s="8"/>
      <c r="D511" s="8"/>
      <c r="E511" s="8"/>
      <c r="F511" s="8"/>
      <c r="G511" s="8"/>
      <c r="H511" s="8"/>
      <c r="I511" s="8"/>
    </row>
    <row r="512" spans="1:9">
      <c r="A512" s="7"/>
      <c r="B512" s="8"/>
      <c r="C512" s="8"/>
      <c r="D512" s="8"/>
      <c r="E512" s="8"/>
      <c r="F512" s="8"/>
      <c r="G512" s="8"/>
      <c r="H512" s="8"/>
      <c r="I512" s="8"/>
    </row>
    <row r="513" spans="1:9">
      <c r="A513" s="7"/>
      <c r="B513" s="8"/>
      <c r="C513" s="8"/>
      <c r="D513" s="8"/>
      <c r="E513" s="8"/>
      <c r="F513" s="8"/>
      <c r="G513" s="8"/>
      <c r="H513" s="8"/>
      <c r="I513" s="8"/>
    </row>
    <row r="514" spans="1:9">
      <c r="A514" s="7"/>
      <c r="B514" s="8"/>
      <c r="C514" s="8"/>
      <c r="D514" s="8"/>
      <c r="E514" s="8"/>
      <c r="F514" s="8"/>
      <c r="G514" s="8"/>
      <c r="H514" s="8"/>
      <c r="I514" s="8"/>
    </row>
    <row r="515" spans="1:9">
      <c r="A515" s="7"/>
      <c r="B515" s="8"/>
      <c r="C515" s="8"/>
      <c r="D515" s="8"/>
      <c r="E515" s="8"/>
      <c r="F515" s="8"/>
      <c r="G515" s="8"/>
      <c r="H515" s="8"/>
      <c r="I515" s="8"/>
    </row>
    <row r="516" spans="1:9">
      <c r="A516" s="7"/>
      <c r="B516" s="8"/>
      <c r="C516" s="8"/>
      <c r="D516" s="8"/>
      <c r="E516" s="8"/>
      <c r="F516" s="8"/>
      <c r="G516" s="8"/>
      <c r="H516" s="8"/>
      <c r="I516" s="8"/>
    </row>
    <row r="517" spans="1:9">
      <c r="A517" s="7"/>
      <c r="B517" s="8"/>
      <c r="C517" s="8"/>
      <c r="D517" s="8"/>
      <c r="E517" s="8"/>
      <c r="F517" s="8"/>
      <c r="G517" s="8"/>
      <c r="H517" s="8"/>
      <c r="I517" s="8"/>
    </row>
    <row r="518" spans="1:9">
      <c r="A518" s="7"/>
      <c r="B518" s="8"/>
      <c r="C518" s="8"/>
      <c r="D518" s="8"/>
      <c r="E518" s="8"/>
      <c r="F518" s="8"/>
      <c r="G518" s="8"/>
      <c r="H518" s="8"/>
      <c r="I518" s="8"/>
    </row>
    <row r="519" spans="1:9">
      <c r="A519" s="7"/>
      <c r="B519" s="8"/>
      <c r="C519" s="8"/>
      <c r="D519" s="8"/>
      <c r="E519" s="8"/>
      <c r="F519" s="8"/>
      <c r="G519" s="8"/>
      <c r="H519" s="8"/>
      <c r="I519" s="8"/>
    </row>
    <row r="520" spans="1:9">
      <c r="A520" s="7"/>
      <c r="B520" s="8"/>
      <c r="C520" s="8"/>
      <c r="D520" s="8"/>
      <c r="E520" s="8"/>
      <c r="F520" s="8"/>
      <c r="G520" s="8"/>
      <c r="H520" s="8"/>
      <c r="I520" s="8"/>
    </row>
    <row r="521" spans="1:9">
      <c r="A521" s="7"/>
      <c r="B521" s="8"/>
      <c r="C521" s="8"/>
      <c r="D521" s="8"/>
      <c r="E521" s="8"/>
      <c r="F521" s="8"/>
      <c r="G521" s="8"/>
      <c r="H521" s="8"/>
      <c r="I521" s="8"/>
    </row>
    <row r="522" spans="1:9">
      <c r="A522" s="7"/>
      <c r="B522" s="8"/>
      <c r="C522" s="8"/>
      <c r="D522" s="8"/>
      <c r="E522" s="8"/>
      <c r="F522" s="8"/>
      <c r="G522" s="8"/>
      <c r="H522" s="8"/>
      <c r="I522" s="8"/>
    </row>
    <row r="523" spans="1:9">
      <c r="A523" s="7"/>
      <c r="B523" s="8"/>
      <c r="C523" s="8"/>
      <c r="D523" s="8"/>
      <c r="E523" s="8"/>
      <c r="F523" s="8"/>
      <c r="G523" s="8"/>
      <c r="H523" s="8"/>
      <c r="I523" s="8"/>
    </row>
    <row r="524" spans="1:9">
      <c r="A524" s="7"/>
      <c r="B524" s="8"/>
      <c r="C524" s="8"/>
      <c r="D524" s="8"/>
      <c r="E524" s="8"/>
      <c r="F524" s="8"/>
      <c r="G524" s="8"/>
      <c r="H524" s="8"/>
      <c r="I524" s="8"/>
    </row>
    <row r="525" spans="1:9">
      <c r="A525" s="7"/>
      <c r="B525" s="8"/>
      <c r="C525" s="8"/>
      <c r="D525" s="8"/>
      <c r="E525" s="8"/>
      <c r="F525" s="8"/>
      <c r="G525" s="8"/>
      <c r="H525" s="8"/>
      <c r="I525" s="8"/>
    </row>
    <row r="526" spans="1:9">
      <c r="A526" s="7"/>
      <c r="B526" s="8"/>
      <c r="C526" s="8"/>
      <c r="D526" s="8"/>
      <c r="E526" s="8"/>
      <c r="F526" s="8"/>
      <c r="G526" s="8"/>
      <c r="H526" s="8"/>
      <c r="I526" s="8"/>
    </row>
    <row r="527" spans="1:9">
      <c r="A527" s="7"/>
      <c r="B527" s="8"/>
      <c r="C527" s="8"/>
      <c r="D527" s="8"/>
      <c r="E527" s="8"/>
      <c r="F527" s="8"/>
      <c r="G527" s="8"/>
      <c r="H527" s="8"/>
      <c r="I527" s="8"/>
    </row>
    <row r="528" spans="1:9">
      <c r="A528" s="7"/>
      <c r="B528" s="8"/>
      <c r="C528" s="8"/>
      <c r="D528" s="8"/>
      <c r="E528" s="8"/>
      <c r="F528" s="8"/>
      <c r="G528" s="8"/>
      <c r="H528" s="8"/>
      <c r="I528" s="8"/>
    </row>
    <row r="529" spans="1:9">
      <c r="A529" s="7"/>
      <c r="B529" s="8"/>
      <c r="C529" s="8"/>
      <c r="D529" s="8"/>
      <c r="E529" s="8"/>
      <c r="F529" s="8"/>
      <c r="G529" s="8"/>
      <c r="H529" s="8"/>
      <c r="I529" s="8"/>
    </row>
    <row r="530" spans="1:9">
      <c r="A530" s="7"/>
      <c r="B530" s="8"/>
      <c r="C530" s="8"/>
      <c r="D530" s="8"/>
      <c r="E530" s="8"/>
      <c r="F530" s="8"/>
      <c r="G530" s="8"/>
      <c r="H530" s="8"/>
      <c r="I530" s="8"/>
    </row>
    <row r="531" spans="1:9">
      <c r="A531" s="7"/>
      <c r="B531" s="8"/>
      <c r="C531" s="8"/>
      <c r="D531" s="8"/>
      <c r="E531" s="8"/>
      <c r="F531" s="8"/>
      <c r="G531" s="8"/>
      <c r="H531" s="8"/>
      <c r="I531" s="8"/>
    </row>
    <row r="532" spans="1:9">
      <c r="A532" s="7"/>
      <c r="B532" s="8"/>
      <c r="C532" s="8"/>
      <c r="D532" s="8"/>
      <c r="E532" s="8"/>
      <c r="F532" s="8"/>
      <c r="G532" s="8"/>
      <c r="H532" s="8"/>
      <c r="I532" s="8"/>
    </row>
    <row r="533" spans="1:9">
      <c r="A533" s="7"/>
      <c r="B533" s="8"/>
      <c r="C533" s="8"/>
      <c r="D533" s="8"/>
      <c r="E533" s="8"/>
      <c r="F533" s="8"/>
      <c r="G533" s="8"/>
      <c r="H533" s="8"/>
      <c r="I533" s="8"/>
    </row>
    <row r="534" spans="1:9">
      <c r="A534" s="7"/>
      <c r="B534" s="8"/>
      <c r="C534" s="8"/>
      <c r="D534" s="8"/>
      <c r="E534" s="8"/>
      <c r="F534" s="8"/>
      <c r="G534" s="8"/>
      <c r="H534" s="8"/>
      <c r="I534" s="8"/>
    </row>
    <row r="535" spans="1:9">
      <c r="A535" s="7"/>
      <c r="B535" s="8"/>
      <c r="C535" s="8"/>
      <c r="D535" s="8"/>
      <c r="E535" s="8"/>
      <c r="F535" s="8"/>
      <c r="G535" s="8"/>
      <c r="H535" s="8"/>
      <c r="I535" s="8"/>
    </row>
    <row r="536" spans="1:9">
      <c r="A536" s="7"/>
      <c r="B536" s="8"/>
      <c r="C536" s="8"/>
      <c r="D536" s="8"/>
      <c r="E536" s="8"/>
      <c r="F536" s="8"/>
      <c r="G536" s="8"/>
      <c r="H536" s="8"/>
      <c r="I536" s="8"/>
    </row>
    <row r="537" spans="1:9">
      <c r="A537" s="7"/>
      <c r="B537" s="8"/>
      <c r="C537" s="8"/>
      <c r="D537" s="8"/>
      <c r="E537" s="8"/>
      <c r="F537" s="8"/>
      <c r="G537" s="8"/>
      <c r="H537" s="8"/>
      <c r="I537" s="8"/>
    </row>
    <row r="538" spans="1:9">
      <c r="A538" s="7"/>
      <c r="B538" s="8"/>
      <c r="C538" s="8"/>
      <c r="D538" s="8"/>
      <c r="E538" s="8"/>
      <c r="F538" s="8"/>
      <c r="G538" s="8"/>
      <c r="H538" s="8"/>
      <c r="I538" s="8"/>
    </row>
    <row r="539" spans="1:9">
      <c r="A539" s="7"/>
      <c r="B539" s="8"/>
      <c r="C539" s="8"/>
      <c r="D539" s="8"/>
      <c r="E539" s="8"/>
      <c r="F539" s="8"/>
      <c r="G539" s="8"/>
      <c r="H539" s="8"/>
      <c r="I539" s="8"/>
    </row>
    <row r="540" spans="1:9">
      <c r="A540" s="7"/>
      <c r="B540" s="8"/>
      <c r="C540" s="8"/>
      <c r="D540" s="8"/>
      <c r="E540" s="8"/>
      <c r="F540" s="8"/>
      <c r="G540" s="8"/>
      <c r="H540" s="8"/>
      <c r="I540" s="8"/>
    </row>
    <row r="541" spans="1:9">
      <c r="A541" s="7"/>
      <c r="B541" s="8"/>
      <c r="C541" s="8"/>
      <c r="D541" s="8"/>
      <c r="E541" s="8"/>
      <c r="F541" s="8"/>
      <c r="G541" s="8"/>
      <c r="H541" s="8"/>
      <c r="I541" s="8"/>
    </row>
    <row r="542" spans="1:9">
      <c r="A542" s="7"/>
      <c r="B542" s="8"/>
      <c r="C542" s="8"/>
      <c r="D542" s="8"/>
      <c r="E542" s="8"/>
      <c r="F542" s="8"/>
      <c r="G542" s="8"/>
      <c r="H542" s="8"/>
      <c r="I542" s="8"/>
    </row>
    <row r="543" spans="1:9">
      <c r="A543" s="7"/>
      <c r="B543" s="8"/>
      <c r="C543" s="8"/>
      <c r="D543" s="8"/>
      <c r="E543" s="8"/>
      <c r="F543" s="8"/>
      <c r="G543" s="8"/>
      <c r="H543" s="8"/>
      <c r="I543" s="8"/>
    </row>
    <row r="544" spans="1:9">
      <c r="A544" s="7"/>
      <c r="B544" s="8"/>
      <c r="C544" s="8"/>
      <c r="D544" s="8"/>
      <c r="E544" s="8"/>
      <c r="F544" s="8"/>
      <c r="G544" s="8"/>
      <c r="H544" s="8"/>
      <c r="I544" s="8"/>
    </row>
    <row r="545" spans="1:9">
      <c r="A545" s="7"/>
      <c r="B545" s="8"/>
      <c r="C545" s="8"/>
      <c r="D545" s="8"/>
      <c r="E545" s="8"/>
      <c r="F545" s="8"/>
      <c r="G545" s="8"/>
      <c r="H545" s="8"/>
      <c r="I545" s="8"/>
    </row>
    <row r="546" spans="1:9">
      <c r="A546" s="7"/>
      <c r="B546" s="8"/>
      <c r="C546" s="8"/>
      <c r="D546" s="8"/>
      <c r="E546" s="8"/>
      <c r="F546" s="8"/>
      <c r="G546" s="8"/>
      <c r="H546" s="8"/>
      <c r="I546" s="8"/>
    </row>
    <row r="547" spans="1:9">
      <c r="A547" s="7"/>
      <c r="B547" s="8"/>
      <c r="C547" s="8"/>
      <c r="D547" s="8"/>
      <c r="E547" s="8"/>
      <c r="F547" s="8"/>
      <c r="G547" s="8"/>
      <c r="H547" s="8"/>
      <c r="I547" s="8"/>
    </row>
    <row r="548" spans="1:9">
      <c r="A548" s="7"/>
      <c r="B548" s="8"/>
      <c r="C548" s="8"/>
      <c r="D548" s="8"/>
      <c r="E548" s="8"/>
      <c r="F548" s="8"/>
      <c r="G548" s="8"/>
      <c r="H548" s="8"/>
      <c r="I548" s="8"/>
    </row>
    <row r="549" spans="1:9">
      <c r="A549" s="7"/>
      <c r="B549" s="8"/>
      <c r="C549" s="8"/>
      <c r="D549" s="8"/>
      <c r="E549" s="8"/>
      <c r="F549" s="8"/>
      <c r="G549" s="8"/>
      <c r="H549" s="8"/>
      <c r="I549" s="8"/>
    </row>
    <row r="550" spans="1:9">
      <c r="A550" s="7"/>
      <c r="B550" s="8"/>
      <c r="C550" s="8"/>
      <c r="D550" s="8"/>
      <c r="E550" s="8"/>
      <c r="F550" s="8"/>
      <c r="G550" s="8"/>
      <c r="H550" s="8"/>
      <c r="I550" s="8"/>
    </row>
    <row r="551" spans="1:9">
      <c r="A551" s="7"/>
      <c r="B551" s="8"/>
      <c r="C551" s="8"/>
      <c r="D551" s="8"/>
      <c r="E551" s="8"/>
      <c r="F551" s="8"/>
      <c r="G551" s="8"/>
      <c r="H551" s="8"/>
      <c r="I551" s="8"/>
    </row>
    <row r="552" spans="1:9">
      <c r="A552" s="7"/>
      <c r="B552" s="8"/>
      <c r="C552" s="8"/>
      <c r="D552" s="8"/>
      <c r="E552" s="8"/>
      <c r="F552" s="8"/>
      <c r="G552" s="8"/>
      <c r="H552" s="8"/>
      <c r="I552" s="8"/>
    </row>
    <row r="553" spans="1:9">
      <c r="A553" s="7"/>
      <c r="B553" s="8"/>
      <c r="C553" s="8"/>
      <c r="D553" s="8"/>
      <c r="E553" s="8"/>
      <c r="F553" s="8"/>
      <c r="G553" s="8"/>
      <c r="H553" s="8"/>
      <c r="I553" s="8"/>
    </row>
    <row r="554" spans="1:9">
      <c r="A554" s="7"/>
      <c r="B554" s="8"/>
      <c r="C554" s="8"/>
      <c r="D554" s="8"/>
      <c r="E554" s="8"/>
      <c r="F554" s="8"/>
      <c r="G554" s="8"/>
      <c r="H554" s="8"/>
      <c r="I554" s="8"/>
    </row>
    <row r="555" spans="1:9">
      <c r="A555" s="7"/>
      <c r="B555" s="8"/>
      <c r="C555" s="8"/>
      <c r="D555" s="8"/>
      <c r="E555" s="8"/>
      <c r="F555" s="8"/>
      <c r="G555" s="8"/>
      <c r="H555" s="8"/>
      <c r="I555" s="8"/>
    </row>
    <row r="556" spans="1:9">
      <c r="A556" s="7"/>
      <c r="B556" s="8"/>
      <c r="C556" s="8"/>
      <c r="D556" s="8"/>
      <c r="E556" s="8"/>
      <c r="F556" s="8"/>
      <c r="G556" s="8"/>
      <c r="H556" s="8"/>
      <c r="I556" s="8"/>
    </row>
    <row r="557" spans="1:9">
      <c r="A557" s="7"/>
      <c r="B557" s="8"/>
      <c r="C557" s="8"/>
      <c r="D557" s="8"/>
      <c r="E557" s="8"/>
      <c r="F557" s="8"/>
      <c r="G557" s="8"/>
      <c r="H557" s="8"/>
      <c r="I557" s="8"/>
    </row>
    <row r="558" spans="1:9">
      <c r="A558" s="7"/>
      <c r="B558" s="8"/>
      <c r="C558" s="8"/>
      <c r="D558" s="8"/>
      <c r="E558" s="8"/>
      <c r="F558" s="8"/>
      <c r="G558" s="8"/>
      <c r="H558" s="8"/>
      <c r="I558" s="8"/>
    </row>
    <row r="559" spans="1:9">
      <c r="A559" s="7"/>
      <c r="B559" s="8"/>
      <c r="C559" s="8"/>
      <c r="D559" s="8"/>
      <c r="E559" s="8"/>
      <c r="F559" s="8"/>
      <c r="G559" s="8"/>
      <c r="H559" s="8"/>
      <c r="I559" s="8"/>
    </row>
    <row r="560" spans="1:9">
      <c r="A560" s="7"/>
      <c r="B560" s="8"/>
      <c r="C560" s="8"/>
      <c r="D560" s="8"/>
      <c r="E560" s="8"/>
      <c r="F560" s="8"/>
      <c r="G560" s="8"/>
      <c r="H560" s="8"/>
      <c r="I560" s="8"/>
    </row>
    <row r="561" spans="1:9">
      <c r="A561" s="7"/>
      <c r="B561" s="8"/>
      <c r="C561" s="8"/>
      <c r="D561" s="8"/>
      <c r="E561" s="8"/>
      <c r="F561" s="8"/>
      <c r="G561" s="8"/>
      <c r="H561" s="8"/>
      <c r="I561" s="8"/>
    </row>
    <row r="562" spans="1:9">
      <c r="A562" s="7"/>
      <c r="B562" s="8"/>
      <c r="C562" s="8"/>
      <c r="D562" s="8"/>
      <c r="E562" s="8"/>
      <c r="F562" s="8"/>
      <c r="G562" s="8"/>
      <c r="H562" s="8"/>
      <c r="I562" s="8"/>
    </row>
    <row r="563" spans="1:9">
      <c r="A563" s="7"/>
      <c r="B563" s="8"/>
      <c r="C563" s="8"/>
      <c r="D563" s="8"/>
      <c r="E563" s="8"/>
      <c r="F563" s="8"/>
      <c r="G563" s="8"/>
      <c r="H563" s="8"/>
      <c r="I563" s="8"/>
    </row>
    <row r="564" spans="1:9">
      <c r="A564" s="7"/>
      <c r="B564" s="8"/>
      <c r="C564" s="8"/>
      <c r="D564" s="8"/>
      <c r="E564" s="8"/>
      <c r="F564" s="8"/>
      <c r="G564" s="8"/>
      <c r="H564" s="8"/>
      <c r="I564" s="8"/>
    </row>
    <row r="565" spans="1:9">
      <c r="A565" s="7"/>
      <c r="B565" s="8"/>
      <c r="C565" s="8"/>
      <c r="D565" s="8"/>
      <c r="E565" s="8"/>
      <c r="F565" s="8"/>
      <c r="G565" s="8"/>
      <c r="H565" s="8"/>
      <c r="I565" s="8"/>
    </row>
    <row r="566" spans="1:9">
      <c r="A566" s="7"/>
      <c r="B566" s="8"/>
      <c r="C566" s="8"/>
      <c r="D566" s="8"/>
      <c r="E566" s="8"/>
      <c r="F566" s="8"/>
      <c r="G566" s="8"/>
      <c r="H566" s="8"/>
      <c r="I566" s="8"/>
    </row>
    <row r="567" spans="1:9">
      <c r="A567" s="7"/>
      <c r="B567" s="8"/>
      <c r="C567" s="8"/>
      <c r="D567" s="8"/>
      <c r="E567" s="8"/>
      <c r="F567" s="8"/>
      <c r="G567" s="8"/>
      <c r="H567" s="8"/>
      <c r="I567" s="8"/>
    </row>
    <row r="568" spans="1:9">
      <c r="A568" s="7"/>
      <c r="B568" s="8"/>
      <c r="C568" s="8"/>
      <c r="D568" s="8"/>
      <c r="E568" s="8"/>
      <c r="F568" s="8"/>
      <c r="G568" s="8"/>
      <c r="H568" s="8"/>
      <c r="I568" s="8"/>
    </row>
    <row r="569" spans="1:9">
      <c r="A569" s="7"/>
      <c r="B569" s="8"/>
      <c r="C569" s="8"/>
      <c r="D569" s="8"/>
      <c r="E569" s="8"/>
      <c r="F569" s="8"/>
      <c r="G569" s="8"/>
      <c r="H569" s="8"/>
      <c r="I569" s="8"/>
    </row>
    <row r="570" spans="1:9">
      <c r="A570" s="7"/>
      <c r="B570" s="8"/>
      <c r="C570" s="8"/>
      <c r="D570" s="8"/>
      <c r="E570" s="8"/>
      <c r="F570" s="8"/>
      <c r="G570" s="8"/>
      <c r="H570" s="8"/>
      <c r="I570" s="8"/>
    </row>
    <row r="571" spans="1:9">
      <c r="A571" s="7"/>
      <c r="B571" s="8"/>
      <c r="C571" s="8"/>
      <c r="D571" s="8"/>
      <c r="E571" s="8"/>
      <c r="F571" s="8"/>
      <c r="G571" s="8"/>
      <c r="H571" s="8"/>
      <c r="I571" s="8"/>
    </row>
    <row r="572" spans="1:9">
      <c r="A572" s="7"/>
      <c r="B572" s="8"/>
      <c r="C572" s="8"/>
      <c r="D572" s="8"/>
      <c r="E572" s="8"/>
      <c r="F572" s="8"/>
      <c r="G572" s="8"/>
      <c r="H572" s="8"/>
      <c r="I572" s="8"/>
    </row>
    <row r="573" spans="1:9">
      <c r="A573" s="7"/>
      <c r="B573" s="8"/>
      <c r="C573" s="8"/>
      <c r="D573" s="8"/>
      <c r="E573" s="8"/>
      <c r="F573" s="8"/>
      <c r="G573" s="8"/>
      <c r="H573" s="8"/>
      <c r="I573" s="8"/>
    </row>
    <row r="574" spans="1:9">
      <c r="A574" s="7"/>
      <c r="B574" s="8"/>
      <c r="C574" s="8"/>
      <c r="D574" s="8"/>
      <c r="E574" s="8"/>
      <c r="F574" s="8"/>
      <c r="G574" s="8"/>
      <c r="H574" s="8"/>
      <c r="I574" s="8"/>
    </row>
    <row r="575" spans="1:9">
      <c r="A575" s="7"/>
      <c r="B575" s="8"/>
      <c r="C575" s="8"/>
      <c r="D575" s="8"/>
      <c r="E575" s="8"/>
      <c r="F575" s="8"/>
      <c r="G575" s="8"/>
      <c r="H575" s="8"/>
      <c r="I575" s="8"/>
    </row>
    <row r="576" spans="1:9">
      <c r="A576" s="7"/>
      <c r="B576" s="8"/>
      <c r="C576" s="8"/>
      <c r="D576" s="8"/>
      <c r="E576" s="8"/>
      <c r="F576" s="8"/>
      <c r="G576" s="8"/>
      <c r="H576" s="8"/>
      <c r="I576" s="8"/>
    </row>
    <row r="577" spans="1:9">
      <c r="A577" s="7"/>
      <c r="B577" s="8"/>
      <c r="C577" s="8"/>
      <c r="D577" s="8"/>
      <c r="E577" s="8"/>
      <c r="F577" s="8"/>
      <c r="G577" s="8"/>
      <c r="H577" s="8"/>
      <c r="I577" s="8"/>
    </row>
    <row r="578" spans="1:9">
      <c r="A578" s="7"/>
      <c r="B578" s="8"/>
      <c r="C578" s="8"/>
      <c r="D578" s="8"/>
      <c r="E578" s="8"/>
      <c r="F578" s="8"/>
      <c r="G578" s="8"/>
      <c r="H578" s="8"/>
      <c r="I578" s="8"/>
    </row>
    <row r="579" spans="1:9">
      <c r="A579" s="7"/>
      <c r="B579" s="8"/>
      <c r="C579" s="8"/>
      <c r="D579" s="8"/>
      <c r="E579" s="8"/>
      <c r="F579" s="8"/>
      <c r="G579" s="8"/>
      <c r="H579" s="8"/>
      <c r="I579" s="8"/>
    </row>
    <row r="580" spans="1:9">
      <c r="A580" s="7"/>
      <c r="B580" s="8"/>
      <c r="C580" s="8"/>
      <c r="D580" s="8"/>
      <c r="E580" s="8"/>
      <c r="F580" s="8"/>
      <c r="G580" s="8"/>
      <c r="H580" s="8"/>
      <c r="I580" s="8"/>
    </row>
    <row r="581" spans="1:9">
      <c r="A581" s="7"/>
      <c r="B581" s="8"/>
      <c r="C581" s="8"/>
      <c r="D581" s="8"/>
      <c r="E581" s="8"/>
      <c r="F581" s="8"/>
      <c r="G581" s="8"/>
      <c r="H581" s="8"/>
      <c r="I581" s="8"/>
    </row>
    <row r="582" spans="1:9">
      <c r="A582" s="7"/>
      <c r="B582" s="8"/>
      <c r="C582" s="8"/>
      <c r="D582" s="8"/>
      <c r="E582" s="8"/>
      <c r="F582" s="8"/>
      <c r="G582" s="8"/>
      <c r="H582" s="8"/>
      <c r="I582" s="8"/>
    </row>
    <row r="583" spans="1:9">
      <c r="A583" s="7"/>
      <c r="B583" s="8"/>
      <c r="C583" s="8"/>
      <c r="D583" s="8"/>
      <c r="E583" s="8"/>
      <c r="F583" s="8"/>
      <c r="G583" s="8"/>
      <c r="H583" s="8"/>
      <c r="I583" s="8"/>
    </row>
    <row r="584" spans="1:9">
      <c r="A584" s="7"/>
      <c r="B584" s="8"/>
      <c r="C584" s="8"/>
      <c r="D584" s="8"/>
      <c r="E584" s="8"/>
      <c r="F584" s="8"/>
      <c r="G584" s="8"/>
      <c r="H584" s="8"/>
      <c r="I584" s="8"/>
    </row>
    <row r="585" spans="1:9">
      <c r="A585" s="7"/>
      <c r="B585" s="8"/>
      <c r="C585" s="8"/>
      <c r="D585" s="8"/>
      <c r="E585" s="8"/>
      <c r="F585" s="8"/>
      <c r="G585" s="8"/>
      <c r="H585" s="8"/>
      <c r="I585" s="8"/>
    </row>
    <row r="586" spans="1:9">
      <c r="A586" s="7"/>
      <c r="B586" s="8"/>
      <c r="C586" s="8"/>
      <c r="D586" s="8"/>
      <c r="E586" s="8"/>
      <c r="F586" s="8"/>
      <c r="G586" s="8"/>
      <c r="H586" s="8"/>
      <c r="I586" s="8"/>
    </row>
    <row r="587" spans="1:9">
      <c r="A587" s="7"/>
      <c r="B587" s="8"/>
      <c r="C587" s="8"/>
      <c r="D587" s="8"/>
      <c r="E587" s="8"/>
      <c r="F587" s="8"/>
      <c r="G587" s="8"/>
      <c r="H587" s="8"/>
      <c r="I587" s="8"/>
    </row>
    <row r="588" spans="1:9">
      <c r="A588" s="7"/>
      <c r="B588" s="8"/>
      <c r="C588" s="8"/>
      <c r="D588" s="8"/>
      <c r="E588" s="8"/>
      <c r="F588" s="8"/>
      <c r="G588" s="8"/>
      <c r="H588" s="8"/>
      <c r="I588" s="8"/>
    </row>
    <row r="589" spans="1:9">
      <c r="A589" s="7"/>
      <c r="B589" s="8"/>
      <c r="C589" s="8"/>
      <c r="D589" s="8"/>
      <c r="E589" s="8"/>
      <c r="F589" s="8"/>
      <c r="G589" s="8"/>
      <c r="H589" s="8"/>
      <c r="I589" s="8"/>
    </row>
    <row r="590" spans="1:9">
      <c r="A590" s="7"/>
      <c r="B590" s="8"/>
      <c r="C590" s="8"/>
      <c r="D590" s="8"/>
      <c r="E590" s="8"/>
      <c r="F590" s="8"/>
      <c r="G590" s="8"/>
      <c r="H590" s="8"/>
      <c r="I590" s="8"/>
    </row>
    <row r="591" spans="1:9">
      <c r="A591" s="7"/>
      <c r="B591" s="8"/>
      <c r="C591" s="8"/>
      <c r="D591" s="8"/>
      <c r="E591" s="8"/>
      <c r="F591" s="8"/>
      <c r="G591" s="8"/>
      <c r="H591" s="8"/>
      <c r="I591" s="8"/>
    </row>
    <row r="592" spans="1:9">
      <c r="A592" s="7"/>
      <c r="B592" s="8"/>
      <c r="C592" s="8"/>
      <c r="D592" s="8"/>
      <c r="E592" s="8"/>
      <c r="F592" s="8"/>
      <c r="G592" s="8"/>
      <c r="H592" s="8"/>
      <c r="I592" s="8"/>
    </row>
    <row r="593" spans="1:9">
      <c r="A593" s="7"/>
      <c r="B593" s="8"/>
      <c r="C593" s="8"/>
      <c r="D593" s="8"/>
      <c r="E593" s="8"/>
      <c r="F593" s="8"/>
      <c r="G593" s="8"/>
      <c r="H593" s="8"/>
      <c r="I593" s="8"/>
    </row>
    <row r="594" spans="1:9">
      <c r="A594" s="7"/>
      <c r="B594" s="8"/>
      <c r="C594" s="8"/>
      <c r="D594" s="8"/>
      <c r="E594" s="8"/>
      <c r="F594" s="8"/>
      <c r="G594" s="8"/>
      <c r="H594" s="8"/>
      <c r="I594" s="8"/>
    </row>
    <row r="595" spans="1:9">
      <c r="A595" s="7"/>
      <c r="B595" s="8"/>
      <c r="C595" s="8"/>
      <c r="D595" s="8"/>
      <c r="E595" s="8"/>
      <c r="F595" s="8"/>
      <c r="G595" s="8"/>
      <c r="H595" s="8"/>
      <c r="I595" s="8"/>
    </row>
    <row r="596" spans="1:9">
      <c r="A596" s="7"/>
      <c r="B596" s="8"/>
      <c r="C596" s="8"/>
      <c r="D596" s="8"/>
      <c r="E596" s="8"/>
      <c r="F596" s="8"/>
      <c r="G596" s="8"/>
      <c r="H596" s="8"/>
      <c r="I596" s="8"/>
    </row>
    <row r="597" spans="1:9">
      <c r="A597" s="7"/>
      <c r="B597" s="8"/>
      <c r="C597" s="8"/>
      <c r="D597" s="8"/>
      <c r="E597" s="8"/>
      <c r="F597" s="8"/>
      <c r="G597" s="8"/>
      <c r="H597" s="8"/>
      <c r="I597" s="8"/>
    </row>
    <row r="598" spans="1:9">
      <c r="A598" s="7"/>
      <c r="B598" s="8"/>
      <c r="C598" s="8"/>
      <c r="D598" s="8"/>
      <c r="E598" s="8"/>
      <c r="F598" s="8"/>
      <c r="G598" s="8"/>
      <c r="H598" s="8"/>
      <c r="I598" s="8"/>
    </row>
    <row r="599" spans="1:9">
      <c r="A599" s="7"/>
      <c r="B599" s="8"/>
      <c r="C599" s="8"/>
      <c r="D599" s="8"/>
      <c r="E599" s="8"/>
      <c r="F599" s="8"/>
      <c r="G599" s="8"/>
      <c r="H599" s="8"/>
      <c r="I599" s="8"/>
    </row>
    <row r="600" spans="1:9">
      <c r="A600" s="7"/>
      <c r="B600" s="8"/>
      <c r="C600" s="8"/>
      <c r="D600" s="8"/>
      <c r="E600" s="8"/>
      <c r="F600" s="8"/>
      <c r="G600" s="8"/>
      <c r="H600" s="8"/>
      <c r="I600" s="8"/>
    </row>
    <row r="601" spans="1:9">
      <c r="A601" s="7"/>
      <c r="B601" s="8"/>
      <c r="C601" s="8"/>
      <c r="D601" s="8"/>
      <c r="E601" s="8"/>
      <c r="F601" s="8"/>
      <c r="G601" s="8"/>
      <c r="H601" s="8"/>
      <c r="I601" s="8"/>
    </row>
    <row r="602" spans="1:9">
      <c r="A602" s="7"/>
      <c r="B602" s="8"/>
      <c r="C602" s="8"/>
      <c r="D602" s="8"/>
      <c r="E602" s="8"/>
      <c r="F602" s="8"/>
      <c r="G602" s="8"/>
      <c r="H602" s="8"/>
      <c r="I602" s="8"/>
    </row>
    <row r="603" spans="1:9">
      <c r="A603" s="7"/>
      <c r="B603" s="8"/>
      <c r="C603" s="8"/>
      <c r="D603" s="8"/>
      <c r="E603" s="8"/>
      <c r="F603" s="8"/>
      <c r="G603" s="8"/>
      <c r="H603" s="8"/>
      <c r="I603" s="8"/>
    </row>
    <row r="604" spans="1:9">
      <c r="A604" s="7"/>
      <c r="B604" s="8"/>
      <c r="C604" s="8"/>
      <c r="D604" s="8"/>
      <c r="E604" s="8"/>
      <c r="F604" s="8"/>
      <c r="G604" s="8"/>
      <c r="H604" s="8"/>
      <c r="I604" s="8"/>
    </row>
    <row r="605" spans="1:9">
      <c r="A605" s="7"/>
      <c r="B605" s="8"/>
      <c r="C605" s="8"/>
      <c r="D605" s="8"/>
      <c r="E605" s="8"/>
      <c r="F605" s="8"/>
      <c r="G605" s="8"/>
      <c r="H605" s="8"/>
      <c r="I605" s="8"/>
    </row>
    <row r="606" spans="1:9">
      <c r="A606" s="7"/>
      <c r="B606" s="8"/>
      <c r="C606" s="8"/>
      <c r="D606" s="8"/>
      <c r="E606" s="8"/>
      <c r="F606" s="8"/>
      <c r="G606" s="8"/>
      <c r="H606" s="8"/>
      <c r="I606" s="8"/>
    </row>
    <row r="607" spans="1:9">
      <c r="A607" s="7"/>
      <c r="B607" s="8"/>
      <c r="C607" s="8"/>
      <c r="D607" s="8"/>
      <c r="E607" s="8"/>
      <c r="F607" s="8"/>
      <c r="G607" s="8"/>
      <c r="H607" s="8"/>
      <c r="I607" s="8"/>
    </row>
    <row r="608" spans="1:9">
      <c r="A608" s="7"/>
      <c r="B608" s="8"/>
      <c r="C608" s="8"/>
      <c r="D608" s="8"/>
      <c r="E608" s="8"/>
      <c r="F608" s="8"/>
      <c r="G608" s="8"/>
      <c r="H608" s="8"/>
      <c r="I608" s="8"/>
    </row>
    <row r="609" spans="1:9">
      <c r="A609" s="7"/>
      <c r="B609" s="8"/>
      <c r="C609" s="8"/>
      <c r="D609" s="8"/>
      <c r="E609" s="8"/>
      <c r="F609" s="8"/>
      <c r="G609" s="8"/>
      <c r="H609" s="8"/>
      <c r="I609" s="8"/>
    </row>
    <row r="610" spans="1:9">
      <c r="A610" s="7"/>
      <c r="B610" s="8"/>
      <c r="C610" s="8"/>
      <c r="D610" s="8"/>
      <c r="E610" s="8"/>
      <c r="F610" s="8"/>
      <c r="G610" s="8"/>
      <c r="H610" s="8"/>
      <c r="I610" s="8"/>
    </row>
    <row r="611" spans="1:9">
      <c r="A611" s="7"/>
      <c r="B611" s="8"/>
      <c r="C611" s="8"/>
      <c r="D611" s="8"/>
      <c r="E611" s="8"/>
      <c r="F611" s="8"/>
      <c r="G611" s="8"/>
      <c r="H611" s="8"/>
      <c r="I611" s="8"/>
    </row>
    <row r="612" spans="1:9">
      <c r="A612" s="7"/>
      <c r="B612" s="8"/>
      <c r="C612" s="8"/>
      <c r="D612" s="8"/>
      <c r="E612" s="8"/>
      <c r="F612" s="8"/>
      <c r="G612" s="8"/>
      <c r="H612" s="8"/>
      <c r="I612" s="8"/>
    </row>
    <row r="613" spans="1:9">
      <c r="A613" s="7"/>
      <c r="B613" s="8"/>
      <c r="C613" s="8"/>
      <c r="D613" s="8"/>
      <c r="E613" s="8"/>
      <c r="F613" s="8"/>
      <c r="G613" s="8"/>
      <c r="H613" s="8"/>
      <c r="I613" s="8"/>
    </row>
    <row r="614" spans="1:9">
      <c r="A614" s="7"/>
      <c r="B614" s="8"/>
      <c r="C614" s="8"/>
      <c r="D614" s="8"/>
      <c r="E614" s="8"/>
      <c r="F614" s="8"/>
      <c r="G614" s="8"/>
      <c r="H614" s="8"/>
      <c r="I614" s="8"/>
    </row>
    <row r="615" spans="1:9">
      <c r="A615" s="7"/>
      <c r="B615" s="8"/>
      <c r="C615" s="8"/>
      <c r="D615" s="8"/>
      <c r="E615" s="8"/>
      <c r="F615" s="8"/>
      <c r="G615" s="8"/>
      <c r="H615" s="8"/>
      <c r="I615" s="8"/>
    </row>
    <row r="616" spans="1:9">
      <c r="A616" s="7"/>
      <c r="B616" s="8"/>
      <c r="C616" s="8"/>
      <c r="D616" s="8"/>
      <c r="E616" s="8"/>
      <c r="F616" s="8"/>
      <c r="G616" s="8"/>
      <c r="H616" s="8"/>
      <c r="I616" s="8"/>
    </row>
    <row r="617" spans="1:9">
      <c r="A617" s="7"/>
      <c r="B617" s="8"/>
      <c r="C617" s="8"/>
      <c r="D617" s="8"/>
      <c r="E617" s="8"/>
      <c r="F617" s="8"/>
      <c r="G617" s="8"/>
      <c r="H617" s="8"/>
      <c r="I617" s="8"/>
    </row>
    <row r="618" spans="1:9">
      <c r="A618" s="7"/>
      <c r="B618" s="8"/>
      <c r="C618" s="8"/>
      <c r="D618" s="8"/>
      <c r="E618" s="8"/>
      <c r="F618" s="8"/>
      <c r="G618" s="8"/>
      <c r="H618" s="8"/>
      <c r="I618" s="8"/>
    </row>
    <row r="619" spans="1:9">
      <c r="A619" s="7"/>
      <c r="B619" s="8"/>
      <c r="C619" s="8"/>
      <c r="D619" s="8"/>
      <c r="E619" s="8"/>
      <c r="F619" s="8"/>
      <c r="G619" s="8"/>
      <c r="H619" s="8"/>
      <c r="I619" s="8"/>
    </row>
    <row r="620" spans="1:9">
      <c r="A620" s="7"/>
      <c r="B620" s="8"/>
      <c r="C620" s="8"/>
      <c r="D620" s="8"/>
      <c r="E620" s="8"/>
      <c r="F620" s="8"/>
      <c r="G620" s="8"/>
      <c r="H620" s="8"/>
      <c r="I620" s="8"/>
    </row>
    <row r="621" spans="1:9">
      <c r="A621" s="7"/>
      <c r="B621" s="8"/>
      <c r="C621" s="8"/>
      <c r="D621" s="8"/>
      <c r="E621" s="8"/>
      <c r="F621" s="8"/>
      <c r="G621" s="8"/>
      <c r="H621" s="8"/>
      <c r="I621" s="8"/>
    </row>
    <row r="622" spans="1:9">
      <c r="A622" s="7"/>
      <c r="B622" s="8"/>
      <c r="C622" s="8"/>
      <c r="D622" s="8"/>
      <c r="E622" s="8"/>
      <c r="F622" s="8"/>
      <c r="G622" s="8"/>
      <c r="H622" s="8"/>
      <c r="I622" s="8"/>
    </row>
    <row r="623" spans="1:9">
      <c r="A623" s="7"/>
      <c r="B623" s="8"/>
      <c r="C623" s="8"/>
      <c r="D623" s="8"/>
      <c r="E623" s="8"/>
      <c r="F623" s="8"/>
      <c r="G623" s="8"/>
      <c r="H623" s="8"/>
      <c r="I623" s="8"/>
    </row>
    <row r="624" spans="1:9">
      <c r="A624" s="7"/>
      <c r="B624" s="8"/>
      <c r="C624" s="8"/>
      <c r="D624" s="8"/>
      <c r="E624" s="8"/>
      <c r="F624" s="8"/>
      <c r="G624" s="8"/>
      <c r="H624" s="8"/>
      <c r="I624" s="8"/>
    </row>
    <row r="625" spans="1:9">
      <c r="A625" s="7"/>
      <c r="B625" s="8"/>
      <c r="C625" s="8"/>
      <c r="D625" s="8"/>
      <c r="E625" s="8"/>
      <c r="F625" s="8"/>
      <c r="G625" s="8"/>
      <c r="H625" s="8"/>
      <c r="I625" s="8"/>
    </row>
    <row r="626" spans="1:9">
      <c r="A626" s="7"/>
      <c r="B626" s="8"/>
      <c r="C626" s="8"/>
      <c r="D626" s="8"/>
      <c r="E626" s="8"/>
      <c r="F626" s="8"/>
      <c r="G626" s="8"/>
      <c r="H626" s="8"/>
      <c r="I626" s="8"/>
    </row>
    <row r="627" spans="1:9">
      <c r="A627" s="7"/>
      <c r="B627" s="8"/>
      <c r="C627" s="8"/>
      <c r="D627" s="8"/>
      <c r="E627" s="8"/>
      <c r="F627" s="8"/>
      <c r="G627" s="8"/>
      <c r="H627" s="8"/>
      <c r="I627" s="8"/>
    </row>
    <row r="628" spans="1:9">
      <c r="A628" s="7"/>
      <c r="B628" s="8"/>
      <c r="C628" s="8"/>
      <c r="D628" s="8"/>
      <c r="E628" s="8"/>
      <c r="F628" s="8"/>
      <c r="G628" s="8"/>
      <c r="H628" s="8"/>
      <c r="I628" s="8"/>
    </row>
    <row r="629" spans="1:9">
      <c r="A629" s="7"/>
      <c r="B629" s="8"/>
      <c r="C629" s="8"/>
      <c r="D629" s="8"/>
      <c r="E629" s="8"/>
      <c r="F629" s="8"/>
      <c r="G629" s="8"/>
      <c r="H629" s="8"/>
      <c r="I629" s="8"/>
    </row>
    <row r="630" spans="1:9">
      <c r="A630" s="7"/>
      <c r="B630" s="8"/>
      <c r="C630" s="8"/>
      <c r="D630" s="8"/>
      <c r="E630" s="8"/>
      <c r="F630" s="8"/>
      <c r="G630" s="8"/>
      <c r="H630" s="8"/>
      <c r="I630" s="8"/>
    </row>
    <row r="631" spans="1:9">
      <c r="A631" s="7"/>
      <c r="B631" s="8"/>
      <c r="C631" s="8"/>
      <c r="D631" s="8"/>
      <c r="E631" s="8"/>
      <c r="F631" s="8"/>
      <c r="G631" s="8"/>
      <c r="H631" s="8"/>
      <c r="I631" s="8"/>
    </row>
    <row r="632" spans="1:9">
      <c r="A632" s="7"/>
      <c r="B632" s="8"/>
      <c r="C632" s="8"/>
      <c r="D632" s="8"/>
      <c r="E632" s="8"/>
      <c r="F632" s="8"/>
      <c r="G632" s="8"/>
      <c r="H632" s="8"/>
      <c r="I632" s="8"/>
    </row>
    <row r="633" spans="1:9">
      <c r="A633" s="7"/>
      <c r="B633" s="8"/>
      <c r="C633" s="8"/>
      <c r="D633" s="8"/>
      <c r="E633" s="8"/>
      <c r="F633" s="8"/>
      <c r="G633" s="8"/>
      <c r="H633" s="8"/>
      <c r="I633" s="8"/>
    </row>
    <row r="634" spans="1:9">
      <c r="A634" s="7"/>
      <c r="B634" s="8"/>
      <c r="C634" s="8"/>
      <c r="D634" s="8"/>
      <c r="E634" s="8"/>
      <c r="F634" s="8"/>
      <c r="G634" s="8"/>
      <c r="H634" s="8"/>
      <c r="I634" s="8"/>
    </row>
    <row r="635" spans="1:9">
      <c r="A635" s="7"/>
      <c r="B635" s="8"/>
      <c r="C635" s="8"/>
      <c r="D635" s="8"/>
      <c r="E635" s="8"/>
      <c r="F635" s="8"/>
      <c r="G635" s="8"/>
      <c r="H635" s="8"/>
      <c r="I635" s="8"/>
    </row>
    <row r="636" spans="1:9">
      <c r="A636" s="7"/>
      <c r="B636" s="8"/>
      <c r="C636" s="8"/>
      <c r="D636" s="8"/>
      <c r="E636" s="8"/>
      <c r="F636" s="8"/>
      <c r="G636" s="8"/>
      <c r="H636" s="8"/>
      <c r="I636" s="8"/>
    </row>
    <row r="637" spans="1:9">
      <c r="A637" s="7"/>
      <c r="B637" s="8"/>
      <c r="C637" s="8"/>
      <c r="D637" s="8"/>
      <c r="E637" s="8"/>
      <c r="F637" s="8"/>
      <c r="G637" s="8"/>
      <c r="H637" s="8"/>
      <c r="I637" s="8"/>
    </row>
    <row r="638" spans="1:9">
      <c r="A638" s="7"/>
      <c r="B638" s="8"/>
      <c r="C638" s="8"/>
      <c r="D638" s="8"/>
      <c r="E638" s="8"/>
      <c r="F638" s="8"/>
      <c r="G638" s="8"/>
      <c r="H638" s="8"/>
      <c r="I638" s="8"/>
    </row>
    <row r="639" spans="1:9">
      <c r="A639" s="7"/>
      <c r="B639" s="8"/>
      <c r="C639" s="8"/>
      <c r="D639" s="8"/>
      <c r="E639" s="8"/>
      <c r="F639" s="8"/>
      <c r="G639" s="8"/>
      <c r="H639" s="8"/>
      <c r="I639" s="8"/>
    </row>
    <row r="640" spans="1:9">
      <c r="A640" s="7"/>
      <c r="B640" s="8"/>
      <c r="C640" s="8"/>
      <c r="D640" s="8"/>
      <c r="E640" s="8"/>
      <c r="F640" s="8"/>
      <c r="G640" s="8"/>
      <c r="H640" s="8"/>
      <c r="I640" s="8"/>
    </row>
    <row r="641" spans="1:9">
      <c r="A641" s="7"/>
      <c r="B641" s="8"/>
      <c r="C641" s="8"/>
      <c r="D641" s="8"/>
      <c r="E641" s="8"/>
      <c r="F641" s="8"/>
      <c r="G641" s="8"/>
      <c r="H641" s="8"/>
      <c r="I641" s="8"/>
    </row>
    <row r="642" spans="1:9">
      <c r="A642" s="7"/>
      <c r="B642" s="8"/>
      <c r="C642" s="8"/>
      <c r="D642" s="8"/>
      <c r="E642" s="8"/>
      <c r="F642" s="8"/>
      <c r="G642" s="8"/>
      <c r="H642" s="8"/>
      <c r="I642" s="8"/>
    </row>
    <row r="643" spans="1:9">
      <c r="A643" s="7"/>
      <c r="B643" s="8"/>
      <c r="C643" s="8"/>
      <c r="D643" s="8"/>
      <c r="E643" s="8"/>
      <c r="F643" s="8"/>
      <c r="G643" s="8"/>
      <c r="H643" s="8"/>
      <c r="I643" s="8"/>
    </row>
    <row r="644" spans="1:9">
      <c r="A644" s="7"/>
      <c r="B644" s="8"/>
      <c r="C644" s="8"/>
      <c r="D644" s="8"/>
      <c r="E644" s="8"/>
      <c r="F644" s="8"/>
      <c r="G644" s="8"/>
      <c r="H644" s="8"/>
      <c r="I644" s="8"/>
    </row>
    <row r="645" spans="1:9">
      <c r="A645" s="7"/>
      <c r="B645" s="8"/>
      <c r="C645" s="8"/>
      <c r="D645" s="8"/>
      <c r="E645" s="8"/>
      <c r="F645" s="8"/>
      <c r="G645" s="8"/>
      <c r="H645" s="8"/>
      <c r="I645" s="8"/>
    </row>
    <row r="646" spans="1:9">
      <c r="A646" s="7"/>
      <c r="B646" s="8"/>
      <c r="C646" s="8"/>
      <c r="D646" s="8"/>
      <c r="E646" s="8"/>
      <c r="F646" s="8"/>
      <c r="G646" s="8"/>
      <c r="H646" s="8"/>
      <c r="I646" s="8"/>
    </row>
    <row r="647" spans="1:9">
      <c r="A647" s="7"/>
      <c r="B647" s="8"/>
      <c r="C647" s="8"/>
      <c r="D647" s="8"/>
      <c r="E647" s="8"/>
      <c r="F647" s="8"/>
      <c r="G647" s="8"/>
      <c r="H647" s="8"/>
      <c r="I647" s="8"/>
    </row>
    <row r="648" spans="1:9">
      <c r="A648" s="7"/>
      <c r="B648" s="8"/>
      <c r="C648" s="8"/>
      <c r="D648" s="8"/>
      <c r="E648" s="8"/>
      <c r="F648" s="8"/>
      <c r="G648" s="8"/>
      <c r="H648" s="8"/>
      <c r="I648" s="8"/>
    </row>
    <row r="649" spans="1:9">
      <c r="A649" s="7"/>
      <c r="B649" s="8"/>
      <c r="C649" s="8"/>
      <c r="D649" s="8"/>
      <c r="E649" s="8"/>
      <c r="F649" s="8"/>
      <c r="G649" s="8"/>
      <c r="H649" s="8"/>
      <c r="I649" s="8"/>
    </row>
    <row r="650" spans="1:9">
      <c r="A650" s="7"/>
      <c r="B650" s="8"/>
      <c r="C650" s="8"/>
      <c r="D650" s="8"/>
      <c r="E650" s="8"/>
      <c r="F650" s="8"/>
      <c r="G650" s="8"/>
      <c r="H650" s="8"/>
      <c r="I650" s="8"/>
    </row>
    <row r="651" spans="1:9">
      <c r="A651" s="7"/>
      <c r="B651" s="8"/>
      <c r="C651" s="8"/>
      <c r="D651" s="8"/>
      <c r="E651" s="8"/>
      <c r="F651" s="8"/>
      <c r="G651" s="8"/>
      <c r="H651" s="8"/>
      <c r="I651" s="8"/>
    </row>
    <row r="652" spans="1:9">
      <c r="A652" s="7"/>
      <c r="B652" s="8"/>
      <c r="C652" s="8"/>
      <c r="D652" s="8"/>
      <c r="E652" s="8"/>
      <c r="F652" s="8"/>
      <c r="G652" s="8"/>
      <c r="H652" s="8"/>
      <c r="I652" s="8"/>
    </row>
    <row r="653" spans="1:9">
      <c r="A653" s="7"/>
      <c r="B653" s="8"/>
      <c r="C653" s="8"/>
      <c r="D653" s="8"/>
      <c r="E653" s="8"/>
      <c r="F653" s="8"/>
      <c r="G653" s="8"/>
      <c r="H653" s="8"/>
      <c r="I653" s="8"/>
    </row>
    <row r="654" spans="1:9">
      <c r="A654" s="7"/>
      <c r="B654" s="8"/>
      <c r="C654" s="8"/>
      <c r="D654" s="8"/>
      <c r="E654" s="8"/>
      <c r="F654" s="8"/>
      <c r="G654" s="8"/>
      <c r="H654" s="8"/>
      <c r="I654" s="8"/>
    </row>
    <row r="655" spans="1:9">
      <c r="A655" s="7"/>
      <c r="B655" s="8"/>
      <c r="C655" s="8"/>
      <c r="D655" s="8"/>
      <c r="E655" s="8"/>
      <c r="F655" s="8"/>
      <c r="G655" s="8"/>
      <c r="H655" s="8"/>
      <c r="I655" s="8"/>
    </row>
    <row r="656" spans="1:9">
      <c r="A656" s="7"/>
      <c r="B656" s="8"/>
      <c r="C656" s="8"/>
      <c r="D656" s="8"/>
      <c r="E656" s="8"/>
      <c r="F656" s="8"/>
      <c r="G656" s="8"/>
      <c r="H656" s="8"/>
      <c r="I656" s="8"/>
    </row>
    <row r="657" spans="1:9">
      <c r="A657" s="7"/>
      <c r="B657" s="8"/>
      <c r="C657" s="8"/>
      <c r="D657" s="8"/>
      <c r="E657" s="8"/>
      <c r="F657" s="8"/>
      <c r="G657" s="8"/>
      <c r="H657" s="8"/>
      <c r="I657" s="8"/>
    </row>
    <row r="658" spans="1:9">
      <c r="A658" s="7"/>
      <c r="B658" s="8"/>
      <c r="C658" s="8"/>
      <c r="D658" s="8"/>
      <c r="E658" s="8"/>
      <c r="F658" s="8"/>
      <c r="G658" s="8"/>
      <c r="H658" s="8"/>
      <c r="I658" s="8"/>
    </row>
    <row r="659" spans="1:9">
      <c r="A659" s="7"/>
      <c r="B659" s="8"/>
      <c r="C659" s="8"/>
      <c r="D659" s="8"/>
      <c r="E659" s="8"/>
      <c r="F659" s="8"/>
      <c r="G659" s="8"/>
      <c r="H659" s="8"/>
      <c r="I659" s="8"/>
    </row>
    <row r="660" spans="1:9">
      <c r="A660" s="7"/>
      <c r="B660" s="8"/>
      <c r="C660" s="8"/>
      <c r="D660" s="8"/>
      <c r="E660" s="8"/>
      <c r="F660" s="8"/>
      <c r="G660" s="8"/>
      <c r="H660" s="8"/>
      <c r="I660" s="8"/>
    </row>
    <row r="661" spans="1:9">
      <c r="A661" s="7"/>
      <c r="B661" s="8"/>
      <c r="C661" s="8"/>
      <c r="D661" s="8"/>
      <c r="E661" s="8"/>
      <c r="F661" s="8"/>
      <c r="G661" s="8"/>
      <c r="H661" s="8"/>
      <c r="I661" s="8"/>
    </row>
    <row r="662" spans="1:9">
      <c r="A662" s="7"/>
      <c r="B662" s="8"/>
      <c r="C662" s="8"/>
      <c r="D662" s="8"/>
      <c r="E662" s="8"/>
      <c r="F662" s="8"/>
      <c r="G662" s="8"/>
      <c r="H662" s="8"/>
      <c r="I662" s="8"/>
    </row>
    <row r="663" spans="1:9">
      <c r="A663" s="7"/>
      <c r="B663" s="8"/>
      <c r="C663" s="8"/>
      <c r="D663" s="8"/>
      <c r="E663" s="8"/>
      <c r="F663" s="8"/>
      <c r="G663" s="8"/>
      <c r="H663" s="8"/>
      <c r="I663" s="8"/>
    </row>
    <row r="664" spans="1:9">
      <c r="A664" s="7"/>
      <c r="B664" s="8"/>
      <c r="C664" s="8"/>
      <c r="D664" s="8"/>
      <c r="E664" s="8"/>
      <c r="F664" s="8"/>
      <c r="G664" s="8"/>
      <c r="H664" s="8"/>
      <c r="I664" s="8"/>
    </row>
    <row r="665" spans="1:9">
      <c r="A665" s="7"/>
      <c r="B665" s="8"/>
      <c r="C665" s="8"/>
      <c r="D665" s="8"/>
      <c r="E665" s="8"/>
      <c r="F665" s="8"/>
      <c r="G665" s="8"/>
      <c r="H665" s="8"/>
      <c r="I665" s="8"/>
    </row>
    <row r="666" spans="1:9">
      <c r="A666" s="7"/>
      <c r="B666" s="8"/>
      <c r="C666" s="8"/>
      <c r="D666" s="8"/>
      <c r="E666" s="8"/>
      <c r="F666" s="8"/>
      <c r="G666" s="8"/>
      <c r="H666" s="8"/>
      <c r="I666" s="8"/>
    </row>
    <row r="667" spans="1:9">
      <c r="A667" s="7"/>
      <c r="B667" s="8"/>
      <c r="C667" s="8"/>
      <c r="D667" s="8"/>
      <c r="E667" s="8"/>
      <c r="F667" s="8"/>
      <c r="G667" s="8"/>
      <c r="H667" s="8"/>
      <c r="I667" s="8"/>
    </row>
    <row r="668" spans="1:9">
      <c r="A668" s="7"/>
      <c r="B668" s="8"/>
      <c r="C668" s="8"/>
      <c r="D668" s="8"/>
      <c r="E668" s="8"/>
      <c r="F668" s="8"/>
      <c r="G668" s="8"/>
      <c r="H668" s="8"/>
      <c r="I668" s="8"/>
    </row>
    <row r="669" spans="1:9">
      <c r="A669" s="7"/>
      <c r="B669" s="8"/>
      <c r="C669" s="8"/>
      <c r="D669" s="8"/>
      <c r="E669" s="8"/>
      <c r="F669" s="8"/>
      <c r="G669" s="8"/>
      <c r="H669" s="8"/>
      <c r="I669" s="8"/>
    </row>
    <row r="670" spans="1:9">
      <c r="A670" s="7"/>
      <c r="B670" s="8"/>
      <c r="C670" s="8"/>
      <c r="D670" s="8"/>
      <c r="E670" s="8"/>
      <c r="F670" s="8"/>
      <c r="G670" s="8"/>
      <c r="H670" s="8"/>
      <c r="I670" s="8"/>
    </row>
    <row r="671" spans="1:9">
      <c r="A671" s="7"/>
      <c r="B671" s="8"/>
      <c r="C671" s="8"/>
      <c r="D671" s="8"/>
      <c r="E671" s="8"/>
      <c r="F671" s="8"/>
      <c r="G671" s="8"/>
      <c r="H671" s="8"/>
      <c r="I671" s="8"/>
    </row>
    <row r="672" spans="1:9">
      <c r="A672" s="7"/>
      <c r="B672" s="8"/>
      <c r="C672" s="8"/>
      <c r="D672" s="8"/>
      <c r="E672" s="8"/>
      <c r="F672" s="8"/>
      <c r="G672" s="8"/>
      <c r="H672" s="8"/>
      <c r="I672" s="8"/>
    </row>
    <row r="673" spans="1:9">
      <c r="A673" s="7"/>
      <c r="B673" s="8"/>
      <c r="C673" s="8"/>
      <c r="D673" s="8"/>
      <c r="E673" s="8"/>
      <c r="F673" s="8"/>
      <c r="G673" s="8"/>
      <c r="H673" s="8"/>
      <c r="I673" s="8"/>
    </row>
    <row r="674" spans="1:9">
      <c r="A674" s="7"/>
      <c r="B674" s="8"/>
      <c r="C674" s="8"/>
      <c r="D674" s="8"/>
      <c r="E674" s="8"/>
      <c r="F674" s="8"/>
      <c r="G674" s="8"/>
      <c r="H674" s="8"/>
      <c r="I674" s="8"/>
    </row>
    <row r="675" spans="1:9">
      <c r="A675" s="7"/>
      <c r="B675" s="8"/>
      <c r="C675" s="8"/>
      <c r="D675" s="8"/>
      <c r="E675" s="8"/>
      <c r="F675" s="8"/>
      <c r="G675" s="8"/>
      <c r="H675" s="8"/>
      <c r="I675" s="8"/>
    </row>
    <row r="676" spans="1:9">
      <c r="A676" s="7"/>
      <c r="B676" s="8"/>
      <c r="C676" s="8"/>
      <c r="D676" s="8"/>
      <c r="E676" s="8"/>
      <c r="F676" s="8"/>
      <c r="G676" s="8"/>
      <c r="H676" s="8"/>
      <c r="I676" s="8"/>
    </row>
    <row r="677" spans="1:9">
      <c r="A677" s="7"/>
      <c r="B677" s="8"/>
      <c r="C677" s="8"/>
      <c r="D677" s="8"/>
      <c r="E677" s="8"/>
      <c r="F677" s="8"/>
      <c r="G677" s="8"/>
      <c r="H677" s="8"/>
      <c r="I677" s="8"/>
    </row>
    <row r="678" spans="1:9">
      <c r="A678" s="7"/>
      <c r="B678" s="8"/>
      <c r="C678" s="8"/>
      <c r="D678" s="8"/>
      <c r="E678" s="8"/>
      <c r="F678" s="8"/>
      <c r="G678" s="8"/>
      <c r="H678" s="8"/>
      <c r="I678" s="8"/>
    </row>
    <row r="679" spans="1:9">
      <c r="A679" s="7"/>
      <c r="B679" s="8"/>
      <c r="C679" s="8"/>
      <c r="D679" s="8"/>
      <c r="E679" s="8"/>
      <c r="F679" s="8"/>
      <c r="G679" s="8"/>
      <c r="H679" s="8"/>
      <c r="I679" s="8"/>
    </row>
    <row r="680" spans="1:9">
      <c r="A680" s="7"/>
      <c r="B680" s="8"/>
      <c r="C680" s="8"/>
      <c r="D680" s="8"/>
      <c r="E680" s="8"/>
      <c r="F680" s="8"/>
      <c r="G680" s="8"/>
      <c r="H680" s="8"/>
      <c r="I680" s="8"/>
    </row>
    <row r="681" spans="1:9">
      <c r="A681" s="7"/>
      <c r="B681" s="8"/>
      <c r="C681" s="8"/>
      <c r="D681" s="8"/>
      <c r="E681" s="8"/>
      <c r="F681" s="8"/>
      <c r="G681" s="8"/>
      <c r="H681" s="8"/>
      <c r="I681" s="8"/>
    </row>
    <row r="682" spans="1:9">
      <c r="A682" s="7"/>
      <c r="B682" s="8"/>
      <c r="C682" s="8"/>
      <c r="D682" s="8"/>
      <c r="E682" s="8"/>
      <c r="F682" s="8"/>
      <c r="G682" s="8"/>
      <c r="H682" s="8"/>
      <c r="I682" s="8"/>
    </row>
    <row r="683" spans="1:9">
      <c r="A683" s="7"/>
      <c r="B683" s="8"/>
      <c r="C683" s="8"/>
      <c r="D683" s="8"/>
      <c r="E683" s="8"/>
      <c r="F683" s="8"/>
      <c r="G683" s="8"/>
      <c r="H683" s="8"/>
      <c r="I683" s="8"/>
    </row>
    <row r="684" spans="1:9">
      <c r="A684" s="7"/>
      <c r="B684" s="8"/>
      <c r="C684" s="8"/>
      <c r="D684" s="8"/>
      <c r="E684" s="8"/>
      <c r="F684" s="8"/>
      <c r="G684" s="8"/>
      <c r="H684" s="8"/>
      <c r="I684" s="8"/>
    </row>
    <row r="685" spans="1:9">
      <c r="A685" s="7"/>
      <c r="B685" s="8"/>
      <c r="C685" s="8"/>
      <c r="D685" s="8"/>
      <c r="E685" s="8"/>
      <c r="F685" s="8"/>
      <c r="G685" s="8"/>
      <c r="H685" s="8"/>
      <c r="I685" s="8"/>
    </row>
    <row r="686" spans="1:9">
      <c r="A686" s="7"/>
      <c r="B686" s="8"/>
      <c r="C686" s="8"/>
      <c r="D686" s="8"/>
      <c r="E686" s="8"/>
      <c r="F686" s="8"/>
      <c r="G686" s="8"/>
      <c r="H686" s="8"/>
      <c r="I686" s="8"/>
    </row>
    <row r="687" spans="1:9">
      <c r="A687" s="7"/>
      <c r="B687" s="8"/>
      <c r="C687" s="8"/>
      <c r="D687" s="8"/>
      <c r="E687" s="8"/>
      <c r="F687" s="8"/>
      <c r="G687" s="8"/>
      <c r="H687" s="8"/>
      <c r="I687" s="8"/>
    </row>
    <row r="688" spans="1:9">
      <c r="A688" s="7"/>
      <c r="B688" s="8"/>
      <c r="C688" s="8"/>
      <c r="D688" s="8"/>
      <c r="E688" s="8"/>
      <c r="F688" s="8"/>
      <c r="G688" s="8"/>
      <c r="H688" s="8"/>
      <c r="I688" s="8"/>
    </row>
    <row r="689" spans="1:9">
      <c r="A689" s="7"/>
      <c r="B689" s="8"/>
      <c r="C689" s="8"/>
      <c r="D689" s="8"/>
      <c r="E689" s="8"/>
      <c r="F689" s="8"/>
      <c r="G689" s="8"/>
      <c r="H689" s="8"/>
      <c r="I689" s="8"/>
    </row>
    <row r="690" spans="1:9">
      <c r="A690" s="7"/>
      <c r="B690" s="8"/>
      <c r="C690" s="8"/>
      <c r="D690" s="8"/>
      <c r="E690" s="8"/>
      <c r="F690" s="8"/>
      <c r="G690" s="8"/>
      <c r="H690" s="8"/>
      <c r="I690" s="8"/>
    </row>
    <row r="691" spans="1:9">
      <c r="A691" s="7"/>
      <c r="B691" s="8"/>
      <c r="C691" s="8"/>
      <c r="D691" s="8"/>
      <c r="E691" s="8"/>
      <c r="F691" s="8"/>
      <c r="G691" s="8"/>
      <c r="H691" s="8"/>
      <c r="I691" s="8"/>
    </row>
    <row r="692" spans="1:9">
      <c r="A692" s="7"/>
      <c r="B692" s="8"/>
      <c r="C692" s="8"/>
      <c r="D692" s="8"/>
      <c r="E692" s="8"/>
      <c r="F692" s="8"/>
      <c r="G692" s="8"/>
      <c r="H692" s="8"/>
      <c r="I692" s="8"/>
    </row>
    <row r="693" spans="1:9">
      <c r="A693" s="7"/>
      <c r="B693" s="8"/>
      <c r="C693" s="8"/>
      <c r="D693" s="8"/>
      <c r="E693" s="8"/>
      <c r="F693" s="8"/>
      <c r="G693" s="8"/>
      <c r="H693" s="8"/>
      <c r="I693" s="8"/>
    </row>
    <row r="694" spans="1:9">
      <c r="A694" s="7"/>
      <c r="B694" s="8"/>
      <c r="C694" s="8"/>
      <c r="D694" s="8"/>
      <c r="E694" s="8"/>
      <c r="F694" s="8"/>
      <c r="G694" s="8"/>
      <c r="H694" s="8"/>
      <c r="I694" s="8"/>
    </row>
    <row r="695" spans="1:9">
      <c r="A695" s="7"/>
      <c r="B695" s="8"/>
      <c r="C695" s="8"/>
      <c r="D695" s="8"/>
      <c r="E695" s="8"/>
      <c r="F695" s="8"/>
      <c r="G695" s="8"/>
      <c r="H695" s="8"/>
      <c r="I695" s="8"/>
    </row>
    <row r="696" spans="1:9">
      <c r="A696" s="7"/>
      <c r="B696" s="8"/>
      <c r="C696" s="8"/>
      <c r="D696" s="8"/>
      <c r="E696" s="8"/>
      <c r="F696" s="8"/>
      <c r="G696" s="8"/>
      <c r="H696" s="8"/>
      <c r="I696" s="8"/>
    </row>
    <row r="697" spans="1:9">
      <c r="A697" s="7"/>
      <c r="B697" s="8"/>
      <c r="C697" s="8"/>
      <c r="D697" s="8"/>
      <c r="E697" s="8"/>
      <c r="F697" s="8"/>
      <c r="G697" s="8"/>
      <c r="H697" s="8"/>
      <c r="I697" s="8"/>
    </row>
    <row r="698" spans="1:9">
      <c r="A698" s="7"/>
      <c r="B698" s="8"/>
      <c r="C698" s="8"/>
      <c r="D698" s="8"/>
      <c r="E698" s="8"/>
      <c r="F698" s="8"/>
      <c r="G698" s="8"/>
      <c r="H698" s="8"/>
      <c r="I698" s="8"/>
    </row>
    <row r="699" spans="1:9">
      <c r="A699" s="7"/>
      <c r="B699" s="8"/>
      <c r="C699" s="8"/>
      <c r="D699" s="8"/>
      <c r="E699" s="8"/>
      <c r="F699" s="8"/>
      <c r="G699" s="8"/>
      <c r="H699" s="8"/>
      <c r="I699" s="8"/>
    </row>
    <row r="700" spans="1:9">
      <c r="A700" s="7"/>
      <c r="B700" s="8"/>
      <c r="C700" s="8"/>
      <c r="D700" s="8"/>
      <c r="E700" s="8"/>
      <c r="F700" s="8"/>
      <c r="G700" s="8"/>
      <c r="H700" s="8"/>
      <c r="I700" s="8"/>
    </row>
    <row r="701" spans="1:9">
      <c r="A701" s="7"/>
      <c r="B701" s="8"/>
      <c r="C701" s="8"/>
      <c r="D701" s="8"/>
      <c r="E701" s="8"/>
      <c r="F701" s="8"/>
      <c r="G701" s="8"/>
      <c r="H701" s="8"/>
      <c r="I701" s="8"/>
    </row>
    <row r="702" spans="1:9">
      <c r="A702" s="7"/>
      <c r="B702" s="8"/>
      <c r="C702" s="8"/>
      <c r="D702" s="8"/>
      <c r="E702" s="8"/>
      <c r="F702" s="8"/>
      <c r="G702" s="8"/>
      <c r="H702" s="8"/>
      <c r="I702" s="8"/>
    </row>
    <row r="703" spans="1:9">
      <c r="A703" s="7"/>
      <c r="B703" s="8"/>
      <c r="C703" s="8"/>
      <c r="D703" s="8"/>
      <c r="E703" s="8"/>
      <c r="F703" s="8"/>
      <c r="G703" s="8"/>
      <c r="H703" s="8"/>
      <c r="I703" s="8"/>
    </row>
    <row r="704" spans="1:9">
      <c r="A704" s="7"/>
      <c r="B704" s="8"/>
      <c r="C704" s="8"/>
      <c r="D704" s="8"/>
      <c r="E704" s="8"/>
      <c r="F704" s="8"/>
      <c r="G704" s="8"/>
      <c r="H704" s="8"/>
      <c r="I704" s="8"/>
    </row>
    <row r="705" spans="1:9">
      <c r="A705" s="7"/>
      <c r="B705" s="8"/>
      <c r="C705" s="8"/>
      <c r="D705" s="8"/>
      <c r="E705" s="8"/>
      <c r="F705" s="8"/>
      <c r="G705" s="8"/>
      <c r="H705" s="8"/>
      <c r="I705" s="8"/>
    </row>
    <row r="706" spans="1:9">
      <c r="A706" s="7"/>
      <c r="B706" s="8"/>
      <c r="C706" s="8"/>
      <c r="D706" s="8"/>
      <c r="E706" s="8"/>
      <c r="F706" s="8"/>
      <c r="G706" s="8"/>
      <c r="H706" s="8"/>
      <c r="I706" s="8"/>
    </row>
    <row r="707" spans="1:9">
      <c r="A707" s="7"/>
      <c r="B707" s="8"/>
      <c r="C707" s="8"/>
      <c r="D707" s="8"/>
      <c r="E707" s="8"/>
      <c r="F707" s="8"/>
      <c r="G707" s="8"/>
      <c r="H707" s="8"/>
      <c r="I707" s="8"/>
    </row>
    <row r="708" spans="1:9">
      <c r="A708" s="7"/>
      <c r="B708" s="8"/>
      <c r="C708" s="8"/>
      <c r="D708" s="8"/>
      <c r="E708" s="8"/>
      <c r="F708" s="8"/>
      <c r="G708" s="8"/>
      <c r="H708" s="8"/>
      <c r="I708" s="8"/>
    </row>
    <row r="709" spans="1:9">
      <c r="A709" s="7"/>
      <c r="B709" s="8"/>
      <c r="C709" s="8"/>
      <c r="D709" s="8"/>
      <c r="E709" s="8"/>
      <c r="F709" s="8"/>
      <c r="G709" s="8"/>
      <c r="H709" s="8"/>
      <c r="I709" s="8"/>
    </row>
    <row r="710" spans="1:9">
      <c r="A710" s="7"/>
      <c r="B710" s="8"/>
      <c r="C710" s="8"/>
      <c r="D710" s="8"/>
      <c r="E710" s="8"/>
      <c r="F710" s="8"/>
      <c r="G710" s="8"/>
      <c r="H710" s="8"/>
      <c r="I710" s="8"/>
    </row>
    <row r="711" spans="1:9">
      <c r="A711" s="7"/>
      <c r="B711" s="8"/>
      <c r="C711" s="8"/>
      <c r="D711" s="8"/>
      <c r="E711" s="8"/>
      <c r="F711" s="8"/>
      <c r="G711" s="8"/>
      <c r="H711" s="8"/>
      <c r="I711" s="8"/>
    </row>
    <row r="712" spans="1:9">
      <c r="A712" s="7"/>
      <c r="B712" s="8"/>
      <c r="C712" s="8"/>
      <c r="D712" s="8"/>
      <c r="E712" s="8"/>
      <c r="F712" s="8"/>
      <c r="G712" s="8"/>
      <c r="H712" s="8"/>
      <c r="I712" s="8"/>
    </row>
    <row r="713" spans="1:9">
      <c r="A713" s="7"/>
      <c r="B713" s="8"/>
      <c r="C713" s="8"/>
      <c r="D713" s="8"/>
      <c r="E713" s="8"/>
      <c r="F713" s="8"/>
      <c r="G713" s="8"/>
      <c r="H713" s="8"/>
      <c r="I713" s="8"/>
    </row>
    <row r="714" spans="1:9">
      <c r="A714" s="7"/>
      <c r="B714" s="8"/>
      <c r="C714" s="8"/>
      <c r="D714" s="8"/>
      <c r="E714" s="8"/>
      <c r="F714" s="8"/>
      <c r="G714" s="8"/>
      <c r="H714" s="8"/>
      <c r="I714" s="8"/>
    </row>
    <row r="715" spans="1:9">
      <c r="A715" s="7"/>
      <c r="B715" s="8"/>
      <c r="C715" s="8"/>
      <c r="D715" s="8"/>
      <c r="E715" s="8"/>
      <c r="F715" s="8"/>
      <c r="G715" s="8"/>
      <c r="H715" s="8"/>
      <c r="I715" s="8"/>
    </row>
    <row r="716" spans="1:9">
      <c r="A716" s="7"/>
      <c r="B716" s="8"/>
      <c r="C716" s="8"/>
      <c r="D716" s="8"/>
      <c r="E716" s="8"/>
      <c r="F716" s="8"/>
      <c r="G716" s="8"/>
      <c r="H716" s="8"/>
      <c r="I716" s="8"/>
    </row>
    <row r="717" spans="1:9">
      <c r="A717" s="7"/>
      <c r="B717" s="8"/>
      <c r="C717" s="8"/>
      <c r="D717" s="8"/>
      <c r="E717" s="8"/>
      <c r="F717" s="8"/>
      <c r="G717" s="8"/>
      <c r="H717" s="8"/>
      <c r="I717" s="8"/>
    </row>
    <row r="718" spans="1:9">
      <c r="A718" s="7"/>
      <c r="B718" s="8"/>
      <c r="C718" s="8"/>
      <c r="D718" s="8"/>
      <c r="E718" s="8"/>
      <c r="F718" s="8"/>
      <c r="G718" s="8"/>
      <c r="H718" s="8"/>
      <c r="I718" s="8"/>
    </row>
    <row r="719" spans="1:9">
      <c r="A719" s="7"/>
      <c r="B719" s="8"/>
      <c r="C719" s="8"/>
      <c r="D719" s="8"/>
      <c r="E719" s="8"/>
      <c r="F719" s="8"/>
      <c r="G719" s="8"/>
      <c r="H719" s="8"/>
      <c r="I719" s="8"/>
    </row>
    <row r="720" spans="1:9">
      <c r="A720" s="7"/>
      <c r="B720" s="8"/>
      <c r="C720" s="8"/>
      <c r="D720" s="8"/>
      <c r="E720" s="8"/>
      <c r="F720" s="8"/>
      <c r="G720" s="8"/>
      <c r="H720" s="8"/>
      <c r="I720" s="8"/>
    </row>
    <row r="721" spans="1:9">
      <c r="A721" s="7"/>
      <c r="B721" s="8"/>
      <c r="C721" s="8"/>
      <c r="D721" s="8"/>
      <c r="E721" s="8"/>
      <c r="F721" s="8"/>
      <c r="G721" s="8"/>
      <c r="H721" s="8"/>
      <c r="I721" s="8"/>
    </row>
    <row r="722" spans="1:9">
      <c r="A722" s="7"/>
      <c r="B722" s="8"/>
      <c r="C722" s="8"/>
      <c r="D722" s="8"/>
      <c r="E722" s="8"/>
      <c r="F722" s="8"/>
      <c r="G722" s="8"/>
      <c r="H722" s="8"/>
      <c r="I722" s="8"/>
    </row>
    <row r="723" spans="1:9">
      <c r="A723" s="7"/>
      <c r="B723" s="8"/>
      <c r="C723" s="8"/>
      <c r="D723" s="8"/>
      <c r="E723" s="8"/>
      <c r="F723" s="8"/>
      <c r="G723" s="8"/>
      <c r="H723" s="8"/>
      <c r="I723" s="8"/>
    </row>
    <row r="724" spans="1:9">
      <c r="A724" s="7"/>
      <c r="B724" s="8"/>
      <c r="C724" s="8"/>
      <c r="D724" s="8"/>
      <c r="E724" s="8"/>
      <c r="F724" s="8"/>
      <c r="G724" s="8"/>
      <c r="H724" s="8"/>
      <c r="I724" s="8"/>
    </row>
    <row r="725" spans="1:9">
      <c r="A725" s="7"/>
      <c r="B725" s="8"/>
      <c r="C725" s="8"/>
      <c r="D725" s="8"/>
      <c r="E725" s="8"/>
      <c r="F725" s="8"/>
      <c r="G725" s="8"/>
      <c r="H725" s="8"/>
      <c r="I725" s="8"/>
    </row>
    <row r="726" spans="1:9">
      <c r="A726" s="7"/>
      <c r="B726" s="8"/>
      <c r="C726" s="8"/>
      <c r="D726" s="8"/>
      <c r="E726" s="8"/>
      <c r="F726" s="8"/>
      <c r="G726" s="8"/>
      <c r="H726" s="8"/>
      <c r="I726" s="8"/>
    </row>
    <row r="727" spans="1:9">
      <c r="A727" s="7"/>
      <c r="B727" s="8"/>
      <c r="C727" s="8"/>
      <c r="D727" s="8"/>
      <c r="E727" s="8"/>
      <c r="F727" s="8"/>
      <c r="G727" s="8"/>
      <c r="H727" s="8"/>
      <c r="I727" s="8"/>
    </row>
    <row r="728" spans="1:9">
      <c r="A728" s="7"/>
      <c r="B728" s="8"/>
      <c r="C728" s="8"/>
      <c r="D728" s="8"/>
      <c r="E728" s="8"/>
      <c r="F728" s="8"/>
      <c r="G728" s="8"/>
      <c r="H728" s="8"/>
      <c r="I728" s="8"/>
    </row>
    <row r="729" spans="1:9">
      <c r="A729" s="7"/>
      <c r="B729" s="8"/>
      <c r="C729" s="8"/>
      <c r="D729" s="8"/>
      <c r="E729" s="8"/>
      <c r="F729" s="8"/>
      <c r="G729" s="8"/>
      <c r="H729" s="8"/>
      <c r="I729" s="8"/>
    </row>
    <row r="730" spans="1:9">
      <c r="A730" s="7"/>
      <c r="B730" s="8"/>
      <c r="C730" s="8"/>
      <c r="D730" s="8"/>
      <c r="E730" s="8"/>
      <c r="F730" s="8"/>
      <c r="G730" s="8"/>
      <c r="H730" s="8"/>
      <c r="I730" s="8"/>
    </row>
    <row r="731" spans="1:9">
      <c r="A731" s="7"/>
      <c r="B731" s="8"/>
      <c r="C731" s="8"/>
      <c r="D731" s="8"/>
      <c r="E731" s="8"/>
      <c r="F731" s="8"/>
      <c r="G731" s="8"/>
      <c r="H731" s="8"/>
      <c r="I731" s="8"/>
    </row>
    <row r="732" spans="1:9">
      <c r="A732" s="7"/>
      <c r="B732" s="8"/>
      <c r="C732" s="8"/>
      <c r="D732" s="8"/>
      <c r="E732" s="8"/>
      <c r="F732" s="8"/>
      <c r="G732" s="8"/>
      <c r="H732" s="8"/>
      <c r="I732" s="8"/>
    </row>
    <row r="733" spans="1:9">
      <c r="A733" s="7"/>
      <c r="B733" s="8"/>
      <c r="C733" s="8"/>
      <c r="D733" s="8"/>
      <c r="E733" s="8"/>
      <c r="F733" s="8"/>
      <c r="G733" s="8"/>
      <c r="H733" s="8"/>
      <c r="I733" s="8"/>
    </row>
    <row r="734" spans="1:9">
      <c r="A734" s="7"/>
      <c r="B734" s="8"/>
      <c r="C734" s="8"/>
      <c r="D734" s="8"/>
      <c r="E734" s="8"/>
      <c r="F734" s="8"/>
      <c r="G734" s="8"/>
      <c r="H734" s="8"/>
      <c r="I734" s="8"/>
    </row>
    <row r="735" spans="1:9">
      <c r="A735" s="7"/>
      <c r="B735" s="8"/>
      <c r="C735" s="8"/>
      <c r="D735" s="8"/>
      <c r="E735" s="8"/>
      <c r="F735" s="8"/>
      <c r="G735" s="8"/>
      <c r="H735" s="8"/>
      <c r="I735" s="8"/>
    </row>
    <row r="736" spans="1:9">
      <c r="A736" s="7"/>
      <c r="B736" s="8"/>
      <c r="C736" s="8"/>
      <c r="D736" s="8"/>
      <c r="E736" s="8"/>
      <c r="F736" s="8"/>
      <c r="G736" s="8"/>
      <c r="H736" s="8"/>
      <c r="I736" s="8"/>
    </row>
    <row r="737" spans="1:9">
      <c r="A737" s="7"/>
      <c r="B737" s="8"/>
      <c r="C737" s="8"/>
      <c r="D737" s="8"/>
      <c r="E737" s="8"/>
      <c r="F737" s="8"/>
      <c r="G737" s="8"/>
      <c r="H737" s="8"/>
      <c r="I737" s="8"/>
    </row>
    <row r="738" spans="1:9">
      <c r="A738" s="7"/>
      <c r="B738" s="8"/>
      <c r="C738" s="8"/>
      <c r="D738" s="8"/>
      <c r="E738" s="8"/>
      <c r="F738" s="8"/>
      <c r="G738" s="8"/>
      <c r="H738" s="8"/>
      <c r="I738" s="8"/>
    </row>
    <row r="739" spans="1:9">
      <c r="A739" s="7"/>
      <c r="B739" s="8"/>
      <c r="C739" s="8"/>
      <c r="D739" s="8"/>
      <c r="E739" s="8"/>
      <c r="F739" s="8"/>
      <c r="G739" s="8"/>
      <c r="H739" s="8"/>
      <c r="I739" s="8"/>
    </row>
    <row r="740" spans="1:9">
      <c r="A740" s="7"/>
      <c r="B740" s="8"/>
      <c r="C740" s="8"/>
      <c r="D740" s="8"/>
      <c r="E740" s="8"/>
      <c r="F740" s="8"/>
      <c r="G740" s="8"/>
      <c r="H740" s="8"/>
      <c r="I740" s="8"/>
    </row>
    <row r="741" spans="1:9">
      <c r="A741" s="7"/>
      <c r="B741" s="8"/>
      <c r="C741" s="8"/>
      <c r="D741" s="8"/>
      <c r="E741" s="8"/>
      <c r="F741" s="8"/>
      <c r="G741" s="8"/>
      <c r="H741" s="8"/>
      <c r="I741" s="8"/>
    </row>
    <row r="742" spans="1:9">
      <c r="A742" s="7"/>
      <c r="B742" s="8"/>
      <c r="C742" s="8"/>
      <c r="D742" s="8"/>
      <c r="E742" s="8"/>
      <c r="F742" s="8"/>
      <c r="G742" s="8"/>
      <c r="H742" s="8"/>
      <c r="I742" s="8"/>
    </row>
    <row r="743" spans="1:9">
      <c r="A743" s="7"/>
      <c r="B743" s="8"/>
      <c r="C743" s="8"/>
      <c r="D743" s="8"/>
      <c r="E743" s="8"/>
      <c r="F743" s="8"/>
      <c r="G743" s="8"/>
      <c r="H743" s="8"/>
      <c r="I743" s="8"/>
    </row>
    <row r="744" spans="1:9">
      <c r="A744" s="7"/>
      <c r="B744" s="8"/>
      <c r="C744" s="8"/>
      <c r="D744" s="8"/>
      <c r="E744" s="8"/>
      <c r="F744" s="8"/>
      <c r="G744" s="8"/>
      <c r="H744" s="8"/>
      <c r="I744" s="8"/>
    </row>
    <row r="745" spans="1:9">
      <c r="A745" s="7"/>
      <c r="B745" s="8"/>
      <c r="C745" s="8"/>
      <c r="D745" s="8"/>
      <c r="E745" s="8"/>
      <c r="F745" s="8"/>
      <c r="G745" s="8"/>
      <c r="H745" s="8"/>
      <c r="I745" s="8"/>
    </row>
    <row r="746" spans="1:9">
      <c r="A746" s="7"/>
      <c r="B746" s="8"/>
      <c r="C746" s="8"/>
      <c r="D746" s="8"/>
      <c r="E746" s="8"/>
      <c r="F746" s="8"/>
      <c r="G746" s="8"/>
      <c r="H746" s="8"/>
      <c r="I746" s="8"/>
    </row>
    <row r="747" spans="1:9">
      <c r="A747" s="7"/>
      <c r="B747" s="8"/>
      <c r="C747" s="8"/>
      <c r="D747" s="8"/>
      <c r="E747" s="8"/>
      <c r="F747" s="8"/>
      <c r="G747" s="8"/>
      <c r="H747" s="8"/>
      <c r="I747" s="8"/>
    </row>
    <row r="748" spans="1:9">
      <c r="A748" s="7"/>
      <c r="B748" s="8"/>
      <c r="C748" s="8"/>
      <c r="D748" s="8"/>
      <c r="E748" s="8"/>
      <c r="F748" s="8"/>
      <c r="G748" s="8"/>
      <c r="H748" s="8"/>
      <c r="I748" s="8"/>
    </row>
    <row r="749" spans="1:9">
      <c r="A749" s="7"/>
      <c r="B749" s="8"/>
      <c r="C749" s="8"/>
      <c r="D749" s="8"/>
      <c r="E749" s="8"/>
      <c r="F749" s="8"/>
      <c r="G749" s="8"/>
      <c r="H749" s="8"/>
      <c r="I749" s="8"/>
    </row>
    <row r="750" spans="1:9">
      <c r="A750" s="7"/>
      <c r="B750" s="8"/>
      <c r="C750" s="8"/>
      <c r="D750" s="8"/>
      <c r="E750" s="8"/>
      <c r="F750" s="8"/>
      <c r="G750" s="8"/>
      <c r="H750" s="8"/>
      <c r="I750" s="8"/>
    </row>
    <row r="751" spans="1:9">
      <c r="A751" s="7"/>
      <c r="B751" s="8"/>
      <c r="C751" s="8"/>
      <c r="D751" s="8"/>
      <c r="E751" s="8"/>
      <c r="F751" s="8"/>
      <c r="G751" s="8"/>
      <c r="H751" s="8"/>
      <c r="I751" s="8"/>
    </row>
    <row r="752" spans="1:9">
      <c r="A752" s="7"/>
      <c r="B752" s="8"/>
      <c r="C752" s="8"/>
      <c r="D752" s="8"/>
      <c r="E752" s="8"/>
      <c r="F752" s="8"/>
      <c r="G752" s="8"/>
      <c r="H752" s="8"/>
      <c r="I752" s="8"/>
    </row>
    <row r="753" spans="1:9">
      <c r="A753" s="7"/>
      <c r="B753" s="8"/>
      <c r="C753" s="8"/>
      <c r="D753" s="8"/>
      <c r="E753" s="8"/>
      <c r="F753" s="8"/>
      <c r="G753" s="8"/>
      <c r="H753" s="8"/>
      <c r="I753" s="8"/>
    </row>
    <row r="754" spans="1:9">
      <c r="A754" s="7"/>
      <c r="B754" s="8"/>
      <c r="C754" s="8"/>
      <c r="D754" s="8"/>
      <c r="E754" s="8"/>
      <c r="F754" s="8"/>
      <c r="G754" s="8"/>
      <c r="H754" s="8"/>
      <c r="I754" s="8"/>
    </row>
    <row r="755" spans="1:9">
      <c r="A755" s="7"/>
      <c r="B755" s="8"/>
      <c r="C755" s="8"/>
      <c r="D755" s="8"/>
      <c r="E755" s="8"/>
      <c r="F755" s="8"/>
      <c r="G755" s="8"/>
      <c r="H755" s="8"/>
      <c r="I755" s="8"/>
    </row>
    <row r="756" spans="1:9">
      <c r="A756" s="7"/>
      <c r="B756" s="8"/>
      <c r="C756" s="8"/>
      <c r="D756" s="8"/>
      <c r="E756" s="8"/>
      <c r="F756" s="8"/>
      <c r="G756" s="8"/>
      <c r="H756" s="8"/>
      <c r="I756" s="8"/>
    </row>
    <row r="757" spans="1:9">
      <c r="A757" s="7"/>
      <c r="B757" s="8"/>
      <c r="C757" s="8"/>
      <c r="D757" s="8"/>
      <c r="E757" s="8"/>
      <c r="F757" s="8"/>
      <c r="G757" s="8"/>
      <c r="H757" s="8"/>
      <c r="I757" s="8"/>
    </row>
    <row r="758" spans="1:9">
      <c r="A758" s="7"/>
      <c r="B758" s="8"/>
      <c r="C758" s="8"/>
      <c r="D758" s="8"/>
      <c r="E758" s="8"/>
      <c r="F758" s="8"/>
      <c r="G758" s="8"/>
      <c r="H758" s="8"/>
      <c r="I758" s="8"/>
    </row>
    <row r="759" spans="1:9">
      <c r="A759" s="7"/>
      <c r="B759" s="8"/>
      <c r="C759" s="8"/>
      <c r="D759" s="8"/>
      <c r="E759" s="8"/>
      <c r="F759" s="8"/>
      <c r="G759" s="8"/>
      <c r="H759" s="8"/>
      <c r="I759" s="8"/>
    </row>
    <row r="760" spans="1:9">
      <c r="A760" s="7"/>
      <c r="B760" s="8"/>
      <c r="C760" s="8"/>
      <c r="D760" s="8"/>
      <c r="E760" s="8"/>
      <c r="F760" s="8"/>
      <c r="G760" s="8"/>
      <c r="H760" s="8"/>
      <c r="I760" s="8"/>
    </row>
    <row r="761" spans="1:9">
      <c r="A761" s="7"/>
      <c r="B761" s="8"/>
      <c r="C761" s="8"/>
      <c r="D761" s="8"/>
      <c r="E761" s="8"/>
      <c r="F761" s="8"/>
      <c r="G761" s="8"/>
      <c r="H761" s="8"/>
      <c r="I761" s="8"/>
    </row>
    <row r="762" spans="1:9">
      <c r="A762" s="7"/>
      <c r="B762" s="8"/>
      <c r="C762" s="8"/>
      <c r="D762" s="8"/>
      <c r="E762" s="8"/>
      <c r="F762" s="8"/>
      <c r="G762" s="8"/>
      <c r="H762" s="8"/>
      <c r="I762" s="8"/>
    </row>
    <row r="763" spans="1:9">
      <c r="A763" s="7"/>
      <c r="B763" s="8"/>
      <c r="C763" s="8"/>
      <c r="D763" s="8"/>
      <c r="E763" s="8"/>
      <c r="F763" s="8"/>
      <c r="G763" s="8"/>
      <c r="H763" s="8"/>
      <c r="I763" s="8"/>
    </row>
    <row r="764" spans="1:9">
      <c r="A764" s="7"/>
      <c r="B764" s="8"/>
      <c r="C764" s="8"/>
      <c r="D764" s="8"/>
      <c r="E764" s="8"/>
      <c r="F764" s="8"/>
      <c r="G764" s="8"/>
      <c r="H764" s="8"/>
      <c r="I764" s="8"/>
    </row>
    <row r="765" spans="1:9">
      <c r="A765" s="7"/>
      <c r="B765" s="8"/>
      <c r="C765" s="8"/>
      <c r="D765" s="8"/>
      <c r="E765" s="8"/>
      <c r="F765" s="8"/>
      <c r="G765" s="8"/>
      <c r="H765" s="8"/>
      <c r="I765" s="8"/>
    </row>
    <row r="766" spans="1:9">
      <c r="A766" s="7"/>
      <c r="B766" s="8"/>
      <c r="C766" s="8"/>
      <c r="D766" s="8"/>
      <c r="E766" s="8"/>
      <c r="F766" s="8"/>
      <c r="G766" s="8"/>
      <c r="H766" s="8"/>
      <c r="I766" s="8"/>
    </row>
    <row r="767" spans="1:9">
      <c r="A767" s="7"/>
      <c r="B767" s="8"/>
      <c r="C767" s="8"/>
      <c r="D767" s="8"/>
      <c r="E767" s="8"/>
      <c r="F767" s="8"/>
      <c r="G767" s="8"/>
      <c r="H767" s="8"/>
      <c r="I767" s="8"/>
    </row>
    <row r="768" spans="1:9">
      <c r="A768" s="7"/>
      <c r="B768" s="8"/>
      <c r="C768" s="8"/>
      <c r="D768" s="8"/>
      <c r="E768" s="8"/>
      <c r="F768" s="8"/>
      <c r="G768" s="8"/>
      <c r="H768" s="8"/>
      <c r="I768" s="8"/>
    </row>
    <row r="769" spans="1:9">
      <c r="A769" s="7"/>
      <c r="B769" s="8"/>
      <c r="C769" s="8"/>
      <c r="D769" s="8"/>
      <c r="E769" s="8"/>
      <c r="F769" s="8"/>
      <c r="G769" s="8"/>
      <c r="H769" s="8"/>
      <c r="I769" s="8"/>
    </row>
    <row r="770" spans="1:9">
      <c r="A770" s="7"/>
      <c r="B770" s="8"/>
      <c r="C770" s="8"/>
      <c r="D770" s="8"/>
      <c r="E770" s="8"/>
      <c r="F770" s="8"/>
      <c r="G770" s="8"/>
      <c r="H770" s="8"/>
      <c r="I770" s="8"/>
    </row>
    <row r="771" spans="1:9">
      <c r="A771" s="7"/>
      <c r="B771" s="8"/>
      <c r="C771" s="8"/>
      <c r="D771" s="8"/>
      <c r="E771" s="8"/>
      <c r="F771" s="8"/>
      <c r="G771" s="8"/>
      <c r="H771" s="8"/>
      <c r="I771" s="8"/>
    </row>
    <row r="772" spans="1:9">
      <c r="A772" s="7"/>
      <c r="B772" s="8"/>
      <c r="C772" s="8"/>
      <c r="D772" s="8"/>
      <c r="E772" s="8"/>
      <c r="F772" s="8"/>
      <c r="G772" s="8"/>
      <c r="H772" s="8"/>
      <c r="I772" s="8"/>
    </row>
    <row r="773" spans="1:9">
      <c r="A773" s="7"/>
      <c r="B773" s="8"/>
      <c r="C773" s="8"/>
      <c r="D773" s="8"/>
      <c r="E773" s="8"/>
      <c r="F773" s="8"/>
      <c r="G773" s="8"/>
      <c r="H773" s="8"/>
      <c r="I773" s="8"/>
    </row>
    <row r="774" spans="1:9">
      <c r="A774" s="7"/>
      <c r="B774" s="8"/>
      <c r="C774" s="8"/>
      <c r="D774" s="8"/>
      <c r="E774" s="8"/>
      <c r="F774" s="8"/>
      <c r="G774" s="8"/>
      <c r="H774" s="8"/>
      <c r="I774" s="8"/>
    </row>
    <row r="775" spans="1:9">
      <c r="A775" s="7"/>
      <c r="B775" s="8"/>
      <c r="C775" s="8"/>
      <c r="D775" s="8"/>
      <c r="E775" s="8"/>
      <c r="F775" s="8"/>
      <c r="G775" s="8"/>
      <c r="H775" s="8"/>
      <c r="I775" s="8"/>
    </row>
    <row r="776" spans="1:9">
      <c r="A776" s="7"/>
      <c r="B776" s="8"/>
      <c r="C776" s="8"/>
      <c r="D776" s="8"/>
      <c r="E776" s="8"/>
      <c r="F776" s="8"/>
      <c r="G776" s="8"/>
      <c r="H776" s="8"/>
      <c r="I776" s="8"/>
    </row>
    <row r="777" spans="1:9">
      <c r="A777" s="7"/>
      <c r="B777" s="8"/>
      <c r="C777" s="8"/>
      <c r="D777" s="8"/>
      <c r="E777" s="8"/>
      <c r="F777" s="8"/>
      <c r="G777" s="8"/>
      <c r="H777" s="8"/>
      <c r="I777" s="8"/>
    </row>
    <row r="778" spans="1:9">
      <c r="A778" s="7"/>
      <c r="B778" s="8"/>
      <c r="C778" s="8"/>
      <c r="D778" s="8"/>
      <c r="E778" s="8"/>
      <c r="F778" s="8"/>
      <c r="G778" s="8"/>
      <c r="H778" s="8"/>
      <c r="I778" s="8"/>
    </row>
    <row r="779" spans="1:9">
      <c r="A779" s="7"/>
      <c r="B779" s="8"/>
      <c r="C779" s="8"/>
      <c r="D779" s="8"/>
      <c r="E779" s="8"/>
      <c r="F779" s="8"/>
      <c r="G779" s="8"/>
      <c r="H779" s="8"/>
      <c r="I779" s="8"/>
    </row>
    <row r="780" spans="1:9">
      <c r="A780" s="7"/>
      <c r="B780" s="8"/>
      <c r="C780" s="8"/>
      <c r="D780" s="8"/>
      <c r="E780" s="8"/>
      <c r="F780" s="8"/>
      <c r="G780" s="8"/>
      <c r="H780" s="8"/>
      <c r="I780" s="8"/>
    </row>
    <row r="781" spans="1:9">
      <c r="A781" s="7"/>
      <c r="B781" s="8"/>
      <c r="C781" s="8"/>
      <c r="D781" s="8"/>
      <c r="E781" s="8"/>
      <c r="F781" s="8"/>
      <c r="G781" s="8"/>
      <c r="H781" s="8"/>
      <c r="I781" s="8"/>
    </row>
    <row r="782" spans="1:9">
      <c r="A782" s="7"/>
      <c r="B782" s="8"/>
      <c r="C782" s="8"/>
      <c r="D782" s="8"/>
      <c r="E782" s="8"/>
      <c r="F782" s="8"/>
      <c r="G782" s="8"/>
      <c r="H782" s="8"/>
      <c r="I782" s="8"/>
    </row>
    <row r="783" spans="1:9">
      <c r="A783" s="7"/>
      <c r="B783" s="8"/>
      <c r="C783" s="8"/>
      <c r="D783" s="8"/>
      <c r="E783" s="8"/>
      <c r="F783" s="8"/>
      <c r="G783" s="8"/>
      <c r="H783" s="8"/>
      <c r="I783" s="8"/>
    </row>
    <row r="784" spans="1:9">
      <c r="A784" s="7"/>
      <c r="B784" s="8"/>
      <c r="C784" s="8"/>
      <c r="D784" s="8"/>
      <c r="E784" s="8"/>
      <c r="F784" s="8"/>
      <c r="G784" s="8"/>
      <c r="H784" s="8"/>
      <c r="I784" s="8"/>
    </row>
    <row r="785" spans="1:9">
      <c r="A785" s="7"/>
      <c r="B785" s="8"/>
      <c r="C785" s="8"/>
      <c r="D785" s="8"/>
      <c r="E785" s="8"/>
      <c r="F785" s="8"/>
      <c r="G785" s="8"/>
      <c r="H785" s="8"/>
      <c r="I785" s="8"/>
    </row>
    <row r="786" spans="1:9">
      <c r="A786" s="7"/>
      <c r="B786" s="8"/>
      <c r="C786" s="8"/>
      <c r="D786" s="8"/>
      <c r="E786" s="8"/>
      <c r="F786" s="8"/>
      <c r="G786" s="8"/>
      <c r="H786" s="8"/>
      <c r="I786" s="8"/>
    </row>
    <row r="787" spans="1:9">
      <c r="A787" s="7"/>
      <c r="B787" s="8"/>
      <c r="C787" s="8"/>
      <c r="D787" s="8"/>
      <c r="E787" s="8"/>
      <c r="F787" s="8"/>
      <c r="G787" s="8"/>
      <c r="H787" s="8"/>
      <c r="I787" s="8"/>
    </row>
    <row r="788" spans="1:9">
      <c r="A788" s="7"/>
      <c r="B788" s="8"/>
      <c r="C788" s="8"/>
      <c r="D788" s="8"/>
      <c r="E788" s="8"/>
      <c r="F788" s="8"/>
      <c r="G788" s="8"/>
      <c r="H788" s="8"/>
      <c r="I788" s="8"/>
    </row>
    <row r="789" spans="1:9">
      <c r="A789" s="7"/>
      <c r="B789" s="8"/>
      <c r="C789" s="8"/>
      <c r="D789" s="8"/>
      <c r="E789" s="8"/>
      <c r="F789" s="8"/>
      <c r="G789" s="8"/>
      <c r="H789" s="8"/>
      <c r="I789" s="8"/>
    </row>
    <row r="790" spans="1:9">
      <c r="A790" s="7"/>
      <c r="B790" s="8"/>
      <c r="C790" s="8"/>
      <c r="D790" s="8"/>
      <c r="E790" s="8"/>
      <c r="F790" s="8"/>
      <c r="G790" s="8"/>
      <c r="H790" s="8"/>
      <c r="I790" s="8"/>
    </row>
    <row r="791" spans="1:9">
      <c r="A791" s="7"/>
      <c r="B791" s="8"/>
      <c r="C791" s="8"/>
      <c r="D791" s="8"/>
      <c r="E791" s="8"/>
      <c r="F791" s="8"/>
      <c r="G791" s="8"/>
      <c r="H791" s="8"/>
      <c r="I791" s="8"/>
    </row>
    <row r="792" spans="1:9">
      <c r="A792" s="7"/>
      <c r="B792" s="8"/>
      <c r="C792" s="8"/>
      <c r="D792" s="8"/>
      <c r="E792" s="8"/>
      <c r="F792" s="8"/>
      <c r="G792" s="8"/>
      <c r="H792" s="8"/>
      <c r="I792" s="8"/>
    </row>
    <row r="793" spans="1:9">
      <c r="A793" s="7"/>
      <c r="B793" s="8"/>
      <c r="C793" s="8"/>
      <c r="D793" s="8"/>
      <c r="E793" s="8"/>
      <c r="F793" s="8"/>
      <c r="G793" s="8"/>
      <c r="H793" s="8"/>
      <c r="I793" s="8"/>
    </row>
    <row r="794" spans="1:9">
      <c r="A794" s="7"/>
      <c r="B794" s="8"/>
      <c r="C794" s="8"/>
      <c r="D794" s="8"/>
      <c r="E794" s="8"/>
      <c r="F794" s="8"/>
      <c r="G794" s="8"/>
      <c r="H794" s="8"/>
      <c r="I794" s="8"/>
    </row>
    <row r="795" spans="1:9">
      <c r="A795" s="7"/>
      <c r="B795" s="8"/>
      <c r="C795" s="8"/>
      <c r="D795" s="8"/>
      <c r="E795" s="8"/>
      <c r="F795" s="8"/>
      <c r="G795" s="8"/>
      <c r="H795" s="8"/>
      <c r="I795" s="8"/>
    </row>
    <row r="796" spans="1:9">
      <c r="A796" s="7"/>
      <c r="B796" s="8"/>
      <c r="C796" s="8"/>
      <c r="D796" s="8"/>
      <c r="E796" s="8"/>
      <c r="F796" s="8"/>
      <c r="G796" s="8"/>
      <c r="H796" s="8"/>
      <c r="I796" s="8"/>
    </row>
    <row r="797" spans="1:9">
      <c r="A797" s="7"/>
      <c r="B797" s="8"/>
      <c r="C797" s="8"/>
      <c r="D797" s="8"/>
      <c r="E797" s="8"/>
      <c r="F797" s="8"/>
      <c r="G797" s="8"/>
      <c r="H797" s="8"/>
      <c r="I797" s="8"/>
    </row>
    <row r="798" spans="1:9">
      <c r="A798" s="7"/>
      <c r="B798" s="8"/>
      <c r="C798" s="8"/>
      <c r="D798" s="8"/>
      <c r="E798" s="8"/>
      <c r="F798" s="8"/>
      <c r="G798" s="8"/>
      <c r="H798" s="8"/>
      <c r="I798" s="8"/>
    </row>
    <row r="799" spans="1:9">
      <c r="A799" s="7"/>
      <c r="B799" s="8"/>
      <c r="C799" s="8"/>
      <c r="D799" s="8"/>
      <c r="E799" s="8"/>
      <c r="F799" s="8"/>
      <c r="G799" s="8"/>
      <c r="H799" s="8"/>
      <c r="I799" s="8"/>
    </row>
    <row r="800" spans="1:9">
      <c r="A800" s="7"/>
      <c r="B800" s="8"/>
      <c r="C800" s="8"/>
      <c r="D800" s="8"/>
      <c r="E800" s="8"/>
      <c r="F800" s="8"/>
      <c r="G800" s="8"/>
      <c r="H800" s="8"/>
      <c r="I800" s="8"/>
    </row>
    <row r="801" spans="1:9">
      <c r="A801" s="7"/>
      <c r="B801" s="8"/>
      <c r="C801" s="8"/>
      <c r="D801" s="8"/>
      <c r="E801" s="8"/>
      <c r="F801" s="8"/>
      <c r="G801" s="8"/>
      <c r="H801" s="8"/>
      <c r="I801" s="8"/>
    </row>
    <row r="802" spans="1:9">
      <c r="A802" s="7"/>
      <c r="B802" s="8"/>
      <c r="C802" s="8"/>
      <c r="D802" s="8"/>
      <c r="E802" s="8"/>
      <c r="F802" s="8"/>
      <c r="G802" s="8"/>
      <c r="H802" s="8"/>
      <c r="I802" s="8"/>
    </row>
    <row r="803" spans="1:9">
      <c r="A803" s="7"/>
      <c r="B803" s="8"/>
      <c r="C803" s="8"/>
      <c r="D803" s="8"/>
      <c r="E803" s="8"/>
      <c r="F803" s="8"/>
      <c r="G803" s="8"/>
      <c r="H803" s="8"/>
      <c r="I803" s="8"/>
    </row>
    <row r="804" spans="1:9">
      <c r="A804" s="7"/>
      <c r="B804" s="8"/>
      <c r="C804" s="8"/>
      <c r="D804" s="8"/>
      <c r="E804" s="8"/>
      <c r="F804" s="8"/>
      <c r="G804" s="8"/>
      <c r="H804" s="8"/>
      <c r="I804" s="8"/>
    </row>
    <row r="805" spans="1:9">
      <c r="A805" s="7"/>
      <c r="B805" s="8"/>
      <c r="C805" s="8"/>
      <c r="D805" s="8"/>
      <c r="E805" s="8"/>
      <c r="F805" s="8"/>
      <c r="G805" s="8"/>
      <c r="H805" s="8"/>
      <c r="I805" s="8"/>
    </row>
    <row r="806" spans="1:9">
      <c r="A806" s="7"/>
      <c r="B806" s="8"/>
      <c r="C806" s="8"/>
      <c r="D806" s="8"/>
      <c r="E806" s="8"/>
      <c r="F806" s="8"/>
      <c r="G806" s="8"/>
      <c r="H806" s="8"/>
      <c r="I806" s="8"/>
    </row>
    <row r="807" spans="1:9">
      <c r="A807" s="7"/>
      <c r="B807" s="8"/>
      <c r="C807" s="8"/>
      <c r="D807" s="8"/>
      <c r="E807" s="8"/>
      <c r="F807" s="8"/>
      <c r="G807" s="8"/>
      <c r="H807" s="8"/>
      <c r="I807" s="8"/>
    </row>
    <row r="808" spans="1:9">
      <c r="A808" s="7"/>
      <c r="B808" s="8"/>
      <c r="C808" s="8"/>
      <c r="D808" s="8"/>
      <c r="E808" s="8"/>
      <c r="F808" s="8"/>
      <c r="G808" s="8"/>
      <c r="H808" s="8"/>
      <c r="I808" s="8"/>
    </row>
    <row r="809" spans="1:9">
      <c r="A809" s="7"/>
      <c r="B809" s="8"/>
      <c r="C809" s="8"/>
      <c r="D809" s="8"/>
      <c r="E809" s="8"/>
      <c r="F809" s="8"/>
      <c r="G809" s="8"/>
      <c r="H809" s="8"/>
      <c r="I809" s="8"/>
    </row>
    <row r="810" spans="1:9">
      <c r="A810" s="7"/>
      <c r="B810" s="8"/>
      <c r="C810" s="8"/>
      <c r="D810" s="8"/>
      <c r="E810" s="8"/>
      <c r="F810" s="8"/>
      <c r="G810" s="8"/>
      <c r="H810" s="8"/>
      <c r="I810" s="8"/>
    </row>
    <row r="811" spans="1:9">
      <c r="A811" s="7"/>
      <c r="B811" s="8"/>
      <c r="C811" s="8"/>
      <c r="D811" s="8"/>
      <c r="E811" s="8"/>
      <c r="F811" s="8"/>
      <c r="G811" s="8"/>
      <c r="H811" s="8"/>
      <c r="I811" s="8"/>
    </row>
    <row r="812" spans="1:9">
      <c r="A812" s="7"/>
      <c r="B812" s="8"/>
      <c r="C812" s="8"/>
      <c r="D812" s="8"/>
      <c r="E812" s="8"/>
      <c r="F812" s="8"/>
      <c r="G812" s="8"/>
      <c r="H812" s="8"/>
      <c r="I812" s="8"/>
    </row>
    <row r="813" spans="1:9">
      <c r="A813" s="7"/>
      <c r="B813" s="8"/>
      <c r="C813" s="8"/>
      <c r="D813" s="8"/>
      <c r="E813" s="8"/>
      <c r="F813" s="8"/>
      <c r="G813" s="8"/>
      <c r="H813" s="8"/>
      <c r="I813" s="8"/>
    </row>
    <row r="814" spans="1:9">
      <c r="A814" s="7"/>
      <c r="B814" s="8"/>
      <c r="C814" s="8"/>
      <c r="D814" s="8"/>
      <c r="E814" s="8"/>
      <c r="F814" s="8"/>
      <c r="G814" s="8"/>
      <c r="H814" s="8"/>
      <c r="I814" s="8"/>
    </row>
    <row r="815" spans="1:9">
      <c r="A815" s="7"/>
      <c r="B815" s="8"/>
      <c r="C815" s="8"/>
      <c r="D815" s="8"/>
      <c r="E815" s="8"/>
      <c r="F815" s="8"/>
      <c r="G815" s="8"/>
      <c r="H815" s="8"/>
      <c r="I815" s="8"/>
    </row>
    <row r="816" spans="1:9">
      <c r="A816" s="7"/>
      <c r="B816" s="8"/>
      <c r="C816" s="8"/>
      <c r="D816" s="8"/>
      <c r="E816" s="8"/>
      <c r="F816" s="8"/>
      <c r="G816" s="8"/>
      <c r="H816" s="8"/>
      <c r="I816" s="8"/>
    </row>
    <row r="817" spans="1:9">
      <c r="A817" s="7"/>
      <c r="B817" s="8"/>
      <c r="C817" s="8"/>
      <c r="D817" s="8"/>
      <c r="E817" s="8"/>
      <c r="F817" s="8"/>
      <c r="G817" s="8"/>
      <c r="H817" s="8"/>
      <c r="I817" s="8"/>
    </row>
    <row r="818" spans="1:9">
      <c r="A818" s="7"/>
      <c r="B818" s="8"/>
      <c r="C818" s="8"/>
      <c r="D818" s="8"/>
      <c r="E818" s="8"/>
      <c r="F818" s="8"/>
      <c r="G818" s="8"/>
      <c r="H818" s="8"/>
      <c r="I818" s="8"/>
    </row>
    <row r="819" spans="1:9">
      <c r="A819" s="7"/>
      <c r="B819" s="8"/>
      <c r="C819" s="8"/>
      <c r="D819" s="8"/>
      <c r="E819" s="8"/>
      <c r="F819" s="8"/>
      <c r="G819" s="8"/>
      <c r="H819" s="8"/>
      <c r="I819" s="8"/>
    </row>
    <row r="820" spans="1:9">
      <c r="A820" s="7"/>
      <c r="B820" s="8"/>
      <c r="C820" s="8"/>
      <c r="D820" s="8"/>
      <c r="E820" s="8"/>
      <c r="F820" s="8"/>
      <c r="G820" s="8"/>
      <c r="H820" s="8"/>
      <c r="I820" s="8"/>
    </row>
    <row r="821" spans="1:9">
      <c r="A821" s="7"/>
      <c r="B821" s="8"/>
      <c r="C821" s="8"/>
      <c r="D821" s="8"/>
      <c r="E821" s="8"/>
      <c r="F821" s="8"/>
      <c r="G821" s="8"/>
      <c r="H821" s="8"/>
      <c r="I821" s="8"/>
    </row>
    <row r="822" spans="1:9">
      <c r="A822" s="7"/>
      <c r="B822" s="8"/>
      <c r="C822" s="8"/>
      <c r="D822" s="8"/>
      <c r="E822" s="8"/>
      <c r="F822" s="8"/>
      <c r="G822" s="8"/>
      <c r="H822" s="8"/>
      <c r="I822" s="8"/>
    </row>
    <row r="823" spans="1:9">
      <c r="A823" s="7"/>
      <c r="B823" s="8"/>
      <c r="C823" s="8"/>
      <c r="D823" s="8"/>
      <c r="E823" s="8"/>
      <c r="F823" s="8"/>
      <c r="G823" s="8"/>
      <c r="H823" s="8"/>
      <c r="I823" s="8"/>
    </row>
    <row r="824" spans="1:9">
      <c r="A824" s="7"/>
      <c r="B824" s="8"/>
      <c r="C824" s="8"/>
      <c r="D824" s="8"/>
      <c r="E824" s="8"/>
      <c r="F824" s="8"/>
      <c r="G824" s="8"/>
      <c r="H824" s="8"/>
      <c r="I824" s="8"/>
    </row>
    <row r="825" spans="1:9">
      <c r="A825" s="7"/>
      <c r="B825" s="8"/>
      <c r="C825" s="8"/>
      <c r="D825" s="8"/>
      <c r="E825" s="8"/>
      <c r="F825" s="8"/>
      <c r="G825" s="8"/>
      <c r="H825" s="8"/>
      <c r="I825" s="8"/>
    </row>
    <row r="826" spans="1:9">
      <c r="A826" s="7"/>
      <c r="B826" s="8"/>
      <c r="C826" s="8"/>
      <c r="D826" s="8"/>
      <c r="E826" s="8"/>
      <c r="F826" s="8"/>
      <c r="G826" s="8"/>
      <c r="H826" s="8"/>
      <c r="I826" s="8"/>
    </row>
    <row r="827" spans="1:9">
      <c r="A827" s="7"/>
      <c r="B827" s="8"/>
      <c r="C827" s="8"/>
      <c r="D827" s="8"/>
      <c r="E827" s="8"/>
      <c r="F827" s="8"/>
      <c r="G827" s="8"/>
      <c r="H827" s="8"/>
      <c r="I827" s="8"/>
    </row>
    <row r="828" spans="1:9">
      <c r="A828" s="7"/>
      <c r="B828" s="8"/>
      <c r="C828" s="8"/>
      <c r="D828" s="8"/>
      <c r="E828" s="8"/>
      <c r="F828" s="8"/>
      <c r="G828" s="8"/>
      <c r="H828" s="8"/>
      <c r="I828" s="8"/>
    </row>
    <row r="829" spans="1:9">
      <c r="A829" s="7"/>
      <c r="B829" s="8"/>
      <c r="C829" s="8"/>
      <c r="D829" s="8"/>
      <c r="E829" s="8"/>
      <c r="F829" s="8"/>
      <c r="G829" s="8"/>
      <c r="H829" s="8"/>
      <c r="I829" s="8"/>
    </row>
    <row r="830" spans="1:9">
      <c r="A830" s="7"/>
      <c r="B830" s="8"/>
      <c r="C830" s="8"/>
      <c r="D830" s="8"/>
      <c r="E830" s="8"/>
      <c r="F830" s="8"/>
      <c r="G830" s="8"/>
      <c r="H830" s="8"/>
      <c r="I830" s="8"/>
    </row>
    <row r="831" spans="1:9">
      <c r="A831" s="7"/>
      <c r="B831" s="8"/>
      <c r="C831" s="8"/>
      <c r="D831" s="8"/>
      <c r="E831" s="8"/>
      <c r="F831" s="8"/>
      <c r="G831" s="8"/>
      <c r="H831" s="8"/>
      <c r="I831" s="8"/>
    </row>
    <row r="832" spans="1:9">
      <c r="A832" s="7"/>
      <c r="B832" s="8"/>
      <c r="C832" s="8"/>
      <c r="D832" s="8"/>
      <c r="E832" s="8"/>
      <c r="F832" s="8"/>
      <c r="G832" s="8"/>
      <c r="H832" s="8"/>
      <c r="I832" s="8"/>
    </row>
    <row r="833" spans="1:9">
      <c r="A833" s="7"/>
      <c r="B833" s="8"/>
      <c r="C833" s="8"/>
      <c r="D833" s="8"/>
      <c r="E833" s="8"/>
      <c r="F833" s="8"/>
      <c r="G833" s="8"/>
      <c r="H833" s="8"/>
      <c r="I833" s="8"/>
    </row>
    <row r="834" spans="1:9">
      <c r="A834" s="7"/>
      <c r="B834" s="8"/>
      <c r="C834" s="8"/>
      <c r="D834" s="8"/>
      <c r="E834" s="8"/>
      <c r="F834" s="8"/>
      <c r="G834" s="8"/>
      <c r="H834" s="8"/>
      <c r="I834" s="8"/>
    </row>
    <row r="835" spans="1:9">
      <c r="A835" s="7"/>
      <c r="B835" s="8"/>
      <c r="C835" s="8"/>
      <c r="D835" s="8"/>
      <c r="E835" s="8"/>
      <c r="F835" s="8"/>
      <c r="G835" s="8"/>
      <c r="H835" s="8"/>
      <c r="I835" s="8"/>
    </row>
    <row r="836" spans="1:9">
      <c r="A836" s="7"/>
      <c r="B836" s="8"/>
      <c r="C836" s="8"/>
      <c r="D836" s="8"/>
      <c r="E836" s="8"/>
      <c r="F836" s="8"/>
      <c r="G836" s="8"/>
      <c r="H836" s="8"/>
      <c r="I836" s="8"/>
    </row>
    <row r="837" spans="1:9">
      <c r="A837" s="7"/>
      <c r="B837" s="8"/>
      <c r="C837" s="8"/>
      <c r="D837" s="8"/>
      <c r="E837" s="8"/>
      <c r="F837" s="8"/>
      <c r="G837" s="8"/>
      <c r="H837" s="8"/>
      <c r="I837" s="8"/>
    </row>
    <row r="838" spans="1:9">
      <c r="A838" s="7"/>
      <c r="B838" s="8"/>
      <c r="C838" s="8"/>
      <c r="D838" s="8"/>
      <c r="E838" s="8"/>
      <c r="F838" s="8"/>
      <c r="G838" s="8"/>
      <c r="H838" s="8"/>
      <c r="I838" s="8"/>
    </row>
    <row r="839" spans="1:9">
      <c r="A839" s="7"/>
      <c r="B839" s="8"/>
      <c r="C839" s="8"/>
      <c r="D839" s="8"/>
      <c r="E839" s="8"/>
      <c r="F839" s="8"/>
      <c r="G839" s="8"/>
      <c r="H839" s="8"/>
      <c r="I839" s="8"/>
    </row>
    <row r="840" spans="1:9">
      <c r="A840" s="7"/>
      <c r="B840" s="8"/>
      <c r="C840" s="8"/>
      <c r="D840" s="8"/>
      <c r="E840" s="8"/>
      <c r="F840" s="8"/>
      <c r="G840" s="8"/>
      <c r="H840" s="8"/>
      <c r="I840" s="8"/>
    </row>
    <row r="841" spans="1:9">
      <c r="A841" s="7"/>
      <c r="B841" s="8"/>
      <c r="C841" s="8"/>
      <c r="D841" s="8"/>
      <c r="E841" s="8"/>
      <c r="F841" s="8"/>
      <c r="G841" s="8"/>
      <c r="H841" s="8"/>
      <c r="I841" s="8"/>
    </row>
    <row r="842" spans="1:9">
      <c r="A842" s="7"/>
      <c r="B842" s="8"/>
      <c r="C842" s="8"/>
      <c r="D842" s="8"/>
      <c r="E842" s="8"/>
      <c r="F842" s="8"/>
      <c r="G842" s="8"/>
      <c r="H842" s="8"/>
      <c r="I842" s="8"/>
    </row>
    <row r="843" spans="1:9">
      <c r="A843" s="7"/>
      <c r="B843" s="8"/>
      <c r="C843" s="8"/>
      <c r="D843" s="8"/>
      <c r="E843" s="8"/>
      <c r="F843" s="8"/>
      <c r="G843" s="8"/>
      <c r="H843" s="8"/>
      <c r="I843" s="8"/>
    </row>
    <row r="844" spans="1:9">
      <c r="A844" s="7"/>
      <c r="B844" s="8"/>
      <c r="C844" s="8"/>
      <c r="D844" s="8"/>
      <c r="E844" s="8"/>
      <c r="F844" s="8"/>
      <c r="G844" s="8"/>
      <c r="H844" s="8"/>
      <c r="I844" s="8"/>
    </row>
    <row r="845" spans="1:9">
      <c r="A845" s="7"/>
      <c r="B845" s="8"/>
      <c r="C845" s="8"/>
      <c r="D845" s="8"/>
      <c r="E845" s="8"/>
      <c r="F845" s="8"/>
      <c r="G845" s="8"/>
      <c r="H845" s="8"/>
      <c r="I845" s="8"/>
    </row>
    <row r="846" spans="1:9">
      <c r="A846" s="7"/>
      <c r="B846" s="8"/>
      <c r="C846" s="8"/>
      <c r="D846" s="8"/>
      <c r="E846" s="8"/>
      <c r="F846" s="8"/>
      <c r="G846" s="8"/>
      <c r="H846" s="8"/>
      <c r="I846" s="8"/>
    </row>
    <row r="847" spans="1:9">
      <c r="A847" s="7"/>
      <c r="B847" s="8"/>
      <c r="C847" s="8"/>
      <c r="D847" s="8"/>
      <c r="E847" s="8"/>
      <c r="F847" s="8"/>
      <c r="G847" s="8"/>
      <c r="H847" s="8"/>
      <c r="I847" s="8"/>
    </row>
    <row r="848" spans="1:9">
      <c r="A848" s="7"/>
      <c r="B848" s="8"/>
      <c r="C848" s="8"/>
      <c r="D848" s="8"/>
      <c r="E848" s="8"/>
      <c r="F848" s="8"/>
      <c r="G848" s="8"/>
      <c r="H848" s="8"/>
      <c r="I848" s="8"/>
    </row>
    <row r="849" spans="1:9">
      <c r="A849" s="7"/>
      <c r="B849" s="8"/>
      <c r="C849" s="8"/>
      <c r="D849" s="8"/>
      <c r="E849" s="8"/>
      <c r="F849" s="8"/>
      <c r="G849" s="8"/>
      <c r="H849" s="8"/>
      <c r="I849" s="8"/>
    </row>
    <row r="850" spans="1:9">
      <c r="A850" s="7"/>
      <c r="B850" s="8"/>
      <c r="C850" s="8"/>
      <c r="D850" s="8"/>
      <c r="E850" s="8"/>
      <c r="F850" s="8"/>
      <c r="G850" s="8"/>
      <c r="H850" s="8"/>
      <c r="I850" s="8"/>
    </row>
    <row r="851" spans="1:9">
      <c r="A851" s="7"/>
      <c r="B851" s="8"/>
      <c r="C851" s="8"/>
      <c r="D851" s="8"/>
      <c r="E851" s="8"/>
      <c r="F851" s="8"/>
      <c r="G851" s="8"/>
      <c r="H851" s="8"/>
      <c r="I851" s="8"/>
    </row>
    <row r="852" spans="1:9">
      <c r="A852" s="7"/>
      <c r="B852" s="8"/>
      <c r="C852" s="8"/>
      <c r="D852" s="8"/>
      <c r="E852" s="8"/>
      <c r="F852" s="8"/>
      <c r="G852" s="8"/>
      <c r="H852" s="8"/>
      <c r="I852" s="8"/>
    </row>
    <row r="853" spans="1:9">
      <c r="A853" s="7"/>
      <c r="B853" s="8"/>
      <c r="C853" s="8"/>
      <c r="D853" s="8"/>
      <c r="E853" s="8"/>
      <c r="F853" s="8"/>
      <c r="G853" s="8"/>
      <c r="H853" s="8"/>
      <c r="I853" s="8"/>
    </row>
    <row r="854" spans="1:9">
      <c r="A854" s="7"/>
      <c r="B854" s="8"/>
      <c r="C854" s="8"/>
      <c r="D854" s="8"/>
      <c r="E854" s="8"/>
      <c r="F854" s="8"/>
      <c r="G854" s="8"/>
      <c r="H854" s="8"/>
      <c r="I854" s="8"/>
    </row>
    <row r="855" spans="1:9">
      <c r="A855" s="7"/>
      <c r="B855" s="8"/>
      <c r="C855" s="8"/>
      <c r="D855" s="8"/>
      <c r="E855" s="8"/>
      <c r="F855" s="8"/>
      <c r="G855" s="8"/>
      <c r="H855" s="8"/>
      <c r="I855" s="8"/>
    </row>
    <row r="856" spans="1:9">
      <c r="A856" s="7"/>
      <c r="B856" s="8"/>
      <c r="C856" s="8"/>
      <c r="D856" s="8"/>
      <c r="E856" s="8"/>
      <c r="F856" s="8"/>
      <c r="G856" s="8"/>
      <c r="H856" s="8"/>
      <c r="I856" s="8"/>
    </row>
    <row r="857" spans="1:9">
      <c r="A857" s="7"/>
      <c r="B857" s="8"/>
      <c r="C857" s="8"/>
      <c r="D857" s="8"/>
      <c r="E857" s="8"/>
      <c r="F857" s="8"/>
      <c r="G857" s="8"/>
      <c r="H857" s="8"/>
      <c r="I857" s="8"/>
    </row>
    <row r="858" spans="1:9">
      <c r="A858" s="7"/>
      <c r="B858" s="8"/>
      <c r="C858" s="8"/>
      <c r="D858" s="8"/>
      <c r="E858" s="8"/>
      <c r="F858" s="8"/>
      <c r="G858" s="8"/>
      <c r="H858" s="8"/>
      <c r="I858" s="8"/>
    </row>
    <row r="859" spans="1:9">
      <c r="A859" s="7"/>
      <c r="B859" s="8"/>
      <c r="C859" s="8"/>
      <c r="D859" s="8"/>
      <c r="E859" s="8"/>
      <c r="F859" s="8"/>
      <c r="G859" s="8"/>
      <c r="H859" s="8"/>
      <c r="I859" s="8"/>
    </row>
    <row r="860" spans="1:9">
      <c r="A860" s="7"/>
      <c r="B860" s="8"/>
      <c r="C860" s="8"/>
      <c r="D860" s="8"/>
      <c r="E860" s="8"/>
      <c r="F860" s="8"/>
      <c r="G860" s="8"/>
      <c r="H860" s="8"/>
      <c r="I860" s="8"/>
    </row>
    <row r="861" spans="1:9">
      <c r="A861" s="7"/>
      <c r="B861" s="8"/>
      <c r="C861" s="8"/>
      <c r="D861" s="8"/>
      <c r="E861" s="8"/>
      <c r="F861" s="8"/>
      <c r="G861" s="8"/>
      <c r="H861" s="8"/>
      <c r="I861" s="8"/>
    </row>
    <row r="862" spans="1:9">
      <c r="A862" s="7"/>
      <c r="B862" s="8"/>
      <c r="C862" s="8"/>
      <c r="D862" s="8"/>
      <c r="E862" s="8"/>
      <c r="F862" s="8"/>
      <c r="G862" s="8"/>
      <c r="H862" s="8"/>
      <c r="I862" s="8"/>
    </row>
    <row r="863" spans="1:9">
      <c r="A863" s="7"/>
      <c r="B863" s="8"/>
      <c r="C863" s="8"/>
      <c r="D863" s="8"/>
      <c r="E863" s="8"/>
      <c r="F863" s="8"/>
      <c r="G863" s="8"/>
      <c r="H863" s="8"/>
      <c r="I863" s="8"/>
    </row>
    <row r="864" spans="1:9">
      <c r="A864" s="7"/>
      <c r="B864" s="8"/>
      <c r="C864" s="8"/>
      <c r="D864" s="8"/>
      <c r="E864" s="8"/>
      <c r="F864" s="8"/>
      <c r="G864" s="8"/>
      <c r="H864" s="8"/>
      <c r="I864" s="8"/>
    </row>
    <row r="865" spans="1:9">
      <c r="A865" s="7"/>
      <c r="B865" s="8"/>
      <c r="C865" s="8"/>
      <c r="D865" s="8"/>
      <c r="E865" s="8"/>
      <c r="F865" s="8"/>
      <c r="G865" s="8"/>
      <c r="H865" s="8"/>
      <c r="I865" s="8"/>
    </row>
    <row r="866" spans="1:9">
      <c r="A866" s="7"/>
      <c r="B866" s="8"/>
      <c r="C866" s="8"/>
      <c r="D866" s="8"/>
      <c r="E866" s="8"/>
      <c r="F866" s="8"/>
      <c r="G866" s="8"/>
      <c r="H866" s="8"/>
      <c r="I866" s="8"/>
    </row>
    <row r="867" spans="1:9">
      <c r="A867" s="7"/>
      <c r="B867" s="8"/>
      <c r="C867" s="8"/>
      <c r="D867" s="8"/>
      <c r="E867" s="8"/>
      <c r="F867" s="8"/>
      <c r="G867" s="8"/>
      <c r="H867" s="8"/>
      <c r="I867" s="8"/>
    </row>
    <row r="868" spans="1:9">
      <c r="A868" s="7"/>
      <c r="B868" s="8"/>
      <c r="C868" s="8"/>
      <c r="D868" s="8"/>
      <c r="E868" s="8"/>
      <c r="F868" s="8"/>
      <c r="G868" s="8"/>
      <c r="H868" s="8"/>
      <c r="I868" s="8"/>
    </row>
    <row r="869" spans="1:9">
      <c r="A869" s="7"/>
      <c r="B869" s="8"/>
      <c r="C869" s="8"/>
      <c r="D869" s="8"/>
      <c r="E869" s="8"/>
      <c r="F869" s="8"/>
      <c r="G869" s="8"/>
      <c r="H869" s="8"/>
      <c r="I869" s="8"/>
    </row>
    <row r="870" spans="1:9">
      <c r="A870" s="7"/>
      <c r="B870" s="8"/>
      <c r="C870" s="8"/>
      <c r="D870" s="8"/>
      <c r="E870" s="8"/>
      <c r="F870" s="8"/>
      <c r="G870" s="8"/>
      <c r="H870" s="8"/>
      <c r="I870" s="8"/>
    </row>
    <row r="871" spans="1:9">
      <c r="A871" s="7"/>
      <c r="B871" s="8"/>
      <c r="C871" s="8"/>
      <c r="D871" s="8"/>
      <c r="E871" s="8"/>
      <c r="F871" s="8"/>
      <c r="G871" s="8"/>
      <c r="H871" s="8"/>
      <c r="I871" s="8"/>
    </row>
    <row r="872" spans="1:9">
      <c r="A872" s="7"/>
      <c r="B872" s="8"/>
      <c r="C872" s="8"/>
      <c r="D872" s="8"/>
      <c r="E872" s="8"/>
      <c r="F872" s="8"/>
      <c r="G872" s="8"/>
      <c r="H872" s="8"/>
      <c r="I872" s="8"/>
    </row>
    <row r="873" spans="1:9">
      <c r="A873" s="7"/>
      <c r="B873" s="8"/>
      <c r="C873" s="8"/>
      <c r="D873" s="8"/>
      <c r="E873" s="8"/>
      <c r="F873" s="8"/>
      <c r="G873" s="8"/>
      <c r="H873" s="8"/>
      <c r="I873" s="8"/>
    </row>
    <row r="874" spans="1:9">
      <c r="A874" s="7"/>
      <c r="B874" s="8"/>
      <c r="C874" s="8"/>
      <c r="D874" s="8"/>
      <c r="E874" s="8"/>
      <c r="F874" s="8"/>
      <c r="G874" s="8"/>
      <c r="H874" s="8"/>
      <c r="I874" s="8"/>
    </row>
    <row r="875" spans="1:9">
      <c r="A875" s="7"/>
      <c r="B875" s="8"/>
      <c r="C875" s="8"/>
      <c r="D875" s="8"/>
      <c r="E875" s="8"/>
      <c r="F875" s="8"/>
      <c r="G875" s="8"/>
      <c r="H875" s="8"/>
      <c r="I875" s="8"/>
    </row>
    <row r="876" spans="1:9">
      <c r="A876" s="7"/>
      <c r="B876" s="8"/>
      <c r="C876" s="8"/>
      <c r="D876" s="8"/>
      <c r="E876" s="8"/>
      <c r="F876" s="8"/>
      <c r="G876" s="8"/>
      <c r="H876" s="8"/>
      <c r="I876" s="8"/>
    </row>
    <row r="877" spans="1:9">
      <c r="A877" s="7"/>
      <c r="B877" s="8"/>
      <c r="C877" s="8"/>
      <c r="D877" s="8"/>
      <c r="E877" s="8"/>
      <c r="F877" s="8"/>
      <c r="G877" s="8"/>
      <c r="H877" s="8"/>
      <c r="I877" s="8"/>
    </row>
    <row r="878" spans="1:9">
      <c r="A878" s="7"/>
      <c r="B878" s="8"/>
      <c r="C878" s="8"/>
      <c r="D878" s="8"/>
      <c r="E878" s="8"/>
      <c r="F878" s="8"/>
      <c r="G878" s="8"/>
      <c r="H878" s="8"/>
      <c r="I878" s="8"/>
    </row>
    <row r="879" spans="1:9">
      <c r="A879" s="7"/>
      <c r="B879" s="8"/>
      <c r="C879" s="8"/>
      <c r="D879" s="8"/>
      <c r="E879" s="8"/>
      <c r="F879" s="8"/>
      <c r="G879" s="8"/>
      <c r="H879" s="8"/>
      <c r="I879" s="8"/>
    </row>
    <row r="880" spans="1:9">
      <c r="A880" s="7"/>
      <c r="B880" s="8"/>
      <c r="C880" s="8"/>
      <c r="D880" s="8"/>
      <c r="E880" s="8"/>
      <c r="F880" s="8"/>
      <c r="G880" s="8"/>
      <c r="H880" s="8"/>
      <c r="I880" s="8"/>
    </row>
    <row r="881" spans="1:9">
      <c r="A881" s="7"/>
      <c r="B881" s="8"/>
      <c r="C881" s="8"/>
      <c r="D881" s="8"/>
      <c r="E881" s="8"/>
      <c r="F881" s="8"/>
      <c r="G881" s="8"/>
      <c r="H881" s="8"/>
      <c r="I881" s="8"/>
    </row>
    <row r="882" spans="1:9">
      <c r="A882" s="7"/>
      <c r="B882" s="8"/>
      <c r="C882" s="8"/>
      <c r="D882" s="8"/>
      <c r="E882" s="8"/>
      <c r="F882" s="8"/>
      <c r="G882" s="8"/>
      <c r="H882" s="8"/>
      <c r="I882" s="8"/>
    </row>
    <row r="883" spans="1:9">
      <c r="A883" s="7"/>
      <c r="B883" s="8"/>
      <c r="C883" s="8"/>
      <c r="D883" s="8"/>
      <c r="E883" s="8"/>
      <c r="F883" s="8"/>
      <c r="G883" s="8"/>
      <c r="H883" s="8"/>
      <c r="I883" s="8"/>
    </row>
    <row r="884" spans="1:9">
      <c r="A884" s="7"/>
      <c r="B884" s="8"/>
      <c r="C884" s="8"/>
      <c r="D884" s="8"/>
      <c r="E884" s="8"/>
      <c r="F884" s="8"/>
      <c r="G884" s="8"/>
      <c r="H884" s="8"/>
      <c r="I884" s="8"/>
    </row>
    <row r="885" spans="1:9">
      <c r="A885" s="7"/>
      <c r="B885" s="8"/>
      <c r="C885" s="8"/>
      <c r="D885" s="8"/>
      <c r="E885" s="8"/>
      <c r="F885" s="8"/>
      <c r="G885" s="8"/>
      <c r="H885" s="8"/>
      <c r="I885" s="8"/>
    </row>
    <row r="886" spans="1:9">
      <c r="A886" s="7"/>
      <c r="B886" s="8"/>
      <c r="C886" s="8"/>
      <c r="D886" s="8"/>
      <c r="E886" s="8"/>
      <c r="F886" s="8"/>
      <c r="G886" s="8"/>
      <c r="H886" s="8"/>
      <c r="I886" s="8"/>
    </row>
    <row r="887" spans="1:9">
      <c r="A887" s="7"/>
      <c r="B887" s="8"/>
      <c r="C887" s="8"/>
      <c r="D887" s="8"/>
      <c r="E887" s="8"/>
      <c r="F887" s="8"/>
      <c r="G887" s="8"/>
      <c r="H887" s="8"/>
      <c r="I887" s="8"/>
    </row>
    <row r="888" spans="1:9">
      <c r="A888" s="7"/>
      <c r="B888" s="8"/>
      <c r="C888" s="8"/>
      <c r="D888" s="8"/>
      <c r="E888" s="8"/>
      <c r="F888" s="8"/>
      <c r="G888" s="8"/>
      <c r="H888" s="8"/>
      <c r="I888" s="8"/>
    </row>
    <row r="889" spans="1:9">
      <c r="A889" s="7"/>
      <c r="B889" s="8"/>
      <c r="C889" s="8"/>
      <c r="D889" s="8"/>
      <c r="E889" s="8"/>
      <c r="F889" s="8"/>
      <c r="G889" s="8"/>
      <c r="H889" s="8"/>
      <c r="I889" s="8"/>
    </row>
    <row r="890" spans="1:9">
      <c r="A890" s="7"/>
      <c r="B890" s="8"/>
      <c r="C890" s="8"/>
      <c r="D890" s="8"/>
      <c r="E890" s="8"/>
      <c r="F890" s="8"/>
      <c r="G890" s="8"/>
      <c r="H890" s="8"/>
      <c r="I890" s="8"/>
    </row>
    <row r="891" spans="1:9">
      <c r="A891" s="7"/>
      <c r="B891" s="8"/>
      <c r="C891" s="8"/>
      <c r="D891" s="8"/>
      <c r="E891" s="8"/>
      <c r="F891" s="8"/>
      <c r="G891" s="8"/>
      <c r="H891" s="8"/>
      <c r="I891" s="8"/>
    </row>
    <row r="892" spans="1:9">
      <c r="A892" s="7"/>
      <c r="B892" s="8"/>
      <c r="C892" s="8"/>
      <c r="D892" s="8"/>
      <c r="E892" s="8"/>
      <c r="F892" s="8"/>
      <c r="G892" s="8"/>
      <c r="H892" s="8"/>
      <c r="I892" s="8"/>
    </row>
    <row r="893" spans="1:9">
      <c r="A893" s="7"/>
      <c r="B893" s="8"/>
      <c r="C893" s="8"/>
      <c r="D893" s="8"/>
      <c r="E893" s="8"/>
      <c r="F893" s="8"/>
      <c r="G893" s="8"/>
      <c r="H893" s="8"/>
      <c r="I893" s="8"/>
    </row>
    <row r="894" spans="1:9">
      <c r="A894" s="7"/>
      <c r="B894" s="8"/>
      <c r="C894" s="8"/>
      <c r="D894" s="8"/>
      <c r="E894" s="8"/>
      <c r="F894" s="8"/>
      <c r="G894" s="8"/>
      <c r="H894" s="8"/>
      <c r="I894" s="8"/>
    </row>
    <row r="895" spans="1:9">
      <c r="A895" s="7"/>
      <c r="B895" s="8"/>
      <c r="C895" s="8"/>
      <c r="D895" s="8"/>
      <c r="E895" s="8"/>
      <c r="F895" s="8"/>
      <c r="G895" s="8"/>
      <c r="H895" s="8"/>
      <c r="I895" s="8"/>
    </row>
    <row r="896" spans="1:9">
      <c r="A896" s="7"/>
      <c r="B896" s="8"/>
      <c r="C896" s="8"/>
      <c r="D896" s="8"/>
      <c r="E896" s="8"/>
      <c r="F896" s="8"/>
      <c r="G896" s="8"/>
      <c r="H896" s="8"/>
      <c r="I896" s="8"/>
    </row>
    <row r="897" spans="1:9">
      <c r="A897" s="7"/>
      <c r="B897" s="8"/>
      <c r="C897" s="8"/>
      <c r="D897" s="8"/>
      <c r="E897" s="8"/>
      <c r="F897" s="8"/>
      <c r="G897" s="8"/>
      <c r="H897" s="8"/>
      <c r="I897" s="8"/>
    </row>
    <row r="898" spans="1:9">
      <c r="A898" s="7"/>
      <c r="B898" s="8"/>
      <c r="C898" s="8"/>
      <c r="D898" s="8"/>
      <c r="E898" s="8"/>
      <c r="F898" s="8"/>
      <c r="G898" s="8"/>
      <c r="H898" s="8"/>
      <c r="I898" s="8"/>
    </row>
    <row r="899" spans="1:9">
      <c r="A899" s="7"/>
      <c r="B899" s="8"/>
      <c r="C899" s="8"/>
      <c r="D899" s="8"/>
      <c r="E899" s="8"/>
      <c r="F899" s="8"/>
      <c r="G899" s="8"/>
      <c r="H899" s="8"/>
      <c r="I899" s="8"/>
    </row>
    <row r="900" spans="1:9">
      <c r="A900" s="7"/>
      <c r="B900" s="8"/>
      <c r="C900" s="8"/>
      <c r="D900" s="8"/>
      <c r="E900" s="8"/>
      <c r="F900" s="8"/>
      <c r="G900" s="8"/>
      <c r="H900" s="8"/>
      <c r="I900" s="8"/>
    </row>
    <row r="901" spans="1:9">
      <c r="A901" s="7"/>
      <c r="B901" s="8"/>
      <c r="C901" s="8"/>
      <c r="D901" s="8"/>
      <c r="E901" s="8"/>
      <c r="F901" s="8"/>
      <c r="G901" s="8"/>
      <c r="H901" s="8"/>
      <c r="I901" s="8"/>
    </row>
    <row r="902" spans="1:9">
      <c r="A902" s="7"/>
      <c r="B902" s="8"/>
      <c r="C902" s="8"/>
      <c r="D902" s="8"/>
      <c r="E902" s="8"/>
      <c r="F902" s="8"/>
      <c r="G902" s="8"/>
      <c r="H902" s="8"/>
      <c r="I902" s="8"/>
    </row>
    <row r="903" spans="1:9">
      <c r="A903" s="7"/>
      <c r="B903" s="8"/>
      <c r="C903" s="8"/>
      <c r="D903" s="8"/>
      <c r="E903" s="8"/>
      <c r="F903" s="8"/>
      <c r="G903" s="8"/>
      <c r="H903" s="8"/>
      <c r="I903" s="8"/>
    </row>
    <row r="904" spans="1:9">
      <c r="A904" s="7"/>
      <c r="B904" s="8"/>
      <c r="C904" s="8"/>
      <c r="D904" s="8"/>
      <c r="E904" s="8"/>
      <c r="F904" s="8"/>
      <c r="G904" s="8"/>
      <c r="H904" s="8"/>
      <c r="I904" s="8"/>
    </row>
    <row r="905" spans="1:9">
      <c r="A905" s="7"/>
      <c r="B905" s="8"/>
      <c r="C905" s="8"/>
      <c r="D905" s="8"/>
      <c r="E905" s="8"/>
      <c r="F905" s="8"/>
      <c r="G905" s="8"/>
      <c r="H905" s="8"/>
      <c r="I905" s="8"/>
    </row>
    <row r="906" spans="1:9">
      <c r="A906" s="7"/>
      <c r="B906" s="8"/>
      <c r="C906" s="8"/>
      <c r="D906" s="8"/>
      <c r="E906" s="8"/>
      <c r="F906" s="8"/>
      <c r="G906" s="8"/>
      <c r="H906" s="8"/>
      <c r="I906" s="8"/>
    </row>
    <row r="907" spans="1:9">
      <c r="A907" s="7"/>
      <c r="B907" s="8"/>
      <c r="C907" s="8"/>
      <c r="D907" s="8"/>
      <c r="E907" s="8"/>
      <c r="F907" s="8"/>
      <c r="G907" s="8"/>
      <c r="H907" s="8"/>
      <c r="I907" s="8"/>
    </row>
    <row r="908" spans="1:9">
      <c r="A908" s="7"/>
      <c r="B908" s="8"/>
      <c r="C908" s="8"/>
      <c r="D908" s="8"/>
      <c r="E908" s="8"/>
      <c r="F908" s="8"/>
      <c r="G908" s="8"/>
      <c r="H908" s="8"/>
      <c r="I908" s="8"/>
    </row>
    <row r="909" spans="1:9">
      <c r="A909" s="7"/>
      <c r="B909" s="8"/>
      <c r="C909" s="8"/>
      <c r="D909" s="8"/>
      <c r="E909" s="8"/>
      <c r="F909" s="8"/>
      <c r="G909" s="8"/>
      <c r="H909" s="8"/>
      <c r="I909" s="8"/>
    </row>
    <row r="910" spans="1:9">
      <c r="A910" s="7"/>
      <c r="B910" s="8"/>
      <c r="C910" s="8"/>
      <c r="D910" s="8"/>
      <c r="E910" s="8"/>
      <c r="F910" s="8"/>
      <c r="G910" s="8"/>
      <c r="H910" s="8"/>
      <c r="I910" s="8"/>
    </row>
    <row r="911" spans="1:9">
      <c r="A911" s="7"/>
      <c r="B911" s="8"/>
      <c r="C911" s="8"/>
      <c r="D911" s="8"/>
      <c r="E911" s="8"/>
      <c r="F911" s="8"/>
      <c r="G911" s="8"/>
      <c r="H911" s="8"/>
      <c r="I911" s="8"/>
    </row>
    <row r="912" spans="1:9">
      <c r="A912" s="7"/>
      <c r="B912" s="8"/>
      <c r="C912" s="8"/>
      <c r="D912" s="8"/>
      <c r="E912" s="8"/>
      <c r="F912" s="8"/>
      <c r="G912" s="8"/>
      <c r="H912" s="8"/>
      <c r="I912" s="8"/>
    </row>
    <row r="913" spans="1:9">
      <c r="A913" s="7"/>
      <c r="B913" s="8"/>
      <c r="C913" s="8"/>
      <c r="D913" s="8"/>
      <c r="E913" s="8"/>
      <c r="F913" s="8"/>
      <c r="G913" s="8"/>
      <c r="H913" s="8"/>
      <c r="I913" s="8"/>
    </row>
    <row r="914" spans="1:9">
      <c r="A914" s="7"/>
      <c r="B914" s="8"/>
      <c r="C914" s="8"/>
      <c r="D914" s="8"/>
      <c r="E914" s="8"/>
      <c r="F914" s="8"/>
      <c r="G914" s="8"/>
      <c r="H914" s="8"/>
      <c r="I914" s="8"/>
    </row>
    <row r="915" spans="1:9">
      <c r="A915" s="7"/>
      <c r="B915" s="8"/>
      <c r="C915" s="8"/>
      <c r="D915" s="8"/>
      <c r="E915" s="8"/>
      <c r="F915" s="8"/>
      <c r="G915" s="8"/>
      <c r="H915" s="8"/>
      <c r="I915" s="8"/>
    </row>
    <row r="916" spans="1:9">
      <c r="A916" s="7"/>
      <c r="B916" s="8"/>
      <c r="C916" s="8"/>
      <c r="D916" s="8"/>
      <c r="E916" s="8"/>
      <c r="F916" s="8"/>
      <c r="G916" s="8"/>
      <c r="H916" s="8"/>
      <c r="I916" s="8"/>
    </row>
    <row r="917" spans="1:9">
      <c r="A917" s="7"/>
      <c r="B917" s="8"/>
      <c r="C917" s="8"/>
      <c r="D917" s="8"/>
      <c r="E917" s="8"/>
      <c r="F917" s="8"/>
      <c r="G917" s="8"/>
      <c r="H917" s="8"/>
      <c r="I917" s="8"/>
    </row>
    <row r="918" spans="1:9">
      <c r="A918" s="7"/>
      <c r="B918" s="8"/>
      <c r="C918" s="8"/>
      <c r="D918" s="8"/>
      <c r="E918" s="8"/>
      <c r="F918" s="8"/>
      <c r="G918" s="8"/>
      <c r="H918" s="8"/>
      <c r="I918" s="8"/>
    </row>
    <row r="919" spans="1:9">
      <c r="A919" s="7"/>
      <c r="B919" s="8"/>
      <c r="C919" s="8"/>
      <c r="D919" s="8"/>
      <c r="E919" s="8"/>
      <c r="F919" s="8"/>
      <c r="G919" s="8"/>
      <c r="H919" s="8"/>
      <c r="I919" s="8"/>
    </row>
    <row r="920" spans="1:9">
      <c r="A920" s="7"/>
      <c r="B920" s="8"/>
      <c r="C920" s="8"/>
      <c r="D920" s="8"/>
      <c r="E920" s="8"/>
      <c r="F920" s="8"/>
      <c r="G920" s="8"/>
      <c r="H920" s="8"/>
      <c r="I920" s="8"/>
    </row>
    <row r="921" spans="1:9">
      <c r="A921" s="7"/>
      <c r="B921" s="8"/>
      <c r="C921" s="8"/>
      <c r="D921" s="8"/>
      <c r="E921" s="8"/>
      <c r="F921" s="8"/>
      <c r="G921" s="8"/>
      <c r="H921" s="8"/>
      <c r="I921" s="8"/>
    </row>
    <row r="922" spans="1:9">
      <c r="A922" s="7"/>
      <c r="B922" s="8"/>
      <c r="C922" s="8"/>
      <c r="D922" s="8"/>
      <c r="E922" s="8"/>
      <c r="F922" s="8"/>
      <c r="G922" s="8"/>
      <c r="H922" s="8"/>
      <c r="I922" s="8"/>
    </row>
    <row r="923" spans="1:9">
      <c r="A923" s="7"/>
      <c r="B923" s="8"/>
      <c r="C923" s="8"/>
      <c r="D923" s="8"/>
      <c r="E923" s="8"/>
      <c r="F923" s="8"/>
      <c r="G923" s="8"/>
      <c r="H923" s="8"/>
      <c r="I923" s="8"/>
    </row>
    <row r="924" spans="1:9">
      <c r="A924" s="7"/>
      <c r="B924" s="8"/>
      <c r="C924" s="8"/>
      <c r="D924" s="8"/>
      <c r="E924" s="8"/>
      <c r="F924" s="8"/>
      <c r="G924" s="8"/>
      <c r="H924" s="8"/>
      <c r="I924" s="8"/>
    </row>
    <row r="925" spans="1:9">
      <c r="A925" s="7"/>
      <c r="B925" s="8"/>
      <c r="C925" s="8"/>
      <c r="D925" s="8"/>
      <c r="E925" s="8"/>
      <c r="F925" s="8"/>
      <c r="G925" s="8"/>
      <c r="H925" s="8"/>
      <c r="I925" s="8"/>
    </row>
    <row r="926" spans="1:9">
      <c r="A926" s="7"/>
      <c r="B926" s="8"/>
      <c r="C926" s="8"/>
      <c r="D926" s="8"/>
      <c r="E926" s="8"/>
      <c r="F926" s="8"/>
      <c r="G926" s="8"/>
      <c r="H926" s="8"/>
      <c r="I926" s="8"/>
    </row>
    <row r="927" spans="1:9">
      <c r="A927" s="7"/>
      <c r="B927" s="8"/>
      <c r="C927" s="8"/>
      <c r="D927" s="8"/>
      <c r="E927" s="8"/>
      <c r="F927" s="8"/>
      <c r="G927" s="8"/>
      <c r="H927" s="8"/>
      <c r="I927" s="8"/>
    </row>
    <row r="928" spans="1:9">
      <c r="A928" s="7"/>
      <c r="B928" s="8"/>
      <c r="C928" s="8"/>
      <c r="D928" s="8"/>
      <c r="E928" s="8"/>
      <c r="F928" s="8"/>
      <c r="G928" s="8"/>
      <c r="H928" s="8"/>
      <c r="I928" s="8"/>
    </row>
    <row r="929" spans="1:9">
      <c r="A929" s="7"/>
      <c r="B929" s="8"/>
      <c r="C929" s="8"/>
      <c r="D929" s="8"/>
      <c r="E929" s="8"/>
      <c r="F929" s="8"/>
      <c r="G929" s="8"/>
      <c r="H929" s="8"/>
      <c r="I929" s="8"/>
    </row>
    <row r="930" spans="1:9">
      <c r="A930" s="7"/>
      <c r="B930" s="8"/>
      <c r="C930" s="8"/>
      <c r="D930" s="8"/>
      <c r="E930" s="8"/>
      <c r="F930" s="8"/>
      <c r="G930" s="8"/>
      <c r="H930" s="8"/>
      <c r="I930" s="8"/>
    </row>
    <row r="931" spans="1:9">
      <c r="A931" s="7"/>
      <c r="B931" s="8"/>
      <c r="C931" s="8"/>
      <c r="D931" s="8"/>
      <c r="E931" s="8"/>
      <c r="F931" s="8"/>
      <c r="G931" s="8"/>
      <c r="H931" s="8"/>
      <c r="I931" s="8"/>
    </row>
    <row r="932" spans="1:9">
      <c r="A932" s="7"/>
      <c r="B932" s="8"/>
      <c r="C932" s="8"/>
      <c r="D932" s="8"/>
      <c r="E932" s="8"/>
      <c r="F932" s="8"/>
      <c r="G932" s="8"/>
      <c r="H932" s="8"/>
      <c r="I932" s="8"/>
    </row>
    <row r="933" spans="1:9">
      <c r="A933" s="7"/>
      <c r="B933" s="8"/>
      <c r="C933" s="8"/>
      <c r="D933" s="8"/>
      <c r="E933" s="8"/>
      <c r="F933" s="8"/>
      <c r="G933" s="8"/>
      <c r="H933" s="8"/>
      <c r="I933" s="8"/>
    </row>
    <row r="934" spans="1:9">
      <c r="A934" s="7"/>
      <c r="B934" s="8"/>
      <c r="C934" s="8"/>
      <c r="D934" s="8"/>
      <c r="E934" s="8"/>
      <c r="F934" s="8"/>
      <c r="G934" s="8"/>
      <c r="H934" s="8"/>
      <c r="I934" s="8"/>
    </row>
    <row r="935" spans="1:9">
      <c r="A935" s="7"/>
      <c r="B935" s="8"/>
      <c r="C935" s="8"/>
      <c r="D935" s="8"/>
      <c r="E935" s="8"/>
      <c r="F935" s="8"/>
      <c r="G935" s="8"/>
      <c r="H935" s="8"/>
      <c r="I935" s="8"/>
    </row>
    <row r="936" spans="1:9">
      <c r="A936" s="7"/>
      <c r="B936" s="8"/>
      <c r="C936" s="8"/>
      <c r="D936" s="8"/>
      <c r="E936" s="8"/>
      <c r="F936" s="8"/>
      <c r="G936" s="8"/>
      <c r="H936" s="8"/>
      <c r="I936" s="8"/>
    </row>
    <row r="937" spans="1:9">
      <c r="A937" s="7"/>
      <c r="B937" s="8"/>
      <c r="C937" s="8"/>
      <c r="D937" s="8"/>
      <c r="E937" s="8"/>
      <c r="F937" s="8"/>
      <c r="G937" s="8"/>
      <c r="H937" s="8"/>
      <c r="I937" s="8"/>
    </row>
    <row r="938" spans="1:9">
      <c r="A938" s="7"/>
      <c r="B938" s="8"/>
      <c r="C938" s="8"/>
      <c r="D938" s="8"/>
      <c r="E938" s="8"/>
      <c r="F938" s="8"/>
      <c r="G938" s="8"/>
      <c r="H938" s="8"/>
      <c r="I938" s="8"/>
    </row>
    <row r="939" spans="1:9">
      <c r="A939" s="7"/>
      <c r="B939" s="8"/>
      <c r="C939" s="8"/>
      <c r="D939" s="8"/>
      <c r="E939" s="8"/>
      <c r="F939" s="8"/>
      <c r="G939" s="8"/>
      <c r="H939" s="8"/>
      <c r="I939" s="8"/>
    </row>
    <row r="940" spans="1:9">
      <c r="A940" s="7"/>
      <c r="B940" s="8"/>
      <c r="C940" s="8"/>
      <c r="D940" s="8"/>
      <c r="E940" s="8"/>
      <c r="F940" s="8"/>
      <c r="G940" s="8"/>
      <c r="H940" s="8"/>
      <c r="I940" s="8"/>
    </row>
    <row r="941" spans="1:9">
      <c r="A941" s="7"/>
      <c r="B941" s="8"/>
      <c r="C941" s="8"/>
      <c r="D941" s="8"/>
      <c r="E941" s="8"/>
      <c r="F941" s="8"/>
      <c r="G941" s="8"/>
      <c r="H941" s="8"/>
      <c r="I941" s="8"/>
    </row>
    <row r="942" spans="1:9">
      <c r="A942" s="7"/>
      <c r="B942" s="8"/>
      <c r="C942" s="8"/>
      <c r="D942" s="8"/>
      <c r="E942" s="8"/>
      <c r="F942" s="8"/>
      <c r="G942" s="8"/>
      <c r="H942" s="8"/>
      <c r="I942" s="8"/>
    </row>
    <row r="943" spans="1:9">
      <c r="A943" s="7"/>
      <c r="B943" s="8"/>
      <c r="C943" s="8"/>
      <c r="D943" s="8"/>
      <c r="E943" s="8"/>
      <c r="F943" s="8"/>
      <c r="G943" s="8"/>
      <c r="H943" s="8"/>
      <c r="I943" s="8"/>
    </row>
    <row r="944" spans="1:9">
      <c r="A944" s="7"/>
      <c r="B944" s="8"/>
      <c r="C944" s="8"/>
      <c r="D944" s="8"/>
      <c r="E944" s="8"/>
      <c r="F944" s="8"/>
      <c r="G944" s="8"/>
      <c r="H944" s="8"/>
      <c r="I944" s="8"/>
    </row>
    <row r="945" spans="1:9">
      <c r="A945" s="7"/>
      <c r="B945" s="8"/>
      <c r="C945" s="8"/>
      <c r="D945" s="8"/>
      <c r="E945" s="8"/>
      <c r="F945" s="8"/>
      <c r="G945" s="8"/>
      <c r="H945" s="8"/>
      <c r="I945" s="8"/>
    </row>
    <row r="946" spans="1:9">
      <c r="A946" s="7"/>
      <c r="B946" s="8"/>
      <c r="C946" s="8"/>
      <c r="D946" s="8"/>
      <c r="E946" s="8"/>
      <c r="F946" s="8"/>
      <c r="G946" s="8"/>
      <c r="H946" s="8"/>
      <c r="I946" s="8"/>
    </row>
    <row r="947" spans="1:9">
      <c r="A947" s="7"/>
      <c r="B947" s="8"/>
      <c r="C947" s="8"/>
      <c r="D947" s="8"/>
      <c r="E947" s="8"/>
      <c r="F947" s="8"/>
      <c r="G947" s="8"/>
      <c r="H947" s="8"/>
      <c r="I947" s="8"/>
    </row>
    <row r="948" spans="1:9">
      <c r="A948" s="7"/>
      <c r="B948" s="8"/>
      <c r="C948" s="8"/>
      <c r="D948" s="8"/>
      <c r="E948" s="8"/>
      <c r="F948" s="8"/>
      <c r="G948" s="8"/>
      <c r="H948" s="8"/>
      <c r="I948" s="8"/>
    </row>
    <row r="949" spans="1:9">
      <c r="A949" s="7"/>
      <c r="B949" s="8"/>
      <c r="C949" s="8"/>
      <c r="D949" s="8"/>
      <c r="E949" s="8"/>
      <c r="F949" s="8"/>
      <c r="G949" s="8"/>
      <c r="H949" s="8"/>
      <c r="I949" s="8"/>
    </row>
    <row r="950" spans="1:9">
      <c r="A950" s="7"/>
      <c r="B950" s="8"/>
      <c r="C950" s="8"/>
      <c r="D950" s="8"/>
      <c r="E950" s="8"/>
      <c r="F950" s="8"/>
      <c r="G950" s="8"/>
      <c r="H950" s="8"/>
      <c r="I950" s="8"/>
    </row>
    <row r="951" spans="1:9">
      <c r="A951" s="7"/>
      <c r="B951" s="8"/>
      <c r="C951" s="8"/>
      <c r="D951" s="8"/>
      <c r="E951" s="8"/>
      <c r="F951" s="8"/>
      <c r="G951" s="8"/>
      <c r="H951" s="8"/>
      <c r="I951" s="8"/>
    </row>
    <row r="952" spans="1:9">
      <c r="A952" s="7"/>
      <c r="B952" s="8"/>
      <c r="C952" s="8"/>
      <c r="D952" s="8"/>
      <c r="E952" s="8"/>
      <c r="F952" s="8"/>
      <c r="G952" s="8"/>
      <c r="H952" s="8"/>
      <c r="I952" s="8"/>
    </row>
    <row r="953" spans="1:9">
      <c r="A953" s="7"/>
      <c r="B953" s="8"/>
      <c r="C953" s="8"/>
      <c r="D953" s="8"/>
      <c r="E953" s="8"/>
      <c r="F953" s="8"/>
      <c r="G953" s="8"/>
      <c r="H953" s="8"/>
      <c r="I953" s="8"/>
    </row>
    <row r="954" spans="1:9">
      <c r="A954" s="7"/>
      <c r="B954" s="8"/>
      <c r="C954" s="8"/>
      <c r="D954" s="8"/>
      <c r="E954" s="8"/>
      <c r="F954" s="8"/>
      <c r="G954" s="8"/>
      <c r="H954" s="8"/>
      <c r="I954" s="8"/>
    </row>
    <row r="955" spans="1:9">
      <c r="A955" s="7"/>
      <c r="B955" s="8"/>
      <c r="C955" s="8"/>
      <c r="D955" s="8"/>
      <c r="E955" s="8"/>
      <c r="F955" s="8"/>
      <c r="G955" s="8"/>
      <c r="H955" s="8"/>
      <c r="I955" s="8"/>
    </row>
    <row r="956" spans="1:9">
      <c r="A956" s="7"/>
      <c r="B956" s="8"/>
      <c r="C956" s="8"/>
      <c r="D956" s="8"/>
      <c r="E956" s="8"/>
      <c r="F956" s="8"/>
      <c r="G956" s="8"/>
      <c r="H956" s="8"/>
      <c r="I956" s="8"/>
    </row>
    <row r="957" spans="1:9">
      <c r="A957" s="7"/>
      <c r="B957" s="8"/>
      <c r="C957" s="8"/>
      <c r="D957" s="8"/>
      <c r="E957" s="8"/>
      <c r="F957" s="8"/>
      <c r="G957" s="8"/>
      <c r="H957" s="8"/>
      <c r="I957" s="8"/>
    </row>
    <row r="958" spans="1:9">
      <c r="A958" s="7"/>
      <c r="B958" s="8"/>
      <c r="C958" s="8"/>
      <c r="D958" s="8"/>
      <c r="E958" s="8"/>
      <c r="F958" s="8"/>
      <c r="G958" s="8"/>
      <c r="H958" s="8"/>
      <c r="I958" s="8"/>
    </row>
    <row r="959" spans="1:9">
      <c r="A959" s="7"/>
      <c r="B959" s="8"/>
      <c r="C959" s="8"/>
      <c r="D959" s="8"/>
      <c r="E959" s="8"/>
      <c r="F959" s="8"/>
      <c r="G959" s="8"/>
      <c r="H959" s="8"/>
      <c r="I959" s="8"/>
    </row>
    <row r="960" spans="1:9">
      <c r="A960" s="7"/>
      <c r="B960" s="8"/>
      <c r="C960" s="8"/>
      <c r="D960" s="8"/>
      <c r="E960" s="8"/>
      <c r="F960" s="8"/>
      <c r="G960" s="8"/>
      <c r="H960" s="8"/>
      <c r="I960" s="8"/>
    </row>
    <row r="961" spans="1:9">
      <c r="A961" s="7"/>
      <c r="B961" s="8"/>
      <c r="C961" s="8"/>
      <c r="D961" s="8"/>
      <c r="E961" s="8"/>
      <c r="F961" s="8"/>
      <c r="G961" s="8"/>
      <c r="H961" s="8"/>
      <c r="I961" s="8"/>
    </row>
    <row r="962" spans="1:9">
      <c r="A962" s="7"/>
      <c r="B962" s="8"/>
      <c r="C962" s="8"/>
      <c r="D962" s="8"/>
      <c r="E962" s="8"/>
      <c r="F962" s="8"/>
      <c r="G962" s="8"/>
      <c r="H962" s="8"/>
      <c r="I962" s="8"/>
    </row>
    <row r="963" spans="1:9">
      <c r="A963" s="7"/>
      <c r="B963" s="8"/>
      <c r="C963" s="8"/>
      <c r="D963" s="8"/>
      <c r="E963" s="8"/>
      <c r="F963" s="8"/>
      <c r="G963" s="8"/>
      <c r="H963" s="8"/>
      <c r="I963" s="8"/>
    </row>
    <row r="964" spans="1:9">
      <c r="A964" s="7"/>
      <c r="B964" s="8"/>
      <c r="C964" s="8"/>
      <c r="D964" s="8"/>
      <c r="E964" s="8"/>
      <c r="F964" s="8"/>
      <c r="G964" s="8"/>
      <c r="H964" s="8"/>
      <c r="I964" s="8"/>
    </row>
    <row r="965" spans="1:9">
      <c r="A965" s="7"/>
      <c r="B965" s="8"/>
      <c r="C965" s="8"/>
      <c r="D965" s="8"/>
      <c r="E965" s="8"/>
      <c r="F965" s="8"/>
      <c r="G965" s="8"/>
      <c r="H965" s="8"/>
      <c r="I965" s="8"/>
    </row>
    <row r="966" spans="1:9">
      <c r="A966" s="7"/>
      <c r="B966" s="8"/>
      <c r="C966" s="8"/>
      <c r="D966" s="8"/>
      <c r="E966" s="8"/>
      <c r="F966" s="8"/>
      <c r="G966" s="8"/>
      <c r="H966" s="8"/>
      <c r="I966" s="8"/>
    </row>
    <row r="967" spans="1:9">
      <c r="A967" s="7"/>
      <c r="B967" s="8"/>
      <c r="C967" s="8"/>
      <c r="D967" s="8"/>
      <c r="E967" s="8"/>
      <c r="F967" s="8"/>
      <c r="G967" s="8"/>
      <c r="H967" s="8"/>
      <c r="I967" s="8"/>
    </row>
    <row r="968" spans="1:9">
      <c r="A968" s="7"/>
      <c r="B968" s="8"/>
      <c r="C968" s="8"/>
      <c r="D968" s="8"/>
      <c r="E968" s="8"/>
      <c r="F968" s="8"/>
      <c r="G968" s="8"/>
      <c r="H968" s="8"/>
      <c r="I968" s="8"/>
    </row>
    <row r="969" spans="1:9">
      <c r="A969" s="7"/>
      <c r="B969" s="8"/>
      <c r="C969" s="8"/>
      <c r="D969" s="8"/>
      <c r="E969" s="8"/>
      <c r="F969" s="8"/>
      <c r="G969" s="8"/>
      <c r="H969" s="8"/>
      <c r="I969" s="8"/>
    </row>
    <row r="970" spans="1:9">
      <c r="A970" s="7"/>
      <c r="B970" s="8"/>
      <c r="C970" s="8"/>
      <c r="D970" s="8"/>
      <c r="E970" s="8"/>
      <c r="F970" s="8"/>
      <c r="G970" s="8"/>
      <c r="H970" s="8"/>
      <c r="I970" s="8"/>
    </row>
    <row r="971" spans="1:9">
      <c r="A971" s="7"/>
      <c r="B971" s="8"/>
      <c r="C971" s="8"/>
      <c r="D971" s="8"/>
      <c r="E971" s="8"/>
      <c r="F971" s="8"/>
      <c r="G971" s="8"/>
      <c r="H971" s="8"/>
      <c r="I971" s="8"/>
    </row>
    <row r="972" spans="1:9">
      <c r="A972" s="7"/>
      <c r="B972" s="8"/>
      <c r="C972" s="8"/>
      <c r="D972" s="8"/>
      <c r="E972" s="8"/>
      <c r="F972" s="8"/>
      <c r="G972" s="8"/>
      <c r="H972" s="8"/>
      <c r="I972" s="8"/>
    </row>
    <row r="973" spans="1:9">
      <c r="A973" s="7"/>
      <c r="B973" s="8"/>
      <c r="C973" s="8"/>
      <c r="D973" s="8"/>
      <c r="E973" s="8"/>
      <c r="F973" s="8"/>
      <c r="G973" s="8"/>
      <c r="H973" s="8"/>
      <c r="I973" s="8"/>
    </row>
    <row r="974" spans="1:9">
      <c r="A974" s="7"/>
      <c r="B974" s="8"/>
      <c r="C974" s="8"/>
      <c r="D974" s="8"/>
      <c r="E974" s="8"/>
      <c r="F974" s="8"/>
      <c r="G974" s="8"/>
      <c r="H974" s="8"/>
      <c r="I974" s="8"/>
    </row>
    <row r="975" spans="1:9">
      <c r="A975" s="7"/>
      <c r="B975" s="8"/>
      <c r="C975" s="8"/>
      <c r="D975" s="8"/>
      <c r="E975" s="8"/>
      <c r="F975" s="8"/>
      <c r="G975" s="8"/>
      <c r="H975" s="8"/>
      <c r="I975" s="8"/>
    </row>
    <row r="976" spans="1:9">
      <c r="A976" s="7"/>
      <c r="B976" s="8"/>
      <c r="C976" s="8"/>
      <c r="D976" s="8"/>
      <c r="E976" s="8"/>
      <c r="F976" s="8"/>
      <c r="G976" s="8"/>
      <c r="H976" s="8"/>
      <c r="I976" s="8"/>
    </row>
    <row r="977" spans="1:9">
      <c r="A977" s="7"/>
      <c r="B977" s="8"/>
      <c r="C977" s="8"/>
      <c r="D977" s="8"/>
      <c r="E977" s="8"/>
      <c r="F977" s="8"/>
      <c r="G977" s="8"/>
      <c r="H977" s="8"/>
      <c r="I977" s="8"/>
    </row>
    <row r="978" spans="1:9">
      <c r="A978" s="7"/>
      <c r="B978" s="8"/>
      <c r="C978" s="8"/>
      <c r="D978" s="8"/>
      <c r="E978" s="8"/>
      <c r="F978" s="8"/>
      <c r="G978" s="8"/>
      <c r="H978" s="8"/>
      <c r="I978" s="8"/>
    </row>
    <row r="979" spans="1:9">
      <c r="A979" s="7"/>
      <c r="B979" s="8"/>
      <c r="C979" s="8"/>
      <c r="D979" s="8"/>
      <c r="E979" s="8"/>
      <c r="F979" s="8"/>
      <c r="G979" s="8"/>
      <c r="H979" s="8"/>
      <c r="I979" s="8"/>
    </row>
    <row r="980" spans="1:9">
      <c r="A980" s="7"/>
      <c r="B980" s="8"/>
      <c r="C980" s="8"/>
      <c r="D980" s="8"/>
      <c r="E980" s="8"/>
      <c r="F980" s="8"/>
      <c r="G980" s="8"/>
      <c r="H980" s="8"/>
      <c r="I980" s="8"/>
    </row>
    <row r="981" spans="1:9">
      <c r="A981" s="7"/>
      <c r="B981" s="8"/>
      <c r="C981" s="8"/>
      <c r="D981" s="8"/>
      <c r="E981" s="8"/>
      <c r="F981" s="8"/>
      <c r="G981" s="8"/>
      <c r="H981" s="8"/>
      <c r="I981" s="8"/>
    </row>
    <row r="982" spans="1:9">
      <c r="A982" s="7"/>
      <c r="B982" s="8"/>
      <c r="C982" s="8"/>
      <c r="D982" s="8"/>
      <c r="E982" s="8"/>
      <c r="F982" s="8"/>
      <c r="G982" s="8"/>
      <c r="H982" s="8"/>
      <c r="I982" s="8"/>
    </row>
    <row r="983" spans="1:9">
      <c r="A983" s="7"/>
      <c r="B983" s="8"/>
      <c r="C983" s="8"/>
      <c r="D983" s="8"/>
      <c r="E983" s="8"/>
      <c r="F983" s="8"/>
      <c r="G983" s="8"/>
      <c r="H983" s="8"/>
      <c r="I983" s="8"/>
    </row>
    <row r="984" spans="1:9">
      <c r="A984" s="7"/>
      <c r="B984" s="8"/>
      <c r="C984" s="8"/>
      <c r="D984" s="8"/>
      <c r="E984" s="8"/>
      <c r="F984" s="8"/>
      <c r="G984" s="8"/>
      <c r="H984" s="8"/>
      <c r="I984" s="8"/>
    </row>
    <row r="985" spans="1:9">
      <c r="A985" s="7"/>
      <c r="B985" s="8"/>
      <c r="C985" s="8"/>
      <c r="D985" s="8"/>
      <c r="E985" s="8"/>
      <c r="F985" s="8"/>
      <c r="G985" s="8"/>
      <c r="H985" s="8"/>
      <c r="I985" s="8"/>
    </row>
    <row r="986" spans="1:9">
      <c r="A986" s="7"/>
      <c r="B986" s="8"/>
      <c r="C986" s="8"/>
      <c r="D986" s="8"/>
      <c r="E986" s="8"/>
      <c r="F986" s="8"/>
      <c r="G986" s="8"/>
      <c r="H986" s="8"/>
      <c r="I986" s="8"/>
    </row>
    <row r="987" spans="1:9">
      <c r="A987" s="7"/>
      <c r="B987" s="8"/>
      <c r="C987" s="8"/>
      <c r="D987" s="8"/>
      <c r="E987" s="8"/>
      <c r="F987" s="8"/>
      <c r="G987" s="8"/>
      <c r="H987" s="8"/>
      <c r="I987" s="8"/>
    </row>
    <row r="988" spans="1:9">
      <c r="A988" s="7"/>
      <c r="B988" s="8"/>
      <c r="C988" s="8"/>
      <c r="D988" s="8"/>
      <c r="E988" s="8"/>
      <c r="F988" s="8"/>
      <c r="G988" s="8"/>
      <c r="H988" s="8"/>
      <c r="I988" s="8"/>
    </row>
    <row r="989" spans="1:9">
      <c r="A989" s="7"/>
      <c r="B989" s="8"/>
      <c r="C989" s="8"/>
      <c r="D989" s="8"/>
      <c r="E989" s="8"/>
      <c r="F989" s="8"/>
      <c r="G989" s="8"/>
      <c r="H989" s="8"/>
      <c r="I989" s="8"/>
    </row>
    <row r="990" spans="1:9">
      <c r="A990" s="7"/>
      <c r="B990" s="8"/>
      <c r="C990" s="8"/>
      <c r="D990" s="8"/>
      <c r="E990" s="8"/>
      <c r="F990" s="8"/>
      <c r="G990" s="8"/>
      <c r="H990" s="8"/>
      <c r="I990" s="8"/>
    </row>
    <row r="991" spans="1:9">
      <c r="A991" s="7"/>
      <c r="B991" s="8"/>
      <c r="C991" s="8"/>
      <c r="D991" s="8"/>
      <c r="E991" s="8"/>
      <c r="F991" s="8"/>
      <c r="G991" s="8"/>
      <c r="H991" s="8"/>
      <c r="I991" s="8"/>
    </row>
    <row r="992" spans="1:9">
      <c r="A992" s="7"/>
      <c r="B992" s="8"/>
      <c r="C992" s="8"/>
      <c r="D992" s="8"/>
      <c r="E992" s="8"/>
      <c r="F992" s="8"/>
      <c r="G992" s="8"/>
      <c r="H992" s="8"/>
      <c r="I992" s="8"/>
    </row>
    <row r="993" spans="1:9">
      <c r="A993" s="7"/>
      <c r="B993" s="8"/>
      <c r="C993" s="8"/>
      <c r="D993" s="8"/>
      <c r="E993" s="8"/>
      <c r="F993" s="8"/>
      <c r="G993" s="8"/>
      <c r="H993" s="8"/>
      <c r="I993" s="8"/>
    </row>
    <row r="994" spans="1:9">
      <c r="A994" s="7"/>
      <c r="B994" s="8"/>
      <c r="C994" s="8"/>
      <c r="D994" s="8"/>
      <c r="E994" s="8"/>
      <c r="F994" s="8"/>
      <c r="G994" s="8"/>
      <c r="H994" s="8"/>
      <c r="I994" s="8"/>
    </row>
    <row r="995" spans="1:9">
      <c r="A995" s="7"/>
      <c r="B995" s="8"/>
      <c r="C995" s="8"/>
      <c r="D995" s="8"/>
      <c r="E995" s="8"/>
      <c r="F995" s="8"/>
      <c r="G995" s="8"/>
      <c r="H995" s="8"/>
      <c r="I995" s="8"/>
    </row>
    <row r="996" spans="1:9">
      <c r="A996" s="7"/>
      <c r="B996" s="8"/>
      <c r="C996" s="8"/>
      <c r="D996" s="8"/>
      <c r="E996" s="8"/>
      <c r="F996" s="8"/>
      <c r="G996" s="8"/>
      <c r="H996" s="8"/>
      <c r="I996" s="8"/>
    </row>
    <row r="997" spans="1:9">
      <c r="A997" s="7"/>
      <c r="B997" s="8"/>
      <c r="C997" s="8"/>
      <c r="D997" s="8"/>
      <c r="E997" s="8"/>
      <c r="F997" s="8"/>
      <c r="G997" s="8"/>
      <c r="H997" s="8"/>
      <c r="I997" s="8"/>
    </row>
    <row r="998" spans="1:9">
      <c r="A998" s="7"/>
      <c r="B998" s="8"/>
      <c r="C998" s="8"/>
      <c r="D998" s="8"/>
      <c r="E998" s="8"/>
      <c r="F998" s="8"/>
      <c r="G998" s="8"/>
      <c r="H998" s="8"/>
      <c r="I998" s="8"/>
    </row>
    <row r="999" spans="1:9">
      <c r="A999" s="7"/>
      <c r="B999" s="8"/>
      <c r="C999" s="8"/>
      <c r="D999" s="8"/>
      <c r="E999" s="8"/>
      <c r="F999" s="8"/>
      <c r="G999" s="8"/>
      <c r="H999" s="8"/>
      <c r="I999" s="8"/>
    </row>
    <row r="1000" spans="1:9">
      <c r="A1000" s="7"/>
      <c r="B1000" s="8"/>
      <c r="C1000" s="8"/>
      <c r="D1000" s="8"/>
      <c r="E1000" s="8"/>
      <c r="F1000" s="8"/>
      <c r="G1000" s="8"/>
      <c r="H1000" s="8"/>
      <c r="I1000" s="8"/>
    </row>
    <row r="1001" spans="1:9">
      <c r="A1001" s="7"/>
      <c r="B1001" s="8"/>
      <c r="C1001" s="8"/>
      <c r="D1001" s="8"/>
      <c r="E1001" s="8"/>
      <c r="F1001" s="8"/>
      <c r="G1001" s="8"/>
      <c r="H1001" s="8"/>
      <c r="I1001" s="8"/>
    </row>
    <row r="1002" spans="1:9">
      <c r="A1002" s="7"/>
      <c r="B1002" s="8"/>
      <c r="C1002" s="8"/>
      <c r="D1002" s="8"/>
      <c r="E1002" s="8"/>
      <c r="F1002" s="8"/>
      <c r="G1002" s="8"/>
      <c r="H1002" s="8"/>
      <c r="I1002" s="8"/>
    </row>
  </sheetData>
  <customSheetViews>
    <customSheetView guid="{EE409CCF-41C7-4BE1-8A6A-F342F255A85B}" filter="1" showAutoFilter="1">
      <pageMargins left="0.7" right="0.7" top="0.75" bottom="0.75" header="0.3" footer="0.3"/>
      <autoFilter ref="A1:H2" xr:uid="{8B8A17A7-6A7B-407B-8459-CF2B1A973B88}"/>
    </customSheetView>
  </customSheetViews>
  <hyperlinks>
    <hyperlink ref="F7" r:id="rId1" display="https://rdm.inventos.ru/issues/159051" xr:uid="{00000000-0004-0000-0100-000000000000}"/>
    <hyperlink ref="F8" r:id="rId2" display="https://rdm.inventos.ru/issues/160903" xr:uid="{00000000-0004-0000-0100-000001000000}"/>
    <hyperlink ref="F9" r:id="rId3" display="https://rdm.inventos.ru/issues/161135" xr:uid="{00000000-0004-0000-0100-000002000000}"/>
    <hyperlink ref="F10" r:id="rId4" display="https://rdm.inventos.ru/issues/160903" xr:uid="{00000000-0004-0000-0100-000003000000}"/>
    <hyperlink ref="F11" r:id="rId5" display="https://rdm.inventos.ru/issues/161279" xr:uid="{00000000-0004-0000-0100-000004000000}"/>
    <hyperlink ref="F12" r:id="rId6" display="https://rdm.inventos.ru/issues/161291" xr:uid="{00000000-0004-0000-0100-000005000000}"/>
    <hyperlink ref="F14" r:id="rId7" display="https://rdm.inventos.ru/issues/160551" xr:uid="{00000000-0004-0000-0100-000006000000}"/>
    <hyperlink ref="F15" r:id="rId8" display="https://rdm.inventos.ru/issues/156599" xr:uid="{00000000-0004-0000-0100-000007000000}"/>
    <hyperlink ref="F16" r:id="rId9" display="https://rdm.inventos.ru/issues/156599" xr:uid="{00000000-0004-0000-0100-000008000000}"/>
    <hyperlink ref="F17" r:id="rId10" display="https://rdm.inventos.ru/issues/156599" xr:uid="{00000000-0004-0000-0100-000009000000}"/>
    <hyperlink ref="E18" r:id="rId11" display="https://rdm.inventos.ru/issues/157723" xr:uid="{00000000-0004-0000-0100-00000A000000}"/>
    <hyperlink ref="F20" r:id="rId12" display="https://rdm.inventos.ru/issues/157875" xr:uid="{00000000-0004-0000-0100-00000B000000}"/>
    <hyperlink ref="F21" r:id="rId13" display="https://rdm.inventos.ru/issues/157875" xr:uid="{00000000-0004-0000-0100-00000C000000}"/>
    <hyperlink ref="F22" r:id="rId14" display="https://rdm.inventos.ru/issues/157875" xr:uid="{00000000-0004-0000-0100-00000D000000}"/>
    <hyperlink ref="E23" r:id="rId15" display="https://rdm.inventos.ru/issues/157987" xr:uid="{00000000-0004-0000-0100-00000E000000}"/>
    <hyperlink ref="F23" r:id="rId16" display="https://mm.inventos.ru/inventos/pl/at4z7asgdbdk3kni7yfs6shhkw" xr:uid="{00000000-0004-0000-0100-00000F000000}"/>
    <hyperlink ref="F32" r:id="rId17" display="https://rdm.inventos.ru/issues/156163" xr:uid="{00000000-0004-0000-0100-000010000000}"/>
    <hyperlink ref="F33" r:id="rId18" display="https://rdm.inventos.ru/issues/156475" xr:uid="{00000000-0004-0000-0100-000011000000}"/>
    <hyperlink ref="F34" r:id="rId19" display="https://rdm.inventos.ru/issues/155107" xr:uid="{00000000-0004-0000-0100-000012000000}"/>
    <hyperlink ref="F35" r:id="rId20" display="https://rdm.inventos.ru/issues/155131" xr:uid="{00000000-0004-0000-0100-000013000000}"/>
    <hyperlink ref="F36" r:id="rId21" display="https://rdm.inventos.ru/issues/155467" xr:uid="{00000000-0004-0000-0100-000014000000}"/>
    <hyperlink ref="F37" r:id="rId22" display="https://rdm.inventos.ru/issues/154931" xr:uid="{00000000-0004-0000-0100-000015000000}"/>
    <hyperlink ref="G38" r:id="rId23" display="https://rdm.inventos.ru/issues/152223" xr:uid="{00000000-0004-0000-0100-000016000000}"/>
    <hyperlink ref="F39" r:id="rId24" display="https://rdm.inventos.ru/issues/152371" xr:uid="{00000000-0004-0000-0100-000017000000}"/>
    <hyperlink ref="F40" r:id="rId25" display="https://rdm.inventos.ru/issues/153355" xr:uid="{00000000-0004-0000-0100-000018000000}"/>
    <hyperlink ref="F41" r:id="rId26" display="https://rdm.inventos.ru/issues/149919?issue_count=140&amp;issue_position=1&amp;next_issue_id=148855" xr:uid="{00000000-0004-0000-0100-000019000000}"/>
    <hyperlink ref="F42" r:id="rId27" display="https://rdm.inventos.ru/issues/149955" xr:uid="{00000000-0004-0000-0100-00001A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T393"/>
  <sheetViews>
    <sheetView workbookViewId="0">
      <pane ySplit="1" topLeftCell="A277"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33203125" customWidth="1"/>
    <col min="9" max="9" width="24.21875" customWidth="1"/>
    <col min="10" max="10" width="28.109375" customWidth="1"/>
  </cols>
  <sheetData>
    <row r="1" spans="1:20" ht="39.6">
      <c r="A1" s="11" t="s">
        <v>7</v>
      </c>
      <c r="B1" s="12" t="s">
        <v>8</v>
      </c>
      <c r="C1" s="12" t="s">
        <v>4</v>
      </c>
      <c r="D1" s="12" t="s">
        <v>9</v>
      </c>
      <c r="E1" s="12" t="s">
        <v>10</v>
      </c>
      <c r="F1" s="12" t="s">
        <v>11</v>
      </c>
      <c r="G1" s="13" t="s">
        <v>12</v>
      </c>
      <c r="H1" s="12" t="s">
        <v>13</v>
      </c>
      <c r="I1" s="14" t="s">
        <v>14</v>
      </c>
      <c r="J1" s="14" t="s">
        <v>15</v>
      </c>
      <c r="K1" s="15"/>
      <c r="L1" s="15"/>
      <c r="M1" s="15"/>
      <c r="N1" s="15"/>
      <c r="O1" s="15"/>
      <c r="P1" s="15"/>
      <c r="Q1" s="15"/>
      <c r="R1" s="15"/>
      <c r="S1" s="15"/>
      <c r="T1" s="15"/>
    </row>
    <row r="2" spans="1:20" ht="13.2">
      <c r="A2" s="265">
        <v>46054</v>
      </c>
      <c r="B2" s="16" t="s">
        <v>16</v>
      </c>
      <c r="C2" s="17"/>
      <c r="D2" s="17"/>
      <c r="E2" s="17"/>
      <c r="F2" s="17"/>
      <c r="G2" s="18"/>
      <c r="H2" s="19" t="s">
        <v>17</v>
      </c>
      <c r="I2" s="17"/>
      <c r="J2" s="20"/>
      <c r="K2" s="15"/>
      <c r="L2" s="15"/>
      <c r="M2" s="15"/>
      <c r="N2" s="15"/>
      <c r="O2" s="15"/>
      <c r="P2" s="15"/>
      <c r="Q2" s="15"/>
      <c r="R2" s="15"/>
      <c r="S2" s="15"/>
      <c r="T2" s="15"/>
    </row>
    <row r="3" spans="1:20" ht="79.2">
      <c r="A3" s="266"/>
      <c r="B3" s="16" t="s">
        <v>16</v>
      </c>
      <c r="C3" s="17" t="s">
        <v>18</v>
      </c>
      <c r="D3" s="17" t="s">
        <v>19</v>
      </c>
      <c r="E3" s="17" t="s">
        <v>20</v>
      </c>
      <c r="F3" s="17"/>
      <c r="G3" s="18" t="s">
        <v>21</v>
      </c>
      <c r="H3" s="20" t="s">
        <v>22</v>
      </c>
      <c r="I3" s="17" t="s">
        <v>23</v>
      </c>
      <c r="J3" s="20"/>
      <c r="K3" s="15"/>
      <c r="L3" s="15"/>
      <c r="M3" s="15"/>
      <c r="N3" s="15"/>
      <c r="O3" s="15"/>
      <c r="P3" s="15"/>
      <c r="Q3" s="15"/>
      <c r="R3" s="15"/>
      <c r="S3" s="15"/>
      <c r="T3" s="15"/>
    </row>
    <row r="4" spans="1:20" ht="15.75" customHeight="1">
      <c r="A4" s="266"/>
      <c r="B4" s="16" t="s">
        <v>16</v>
      </c>
      <c r="C4" s="17"/>
      <c r="D4" s="17"/>
      <c r="E4" s="17"/>
      <c r="F4" s="17"/>
      <c r="G4" s="18"/>
      <c r="H4" s="20" t="s">
        <v>24</v>
      </c>
      <c r="I4" s="17"/>
      <c r="J4" s="20"/>
      <c r="K4" s="15"/>
      <c r="L4" s="15"/>
      <c r="M4" s="15"/>
      <c r="N4" s="15"/>
      <c r="O4" s="15"/>
      <c r="P4" s="15"/>
      <c r="Q4" s="15"/>
      <c r="R4" s="15"/>
      <c r="S4" s="15"/>
      <c r="T4" s="15"/>
    </row>
    <row r="5" spans="1:20" ht="13.2">
      <c r="A5" s="266"/>
      <c r="B5" s="16" t="s">
        <v>16</v>
      </c>
      <c r="C5" s="17"/>
      <c r="D5" s="17"/>
      <c r="E5" s="17"/>
      <c r="F5" s="17"/>
      <c r="G5" s="18"/>
      <c r="H5" s="20" t="s">
        <v>25</v>
      </c>
      <c r="I5" s="17"/>
      <c r="J5" s="20"/>
      <c r="K5" s="15"/>
      <c r="L5" s="15"/>
      <c r="M5" s="15"/>
      <c r="N5" s="15"/>
      <c r="O5" s="15"/>
      <c r="P5" s="15"/>
      <c r="Q5" s="15"/>
      <c r="R5" s="15"/>
      <c r="S5" s="15"/>
      <c r="T5" s="15"/>
    </row>
    <row r="6" spans="1:20" ht="13.2">
      <c r="A6" s="266"/>
      <c r="B6" s="16" t="s">
        <v>16</v>
      </c>
      <c r="C6" s="17"/>
      <c r="D6" s="17"/>
      <c r="E6" s="17"/>
      <c r="F6" s="17"/>
      <c r="G6" s="18"/>
      <c r="H6" s="20" t="s">
        <v>26</v>
      </c>
      <c r="I6" s="17"/>
      <c r="J6" s="20"/>
      <c r="K6" s="15"/>
      <c r="L6" s="15"/>
      <c r="M6" s="15"/>
      <c r="N6" s="15"/>
      <c r="O6" s="15"/>
      <c r="P6" s="15"/>
      <c r="Q6" s="15"/>
      <c r="R6" s="15"/>
      <c r="S6" s="15"/>
      <c r="T6" s="15"/>
    </row>
    <row r="7" spans="1:20" ht="13.2">
      <c r="A7" s="266"/>
      <c r="B7" s="16" t="s">
        <v>16</v>
      </c>
      <c r="C7" s="17"/>
      <c r="D7" s="17"/>
      <c r="E7" s="17"/>
      <c r="F7" s="17"/>
      <c r="G7" s="18"/>
      <c r="H7" s="20" t="s">
        <v>27</v>
      </c>
      <c r="I7" s="17"/>
      <c r="J7" s="20"/>
      <c r="K7" s="15"/>
      <c r="L7" s="15"/>
      <c r="M7" s="15"/>
      <c r="N7" s="15"/>
      <c r="O7" s="15"/>
      <c r="P7" s="15"/>
      <c r="Q7" s="15"/>
      <c r="R7" s="15"/>
      <c r="S7" s="15"/>
      <c r="T7" s="15"/>
    </row>
    <row r="8" spans="1:20" ht="13.2">
      <c r="A8" s="266"/>
      <c r="B8" s="16" t="s">
        <v>16</v>
      </c>
      <c r="C8" s="17"/>
      <c r="D8" s="17"/>
      <c r="E8" s="17"/>
      <c r="F8" s="17"/>
      <c r="G8" s="18"/>
      <c r="H8" s="20" t="s">
        <v>28</v>
      </c>
      <c r="I8" s="17"/>
      <c r="J8" s="20"/>
      <c r="K8" s="15"/>
      <c r="L8" s="15"/>
      <c r="M8" s="15"/>
      <c r="N8" s="15"/>
      <c r="O8" s="15"/>
      <c r="P8" s="15"/>
      <c r="Q8" s="15"/>
      <c r="R8" s="15"/>
      <c r="S8" s="15"/>
      <c r="T8" s="15"/>
    </row>
    <row r="9" spans="1:20" ht="13.8">
      <c r="A9" s="266"/>
      <c r="B9" s="16" t="s">
        <v>16</v>
      </c>
      <c r="C9" s="17"/>
      <c r="D9" s="21"/>
      <c r="E9" s="21"/>
      <c r="F9" s="17"/>
      <c r="G9" s="18"/>
      <c r="H9" s="20" t="s">
        <v>29</v>
      </c>
      <c r="I9" s="17"/>
      <c r="J9" s="20"/>
      <c r="K9" s="15"/>
      <c r="L9" s="15"/>
      <c r="M9" s="15"/>
      <c r="N9" s="15"/>
      <c r="O9" s="15"/>
      <c r="P9" s="15"/>
      <c r="Q9" s="15"/>
      <c r="R9" s="15"/>
      <c r="S9" s="15"/>
      <c r="T9" s="15"/>
    </row>
    <row r="10" spans="1:20" ht="13.2">
      <c r="A10" s="266"/>
      <c r="B10" s="16" t="s">
        <v>16</v>
      </c>
      <c r="C10" s="17"/>
      <c r="D10" s="17"/>
      <c r="E10" s="22"/>
      <c r="F10" s="17"/>
      <c r="G10" s="23"/>
      <c r="H10" s="20" t="s">
        <v>30</v>
      </c>
      <c r="I10" s="17"/>
      <c r="J10" s="20"/>
      <c r="K10" s="15"/>
      <c r="L10" s="15"/>
      <c r="M10" s="15"/>
      <c r="N10" s="15"/>
      <c r="O10" s="15"/>
      <c r="P10" s="15"/>
      <c r="Q10" s="15"/>
      <c r="R10" s="15"/>
      <c r="S10" s="15"/>
      <c r="T10" s="15"/>
    </row>
    <row r="11" spans="1:20" ht="105.6">
      <c r="A11" s="266"/>
      <c r="B11" s="16" t="s">
        <v>16</v>
      </c>
      <c r="C11" s="17" t="s">
        <v>18</v>
      </c>
      <c r="D11" s="17" t="s">
        <v>31</v>
      </c>
      <c r="E11" s="17" t="s">
        <v>32</v>
      </c>
      <c r="F11" s="17"/>
      <c r="G11" s="18" t="s">
        <v>33</v>
      </c>
      <c r="H11" s="24" t="s">
        <v>34</v>
      </c>
      <c r="I11" s="17"/>
      <c r="J11" s="20"/>
      <c r="K11" s="15"/>
      <c r="L11" s="15"/>
      <c r="M11" s="15"/>
      <c r="N11" s="15"/>
      <c r="O11" s="15"/>
      <c r="P11" s="15"/>
      <c r="Q11" s="15"/>
      <c r="R11" s="15"/>
      <c r="S11" s="15"/>
      <c r="T11" s="15"/>
    </row>
    <row r="12" spans="1:20" ht="13.2">
      <c r="A12" s="266"/>
      <c r="B12" s="16" t="s">
        <v>16</v>
      </c>
      <c r="C12" s="17"/>
      <c r="D12" s="17"/>
      <c r="E12" s="17"/>
      <c r="F12" s="17"/>
      <c r="G12" s="18"/>
      <c r="H12" s="25" t="s">
        <v>35</v>
      </c>
      <c r="I12" s="17"/>
      <c r="J12" s="20"/>
      <c r="K12" s="15"/>
      <c r="L12" s="15"/>
      <c r="M12" s="15"/>
      <c r="N12" s="15"/>
      <c r="O12" s="15"/>
      <c r="P12" s="15"/>
      <c r="Q12" s="15"/>
      <c r="R12" s="15"/>
      <c r="S12" s="15"/>
      <c r="T12" s="15"/>
    </row>
    <row r="13" spans="1:20" ht="13.2">
      <c r="A13" s="266"/>
      <c r="B13" s="16" t="s">
        <v>16</v>
      </c>
      <c r="C13" s="17"/>
      <c r="D13" s="17"/>
      <c r="E13" s="17"/>
      <c r="F13" s="17"/>
      <c r="G13" s="18"/>
      <c r="H13" s="25" t="s">
        <v>36</v>
      </c>
      <c r="I13" s="17"/>
      <c r="J13" s="20"/>
      <c r="K13" s="15"/>
      <c r="L13" s="15"/>
      <c r="M13" s="15"/>
      <c r="N13" s="15"/>
      <c r="O13" s="15"/>
      <c r="P13" s="15"/>
      <c r="Q13" s="15"/>
      <c r="R13" s="15"/>
      <c r="S13" s="15"/>
      <c r="T13" s="15"/>
    </row>
    <row r="14" spans="1:20" ht="17.25" customHeight="1">
      <c r="A14" s="266"/>
      <c r="B14" s="16" t="s">
        <v>16</v>
      </c>
      <c r="C14" s="17"/>
      <c r="D14" s="17"/>
      <c r="E14" s="22"/>
      <c r="F14" s="17"/>
      <c r="G14" s="18"/>
      <c r="H14" s="25" t="s">
        <v>37</v>
      </c>
      <c r="I14" s="17"/>
      <c r="J14" s="20"/>
      <c r="K14" s="15"/>
      <c r="L14" s="15"/>
      <c r="M14" s="15"/>
      <c r="N14" s="15"/>
      <c r="O14" s="15"/>
      <c r="P14" s="15"/>
      <c r="Q14" s="15"/>
      <c r="R14" s="15"/>
      <c r="S14" s="15"/>
      <c r="T14" s="15"/>
    </row>
    <row r="15" spans="1:20" ht="13.2">
      <c r="A15" s="267"/>
      <c r="B15" s="16" t="s">
        <v>16</v>
      </c>
      <c r="C15" s="17"/>
      <c r="D15" s="17"/>
      <c r="E15" s="17"/>
      <c r="F15" s="17"/>
      <c r="G15" s="18"/>
      <c r="H15" s="25" t="s">
        <v>38</v>
      </c>
      <c r="I15" s="17"/>
      <c r="J15" s="20"/>
      <c r="K15" s="15"/>
      <c r="L15" s="15"/>
      <c r="M15" s="15"/>
      <c r="N15" s="15"/>
      <c r="O15" s="15"/>
      <c r="P15" s="15"/>
      <c r="Q15" s="15"/>
      <c r="R15" s="15"/>
      <c r="S15" s="15"/>
      <c r="T15" s="15"/>
    </row>
    <row r="16" spans="1:20" ht="13.2">
      <c r="A16" s="265">
        <v>46055</v>
      </c>
      <c r="B16" s="16" t="s">
        <v>16</v>
      </c>
      <c r="C16" s="17"/>
      <c r="D16" s="17"/>
      <c r="E16" s="17"/>
      <c r="F16" s="17"/>
      <c r="G16" s="18"/>
      <c r="H16" s="19" t="s">
        <v>17</v>
      </c>
      <c r="I16" s="17"/>
      <c r="J16" s="20"/>
      <c r="K16" s="15"/>
      <c r="L16" s="15"/>
      <c r="M16" s="15"/>
      <c r="N16" s="15"/>
      <c r="O16" s="15"/>
      <c r="P16" s="15"/>
      <c r="Q16" s="15"/>
      <c r="R16" s="15"/>
      <c r="S16" s="15"/>
      <c r="T16" s="15"/>
    </row>
    <row r="17" spans="1:20" ht="13.2">
      <c r="A17" s="266"/>
      <c r="B17" s="16" t="s">
        <v>16</v>
      </c>
      <c r="C17" s="17"/>
      <c r="D17" s="17"/>
      <c r="E17" s="17"/>
      <c r="F17" s="17"/>
      <c r="G17" s="18"/>
      <c r="H17" s="20" t="s">
        <v>22</v>
      </c>
      <c r="I17" s="17"/>
      <c r="J17" s="20"/>
      <c r="K17" s="15"/>
      <c r="L17" s="15"/>
      <c r="M17" s="15"/>
      <c r="N17" s="15"/>
      <c r="O17" s="15"/>
      <c r="P17" s="15"/>
      <c r="Q17" s="15"/>
      <c r="R17" s="15"/>
      <c r="S17" s="15"/>
      <c r="T17" s="15"/>
    </row>
    <row r="18" spans="1:20" ht="17.25" customHeight="1">
      <c r="A18" s="266"/>
      <c r="B18" s="16" t="s">
        <v>16</v>
      </c>
      <c r="C18" s="17"/>
      <c r="D18" s="17"/>
      <c r="E18" s="17"/>
      <c r="F18" s="17"/>
      <c r="G18" s="18"/>
      <c r="H18" s="20" t="s">
        <v>24</v>
      </c>
      <c r="I18" s="17"/>
      <c r="J18" s="20"/>
      <c r="K18" s="15"/>
      <c r="L18" s="15"/>
      <c r="M18" s="15"/>
      <c r="N18" s="15"/>
      <c r="O18" s="15"/>
      <c r="P18" s="15"/>
      <c r="Q18" s="15"/>
      <c r="R18" s="15"/>
      <c r="S18" s="15"/>
      <c r="T18" s="15"/>
    </row>
    <row r="19" spans="1:20" ht="52.8">
      <c r="A19" s="266"/>
      <c r="B19" s="16" t="s">
        <v>16</v>
      </c>
      <c r="C19" s="17" t="s">
        <v>18</v>
      </c>
      <c r="D19" s="17" t="s">
        <v>19</v>
      </c>
      <c r="E19" s="17" t="s">
        <v>39</v>
      </c>
      <c r="F19" s="17"/>
      <c r="G19" s="18" t="s">
        <v>40</v>
      </c>
      <c r="H19" s="17" t="s">
        <v>25</v>
      </c>
      <c r="I19" s="17"/>
      <c r="J19" s="17"/>
      <c r="K19" s="22"/>
      <c r="L19" s="22"/>
      <c r="M19" s="22"/>
      <c r="N19" s="22"/>
      <c r="O19" s="22"/>
      <c r="P19" s="22"/>
      <c r="Q19" s="22"/>
      <c r="R19" s="22"/>
      <c r="S19" s="22"/>
      <c r="T19" s="22"/>
    </row>
    <row r="20" spans="1:20" ht="13.2">
      <c r="A20" s="266"/>
      <c r="B20" s="16" t="s">
        <v>16</v>
      </c>
      <c r="C20" s="17"/>
      <c r="D20" s="17"/>
      <c r="E20" s="17"/>
      <c r="F20" s="17"/>
      <c r="G20" s="18"/>
      <c r="H20" s="20" t="s">
        <v>26</v>
      </c>
      <c r="I20" s="17"/>
      <c r="J20" s="20"/>
      <c r="K20" s="15"/>
      <c r="L20" s="15"/>
      <c r="M20" s="15"/>
      <c r="N20" s="15"/>
      <c r="O20" s="15"/>
      <c r="P20" s="15"/>
      <c r="Q20" s="15"/>
      <c r="R20" s="15"/>
      <c r="S20" s="15"/>
      <c r="T20" s="15"/>
    </row>
    <row r="21" spans="1:20" ht="13.2">
      <c r="A21" s="266"/>
      <c r="B21" s="16" t="s">
        <v>16</v>
      </c>
      <c r="C21" s="17"/>
      <c r="D21" s="17"/>
      <c r="E21" s="22"/>
      <c r="F21" s="22"/>
      <c r="G21" s="18"/>
      <c r="H21" s="20" t="s">
        <v>27</v>
      </c>
      <c r="I21" s="17"/>
      <c r="J21" s="20"/>
      <c r="K21" s="15"/>
      <c r="L21" s="15"/>
      <c r="M21" s="15"/>
      <c r="N21" s="15"/>
      <c r="O21" s="15"/>
      <c r="P21" s="15"/>
      <c r="Q21" s="15"/>
      <c r="R21" s="15"/>
      <c r="S21" s="15"/>
      <c r="T21" s="15"/>
    </row>
    <row r="22" spans="1:20" ht="13.2">
      <c r="A22" s="266"/>
      <c r="B22" s="16" t="s">
        <v>16</v>
      </c>
      <c r="C22" s="17"/>
      <c r="D22" s="17"/>
      <c r="E22" s="17"/>
      <c r="F22" s="17"/>
      <c r="G22" s="18"/>
      <c r="H22" s="20" t="s">
        <v>28</v>
      </c>
      <c r="I22" s="17"/>
      <c r="J22" s="20"/>
      <c r="K22" s="15"/>
      <c r="L22" s="15"/>
      <c r="M22" s="15"/>
      <c r="N22" s="15"/>
      <c r="O22" s="15"/>
      <c r="P22" s="15"/>
      <c r="Q22" s="15"/>
      <c r="R22" s="15"/>
      <c r="S22" s="15"/>
      <c r="T22" s="15"/>
    </row>
    <row r="23" spans="1:20" ht="13.2">
      <c r="A23" s="266"/>
      <c r="B23" s="16" t="s">
        <v>16</v>
      </c>
      <c r="C23" s="17"/>
      <c r="D23" s="17"/>
      <c r="E23" s="17"/>
      <c r="F23" s="17"/>
      <c r="G23" s="18"/>
      <c r="H23" s="20" t="s">
        <v>29</v>
      </c>
      <c r="I23" s="17"/>
      <c r="J23" s="20"/>
      <c r="K23" s="15"/>
      <c r="L23" s="15"/>
      <c r="M23" s="15"/>
      <c r="N23" s="15"/>
      <c r="O23" s="15"/>
      <c r="P23" s="15"/>
      <c r="Q23" s="15"/>
      <c r="R23" s="15"/>
      <c r="S23" s="15"/>
      <c r="T23" s="15"/>
    </row>
    <row r="24" spans="1:20" ht="13.2">
      <c r="A24" s="266"/>
      <c r="B24" s="16" t="s">
        <v>16</v>
      </c>
      <c r="C24" s="17"/>
      <c r="D24" s="17"/>
      <c r="E24" s="17"/>
      <c r="F24" s="17"/>
      <c r="G24" s="18"/>
      <c r="H24" s="20" t="s">
        <v>30</v>
      </c>
      <c r="I24" s="17"/>
      <c r="J24" s="20"/>
      <c r="K24" s="15"/>
      <c r="L24" s="15"/>
      <c r="M24" s="15"/>
      <c r="N24" s="15"/>
      <c r="O24" s="15"/>
      <c r="P24" s="15"/>
      <c r="Q24" s="15"/>
      <c r="R24" s="15"/>
      <c r="S24" s="15"/>
      <c r="T24" s="15"/>
    </row>
    <row r="25" spans="1:20" ht="13.2">
      <c r="A25" s="266"/>
      <c r="B25" s="16" t="s">
        <v>16</v>
      </c>
      <c r="C25" s="17" t="s">
        <v>41</v>
      </c>
      <c r="D25" s="17" t="s">
        <v>19</v>
      </c>
      <c r="E25" s="17"/>
      <c r="F25" s="17"/>
      <c r="G25" s="26" t="s">
        <v>42</v>
      </c>
      <c r="H25" s="27" t="s">
        <v>34</v>
      </c>
      <c r="I25" s="17" t="s">
        <v>43</v>
      </c>
      <c r="J25" s="17"/>
      <c r="K25" s="22"/>
      <c r="L25" s="22"/>
      <c r="M25" s="22"/>
      <c r="N25" s="22"/>
      <c r="O25" s="22"/>
      <c r="P25" s="22"/>
      <c r="Q25" s="22"/>
      <c r="R25" s="22"/>
      <c r="S25" s="22"/>
      <c r="T25" s="22"/>
    </row>
    <row r="26" spans="1:20" ht="18" customHeight="1">
      <c r="A26" s="266"/>
      <c r="B26" s="16" t="s">
        <v>16</v>
      </c>
      <c r="C26" s="17" t="s">
        <v>44</v>
      </c>
      <c r="D26" s="17" t="s">
        <v>19</v>
      </c>
      <c r="E26" s="17" t="s">
        <v>45</v>
      </c>
      <c r="F26" s="17"/>
      <c r="G26" s="26" t="s">
        <v>46</v>
      </c>
      <c r="H26" s="28" t="s">
        <v>35</v>
      </c>
      <c r="I26" s="17" t="s">
        <v>23</v>
      </c>
      <c r="J26" s="17"/>
      <c r="K26" s="22"/>
      <c r="L26" s="22"/>
      <c r="M26" s="22"/>
      <c r="N26" s="22"/>
      <c r="O26" s="22"/>
      <c r="P26" s="22"/>
      <c r="Q26" s="22"/>
      <c r="R26" s="22"/>
      <c r="S26" s="22"/>
      <c r="T26" s="22"/>
    </row>
    <row r="27" spans="1:20" ht="16.5" customHeight="1">
      <c r="A27" s="266"/>
      <c r="B27" s="16" t="s">
        <v>16</v>
      </c>
      <c r="C27" s="17" t="s">
        <v>41</v>
      </c>
      <c r="D27" s="17" t="s">
        <v>19</v>
      </c>
      <c r="E27" s="17" t="s">
        <v>47</v>
      </c>
      <c r="F27" s="17"/>
      <c r="G27" s="29" t="s">
        <v>48</v>
      </c>
      <c r="H27" s="25" t="s">
        <v>36</v>
      </c>
      <c r="I27" s="17" t="s">
        <v>23</v>
      </c>
      <c r="J27" s="20"/>
      <c r="K27" s="15"/>
      <c r="L27" s="15"/>
      <c r="M27" s="15"/>
      <c r="N27" s="15"/>
      <c r="O27" s="15"/>
      <c r="P27" s="15"/>
      <c r="Q27" s="15"/>
      <c r="R27" s="15"/>
      <c r="S27" s="15"/>
      <c r="T27" s="15"/>
    </row>
    <row r="28" spans="1:20" ht="13.2">
      <c r="A28" s="266"/>
      <c r="B28" s="16" t="s">
        <v>16</v>
      </c>
      <c r="C28" s="17"/>
      <c r="D28" s="17"/>
      <c r="E28" s="17"/>
      <c r="F28" s="17"/>
      <c r="G28" s="29"/>
      <c r="H28" s="25" t="s">
        <v>37</v>
      </c>
      <c r="I28" s="17"/>
      <c r="J28" s="20"/>
      <c r="K28" s="15"/>
      <c r="L28" s="15"/>
      <c r="M28" s="15"/>
      <c r="N28" s="15"/>
      <c r="O28" s="15"/>
      <c r="P28" s="15"/>
      <c r="Q28" s="15"/>
      <c r="R28" s="15"/>
      <c r="S28" s="15"/>
      <c r="T28" s="15"/>
    </row>
    <row r="29" spans="1:20" ht="13.2">
      <c r="A29" s="267"/>
      <c r="B29" s="16" t="s">
        <v>16</v>
      </c>
      <c r="C29" s="17"/>
      <c r="D29" s="17"/>
      <c r="E29" s="17"/>
      <c r="F29" s="17"/>
      <c r="G29" s="18"/>
      <c r="H29" s="25" t="s">
        <v>38</v>
      </c>
      <c r="I29" s="17"/>
      <c r="J29" s="20"/>
      <c r="K29" s="15"/>
      <c r="L29" s="15"/>
      <c r="M29" s="15"/>
      <c r="N29" s="15"/>
      <c r="O29" s="15"/>
      <c r="P29" s="15"/>
      <c r="Q29" s="15"/>
      <c r="R29" s="15"/>
      <c r="S29" s="15"/>
      <c r="T29" s="15"/>
    </row>
    <row r="30" spans="1:20" ht="118.8">
      <c r="A30" s="265">
        <v>46056</v>
      </c>
      <c r="B30" s="16" t="s">
        <v>16</v>
      </c>
      <c r="C30" s="17" t="s">
        <v>18</v>
      </c>
      <c r="D30" s="17" t="s">
        <v>19</v>
      </c>
      <c r="E30" s="17"/>
      <c r="F30" s="17"/>
      <c r="G30" s="18" t="s">
        <v>49</v>
      </c>
      <c r="H30" s="19" t="s">
        <v>17</v>
      </c>
      <c r="I30" s="17" t="s">
        <v>43</v>
      </c>
      <c r="J30" s="20"/>
      <c r="K30" s="15"/>
      <c r="L30" s="15"/>
      <c r="M30" s="15"/>
      <c r="N30" s="15"/>
      <c r="O30" s="15"/>
      <c r="P30" s="15"/>
      <c r="Q30" s="15"/>
      <c r="R30" s="15"/>
      <c r="S30" s="15"/>
      <c r="T30" s="15"/>
    </row>
    <row r="31" spans="1:20" ht="13.2">
      <c r="A31" s="266"/>
      <c r="B31" s="16" t="s">
        <v>16</v>
      </c>
      <c r="C31" s="17"/>
      <c r="D31" s="17"/>
      <c r="E31" s="17"/>
      <c r="F31" s="17"/>
      <c r="G31" s="18"/>
      <c r="H31" s="20" t="s">
        <v>22</v>
      </c>
      <c r="I31" s="17"/>
      <c r="J31" s="20"/>
      <c r="K31" s="15"/>
      <c r="L31" s="15"/>
      <c r="M31" s="15"/>
      <c r="N31" s="15"/>
      <c r="O31" s="15"/>
      <c r="P31" s="15"/>
      <c r="Q31" s="15"/>
      <c r="R31" s="15"/>
      <c r="S31" s="15"/>
      <c r="T31" s="15"/>
    </row>
    <row r="32" spans="1:20" ht="13.2">
      <c r="A32" s="266"/>
      <c r="B32" s="16" t="s">
        <v>16</v>
      </c>
      <c r="C32" s="16"/>
      <c r="D32" s="16"/>
      <c r="E32" s="30"/>
      <c r="F32" s="16"/>
      <c r="G32" s="31"/>
      <c r="H32" s="20" t="s">
        <v>24</v>
      </c>
      <c r="I32" s="17"/>
      <c r="J32" s="20"/>
      <c r="K32" s="15"/>
      <c r="L32" s="15"/>
      <c r="M32" s="15"/>
      <c r="N32" s="15"/>
      <c r="O32" s="15"/>
      <c r="P32" s="15"/>
      <c r="Q32" s="15"/>
      <c r="R32" s="15"/>
      <c r="S32" s="15"/>
      <c r="T32" s="15"/>
    </row>
    <row r="33" spans="1:20" ht="13.2">
      <c r="A33" s="266"/>
      <c r="B33" s="16" t="s">
        <v>16</v>
      </c>
      <c r="C33" s="16"/>
      <c r="D33" s="16"/>
      <c r="E33" s="16"/>
      <c r="F33" s="16"/>
      <c r="G33" s="26"/>
      <c r="H33" s="20" t="s">
        <v>25</v>
      </c>
      <c r="I33" s="17"/>
      <c r="J33" s="20"/>
      <c r="K33" s="15"/>
      <c r="L33" s="15"/>
      <c r="M33" s="15"/>
      <c r="N33" s="15"/>
      <c r="O33" s="15"/>
      <c r="P33" s="15"/>
      <c r="Q33" s="15"/>
      <c r="R33" s="15"/>
      <c r="S33" s="15"/>
      <c r="T33" s="15"/>
    </row>
    <row r="34" spans="1:20" ht="13.2">
      <c r="A34" s="266"/>
      <c r="B34" s="16" t="s">
        <v>16</v>
      </c>
      <c r="C34" s="17"/>
      <c r="D34" s="17"/>
      <c r="E34" s="17"/>
      <c r="F34" s="17"/>
      <c r="G34" s="18"/>
      <c r="H34" s="20" t="s">
        <v>26</v>
      </c>
      <c r="I34" s="17"/>
      <c r="J34" s="20"/>
      <c r="K34" s="15"/>
      <c r="L34" s="15"/>
      <c r="M34" s="15"/>
      <c r="N34" s="15"/>
      <c r="O34" s="15"/>
      <c r="P34" s="15"/>
      <c r="Q34" s="15"/>
      <c r="R34" s="15"/>
      <c r="S34" s="15"/>
      <c r="T34" s="15"/>
    </row>
    <row r="35" spans="1:20" ht="118.8">
      <c r="A35" s="266"/>
      <c r="B35" s="16" t="s">
        <v>16</v>
      </c>
      <c r="C35" s="17" t="s">
        <v>18</v>
      </c>
      <c r="D35" s="17" t="s">
        <v>19</v>
      </c>
      <c r="E35" s="17"/>
      <c r="F35" s="17"/>
      <c r="G35" s="18" t="s">
        <v>50</v>
      </c>
      <c r="H35" s="20" t="s">
        <v>27</v>
      </c>
      <c r="I35" s="17" t="s">
        <v>43</v>
      </c>
      <c r="J35" s="20"/>
      <c r="K35" s="15"/>
      <c r="L35" s="15"/>
      <c r="M35" s="15"/>
      <c r="N35" s="15"/>
      <c r="O35" s="15"/>
      <c r="P35" s="15"/>
      <c r="Q35" s="15"/>
      <c r="R35" s="15"/>
      <c r="S35" s="15"/>
      <c r="T35" s="15"/>
    </row>
    <row r="36" spans="1:20" ht="13.2">
      <c r="A36" s="266"/>
      <c r="B36" s="16" t="s">
        <v>16</v>
      </c>
      <c r="C36" s="17"/>
      <c r="D36" s="17"/>
      <c r="E36" s="17"/>
      <c r="F36" s="17"/>
      <c r="G36" s="18"/>
      <c r="H36" s="20" t="s">
        <v>28</v>
      </c>
      <c r="I36" s="17"/>
      <c r="J36" s="20"/>
      <c r="K36" s="15"/>
      <c r="L36" s="15"/>
      <c r="M36" s="15"/>
      <c r="N36" s="15"/>
      <c r="O36" s="15"/>
      <c r="P36" s="15"/>
      <c r="Q36" s="15"/>
      <c r="R36" s="15"/>
      <c r="S36" s="15"/>
      <c r="T36" s="15"/>
    </row>
    <row r="37" spans="1:20" ht="13.2">
      <c r="A37" s="266"/>
      <c r="B37" s="16" t="s">
        <v>16</v>
      </c>
      <c r="C37" s="17"/>
      <c r="D37" s="17"/>
      <c r="E37" s="17"/>
      <c r="F37" s="17"/>
      <c r="G37" s="18"/>
      <c r="H37" s="20" t="s">
        <v>29</v>
      </c>
      <c r="I37" s="17"/>
      <c r="J37" s="20"/>
      <c r="K37" s="15"/>
      <c r="L37" s="15"/>
      <c r="M37" s="15"/>
      <c r="N37" s="15"/>
      <c r="O37" s="15"/>
      <c r="P37" s="15"/>
      <c r="Q37" s="15"/>
      <c r="R37" s="15"/>
      <c r="S37" s="15"/>
      <c r="T37" s="15"/>
    </row>
    <row r="38" spans="1:20" ht="13.2">
      <c r="A38" s="266"/>
      <c r="B38" s="16" t="s">
        <v>16</v>
      </c>
      <c r="C38" s="17"/>
      <c r="D38" s="17"/>
      <c r="E38" s="17"/>
      <c r="F38" s="17"/>
      <c r="G38" s="26"/>
      <c r="H38" s="20" t="s">
        <v>30</v>
      </c>
      <c r="I38" s="17"/>
      <c r="J38" s="20"/>
      <c r="K38" s="15"/>
      <c r="L38" s="15"/>
      <c r="M38" s="15"/>
      <c r="N38" s="15"/>
      <c r="O38" s="15"/>
      <c r="P38" s="15"/>
      <c r="Q38" s="15"/>
      <c r="R38" s="15"/>
      <c r="S38" s="15"/>
      <c r="T38" s="15"/>
    </row>
    <row r="39" spans="1:20" ht="13.2">
      <c r="A39" s="266"/>
      <c r="B39" s="16" t="s">
        <v>16</v>
      </c>
      <c r="C39" s="17"/>
      <c r="D39" s="17"/>
      <c r="E39" s="17"/>
      <c r="F39" s="17"/>
      <c r="G39" s="26"/>
      <c r="H39" s="24" t="s">
        <v>34</v>
      </c>
      <c r="I39" s="17"/>
      <c r="J39" s="20"/>
      <c r="K39" s="15"/>
      <c r="L39" s="15"/>
      <c r="M39" s="15"/>
      <c r="N39" s="15"/>
      <c r="O39" s="15"/>
      <c r="P39" s="15"/>
      <c r="Q39" s="15"/>
      <c r="R39" s="15"/>
      <c r="S39" s="15"/>
      <c r="T39" s="15"/>
    </row>
    <row r="40" spans="1:20" ht="13.2">
      <c r="A40" s="266"/>
      <c r="B40" s="16" t="s">
        <v>16</v>
      </c>
      <c r="C40" s="17"/>
      <c r="D40" s="17"/>
      <c r="E40" s="17"/>
      <c r="F40" s="16"/>
      <c r="G40" s="26"/>
      <c r="H40" s="25" t="s">
        <v>35</v>
      </c>
      <c r="I40" s="17"/>
      <c r="J40" s="20"/>
      <c r="K40" s="15"/>
      <c r="L40" s="15"/>
      <c r="M40" s="15"/>
      <c r="N40" s="15"/>
      <c r="O40" s="15"/>
      <c r="P40" s="15"/>
      <c r="Q40" s="15"/>
      <c r="R40" s="15"/>
      <c r="S40" s="15"/>
      <c r="T40" s="15"/>
    </row>
    <row r="41" spans="1:20" ht="16.5" customHeight="1">
      <c r="A41" s="266"/>
      <c r="B41" s="16" t="s">
        <v>16</v>
      </c>
      <c r="C41" s="17"/>
      <c r="D41" s="17"/>
      <c r="E41" s="17"/>
      <c r="F41" s="17"/>
      <c r="G41" s="18"/>
      <c r="H41" s="25" t="s">
        <v>36</v>
      </c>
      <c r="I41" s="17"/>
      <c r="J41" s="20"/>
      <c r="K41" s="15"/>
      <c r="L41" s="15"/>
      <c r="M41" s="15"/>
      <c r="N41" s="15"/>
      <c r="O41" s="15"/>
      <c r="P41" s="15"/>
      <c r="Q41" s="15"/>
      <c r="R41" s="15"/>
      <c r="S41" s="15"/>
      <c r="T41" s="15"/>
    </row>
    <row r="42" spans="1:20" ht="13.2">
      <c r="A42" s="266"/>
      <c r="B42" s="16" t="s">
        <v>16</v>
      </c>
      <c r="C42" s="17"/>
      <c r="D42" s="17"/>
      <c r="E42" s="17"/>
      <c r="F42" s="17"/>
      <c r="G42" s="18"/>
      <c r="H42" s="25" t="s">
        <v>37</v>
      </c>
      <c r="I42" s="17"/>
      <c r="J42" s="20"/>
      <c r="K42" s="15"/>
      <c r="L42" s="15"/>
      <c r="M42" s="15"/>
      <c r="N42" s="15"/>
      <c r="O42" s="15"/>
      <c r="P42" s="15"/>
      <c r="Q42" s="15"/>
      <c r="R42" s="15"/>
      <c r="S42" s="15"/>
      <c r="T42" s="15"/>
    </row>
    <row r="43" spans="1:20" ht="13.2">
      <c r="A43" s="267"/>
      <c r="B43" s="16" t="s">
        <v>16</v>
      </c>
      <c r="C43" s="17"/>
      <c r="D43" s="17"/>
      <c r="E43" s="17"/>
      <c r="F43" s="17"/>
      <c r="G43" s="26"/>
      <c r="H43" s="25" t="s">
        <v>38</v>
      </c>
      <c r="I43" s="17"/>
      <c r="J43" s="20"/>
      <c r="K43" s="15"/>
      <c r="L43" s="15"/>
      <c r="M43" s="15"/>
      <c r="N43" s="15"/>
      <c r="O43" s="15"/>
      <c r="P43" s="15"/>
      <c r="Q43" s="15"/>
      <c r="R43" s="15"/>
      <c r="S43" s="15"/>
      <c r="T43" s="15"/>
    </row>
    <row r="44" spans="1:20" ht="66">
      <c r="A44" s="265">
        <v>46057</v>
      </c>
      <c r="B44" s="16" t="s">
        <v>51</v>
      </c>
      <c r="C44" s="17" t="s">
        <v>18</v>
      </c>
      <c r="D44" s="17" t="s">
        <v>19</v>
      </c>
      <c r="E44" s="17" t="s">
        <v>52</v>
      </c>
      <c r="F44" s="17"/>
      <c r="G44" s="26" t="s">
        <v>53</v>
      </c>
      <c r="H44" s="19" t="s">
        <v>17</v>
      </c>
      <c r="I44" s="17" t="s">
        <v>23</v>
      </c>
      <c r="J44" s="20"/>
      <c r="K44" s="15"/>
      <c r="L44" s="15"/>
      <c r="M44" s="15"/>
      <c r="N44" s="15"/>
      <c r="O44" s="15"/>
      <c r="P44" s="15"/>
      <c r="Q44" s="15"/>
      <c r="R44" s="15"/>
      <c r="S44" s="15"/>
      <c r="T44" s="15"/>
    </row>
    <row r="45" spans="1:20" ht="13.8">
      <c r="A45" s="266"/>
      <c r="B45" s="16" t="s">
        <v>51</v>
      </c>
      <c r="C45" s="17" t="s">
        <v>54</v>
      </c>
      <c r="D45" s="17" t="s">
        <v>19</v>
      </c>
      <c r="E45" s="18" t="s">
        <v>55</v>
      </c>
      <c r="F45" s="21"/>
      <c r="G45" s="26" t="s">
        <v>56</v>
      </c>
      <c r="H45" s="20" t="s">
        <v>22</v>
      </c>
      <c r="I45" s="17" t="s">
        <v>23</v>
      </c>
      <c r="J45" s="20"/>
      <c r="K45" s="15"/>
      <c r="L45" s="15"/>
      <c r="M45" s="15"/>
      <c r="N45" s="15"/>
      <c r="O45" s="15"/>
      <c r="P45" s="15"/>
      <c r="Q45" s="15"/>
      <c r="R45" s="15"/>
      <c r="S45" s="15"/>
      <c r="T45" s="15"/>
    </row>
    <row r="46" spans="1:20" ht="17.25" customHeight="1">
      <c r="A46" s="266"/>
      <c r="B46" s="16" t="s">
        <v>51</v>
      </c>
      <c r="C46" s="17" t="s">
        <v>18</v>
      </c>
      <c r="D46" s="17" t="s">
        <v>19</v>
      </c>
      <c r="E46" s="17" t="s">
        <v>57</v>
      </c>
      <c r="F46" s="17"/>
      <c r="G46" s="18" t="s">
        <v>58</v>
      </c>
      <c r="H46" s="20" t="s">
        <v>24</v>
      </c>
      <c r="I46" s="17" t="s">
        <v>43</v>
      </c>
      <c r="J46" s="32" t="s">
        <v>59</v>
      </c>
      <c r="K46" s="15"/>
      <c r="L46" s="15"/>
      <c r="M46" s="15"/>
      <c r="N46" s="15"/>
      <c r="O46" s="15"/>
      <c r="P46" s="15"/>
      <c r="Q46" s="15"/>
      <c r="R46" s="15"/>
      <c r="S46" s="15"/>
      <c r="T46" s="15"/>
    </row>
    <row r="47" spans="1:20" ht="145.19999999999999">
      <c r="A47" s="266"/>
      <c r="B47" s="16" t="s">
        <v>51</v>
      </c>
      <c r="C47" s="17" t="s">
        <v>54</v>
      </c>
      <c r="D47" s="17" t="s">
        <v>19</v>
      </c>
      <c r="E47" s="17" t="s">
        <v>60</v>
      </c>
      <c r="F47" s="17"/>
      <c r="G47" s="18" t="s">
        <v>61</v>
      </c>
      <c r="H47" s="20" t="s">
        <v>25</v>
      </c>
      <c r="I47" s="17" t="s">
        <v>62</v>
      </c>
      <c r="J47" s="20"/>
      <c r="K47" s="15"/>
      <c r="L47" s="15"/>
      <c r="M47" s="15"/>
      <c r="N47" s="15"/>
      <c r="O47" s="15"/>
      <c r="P47" s="15"/>
      <c r="Q47" s="15"/>
      <c r="R47" s="15"/>
      <c r="S47" s="15"/>
      <c r="T47" s="15"/>
    </row>
    <row r="48" spans="1:20" ht="92.4">
      <c r="A48" s="266"/>
      <c r="B48" s="16" t="s">
        <v>51</v>
      </c>
      <c r="C48" s="17" t="s">
        <v>54</v>
      </c>
      <c r="D48" s="17" t="s">
        <v>19</v>
      </c>
      <c r="E48" s="20" t="s">
        <v>63</v>
      </c>
      <c r="F48" s="33"/>
      <c r="G48" s="18" t="s">
        <v>64</v>
      </c>
      <c r="H48" s="20" t="s">
        <v>26</v>
      </c>
      <c r="I48" s="17" t="s">
        <v>23</v>
      </c>
      <c r="J48" s="20"/>
      <c r="K48" s="15"/>
      <c r="L48" s="15"/>
      <c r="M48" s="15"/>
      <c r="N48" s="15"/>
      <c r="O48" s="15"/>
      <c r="P48" s="15"/>
      <c r="Q48" s="15"/>
      <c r="R48" s="15"/>
      <c r="S48" s="15"/>
      <c r="T48" s="15"/>
    </row>
    <row r="49" spans="1:20" ht="16.5" customHeight="1">
      <c r="A49" s="266"/>
      <c r="B49" s="16" t="s">
        <v>51</v>
      </c>
      <c r="C49" s="17" t="s">
        <v>54</v>
      </c>
      <c r="D49" s="17" t="s">
        <v>19</v>
      </c>
      <c r="E49" s="18" t="s">
        <v>55</v>
      </c>
      <c r="F49" s="17"/>
      <c r="G49" s="18" t="s">
        <v>65</v>
      </c>
      <c r="H49" s="20" t="s">
        <v>27</v>
      </c>
      <c r="I49" s="17" t="s">
        <v>23</v>
      </c>
      <c r="J49" s="20"/>
      <c r="K49" s="15"/>
      <c r="L49" s="15"/>
      <c r="M49" s="15"/>
      <c r="N49" s="15"/>
      <c r="O49" s="15"/>
      <c r="P49" s="15"/>
      <c r="Q49" s="15"/>
      <c r="R49" s="15"/>
      <c r="S49" s="15"/>
      <c r="T49" s="15"/>
    </row>
    <row r="50" spans="1:20" ht="18" customHeight="1">
      <c r="A50" s="266"/>
      <c r="B50" s="16" t="s">
        <v>51</v>
      </c>
      <c r="C50" s="17"/>
      <c r="D50" s="17"/>
      <c r="E50" s="17"/>
      <c r="F50" s="17"/>
      <c r="G50" s="18"/>
      <c r="H50" s="20" t="s">
        <v>28</v>
      </c>
      <c r="I50" s="17"/>
      <c r="J50" s="20"/>
      <c r="K50" s="15"/>
      <c r="L50" s="15"/>
      <c r="M50" s="15"/>
      <c r="N50" s="15"/>
      <c r="O50" s="15"/>
      <c r="P50" s="15"/>
      <c r="Q50" s="15"/>
      <c r="R50" s="15"/>
      <c r="S50" s="15"/>
      <c r="T50" s="15"/>
    </row>
    <row r="51" spans="1:20" ht="13.2">
      <c r="A51" s="266"/>
      <c r="B51" s="16" t="s">
        <v>51</v>
      </c>
      <c r="C51" s="17"/>
      <c r="D51" s="17"/>
      <c r="E51" s="17"/>
      <c r="F51" s="17"/>
      <c r="G51" s="18"/>
      <c r="H51" s="20" t="s">
        <v>29</v>
      </c>
      <c r="I51" s="17"/>
      <c r="J51" s="20"/>
      <c r="K51" s="15"/>
      <c r="L51" s="15"/>
      <c r="M51" s="15"/>
      <c r="N51" s="15"/>
      <c r="O51" s="15"/>
      <c r="P51" s="15"/>
      <c r="Q51" s="15"/>
      <c r="R51" s="15"/>
      <c r="S51" s="15"/>
      <c r="T51" s="15"/>
    </row>
    <row r="52" spans="1:20" ht="13.2">
      <c r="A52" s="266"/>
      <c r="B52" s="16" t="s">
        <v>51</v>
      </c>
      <c r="C52" s="17"/>
      <c r="D52" s="17"/>
      <c r="E52" s="17"/>
      <c r="F52" s="17"/>
      <c r="G52" s="18"/>
      <c r="H52" s="20" t="s">
        <v>30</v>
      </c>
      <c r="I52" s="17"/>
      <c r="J52" s="20"/>
      <c r="K52" s="15"/>
      <c r="L52" s="15"/>
      <c r="M52" s="15"/>
      <c r="N52" s="15"/>
      <c r="O52" s="15"/>
      <c r="P52" s="15"/>
      <c r="Q52" s="15"/>
      <c r="R52" s="15"/>
      <c r="S52" s="15"/>
      <c r="T52" s="15"/>
    </row>
    <row r="53" spans="1:20" ht="13.2">
      <c r="A53" s="266"/>
      <c r="B53" s="16" t="s">
        <v>51</v>
      </c>
      <c r="C53" s="17"/>
      <c r="D53" s="17"/>
      <c r="E53" s="17"/>
      <c r="F53" s="17"/>
      <c r="G53" s="18"/>
      <c r="H53" s="24" t="s">
        <v>34</v>
      </c>
      <c r="I53" s="17"/>
      <c r="J53" s="20"/>
      <c r="K53" s="15"/>
      <c r="L53" s="15"/>
      <c r="M53" s="15"/>
      <c r="N53" s="15"/>
      <c r="O53" s="15"/>
      <c r="P53" s="15"/>
      <c r="Q53" s="15"/>
      <c r="R53" s="15"/>
      <c r="S53" s="15"/>
      <c r="T53" s="15"/>
    </row>
    <row r="54" spans="1:20" ht="52.8">
      <c r="A54" s="266"/>
      <c r="B54" s="16" t="s">
        <v>51</v>
      </c>
      <c r="C54" s="17" t="s">
        <v>44</v>
      </c>
      <c r="D54" s="17" t="s">
        <v>19</v>
      </c>
      <c r="E54" s="17" t="s">
        <v>66</v>
      </c>
      <c r="F54" s="17"/>
      <c r="G54" s="18" t="s">
        <v>67</v>
      </c>
      <c r="H54" s="25" t="s">
        <v>35</v>
      </c>
      <c r="I54" s="17" t="s">
        <v>23</v>
      </c>
      <c r="J54" s="20"/>
      <c r="K54" s="15"/>
      <c r="L54" s="15"/>
      <c r="M54" s="15"/>
      <c r="N54" s="15"/>
      <c r="O54" s="15"/>
      <c r="P54" s="15"/>
      <c r="Q54" s="15"/>
      <c r="R54" s="15"/>
      <c r="S54" s="15"/>
      <c r="T54" s="15"/>
    </row>
    <row r="55" spans="1:20" ht="18" customHeight="1">
      <c r="A55" s="266"/>
      <c r="B55" s="16" t="s">
        <v>51</v>
      </c>
      <c r="C55" s="17"/>
      <c r="D55" s="17"/>
      <c r="E55" s="17"/>
      <c r="F55" s="17"/>
      <c r="G55" s="18"/>
      <c r="H55" s="25" t="s">
        <v>36</v>
      </c>
      <c r="I55" s="17"/>
      <c r="J55" s="20"/>
      <c r="K55" s="15"/>
      <c r="L55" s="15"/>
      <c r="M55" s="15"/>
      <c r="N55" s="15"/>
      <c r="O55" s="15"/>
      <c r="P55" s="15"/>
      <c r="Q55" s="15"/>
      <c r="R55" s="15"/>
      <c r="S55" s="15"/>
      <c r="T55" s="15"/>
    </row>
    <row r="56" spans="1:20" ht="13.2">
      <c r="A56" s="266"/>
      <c r="B56" s="16" t="s">
        <v>51</v>
      </c>
      <c r="C56" s="17"/>
      <c r="D56" s="17"/>
      <c r="E56" s="17"/>
      <c r="F56" s="17"/>
      <c r="G56" s="18"/>
      <c r="H56" s="25" t="s">
        <v>37</v>
      </c>
      <c r="I56" s="17"/>
      <c r="J56" s="20"/>
      <c r="K56" s="15"/>
      <c r="L56" s="15"/>
      <c r="M56" s="15"/>
      <c r="N56" s="15"/>
      <c r="O56" s="15"/>
      <c r="P56" s="15"/>
      <c r="Q56" s="15"/>
      <c r="R56" s="15"/>
      <c r="S56" s="15"/>
      <c r="T56" s="15"/>
    </row>
    <row r="57" spans="1:20" ht="13.2">
      <c r="A57" s="267"/>
      <c r="B57" s="16" t="s">
        <v>51</v>
      </c>
      <c r="C57" s="17"/>
      <c r="D57" s="17"/>
      <c r="E57" s="17"/>
      <c r="F57" s="17"/>
      <c r="G57" s="18"/>
      <c r="H57" s="25" t="s">
        <v>38</v>
      </c>
      <c r="I57" s="17"/>
      <c r="J57" s="20"/>
      <c r="K57" s="15"/>
      <c r="L57" s="15"/>
      <c r="M57" s="15"/>
      <c r="N57" s="15"/>
      <c r="O57" s="15"/>
      <c r="P57" s="15"/>
      <c r="Q57" s="15"/>
      <c r="R57" s="15"/>
      <c r="S57" s="15"/>
      <c r="T57" s="15"/>
    </row>
    <row r="58" spans="1:20" ht="184.8">
      <c r="A58" s="265">
        <v>46058</v>
      </c>
      <c r="B58" s="16" t="s">
        <v>51</v>
      </c>
      <c r="C58" s="17" t="s">
        <v>68</v>
      </c>
      <c r="D58" s="17" t="s">
        <v>19</v>
      </c>
      <c r="E58" s="17" t="s">
        <v>69</v>
      </c>
      <c r="F58" s="17"/>
      <c r="G58" s="18" t="s">
        <v>70</v>
      </c>
      <c r="H58" s="34" t="s">
        <v>17</v>
      </c>
      <c r="I58" s="17" t="s">
        <v>23</v>
      </c>
      <c r="J58" s="20"/>
      <c r="K58" s="15"/>
      <c r="L58" s="15"/>
      <c r="M58" s="15"/>
      <c r="N58" s="15"/>
      <c r="O58" s="15"/>
      <c r="P58" s="15"/>
      <c r="Q58" s="15"/>
      <c r="R58" s="15"/>
      <c r="S58" s="15"/>
      <c r="T58" s="15"/>
    </row>
    <row r="59" spans="1:20" ht="396">
      <c r="A59" s="266"/>
      <c r="B59" s="16" t="s">
        <v>51</v>
      </c>
      <c r="C59" s="17" t="s">
        <v>18</v>
      </c>
      <c r="D59" s="17" t="s">
        <v>19</v>
      </c>
      <c r="E59" s="17" t="s">
        <v>71</v>
      </c>
      <c r="F59" s="17"/>
      <c r="G59" s="18" t="s">
        <v>72</v>
      </c>
      <c r="H59" s="35" t="s">
        <v>22</v>
      </c>
      <c r="I59" s="17" t="s">
        <v>43</v>
      </c>
      <c r="J59" s="32" t="s">
        <v>59</v>
      </c>
      <c r="K59" s="15"/>
      <c r="L59" s="15"/>
      <c r="M59" s="15"/>
      <c r="N59" s="15"/>
      <c r="O59" s="15"/>
      <c r="P59" s="15"/>
      <c r="Q59" s="15"/>
      <c r="R59" s="15"/>
      <c r="S59" s="15"/>
      <c r="T59" s="15"/>
    </row>
    <row r="60" spans="1:20" ht="184.8">
      <c r="A60" s="266"/>
      <c r="B60" s="16" t="s">
        <v>51</v>
      </c>
      <c r="C60" s="17" t="s">
        <v>54</v>
      </c>
      <c r="D60" s="17" t="s">
        <v>19</v>
      </c>
      <c r="E60" s="18" t="s">
        <v>55</v>
      </c>
      <c r="F60" s="17"/>
      <c r="G60" s="18" t="s">
        <v>73</v>
      </c>
      <c r="H60" s="35" t="s">
        <v>24</v>
      </c>
      <c r="I60" s="17" t="s">
        <v>23</v>
      </c>
      <c r="J60" s="20"/>
      <c r="K60" s="15"/>
      <c r="L60" s="15"/>
      <c r="M60" s="15"/>
      <c r="N60" s="15"/>
      <c r="O60" s="15"/>
      <c r="P60" s="15"/>
      <c r="Q60" s="15"/>
      <c r="R60" s="15"/>
      <c r="S60" s="15"/>
      <c r="T60" s="15"/>
    </row>
    <row r="61" spans="1:20" ht="16.5" customHeight="1">
      <c r="A61" s="266"/>
      <c r="B61" s="16" t="s">
        <v>51</v>
      </c>
      <c r="C61" s="17" t="s">
        <v>54</v>
      </c>
      <c r="D61" s="17" t="s">
        <v>19</v>
      </c>
      <c r="E61" s="18" t="s">
        <v>55</v>
      </c>
      <c r="F61" s="17"/>
      <c r="G61" s="18" t="s">
        <v>74</v>
      </c>
      <c r="H61" s="35" t="s">
        <v>25</v>
      </c>
      <c r="I61" s="17" t="s">
        <v>23</v>
      </c>
      <c r="J61" s="20"/>
      <c r="K61" s="15"/>
      <c r="L61" s="15"/>
      <c r="M61" s="15"/>
      <c r="N61" s="15"/>
      <c r="O61" s="15"/>
      <c r="P61" s="15"/>
      <c r="Q61" s="15"/>
      <c r="R61" s="15"/>
      <c r="S61" s="15"/>
      <c r="T61" s="15"/>
    </row>
    <row r="62" spans="1:20" ht="13.2">
      <c r="A62" s="266"/>
      <c r="B62" s="16" t="s">
        <v>51</v>
      </c>
      <c r="C62" s="17"/>
      <c r="D62" s="17"/>
      <c r="E62" s="18"/>
      <c r="F62" s="17"/>
      <c r="G62" s="18"/>
      <c r="H62" s="35" t="s">
        <v>26</v>
      </c>
      <c r="I62" s="17"/>
      <c r="J62" s="20"/>
      <c r="K62" s="15"/>
      <c r="L62" s="15"/>
      <c r="M62" s="15"/>
      <c r="N62" s="15"/>
      <c r="O62" s="15"/>
      <c r="P62" s="15"/>
      <c r="Q62" s="15"/>
      <c r="R62" s="15"/>
      <c r="S62" s="15"/>
      <c r="T62" s="15"/>
    </row>
    <row r="63" spans="1:20" ht="13.2">
      <c r="A63" s="266"/>
      <c r="B63" s="16" t="s">
        <v>51</v>
      </c>
      <c r="C63" s="17"/>
      <c r="D63" s="17"/>
      <c r="E63" s="17"/>
      <c r="F63" s="17"/>
      <c r="G63" s="26"/>
      <c r="H63" s="35" t="s">
        <v>27</v>
      </c>
      <c r="I63" s="17"/>
      <c r="J63" s="20"/>
      <c r="K63" s="15"/>
      <c r="L63" s="15"/>
      <c r="M63" s="15"/>
      <c r="N63" s="15"/>
      <c r="O63" s="15"/>
      <c r="P63" s="15"/>
      <c r="Q63" s="15"/>
      <c r="R63" s="15"/>
      <c r="S63" s="15"/>
      <c r="T63" s="15"/>
    </row>
    <row r="64" spans="1:20" ht="17.25" customHeight="1">
      <c r="A64" s="266"/>
      <c r="B64" s="16" t="s">
        <v>51</v>
      </c>
      <c r="C64" s="17"/>
      <c r="D64" s="17"/>
      <c r="E64" s="17"/>
      <c r="F64" s="17"/>
      <c r="G64" s="18"/>
      <c r="H64" s="35" t="s">
        <v>28</v>
      </c>
      <c r="I64" s="17"/>
      <c r="J64" s="20"/>
      <c r="K64" s="15"/>
      <c r="L64" s="15"/>
      <c r="M64" s="15"/>
      <c r="N64" s="15"/>
      <c r="O64" s="15"/>
      <c r="P64" s="15"/>
      <c r="Q64" s="15"/>
      <c r="R64" s="15"/>
      <c r="S64" s="15"/>
      <c r="T64" s="15"/>
    </row>
    <row r="65" spans="1:20" ht="16.5" customHeight="1">
      <c r="A65" s="266"/>
      <c r="B65" s="16" t="s">
        <v>51</v>
      </c>
      <c r="C65" s="17"/>
      <c r="D65" s="17"/>
      <c r="E65" s="36"/>
      <c r="F65" s="37"/>
      <c r="G65" s="18"/>
      <c r="H65" s="35" t="s">
        <v>29</v>
      </c>
      <c r="I65" s="17"/>
      <c r="J65" s="20"/>
      <c r="K65" s="15"/>
      <c r="L65" s="15"/>
      <c r="M65" s="15"/>
      <c r="N65" s="15"/>
      <c r="O65" s="15"/>
      <c r="P65" s="15"/>
      <c r="Q65" s="15"/>
      <c r="R65" s="15"/>
      <c r="S65" s="15"/>
      <c r="T65" s="15"/>
    </row>
    <row r="66" spans="1:20" ht="15" customHeight="1">
      <c r="A66" s="266"/>
      <c r="B66" s="16" t="s">
        <v>51</v>
      </c>
      <c r="C66" s="17"/>
      <c r="D66" s="17"/>
      <c r="E66" s="17"/>
      <c r="F66" s="17"/>
      <c r="G66" s="18"/>
      <c r="H66" s="35" t="s">
        <v>30</v>
      </c>
      <c r="I66" s="17"/>
      <c r="J66" s="20"/>
      <c r="K66" s="15"/>
      <c r="L66" s="15"/>
      <c r="M66" s="15"/>
      <c r="N66" s="15"/>
      <c r="O66" s="15"/>
      <c r="P66" s="15"/>
      <c r="Q66" s="15"/>
      <c r="R66" s="15"/>
      <c r="S66" s="15"/>
      <c r="T66" s="15"/>
    </row>
    <row r="67" spans="1:20" ht="13.2">
      <c r="A67" s="266"/>
      <c r="B67" s="16" t="s">
        <v>51</v>
      </c>
      <c r="C67" s="17"/>
      <c r="D67" s="17"/>
      <c r="E67" s="17"/>
      <c r="F67" s="17"/>
      <c r="G67" s="26"/>
      <c r="H67" s="38" t="s">
        <v>34</v>
      </c>
      <c r="I67" s="17"/>
      <c r="J67" s="20"/>
      <c r="K67" s="15"/>
      <c r="L67" s="15"/>
      <c r="M67" s="15"/>
      <c r="N67" s="15"/>
      <c r="O67" s="15"/>
      <c r="P67" s="15"/>
      <c r="Q67" s="15"/>
      <c r="R67" s="15"/>
      <c r="S67" s="15"/>
      <c r="T67" s="15"/>
    </row>
    <row r="68" spans="1:20" ht="26.4">
      <c r="A68" s="266"/>
      <c r="B68" s="16" t="s">
        <v>51</v>
      </c>
      <c r="C68" s="17" t="s">
        <v>75</v>
      </c>
      <c r="D68" s="17" t="s">
        <v>19</v>
      </c>
      <c r="E68" s="17" t="s">
        <v>76</v>
      </c>
      <c r="F68" s="17"/>
      <c r="G68" s="18" t="s">
        <v>77</v>
      </c>
      <c r="H68" s="38" t="s">
        <v>35</v>
      </c>
      <c r="I68" s="17" t="s">
        <v>23</v>
      </c>
      <c r="J68" s="20"/>
      <c r="K68" s="15"/>
      <c r="L68" s="15"/>
      <c r="M68" s="15"/>
      <c r="N68" s="15"/>
      <c r="O68" s="15"/>
      <c r="P68" s="15"/>
      <c r="Q68" s="15"/>
      <c r="R68" s="15"/>
      <c r="S68" s="15"/>
      <c r="T68" s="15"/>
    </row>
    <row r="69" spans="1:20" ht="13.2">
      <c r="A69" s="266"/>
      <c r="B69" s="16" t="s">
        <v>51</v>
      </c>
      <c r="C69" s="17"/>
      <c r="D69" s="17"/>
      <c r="E69" s="17"/>
      <c r="F69" s="17"/>
      <c r="G69" s="26"/>
      <c r="H69" s="39" t="s">
        <v>36</v>
      </c>
      <c r="I69" s="17"/>
      <c r="J69" s="17"/>
      <c r="K69" s="22"/>
      <c r="L69" s="22"/>
      <c r="M69" s="22"/>
      <c r="N69" s="22"/>
      <c r="O69" s="22"/>
      <c r="P69" s="22"/>
      <c r="Q69" s="22"/>
      <c r="R69" s="22"/>
      <c r="S69" s="22"/>
      <c r="T69" s="22"/>
    </row>
    <row r="70" spans="1:20" ht="13.2">
      <c r="A70" s="266"/>
      <c r="B70" s="16" t="s">
        <v>51</v>
      </c>
      <c r="C70" s="17"/>
      <c r="D70" s="17"/>
      <c r="E70" s="17"/>
      <c r="F70" s="17"/>
      <c r="G70" s="26"/>
      <c r="H70" s="39" t="s">
        <v>37</v>
      </c>
      <c r="I70" s="17"/>
      <c r="J70" s="17"/>
      <c r="K70" s="22"/>
      <c r="L70" s="22"/>
      <c r="M70" s="22"/>
      <c r="N70" s="22"/>
      <c r="O70" s="22"/>
      <c r="P70" s="22"/>
      <c r="Q70" s="22"/>
      <c r="R70" s="22"/>
      <c r="S70" s="22"/>
      <c r="T70" s="22"/>
    </row>
    <row r="71" spans="1:20" ht="13.2">
      <c r="A71" s="267"/>
      <c r="B71" s="16" t="s">
        <v>51</v>
      </c>
      <c r="C71" s="17"/>
      <c r="D71" s="17"/>
      <c r="E71" s="17"/>
      <c r="F71" s="17"/>
      <c r="G71" s="18"/>
      <c r="H71" s="35" t="s">
        <v>38</v>
      </c>
      <c r="I71" s="17"/>
      <c r="J71" s="20"/>
      <c r="K71" s="15"/>
      <c r="L71" s="15"/>
      <c r="M71" s="15"/>
      <c r="N71" s="15"/>
      <c r="O71" s="15"/>
      <c r="P71" s="15"/>
      <c r="Q71" s="15"/>
      <c r="R71" s="15"/>
      <c r="S71" s="15"/>
      <c r="T71" s="15"/>
    </row>
    <row r="72" spans="1:20" ht="13.2">
      <c r="A72" s="265">
        <v>46059</v>
      </c>
      <c r="B72" s="40" t="s">
        <v>78</v>
      </c>
      <c r="C72" s="17"/>
      <c r="D72" s="17"/>
      <c r="E72" s="17"/>
      <c r="F72" s="41"/>
      <c r="G72" s="42"/>
      <c r="H72" s="34" t="s">
        <v>17</v>
      </c>
      <c r="I72" s="17"/>
      <c r="J72" s="20"/>
      <c r="K72" s="15"/>
      <c r="L72" s="15"/>
      <c r="M72" s="15"/>
      <c r="N72" s="15"/>
      <c r="O72" s="15"/>
      <c r="P72" s="15"/>
      <c r="Q72" s="15"/>
      <c r="R72" s="15"/>
      <c r="S72" s="15"/>
      <c r="T72" s="15"/>
    </row>
    <row r="73" spans="1:20" ht="13.2">
      <c r="A73" s="266"/>
      <c r="B73" s="40" t="s">
        <v>78</v>
      </c>
      <c r="C73" s="17"/>
      <c r="D73" s="17"/>
      <c r="E73" s="17"/>
      <c r="F73" s="17"/>
      <c r="G73" s="18"/>
      <c r="H73" s="35" t="s">
        <v>22</v>
      </c>
      <c r="I73" s="17"/>
      <c r="J73" s="20"/>
      <c r="K73" s="15"/>
      <c r="L73" s="15"/>
      <c r="M73" s="15"/>
      <c r="N73" s="15"/>
      <c r="O73" s="15"/>
      <c r="P73" s="15"/>
      <c r="Q73" s="15"/>
      <c r="R73" s="15"/>
      <c r="S73" s="15"/>
      <c r="T73" s="15"/>
    </row>
    <row r="74" spans="1:20" ht="13.2">
      <c r="A74" s="266"/>
      <c r="B74" s="40" t="s">
        <v>78</v>
      </c>
      <c r="C74" s="17"/>
      <c r="D74" s="17"/>
      <c r="E74" s="17"/>
      <c r="F74" s="17"/>
      <c r="G74" s="18"/>
      <c r="H74" s="35" t="s">
        <v>24</v>
      </c>
      <c r="I74" s="17"/>
      <c r="J74" s="20"/>
      <c r="K74" s="15"/>
      <c r="L74" s="15"/>
      <c r="M74" s="15"/>
      <c r="N74" s="15"/>
      <c r="O74" s="15"/>
      <c r="P74" s="15"/>
      <c r="Q74" s="15"/>
      <c r="R74" s="15"/>
      <c r="S74" s="15"/>
      <c r="T74" s="15"/>
    </row>
    <row r="75" spans="1:20" ht="13.2">
      <c r="A75" s="266"/>
      <c r="B75" s="40" t="s">
        <v>78</v>
      </c>
      <c r="C75" s="17"/>
      <c r="D75" s="17"/>
      <c r="E75" s="17"/>
      <c r="F75" s="17"/>
      <c r="G75" s="18"/>
      <c r="H75" s="35" t="s">
        <v>25</v>
      </c>
      <c r="I75" s="17"/>
      <c r="J75" s="20"/>
      <c r="K75" s="15"/>
      <c r="L75" s="15"/>
      <c r="M75" s="15"/>
      <c r="N75" s="15"/>
      <c r="O75" s="15"/>
      <c r="P75" s="15"/>
      <c r="Q75" s="15"/>
      <c r="R75" s="15"/>
      <c r="S75" s="15"/>
      <c r="T75" s="15"/>
    </row>
    <row r="76" spans="1:20" ht="13.2">
      <c r="A76" s="266"/>
      <c r="B76" s="16" t="s">
        <v>78</v>
      </c>
      <c r="C76" s="17"/>
      <c r="D76" s="17"/>
      <c r="E76" s="17"/>
      <c r="F76" s="17"/>
      <c r="G76" s="18"/>
      <c r="H76" s="35" t="s">
        <v>26</v>
      </c>
      <c r="I76" s="17"/>
      <c r="J76" s="20"/>
      <c r="K76" s="15"/>
      <c r="L76" s="15"/>
      <c r="M76" s="15"/>
      <c r="N76" s="15"/>
      <c r="O76" s="15"/>
      <c r="P76" s="15"/>
      <c r="Q76" s="15"/>
      <c r="R76" s="15"/>
      <c r="S76" s="15"/>
      <c r="T76" s="15"/>
    </row>
    <row r="77" spans="1:20" ht="17.25" customHeight="1">
      <c r="A77" s="266"/>
      <c r="B77" s="16" t="s">
        <v>78</v>
      </c>
      <c r="C77" s="17"/>
      <c r="D77" s="17"/>
      <c r="E77" s="17"/>
      <c r="F77" s="17"/>
      <c r="G77" s="18"/>
      <c r="H77" s="35" t="s">
        <v>27</v>
      </c>
      <c r="I77" s="17"/>
      <c r="J77" s="20"/>
      <c r="K77" s="15"/>
      <c r="L77" s="15"/>
      <c r="M77" s="15"/>
      <c r="N77" s="15"/>
      <c r="O77" s="15"/>
      <c r="P77" s="15"/>
      <c r="Q77" s="15"/>
      <c r="R77" s="15"/>
      <c r="S77" s="15"/>
      <c r="T77" s="15"/>
    </row>
    <row r="78" spans="1:20" ht="13.2">
      <c r="A78" s="266"/>
      <c r="B78" s="16" t="s">
        <v>78</v>
      </c>
      <c r="C78" s="17"/>
      <c r="D78" s="17"/>
      <c r="E78" s="17"/>
      <c r="F78" s="17"/>
      <c r="G78" s="26"/>
      <c r="H78" s="35" t="s">
        <v>28</v>
      </c>
      <c r="I78" s="17"/>
      <c r="J78" s="20"/>
      <c r="K78" s="15"/>
      <c r="L78" s="15"/>
      <c r="M78" s="15"/>
      <c r="N78" s="15"/>
      <c r="O78" s="15"/>
      <c r="P78" s="15"/>
      <c r="Q78" s="15"/>
      <c r="R78" s="15"/>
      <c r="S78" s="15"/>
      <c r="T78" s="15"/>
    </row>
    <row r="79" spans="1:20" ht="13.2">
      <c r="A79" s="266"/>
      <c r="B79" s="16" t="s">
        <v>78</v>
      </c>
      <c r="C79" s="17"/>
      <c r="D79" s="17"/>
      <c r="E79" s="17"/>
      <c r="F79" s="17"/>
      <c r="G79" s="26"/>
      <c r="H79" s="35" t="s">
        <v>29</v>
      </c>
      <c r="I79" s="17"/>
      <c r="J79" s="20"/>
      <c r="K79" s="15"/>
      <c r="L79" s="15"/>
      <c r="M79" s="15"/>
      <c r="N79" s="15"/>
      <c r="O79" s="15"/>
      <c r="P79" s="15"/>
      <c r="Q79" s="15"/>
      <c r="R79" s="15"/>
      <c r="S79" s="15"/>
      <c r="T79" s="15"/>
    </row>
    <row r="80" spans="1:20" ht="13.2">
      <c r="A80" s="266"/>
      <c r="B80" s="16" t="s">
        <v>78</v>
      </c>
      <c r="C80" s="17"/>
      <c r="D80" s="17"/>
      <c r="E80" s="17"/>
      <c r="F80" s="17"/>
      <c r="G80" s="18"/>
      <c r="H80" s="35" t="s">
        <v>30</v>
      </c>
      <c r="I80" s="17"/>
      <c r="J80" s="20"/>
      <c r="K80" s="15"/>
      <c r="L80" s="15"/>
      <c r="M80" s="15"/>
      <c r="N80" s="15"/>
      <c r="O80" s="15"/>
      <c r="P80" s="15"/>
      <c r="Q80" s="15"/>
      <c r="R80" s="15"/>
      <c r="S80" s="15"/>
      <c r="T80" s="15"/>
    </row>
    <row r="81" spans="1:20" ht="145.19999999999999">
      <c r="A81" s="266"/>
      <c r="B81" s="16" t="s">
        <v>78</v>
      </c>
      <c r="C81" s="17" t="s">
        <v>18</v>
      </c>
      <c r="D81" s="17" t="s">
        <v>19</v>
      </c>
      <c r="E81" s="17"/>
      <c r="F81" s="17"/>
      <c r="G81" s="18" t="s">
        <v>79</v>
      </c>
      <c r="H81" s="38" t="s">
        <v>34</v>
      </c>
      <c r="I81" s="17"/>
      <c r="J81" s="20"/>
      <c r="K81" s="15"/>
      <c r="L81" s="15"/>
      <c r="M81" s="15"/>
      <c r="N81" s="15"/>
      <c r="O81" s="15"/>
      <c r="P81" s="15"/>
      <c r="Q81" s="15"/>
      <c r="R81" s="15"/>
      <c r="S81" s="15"/>
      <c r="T81" s="15"/>
    </row>
    <row r="82" spans="1:20" ht="13.2">
      <c r="A82" s="266"/>
      <c r="B82" s="16" t="s">
        <v>78</v>
      </c>
      <c r="C82" s="17"/>
      <c r="D82" s="17"/>
      <c r="E82" s="17"/>
      <c r="F82" s="17"/>
      <c r="G82" s="18"/>
      <c r="H82" s="39" t="s">
        <v>35</v>
      </c>
      <c r="I82" s="17"/>
      <c r="J82" s="17"/>
      <c r="K82" s="22"/>
      <c r="L82" s="22"/>
      <c r="M82" s="22"/>
      <c r="N82" s="22"/>
      <c r="O82" s="22"/>
      <c r="P82" s="22"/>
      <c r="Q82" s="22"/>
      <c r="R82" s="22"/>
      <c r="S82" s="22"/>
      <c r="T82" s="22"/>
    </row>
    <row r="83" spans="1:20" ht="17.25" customHeight="1">
      <c r="A83" s="266"/>
      <c r="B83" s="16" t="s">
        <v>78</v>
      </c>
      <c r="C83" s="17"/>
      <c r="D83" s="17"/>
      <c r="E83" s="17"/>
      <c r="F83" s="17"/>
      <c r="G83" s="18"/>
      <c r="H83" s="38" t="s">
        <v>36</v>
      </c>
      <c r="I83" s="17"/>
      <c r="J83" s="20"/>
      <c r="K83" s="15"/>
      <c r="L83" s="15"/>
      <c r="M83" s="15"/>
      <c r="N83" s="15"/>
      <c r="O83" s="15"/>
      <c r="P83" s="15"/>
      <c r="Q83" s="15"/>
      <c r="R83" s="15"/>
      <c r="S83" s="15"/>
      <c r="T83" s="15"/>
    </row>
    <row r="84" spans="1:20" ht="18.75" customHeight="1">
      <c r="A84" s="266"/>
      <c r="B84" s="16" t="s">
        <v>78</v>
      </c>
      <c r="C84" s="17" t="s">
        <v>18</v>
      </c>
      <c r="D84" s="17" t="s">
        <v>19</v>
      </c>
      <c r="E84" s="43" t="s">
        <v>80</v>
      </c>
      <c r="F84" s="17"/>
      <c r="G84" s="18" t="s">
        <v>81</v>
      </c>
      <c r="H84" s="38" t="s">
        <v>37</v>
      </c>
      <c r="I84" s="17" t="s">
        <v>23</v>
      </c>
      <c r="J84" s="20"/>
      <c r="K84" s="15"/>
      <c r="L84" s="15"/>
      <c r="M84" s="15"/>
      <c r="N84" s="15"/>
      <c r="O84" s="15"/>
      <c r="P84" s="15"/>
      <c r="Q84" s="15"/>
      <c r="R84" s="15"/>
      <c r="S84" s="15"/>
      <c r="T84" s="15"/>
    </row>
    <row r="85" spans="1:20" ht="52.8">
      <c r="A85" s="267"/>
      <c r="B85" s="16" t="s">
        <v>78</v>
      </c>
      <c r="C85" s="17" t="s">
        <v>18</v>
      </c>
      <c r="D85" s="17" t="s">
        <v>19</v>
      </c>
      <c r="E85" s="17" t="s">
        <v>82</v>
      </c>
      <c r="F85" s="17"/>
      <c r="G85" s="18" t="s">
        <v>83</v>
      </c>
      <c r="H85" s="35" t="s">
        <v>38</v>
      </c>
      <c r="I85" s="17" t="s">
        <v>23</v>
      </c>
      <c r="J85" s="20"/>
      <c r="K85" s="15"/>
      <c r="L85" s="15"/>
      <c r="M85" s="15"/>
      <c r="N85" s="15"/>
      <c r="O85" s="15"/>
      <c r="P85" s="15"/>
      <c r="Q85" s="15"/>
      <c r="R85" s="15"/>
      <c r="S85" s="15"/>
      <c r="T85" s="15"/>
    </row>
    <row r="86" spans="1:20" ht="13.2">
      <c r="A86" s="265">
        <v>46060</v>
      </c>
      <c r="B86" s="16" t="s">
        <v>78</v>
      </c>
      <c r="C86" s="17"/>
      <c r="D86" s="17"/>
      <c r="E86" s="17"/>
      <c r="F86" s="17"/>
      <c r="G86" s="18"/>
      <c r="H86" s="34" t="s">
        <v>17</v>
      </c>
      <c r="I86" s="17"/>
      <c r="J86" s="20"/>
      <c r="K86" s="15"/>
      <c r="L86" s="15"/>
      <c r="M86" s="15"/>
      <c r="N86" s="15"/>
      <c r="O86" s="15"/>
      <c r="P86" s="15"/>
      <c r="Q86" s="15"/>
      <c r="R86" s="15"/>
      <c r="S86" s="15"/>
      <c r="T86" s="15"/>
    </row>
    <row r="87" spans="1:20" ht="13.2">
      <c r="A87" s="266"/>
      <c r="B87" s="16" t="s">
        <v>78</v>
      </c>
      <c r="C87" s="17"/>
      <c r="D87" s="17"/>
      <c r="E87" s="17"/>
      <c r="F87" s="17"/>
      <c r="G87" s="18"/>
      <c r="H87" s="35" t="s">
        <v>22</v>
      </c>
      <c r="I87" s="17"/>
      <c r="J87" s="20"/>
      <c r="K87" s="15"/>
      <c r="L87" s="15"/>
      <c r="M87" s="15"/>
      <c r="N87" s="15"/>
      <c r="O87" s="15"/>
      <c r="P87" s="15"/>
      <c r="Q87" s="15"/>
      <c r="R87" s="15"/>
      <c r="S87" s="15"/>
      <c r="T87" s="15"/>
    </row>
    <row r="88" spans="1:20" ht="13.2">
      <c r="A88" s="266"/>
      <c r="B88" s="16" t="s">
        <v>78</v>
      </c>
      <c r="C88" s="17"/>
      <c r="D88" s="17"/>
      <c r="E88" s="17"/>
      <c r="F88" s="17"/>
      <c r="G88" s="18"/>
      <c r="H88" s="35" t="s">
        <v>24</v>
      </c>
      <c r="I88" s="17"/>
      <c r="J88" s="20"/>
      <c r="K88" s="15"/>
      <c r="L88" s="15"/>
      <c r="M88" s="15"/>
      <c r="N88" s="15"/>
      <c r="O88" s="15"/>
      <c r="P88" s="15"/>
      <c r="Q88" s="15"/>
      <c r="R88" s="15"/>
      <c r="S88" s="15"/>
      <c r="T88" s="15"/>
    </row>
    <row r="89" spans="1:20" ht="13.2">
      <c r="A89" s="266"/>
      <c r="B89" s="16" t="s">
        <v>78</v>
      </c>
      <c r="C89" s="17"/>
      <c r="D89" s="17"/>
      <c r="E89" s="17"/>
      <c r="F89" s="17"/>
      <c r="G89" s="18"/>
      <c r="H89" s="35" t="s">
        <v>25</v>
      </c>
      <c r="I89" s="17"/>
      <c r="J89" s="20"/>
      <c r="K89" s="15"/>
      <c r="L89" s="15"/>
      <c r="M89" s="15"/>
      <c r="N89" s="15"/>
      <c r="O89" s="15"/>
      <c r="P89" s="15"/>
      <c r="Q89" s="15"/>
      <c r="R89" s="15"/>
      <c r="S89" s="15"/>
      <c r="T89" s="15"/>
    </row>
    <row r="90" spans="1:20" ht="13.2">
      <c r="A90" s="266"/>
      <c r="B90" s="16" t="s">
        <v>78</v>
      </c>
      <c r="C90" s="17"/>
      <c r="D90" s="17"/>
      <c r="E90" s="17"/>
      <c r="F90" s="17"/>
      <c r="G90" s="18"/>
      <c r="H90" s="44" t="s">
        <v>26</v>
      </c>
      <c r="I90" s="17"/>
      <c r="J90" s="17"/>
      <c r="K90" s="22"/>
      <c r="L90" s="22"/>
      <c r="M90" s="22"/>
      <c r="N90" s="22"/>
      <c r="O90" s="22"/>
      <c r="P90" s="22"/>
      <c r="Q90" s="22"/>
      <c r="R90" s="22"/>
      <c r="S90" s="22"/>
      <c r="T90" s="22"/>
    </row>
    <row r="91" spans="1:20" ht="13.2">
      <c r="A91" s="266"/>
      <c r="B91" s="16" t="s">
        <v>78</v>
      </c>
      <c r="C91" s="17"/>
      <c r="D91" s="17"/>
      <c r="E91" s="17"/>
      <c r="F91" s="17"/>
      <c r="G91" s="18"/>
      <c r="H91" s="35" t="s">
        <v>27</v>
      </c>
      <c r="I91" s="17"/>
      <c r="J91" s="20"/>
      <c r="K91" s="15"/>
      <c r="L91" s="15"/>
      <c r="M91" s="15"/>
      <c r="N91" s="15"/>
      <c r="O91" s="15"/>
      <c r="P91" s="15"/>
      <c r="Q91" s="15"/>
      <c r="R91" s="15"/>
      <c r="S91" s="15"/>
      <c r="T91" s="15"/>
    </row>
    <row r="92" spans="1:20" ht="13.2">
      <c r="A92" s="266"/>
      <c r="B92" s="16" t="s">
        <v>78</v>
      </c>
      <c r="C92" s="17"/>
      <c r="D92" s="17"/>
      <c r="E92" s="17"/>
      <c r="F92" s="17"/>
      <c r="G92" s="18"/>
      <c r="H92" s="35" t="s">
        <v>28</v>
      </c>
      <c r="I92" s="17"/>
      <c r="J92" s="20"/>
      <c r="K92" s="15"/>
      <c r="L92" s="15"/>
      <c r="M92" s="15"/>
      <c r="N92" s="15"/>
      <c r="O92" s="15"/>
      <c r="P92" s="15"/>
      <c r="Q92" s="15"/>
      <c r="R92" s="15"/>
      <c r="S92" s="15"/>
      <c r="T92" s="15"/>
    </row>
    <row r="93" spans="1:20" ht="13.8">
      <c r="A93" s="266"/>
      <c r="B93" s="16" t="s">
        <v>78</v>
      </c>
      <c r="C93" s="17"/>
      <c r="D93" s="17"/>
      <c r="E93" s="17"/>
      <c r="F93" s="21"/>
      <c r="G93" s="18"/>
      <c r="H93" s="35" t="s">
        <v>29</v>
      </c>
      <c r="I93" s="17"/>
      <c r="J93" s="20"/>
      <c r="K93" s="15"/>
      <c r="L93" s="15"/>
      <c r="M93" s="15"/>
      <c r="N93" s="15"/>
      <c r="O93" s="15"/>
      <c r="P93" s="15"/>
      <c r="Q93" s="15"/>
      <c r="R93" s="15"/>
      <c r="S93" s="15"/>
      <c r="T93" s="15"/>
    </row>
    <row r="94" spans="1:20" ht="13.2">
      <c r="A94" s="266"/>
      <c r="B94" s="16" t="s">
        <v>78</v>
      </c>
      <c r="C94" s="17"/>
      <c r="D94" s="17"/>
      <c r="E94" s="17"/>
      <c r="F94" s="17"/>
      <c r="G94" s="18"/>
      <c r="H94" s="35" t="s">
        <v>30</v>
      </c>
      <c r="I94" s="17"/>
      <c r="J94" s="20"/>
      <c r="K94" s="15"/>
      <c r="L94" s="15"/>
      <c r="M94" s="15"/>
      <c r="N94" s="15"/>
      <c r="O94" s="15"/>
      <c r="P94" s="15"/>
      <c r="Q94" s="15"/>
      <c r="R94" s="15"/>
      <c r="S94" s="15"/>
      <c r="T94" s="15"/>
    </row>
    <row r="95" spans="1:20" ht="66">
      <c r="A95" s="266"/>
      <c r="B95" s="16" t="s">
        <v>78</v>
      </c>
      <c r="C95" s="17" t="s">
        <v>68</v>
      </c>
      <c r="D95" s="17" t="s">
        <v>19</v>
      </c>
      <c r="E95" s="17" t="s">
        <v>84</v>
      </c>
      <c r="F95" s="17"/>
      <c r="G95" s="18" t="s">
        <v>85</v>
      </c>
      <c r="H95" s="38" t="s">
        <v>34</v>
      </c>
      <c r="I95" s="17" t="s">
        <v>23</v>
      </c>
      <c r="J95" s="20"/>
      <c r="K95" s="15"/>
      <c r="L95" s="15"/>
      <c r="M95" s="15"/>
      <c r="N95" s="15"/>
      <c r="O95" s="15"/>
      <c r="P95" s="15"/>
      <c r="Q95" s="15"/>
      <c r="R95" s="15"/>
      <c r="S95" s="15"/>
      <c r="T95" s="15"/>
    </row>
    <row r="96" spans="1:20" ht="13.2">
      <c r="A96" s="266"/>
      <c r="B96" s="16" t="s">
        <v>78</v>
      </c>
      <c r="C96" s="17"/>
      <c r="D96" s="17"/>
      <c r="E96" s="17"/>
      <c r="F96" s="17"/>
      <c r="G96" s="18"/>
      <c r="H96" s="39" t="s">
        <v>35</v>
      </c>
      <c r="I96" s="17"/>
      <c r="J96" s="17"/>
      <c r="K96" s="22"/>
      <c r="L96" s="22"/>
      <c r="M96" s="22"/>
      <c r="N96" s="22"/>
      <c r="O96" s="22"/>
      <c r="P96" s="22"/>
      <c r="Q96" s="22"/>
      <c r="R96" s="22"/>
      <c r="S96" s="22"/>
      <c r="T96" s="22"/>
    </row>
    <row r="97" spans="1:20" ht="13.2">
      <c r="A97" s="266"/>
      <c r="B97" s="16" t="s">
        <v>78</v>
      </c>
      <c r="C97" s="17"/>
      <c r="D97" s="17"/>
      <c r="E97" s="17"/>
      <c r="F97" s="17"/>
      <c r="G97" s="18"/>
      <c r="H97" s="38" t="s">
        <v>36</v>
      </c>
      <c r="I97" s="17"/>
      <c r="J97" s="20"/>
      <c r="K97" s="15"/>
      <c r="L97" s="15"/>
      <c r="M97" s="15"/>
      <c r="N97" s="15"/>
      <c r="O97" s="15"/>
      <c r="P97" s="15"/>
      <c r="Q97" s="15"/>
      <c r="R97" s="15"/>
      <c r="S97" s="15"/>
      <c r="T97" s="15"/>
    </row>
    <row r="98" spans="1:20" ht="13.2">
      <c r="A98" s="266"/>
      <c r="B98" s="16" t="s">
        <v>78</v>
      </c>
      <c r="C98" s="17"/>
      <c r="D98" s="17"/>
      <c r="E98" s="17"/>
      <c r="F98" s="17"/>
      <c r="G98" s="18"/>
      <c r="H98" s="38" t="s">
        <v>37</v>
      </c>
      <c r="I98" s="17"/>
      <c r="J98" s="20"/>
      <c r="K98" s="15"/>
      <c r="L98" s="15"/>
      <c r="M98" s="15"/>
      <c r="N98" s="15"/>
      <c r="O98" s="15"/>
      <c r="P98" s="15"/>
      <c r="Q98" s="15"/>
      <c r="R98" s="15"/>
      <c r="S98" s="15"/>
      <c r="T98" s="15"/>
    </row>
    <row r="99" spans="1:20" ht="13.2">
      <c r="A99" s="267"/>
      <c r="B99" s="16" t="s">
        <v>78</v>
      </c>
      <c r="C99" s="17"/>
      <c r="D99" s="17"/>
      <c r="E99" s="17"/>
      <c r="F99" s="17"/>
      <c r="G99" s="18"/>
      <c r="H99" s="35" t="s">
        <v>38</v>
      </c>
      <c r="I99" s="17"/>
      <c r="J99" s="20"/>
      <c r="K99" s="15"/>
      <c r="L99" s="15"/>
      <c r="M99" s="15"/>
      <c r="N99" s="15"/>
      <c r="O99" s="15"/>
      <c r="P99" s="15"/>
      <c r="Q99" s="15"/>
      <c r="R99" s="15"/>
      <c r="S99" s="15"/>
      <c r="T99" s="15"/>
    </row>
    <row r="100" spans="1:20" ht="13.2">
      <c r="A100" s="265">
        <v>46061</v>
      </c>
      <c r="B100" s="16" t="s">
        <v>51</v>
      </c>
      <c r="C100" s="17"/>
      <c r="D100" s="17"/>
      <c r="E100" s="17"/>
      <c r="F100" s="17"/>
      <c r="G100" s="18"/>
      <c r="H100" s="34" t="s">
        <v>17</v>
      </c>
      <c r="I100" s="17"/>
      <c r="J100" s="20"/>
      <c r="K100" s="15"/>
      <c r="L100" s="15"/>
      <c r="M100" s="15"/>
      <c r="N100" s="15"/>
      <c r="O100" s="15"/>
      <c r="P100" s="15"/>
      <c r="Q100" s="15"/>
      <c r="R100" s="15"/>
      <c r="S100" s="15"/>
      <c r="T100" s="15"/>
    </row>
    <row r="101" spans="1:20" ht="17.25" customHeight="1">
      <c r="A101" s="266"/>
      <c r="B101" s="16" t="s">
        <v>51</v>
      </c>
      <c r="C101" s="17"/>
      <c r="D101" s="17"/>
      <c r="E101" s="17"/>
      <c r="F101" s="17"/>
      <c r="G101" s="18"/>
      <c r="H101" s="35" t="s">
        <v>22</v>
      </c>
      <c r="I101" s="17"/>
      <c r="J101" s="20"/>
      <c r="K101" s="15"/>
      <c r="L101" s="15"/>
      <c r="M101" s="15"/>
      <c r="N101" s="15"/>
      <c r="O101" s="15"/>
      <c r="P101" s="15"/>
      <c r="Q101" s="15"/>
      <c r="R101" s="15"/>
      <c r="S101" s="15"/>
      <c r="T101" s="15"/>
    </row>
    <row r="102" spans="1:20" ht="17.25" customHeight="1">
      <c r="A102" s="266"/>
      <c r="B102" s="16" t="s">
        <v>51</v>
      </c>
      <c r="C102" s="17"/>
      <c r="D102" s="17"/>
      <c r="E102" s="17"/>
      <c r="F102" s="17"/>
      <c r="G102" s="18"/>
      <c r="H102" s="35" t="s">
        <v>24</v>
      </c>
      <c r="I102" s="17"/>
      <c r="J102" s="20"/>
      <c r="K102" s="15"/>
      <c r="L102" s="15"/>
      <c r="M102" s="15"/>
      <c r="N102" s="15"/>
      <c r="O102" s="15"/>
      <c r="P102" s="15"/>
      <c r="Q102" s="15"/>
      <c r="R102" s="15"/>
      <c r="S102" s="15"/>
      <c r="T102" s="15"/>
    </row>
    <row r="103" spans="1:20" ht="369.6">
      <c r="A103" s="266"/>
      <c r="B103" s="16" t="s">
        <v>51</v>
      </c>
      <c r="C103" s="17" t="s">
        <v>68</v>
      </c>
      <c r="D103" s="17" t="s">
        <v>19</v>
      </c>
      <c r="E103" s="18" t="s">
        <v>86</v>
      </c>
      <c r="F103" s="45"/>
      <c r="G103" s="18" t="s">
        <v>87</v>
      </c>
      <c r="H103" s="35" t="s">
        <v>25</v>
      </c>
      <c r="I103" s="17" t="s">
        <v>23</v>
      </c>
      <c r="J103" s="20"/>
      <c r="K103" s="15"/>
      <c r="L103" s="15"/>
      <c r="M103" s="15"/>
      <c r="N103" s="15"/>
      <c r="O103" s="15"/>
      <c r="P103" s="15"/>
      <c r="Q103" s="15"/>
      <c r="R103" s="15"/>
      <c r="S103" s="15"/>
      <c r="T103" s="15"/>
    </row>
    <row r="104" spans="1:20" ht="13.2">
      <c r="A104" s="266"/>
      <c r="B104" s="16" t="s">
        <v>51</v>
      </c>
      <c r="C104" s="17"/>
      <c r="D104" s="17"/>
      <c r="E104" s="17"/>
      <c r="F104" s="17"/>
      <c r="G104" s="18"/>
      <c r="H104" s="35" t="s">
        <v>26</v>
      </c>
      <c r="I104" s="17"/>
      <c r="J104" s="20"/>
      <c r="K104" s="15"/>
      <c r="L104" s="15"/>
      <c r="M104" s="15"/>
      <c r="N104" s="15"/>
      <c r="O104" s="15"/>
      <c r="P104" s="15"/>
      <c r="Q104" s="15"/>
      <c r="R104" s="15"/>
      <c r="S104" s="15"/>
      <c r="T104" s="15"/>
    </row>
    <row r="105" spans="1:20" ht="13.2">
      <c r="A105" s="266"/>
      <c r="B105" s="16" t="s">
        <v>51</v>
      </c>
      <c r="C105" s="17"/>
      <c r="D105" s="17"/>
      <c r="E105" s="17"/>
      <c r="F105" s="17"/>
      <c r="G105" s="18"/>
      <c r="H105" s="35" t="s">
        <v>27</v>
      </c>
      <c r="I105" s="17"/>
      <c r="J105" s="20"/>
      <c r="K105" s="15"/>
      <c r="L105" s="15"/>
      <c r="M105" s="15"/>
      <c r="N105" s="15"/>
      <c r="O105" s="15"/>
      <c r="P105" s="15"/>
      <c r="Q105" s="15"/>
      <c r="R105" s="15"/>
      <c r="S105" s="15"/>
      <c r="T105" s="15"/>
    </row>
    <row r="106" spans="1:20" ht="13.2">
      <c r="A106" s="266"/>
      <c r="B106" s="16" t="s">
        <v>51</v>
      </c>
      <c r="C106" s="17"/>
      <c r="D106" s="17"/>
      <c r="E106" s="17"/>
      <c r="F106" s="17"/>
      <c r="G106" s="18"/>
      <c r="H106" s="35" t="s">
        <v>28</v>
      </c>
      <c r="I106" s="17"/>
      <c r="J106" s="20"/>
      <c r="K106" s="15"/>
      <c r="L106" s="15"/>
      <c r="M106" s="15"/>
      <c r="N106" s="15"/>
      <c r="O106" s="15"/>
      <c r="P106" s="15"/>
      <c r="Q106" s="15"/>
      <c r="R106" s="15"/>
      <c r="S106" s="15"/>
      <c r="T106" s="15"/>
    </row>
    <row r="107" spans="1:20" ht="13.2">
      <c r="A107" s="266"/>
      <c r="B107" s="16" t="s">
        <v>51</v>
      </c>
      <c r="C107" s="17"/>
      <c r="D107" s="17"/>
      <c r="E107" s="17"/>
      <c r="F107" s="17"/>
      <c r="G107" s="18"/>
      <c r="H107" s="35" t="s">
        <v>29</v>
      </c>
      <c r="I107" s="17"/>
      <c r="J107" s="20"/>
      <c r="K107" s="15"/>
      <c r="L107" s="15"/>
      <c r="M107" s="15"/>
      <c r="N107" s="15"/>
      <c r="O107" s="15"/>
      <c r="P107" s="15"/>
      <c r="Q107" s="15"/>
      <c r="R107" s="15"/>
      <c r="S107" s="15"/>
      <c r="T107" s="15"/>
    </row>
    <row r="108" spans="1:20" ht="409.6">
      <c r="A108" s="266"/>
      <c r="B108" s="16" t="s">
        <v>51</v>
      </c>
      <c r="C108" s="17" t="s">
        <v>41</v>
      </c>
      <c r="D108" s="17" t="s">
        <v>19</v>
      </c>
      <c r="E108" s="17" t="s">
        <v>88</v>
      </c>
      <c r="F108" s="17"/>
      <c r="G108" s="18" t="s">
        <v>89</v>
      </c>
      <c r="H108" s="44" t="s">
        <v>30</v>
      </c>
      <c r="I108" s="17" t="s">
        <v>23</v>
      </c>
      <c r="J108" s="17"/>
      <c r="K108" s="22"/>
      <c r="L108" s="22"/>
      <c r="M108" s="22"/>
      <c r="N108" s="22"/>
      <c r="O108" s="22"/>
      <c r="P108" s="22"/>
      <c r="Q108" s="22"/>
      <c r="R108" s="22"/>
      <c r="S108" s="22"/>
      <c r="T108" s="22"/>
    </row>
    <row r="109" spans="1:20" ht="13.2">
      <c r="A109" s="266"/>
      <c r="B109" s="16" t="s">
        <v>51</v>
      </c>
      <c r="C109" s="17"/>
      <c r="D109" s="17"/>
      <c r="E109" s="17"/>
      <c r="F109" s="17"/>
      <c r="G109" s="26"/>
      <c r="H109" s="38" t="s">
        <v>34</v>
      </c>
      <c r="I109" s="17"/>
      <c r="J109" s="20"/>
      <c r="K109" s="15"/>
      <c r="L109" s="15"/>
      <c r="M109" s="15"/>
      <c r="N109" s="15"/>
      <c r="O109" s="15"/>
      <c r="P109" s="15"/>
      <c r="Q109" s="15"/>
      <c r="R109" s="15"/>
      <c r="S109" s="15"/>
      <c r="T109" s="15"/>
    </row>
    <row r="110" spans="1:20" ht="13.2">
      <c r="A110" s="266"/>
      <c r="B110" s="16" t="s">
        <v>51</v>
      </c>
      <c r="C110" s="17"/>
      <c r="D110" s="17"/>
      <c r="E110" s="17"/>
      <c r="F110" s="17"/>
      <c r="G110" s="18"/>
      <c r="H110" s="38" t="s">
        <v>35</v>
      </c>
      <c r="I110" s="17"/>
      <c r="J110" s="20"/>
      <c r="K110" s="15"/>
      <c r="L110" s="15"/>
      <c r="M110" s="15"/>
      <c r="N110" s="15"/>
      <c r="O110" s="15"/>
      <c r="P110" s="15"/>
      <c r="Q110" s="15"/>
      <c r="R110" s="15"/>
      <c r="S110" s="15"/>
      <c r="T110" s="15"/>
    </row>
    <row r="111" spans="1:20" ht="13.2">
      <c r="A111" s="266"/>
      <c r="B111" s="16" t="s">
        <v>51</v>
      </c>
      <c r="C111" s="17"/>
      <c r="D111" s="17"/>
      <c r="E111" s="17"/>
      <c r="F111" s="17"/>
      <c r="G111" s="26"/>
      <c r="H111" s="38" t="s">
        <v>36</v>
      </c>
      <c r="I111" s="17"/>
      <c r="J111" s="20"/>
      <c r="K111" s="15"/>
      <c r="L111" s="15"/>
      <c r="M111" s="15"/>
      <c r="N111" s="15"/>
      <c r="O111" s="15"/>
      <c r="P111" s="15"/>
      <c r="Q111" s="15"/>
      <c r="R111" s="15"/>
      <c r="S111" s="15"/>
      <c r="T111" s="15"/>
    </row>
    <row r="112" spans="1:20" ht="13.2">
      <c r="A112" s="266"/>
      <c r="B112" s="16" t="s">
        <v>51</v>
      </c>
      <c r="C112" s="17"/>
      <c r="D112" s="17"/>
      <c r="E112" s="17"/>
      <c r="F112" s="17"/>
      <c r="G112" s="18"/>
      <c r="H112" s="38" t="s">
        <v>37</v>
      </c>
      <c r="I112" s="17"/>
      <c r="J112" s="20"/>
      <c r="K112" s="15"/>
      <c r="L112" s="15"/>
      <c r="M112" s="15"/>
      <c r="N112" s="15"/>
      <c r="O112" s="15"/>
      <c r="P112" s="15"/>
      <c r="Q112" s="15"/>
      <c r="R112" s="15"/>
      <c r="S112" s="15"/>
      <c r="T112" s="15"/>
    </row>
    <row r="113" spans="1:20" ht="13.2">
      <c r="A113" s="267"/>
      <c r="B113" s="16" t="s">
        <v>51</v>
      </c>
      <c r="C113" s="17"/>
      <c r="D113" s="17"/>
      <c r="E113" s="17"/>
      <c r="F113" s="17"/>
      <c r="G113" s="18"/>
      <c r="H113" s="35" t="s">
        <v>38</v>
      </c>
      <c r="I113" s="17"/>
      <c r="J113" s="20"/>
      <c r="K113" s="15"/>
      <c r="L113" s="15"/>
      <c r="M113" s="15"/>
      <c r="N113" s="15"/>
      <c r="O113" s="15"/>
      <c r="P113" s="15"/>
      <c r="Q113" s="15"/>
      <c r="R113" s="15"/>
      <c r="S113" s="15"/>
      <c r="T113" s="15"/>
    </row>
    <row r="114" spans="1:20" ht="13.2">
      <c r="A114" s="265">
        <v>46062</v>
      </c>
      <c r="B114" s="16" t="s">
        <v>51</v>
      </c>
      <c r="C114" s="17"/>
      <c r="D114" s="17"/>
      <c r="E114" s="17"/>
      <c r="F114" s="17"/>
      <c r="G114" s="18"/>
      <c r="H114" s="34" t="s">
        <v>17</v>
      </c>
      <c r="I114" s="17"/>
      <c r="J114" s="20"/>
      <c r="K114" s="15"/>
      <c r="L114" s="15"/>
      <c r="M114" s="15"/>
      <c r="N114" s="15"/>
      <c r="O114" s="15"/>
      <c r="P114" s="15"/>
      <c r="Q114" s="15"/>
      <c r="R114" s="15"/>
      <c r="S114" s="15"/>
      <c r="T114" s="15"/>
    </row>
    <row r="115" spans="1:20" ht="15.75" customHeight="1">
      <c r="A115" s="266"/>
      <c r="B115" s="16" t="s">
        <v>51</v>
      </c>
      <c r="C115" s="17"/>
      <c r="D115" s="17"/>
      <c r="E115" s="17"/>
      <c r="F115" s="17"/>
      <c r="G115" s="18"/>
      <c r="H115" s="35" t="s">
        <v>22</v>
      </c>
      <c r="I115" s="17"/>
      <c r="J115" s="20"/>
      <c r="K115" s="15"/>
      <c r="L115" s="15"/>
      <c r="M115" s="15"/>
      <c r="N115" s="15"/>
      <c r="O115" s="15"/>
      <c r="P115" s="15"/>
      <c r="Q115" s="15"/>
      <c r="R115" s="15"/>
      <c r="S115" s="15"/>
      <c r="T115" s="15"/>
    </row>
    <row r="116" spans="1:20" ht="13.2">
      <c r="A116" s="266"/>
      <c r="B116" s="16" t="s">
        <v>51</v>
      </c>
      <c r="C116" s="17"/>
      <c r="D116" s="17"/>
      <c r="E116" s="17"/>
      <c r="F116" s="17"/>
      <c r="G116" s="18"/>
      <c r="H116" s="35" t="s">
        <v>24</v>
      </c>
      <c r="I116" s="17"/>
      <c r="J116" s="20"/>
      <c r="K116" s="15"/>
      <c r="L116" s="15"/>
      <c r="M116" s="15"/>
      <c r="N116" s="15"/>
      <c r="O116" s="15"/>
      <c r="P116" s="15"/>
      <c r="Q116" s="15"/>
      <c r="R116" s="15"/>
      <c r="S116" s="15"/>
      <c r="T116" s="15"/>
    </row>
    <row r="117" spans="1:20" ht="13.2">
      <c r="A117" s="266"/>
      <c r="B117" s="16" t="s">
        <v>51</v>
      </c>
      <c r="C117" s="17"/>
      <c r="D117" s="17"/>
      <c r="E117" s="17"/>
      <c r="F117" s="17"/>
      <c r="G117" s="18"/>
      <c r="H117" s="35" t="s">
        <v>25</v>
      </c>
      <c r="I117" s="17"/>
      <c r="J117" s="20"/>
      <c r="K117" s="15"/>
      <c r="L117" s="15"/>
      <c r="M117" s="15"/>
      <c r="N117" s="15"/>
      <c r="O117" s="15"/>
      <c r="P117" s="15"/>
      <c r="Q117" s="15"/>
      <c r="R117" s="15"/>
      <c r="S117" s="15"/>
      <c r="T117" s="15"/>
    </row>
    <row r="118" spans="1:20" ht="13.2">
      <c r="A118" s="266"/>
      <c r="B118" s="16" t="s">
        <v>51</v>
      </c>
      <c r="C118" s="17"/>
      <c r="D118" s="17"/>
      <c r="E118" s="17"/>
      <c r="F118" s="17"/>
      <c r="G118" s="18"/>
      <c r="H118" s="35" t="s">
        <v>26</v>
      </c>
      <c r="I118" s="17"/>
      <c r="J118" s="20"/>
      <c r="K118" s="15"/>
      <c r="L118" s="15"/>
      <c r="M118" s="15"/>
      <c r="N118" s="15"/>
      <c r="O118" s="15"/>
      <c r="P118" s="15"/>
      <c r="Q118" s="15"/>
      <c r="R118" s="15"/>
      <c r="S118" s="15"/>
      <c r="T118" s="15"/>
    </row>
    <row r="119" spans="1:20" ht="13.2">
      <c r="A119" s="266"/>
      <c r="B119" s="16" t="s">
        <v>51</v>
      </c>
      <c r="C119" s="17"/>
      <c r="D119" s="17"/>
      <c r="E119" s="17"/>
      <c r="F119" s="17"/>
      <c r="G119" s="18"/>
      <c r="H119" s="44" t="s">
        <v>27</v>
      </c>
      <c r="I119" s="17"/>
      <c r="J119" s="17"/>
      <c r="K119" s="22"/>
      <c r="L119" s="22"/>
      <c r="M119" s="22"/>
      <c r="N119" s="22"/>
      <c r="O119" s="22"/>
      <c r="P119" s="22"/>
      <c r="Q119" s="22"/>
      <c r="R119" s="22"/>
      <c r="S119" s="22"/>
      <c r="T119" s="22"/>
    </row>
    <row r="120" spans="1:20" ht="13.2">
      <c r="A120" s="266"/>
      <c r="B120" s="16" t="s">
        <v>51</v>
      </c>
      <c r="C120" s="17"/>
      <c r="D120" s="17"/>
      <c r="E120" s="17"/>
      <c r="F120" s="17"/>
      <c r="G120" s="18"/>
      <c r="H120" s="35" t="s">
        <v>28</v>
      </c>
      <c r="I120" s="17"/>
      <c r="J120" s="20"/>
      <c r="K120" s="15"/>
      <c r="L120" s="15"/>
      <c r="M120" s="15"/>
      <c r="N120" s="15"/>
      <c r="O120" s="15"/>
      <c r="P120" s="15"/>
      <c r="Q120" s="15"/>
      <c r="R120" s="15"/>
      <c r="S120" s="15"/>
      <c r="T120" s="15"/>
    </row>
    <row r="121" spans="1:20" ht="13.2">
      <c r="A121" s="266"/>
      <c r="B121" s="16" t="s">
        <v>51</v>
      </c>
      <c r="C121" s="17"/>
      <c r="D121" s="17"/>
      <c r="E121" s="46"/>
      <c r="F121" s="46"/>
      <c r="G121" s="18"/>
      <c r="H121" s="35" t="s">
        <v>29</v>
      </c>
      <c r="I121" s="17"/>
      <c r="J121" s="47"/>
      <c r="K121" s="48"/>
      <c r="L121" s="48"/>
      <c r="M121" s="48"/>
      <c r="N121" s="48"/>
      <c r="O121" s="48"/>
      <c r="P121" s="48"/>
      <c r="Q121" s="48"/>
      <c r="R121" s="48"/>
      <c r="S121" s="48"/>
      <c r="T121" s="48"/>
    </row>
    <row r="122" spans="1:20" ht="13.2">
      <c r="A122" s="266"/>
      <c r="B122" s="16" t="s">
        <v>51</v>
      </c>
      <c r="C122" s="17"/>
      <c r="D122" s="17"/>
      <c r="E122" s="17"/>
      <c r="F122" s="17"/>
      <c r="G122" s="18"/>
      <c r="H122" s="35" t="s">
        <v>30</v>
      </c>
      <c r="I122" s="17"/>
      <c r="J122" s="20"/>
      <c r="K122" s="15"/>
      <c r="L122" s="15"/>
      <c r="M122" s="15"/>
      <c r="N122" s="15"/>
      <c r="O122" s="15"/>
      <c r="P122" s="15"/>
      <c r="Q122" s="15"/>
      <c r="R122" s="15"/>
      <c r="S122" s="15"/>
      <c r="T122" s="15"/>
    </row>
    <row r="123" spans="1:20" ht="13.2">
      <c r="A123" s="266"/>
      <c r="B123" s="16" t="s">
        <v>51</v>
      </c>
      <c r="C123" s="17"/>
      <c r="D123" s="17"/>
      <c r="E123" s="17"/>
      <c r="F123" s="17"/>
      <c r="G123" s="18"/>
      <c r="H123" s="38" t="s">
        <v>34</v>
      </c>
      <c r="I123" s="17"/>
      <c r="J123" s="20"/>
      <c r="K123" s="15"/>
      <c r="L123" s="15"/>
      <c r="M123" s="15"/>
      <c r="N123" s="15"/>
      <c r="O123" s="15"/>
      <c r="P123" s="15"/>
      <c r="Q123" s="15"/>
      <c r="R123" s="15"/>
      <c r="S123" s="15"/>
      <c r="T123" s="15"/>
    </row>
    <row r="124" spans="1:20" ht="13.2">
      <c r="A124" s="266"/>
      <c r="B124" s="16" t="s">
        <v>51</v>
      </c>
      <c r="C124" s="17"/>
      <c r="D124" s="17"/>
      <c r="E124" s="17"/>
      <c r="F124" s="17"/>
      <c r="G124" s="18"/>
      <c r="H124" s="38" t="s">
        <v>35</v>
      </c>
      <c r="I124" s="17"/>
      <c r="J124" s="20"/>
      <c r="K124" s="15"/>
      <c r="L124" s="15"/>
      <c r="M124" s="15"/>
      <c r="N124" s="15"/>
      <c r="O124" s="15"/>
      <c r="P124" s="15"/>
      <c r="Q124" s="15"/>
      <c r="R124" s="15"/>
      <c r="S124" s="15"/>
      <c r="T124" s="15"/>
    </row>
    <row r="125" spans="1:20" ht="17.25" customHeight="1">
      <c r="A125" s="266"/>
      <c r="B125" s="16" t="s">
        <v>51</v>
      </c>
      <c r="C125" s="17"/>
      <c r="D125" s="17"/>
      <c r="E125" s="17"/>
      <c r="F125" s="17"/>
      <c r="G125" s="18"/>
      <c r="H125" s="38" t="s">
        <v>36</v>
      </c>
      <c r="I125" s="17"/>
      <c r="J125" s="20"/>
      <c r="K125" s="15"/>
      <c r="L125" s="15"/>
      <c r="M125" s="15"/>
      <c r="N125" s="15"/>
      <c r="O125" s="15"/>
      <c r="P125" s="15"/>
      <c r="Q125" s="15"/>
      <c r="R125" s="15"/>
      <c r="S125" s="15"/>
      <c r="T125" s="15"/>
    </row>
    <row r="126" spans="1:20" ht="13.2">
      <c r="A126" s="266"/>
      <c r="B126" s="16" t="s">
        <v>51</v>
      </c>
      <c r="C126" s="17"/>
      <c r="D126" s="17"/>
      <c r="E126" s="17"/>
      <c r="F126" s="17"/>
      <c r="G126" s="18"/>
      <c r="H126" s="38" t="s">
        <v>37</v>
      </c>
      <c r="I126" s="17"/>
      <c r="J126" s="20"/>
      <c r="K126" s="15"/>
      <c r="L126" s="15"/>
      <c r="M126" s="15"/>
      <c r="N126" s="15"/>
      <c r="O126" s="15"/>
      <c r="P126" s="15"/>
      <c r="Q126" s="15"/>
      <c r="R126" s="15"/>
      <c r="S126" s="15"/>
      <c r="T126" s="15"/>
    </row>
    <row r="127" spans="1:20" ht="18" customHeight="1">
      <c r="A127" s="267"/>
      <c r="B127" s="16" t="s">
        <v>51</v>
      </c>
      <c r="C127" s="17"/>
      <c r="D127" s="17"/>
      <c r="E127" s="17"/>
      <c r="F127" s="21"/>
      <c r="G127" s="18"/>
      <c r="H127" s="35" t="s">
        <v>38</v>
      </c>
      <c r="I127" s="17"/>
      <c r="J127" s="20"/>
      <c r="K127" s="15"/>
      <c r="L127" s="15"/>
      <c r="M127" s="15"/>
      <c r="N127" s="15"/>
      <c r="O127" s="15"/>
      <c r="P127" s="15"/>
      <c r="Q127" s="15"/>
      <c r="R127" s="15"/>
      <c r="S127" s="15"/>
      <c r="T127" s="15"/>
    </row>
    <row r="128" spans="1:20" ht="145.19999999999999">
      <c r="A128" s="265">
        <v>46063</v>
      </c>
      <c r="B128" s="16" t="s">
        <v>78</v>
      </c>
      <c r="C128" s="17" t="s">
        <v>18</v>
      </c>
      <c r="D128" s="17" t="s">
        <v>19</v>
      </c>
      <c r="E128" s="17" t="s">
        <v>90</v>
      </c>
      <c r="F128" s="17"/>
      <c r="G128" s="18" t="s">
        <v>91</v>
      </c>
      <c r="H128" s="34" t="s">
        <v>17</v>
      </c>
      <c r="I128" s="17" t="s">
        <v>23</v>
      </c>
      <c r="J128" s="20"/>
      <c r="K128" s="15"/>
      <c r="L128" s="15"/>
      <c r="M128" s="15"/>
      <c r="N128" s="15"/>
      <c r="O128" s="15"/>
      <c r="P128" s="15"/>
      <c r="Q128" s="15"/>
      <c r="R128" s="15"/>
      <c r="S128" s="15"/>
      <c r="T128" s="15"/>
    </row>
    <row r="129" spans="1:20" ht="13.2">
      <c r="A129" s="266"/>
      <c r="B129" s="16" t="s">
        <v>78</v>
      </c>
      <c r="C129" s="17"/>
      <c r="D129" s="17"/>
      <c r="E129" s="17"/>
      <c r="F129" s="17"/>
      <c r="G129" s="18"/>
      <c r="H129" s="35" t="s">
        <v>22</v>
      </c>
      <c r="I129" s="17"/>
      <c r="J129" s="20"/>
      <c r="K129" s="15"/>
      <c r="L129" s="15"/>
      <c r="M129" s="15"/>
      <c r="N129" s="15"/>
      <c r="O129" s="15"/>
      <c r="P129" s="15"/>
      <c r="Q129" s="15"/>
      <c r="R129" s="15"/>
      <c r="S129" s="15"/>
      <c r="T129" s="15"/>
    </row>
    <row r="130" spans="1:20" ht="13.2">
      <c r="A130" s="266"/>
      <c r="B130" s="16" t="s">
        <v>78</v>
      </c>
      <c r="C130" s="17"/>
      <c r="D130" s="17"/>
      <c r="E130" s="17"/>
      <c r="F130" s="17"/>
      <c r="G130" s="18"/>
      <c r="H130" s="35" t="s">
        <v>24</v>
      </c>
      <c r="I130" s="17"/>
      <c r="J130" s="20"/>
      <c r="K130" s="15"/>
      <c r="L130" s="15"/>
      <c r="M130" s="15"/>
      <c r="N130" s="15"/>
      <c r="O130" s="15"/>
      <c r="P130" s="15"/>
      <c r="Q130" s="15"/>
      <c r="R130" s="15"/>
      <c r="S130" s="15"/>
      <c r="T130" s="15"/>
    </row>
    <row r="131" spans="1:20" ht="198">
      <c r="A131" s="266"/>
      <c r="B131" s="16" t="s">
        <v>78</v>
      </c>
      <c r="C131" s="17" t="s">
        <v>41</v>
      </c>
      <c r="D131" s="17" t="s">
        <v>92</v>
      </c>
      <c r="E131" s="17"/>
      <c r="F131" s="49" t="s">
        <v>93</v>
      </c>
      <c r="G131" s="18" t="s">
        <v>94</v>
      </c>
      <c r="H131" s="35" t="s">
        <v>25</v>
      </c>
      <c r="I131" s="17"/>
      <c r="J131" s="20"/>
      <c r="K131" s="15"/>
      <c r="L131" s="15"/>
      <c r="M131" s="15"/>
      <c r="N131" s="15"/>
      <c r="O131" s="15"/>
      <c r="P131" s="15"/>
      <c r="Q131" s="15"/>
      <c r="R131" s="15"/>
      <c r="S131" s="15"/>
      <c r="T131" s="15"/>
    </row>
    <row r="132" spans="1:20" ht="13.2">
      <c r="A132" s="266"/>
      <c r="B132" s="16" t="s">
        <v>78</v>
      </c>
      <c r="C132" s="17"/>
      <c r="D132" s="17"/>
      <c r="E132" s="17"/>
      <c r="F132" s="17"/>
      <c r="G132" s="26"/>
      <c r="H132" s="35" t="s">
        <v>26</v>
      </c>
      <c r="I132" s="17"/>
      <c r="J132" s="20"/>
      <c r="K132" s="15"/>
      <c r="L132" s="15"/>
      <c r="M132" s="15"/>
      <c r="N132" s="15"/>
      <c r="O132" s="15"/>
      <c r="P132" s="15"/>
      <c r="Q132" s="15"/>
      <c r="R132" s="15"/>
      <c r="S132" s="15"/>
      <c r="T132" s="15"/>
    </row>
    <row r="133" spans="1:20" ht="13.2">
      <c r="A133" s="266"/>
      <c r="B133" s="16" t="s">
        <v>78</v>
      </c>
      <c r="C133" s="17"/>
      <c r="D133" s="17"/>
      <c r="E133" s="17"/>
      <c r="F133" s="17"/>
      <c r="G133" s="18"/>
      <c r="H133" s="35" t="s">
        <v>27</v>
      </c>
      <c r="I133" s="17"/>
      <c r="J133" s="20"/>
      <c r="K133" s="15"/>
      <c r="L133" s="15"/>
      <c r="M133" s="15"/>
      <c r="N133" s="15"/>
      <c r="O133" s="15"/>
      <c r="P133" s="15"/>
      <c r="Q133" s="15"/>
      <c r="R133" s="15"/>
      <c r="S133" s="15"/>
      <c r="T133" s="15"/>
    </row>
    <row r="134" spans="1:20" ht="13.2">
      <c r="A134" s="266"/>
      <c r="B134" s="16" t="s">
        <v>78</v>
      </c>
      <c r="C134" s="17"/>
      <c r="D134" s="17"/>
      <c r="E134" s="17"/>
      <c r="F134" s="17"/>
      <c r="G134" s="18"/>
      <c r="H134" s="35" t="s">
        <v>28</v>
      </c>
      <c r="I134" s="17"/>
      <c r="J134" s="20"/>
      <c r="K134" s="15"/>
      <c r="L134" s="15"/>
      <c r="M134" s="15"/>
      <c r="N134" s="15"/>
      <c r="O134" s="15"/>
      <c r="P134" s="15"/>
      <c r="Q134" s="15"/>
      <c r="R134" s="15"/>
      <c r="S134" s="15"/>
      <c r="T134" s="15"/>
    </row>
    <row r="135" spans="1:20" ht="13.2">
      <c r="A135" s="266"/>
      <c r="B135" s="16" t="s">
        <v>78</v>
      </c>
      <c r="C135" s="17"/>
      <c r="D135" s="17"/>
      <c r="E135" s="17"/>
      <c r="F135" s="17"/>
      <c r="G135" s="18"/>
      <c r="H135" s="35" t="s">
        <v>29</v>
      </c>
      <c r="I135" s="17"/>
      <c r="J135" s="20"/>
      <c r="K135" s="15"/>
      <c r="L135" s="15"/>
      <c r="M135" s="15"/>
      <c r="N135" s="15"/>
      <c r="O135" s="15"/>
      <c r="P135" s="15"/>
      <c r="Q135" s="15"/>
      <c r="R135" s="15"/>
      <c r="S135" s="15"/>
      <c r="T135" s="15"/>
    </row>
    <row r="136" spans="1:20" ht="13.2">
      <c r="A136" s="266"/>
      <c r="B136" s="16" t="s">
        <v>78</v>
      </c>
      <c r="C136" s="17"/>
      <c r="D136" s="17"/>
      <c r="E136" s="17"/>
      <c r="F136" s="17"/>
      <c r="G136" s="18"/>
      <c r="H136" s="35" t="s">
        <v>30</v>
      </c>
      <c r="I136" s="17"/>
      <c r="J136" s="20"/>
      <c r="K136" s="15"/>
      <c r="L136" s="15"/>
      <c r="M136" s="15"/>
      <c r="N136" s="15"/>
      <c r="O136" s="15"/>
      <c r="P136" s="15"/>
      <c r="Q136" s="15"/>
      <c r="R136" s="15"/>
      <c r="S136" s="15"/>
      <c r="T136" s="15"/>
    </row>
    <row r="137" spans="1:20" ht="13.2">
      <c r="A137" s="266"/>
      <c r="B137" s="16" t="s">
        <v>78</v>
      </c>
      <c r="C137" s="17" t="s">
        <v>44</v>
      </c>
      <c r="D137" s="17" t="s">
        <v>19</v>
      </c>
      <c r="E137" s="17" t="s">
        <v>95</v>
      </c>
      <c r="F137" s="17"/>
      <c r="G137" s="18" t="s">
        <v>96</v>
      </c>
      <c r="H137" s="38" t="s">
        <v>34</v>
      </c>
      <c r="I137" s="17" t="s">
        <v>23</v>
      </c>
      <c r="J137" s="20"/>
      <c r="K137" s="15"/>
      <c r="L137" s="15"/>
      <c r="M137" s="15"/>
      <c r="N137" s="15"/>
      <c r="O137" s="15"/>
      <c r="P137" s="15"/>
      <c r="Q137" s="15"/>
      <c r="R137" s="15"/>
      <c r="S137" s="15"/>
      <c r="T137" s="15"/>
    </row>
    <row r="138" spans="1:20" ht="92.4">
      <c r="A138" s="266"/>
      <c r="B138" s="16" t="s">
        <v>78</v>
      </c>
      <c r="C138" s="17" t="s">
        <v>41</v>
      </c>
      <c r="D138" s="17" t="s">
        <v>19</v>
      </c>
      <c r="E138" s="17" t="s">
        <v>97</v>
      </c>
      <c r="F138" s="17"/>
      <c r="G138" s="18" t="s">
        <v>98</v>
      </c>
      <c r="H138" s="38" t="s">
        <v>35</v>
      </c>
      <c r="I138" s="17" t="s">
        <v>23</v>
      </c>
      <c r="J138" s="20"/>
      <c r="K138" s="15"/>
      <c r="L138" s="15"/>
      <c r="M138" s="15"/>
      <c r="N138" s="15"/>
      <c r="O138" s="15"/>
      <c r="P138" s="15"/>
      <c r="Q138" s="15"/>
      <c r="R138" s="15"/>
      <c r="S138" s="15"/>
      <c r="T138" s="15"/>
    </row>
    <row r="139" spans="1:20" ht="79.2">
      <c r="A139" s="266"/>
      <c r="B139" s="16" t="s">
        <v>78</v>
      </c>
      <c r="C139" s="17" t="s">
        <v>44</v>
      </c>
      <c r="D139" s="17" t="s">
        <v>19</v>
      </c>
      <c r="E139" s="21"/>
      <c r="F139" s="17"/>
      <c r="G139" s="18" t="s">
        <v>99</v>
      </c>
      <c r="H139" s="38" t="s">
        <v>36</v>
      </c>
      <c r="I139" s="17"/>
      <c r="J139" s="20"/>
      <c r="K139" s="15"/>
      <c r="L139" s="15"/>
      <c r="M139" s="15"/>
      <c r="N139" s="15"/>
      <c r="O139" s="15"/>
      <c r="P139" s="15"/>
      <c r="Q139" s="15"/>
      <c r="R139" s="15"/>
      <c r="S139" s="15"/>
      <c r="T139" s="15"/>
    </row>
    <row r="140" spans="1:20" ht="13.2">
      <c r="A140" s="266"/>
      <c r="B140" s="16" t="s">
        <v>78</v>
      </c>
      <c r="C140" s="17"/>
      <c r="D140" s="17"/>
      <c r="E140" s="17"/>
      <c r="F140" s="17"/>
      <c r="G140" s="18"/>
      <c r="H140" s="38" t="s">
        <v>37</v>
      </c>
      <c r="I140" s="17"/>
      <c r="J140" s="20"/>
      <c r="K140" s="15"/>
      <c r="L140" s="15"/>
      <c r="M140" s="15"/>
      <c r="N140" s="15"/>
      <c r="O140" s="15"/>
      <c r="P140" s="15"/>
      <c r="Q140" s="15"/>
      <c r="R140" s="15"/>
      <c r="S140" s="15"/>
      <c r="T140" s="15"/>
    </row>
    <row r="141" spans="1:20" ht="13.2">
      <c r="A141" s="267"/>
      <c r="B141" s="16" t="s">
        <v>78</v>
      </c>
      <c r="C141" s="17"/>
      <c r="D141" s="17"/>
      <c r="E141" s="17"/>
      <c r="F141" s="17"/>
      <c r="G141" s="18"/>
      <c r="H141" s="35" t="s">
        <v>38</v>
      </c>
      <c r="I141" s="17"/>
      <c r="J141" s="20"/>
      <c r="K141" s="15"/>
      <c r="L141" s="15"/>
      <c r="M141" s="15"/>
      <c r="N141" s="15"/>
      <c r="O141" s="15"/>
      <c r="P141" s="15"/>
      <c r="Q141" s="15"/>
      <c r="R141" s="15"/>
      <c r="S141" s="15"/>
      <c r="T141" s="15"/>
    </row>
    <row r="142" spans="1:20" ht="13.2">
      <c r="A142" s="265">
        <v>46064</v>
      </c>
      <c r="B142" s="16" t="s">
        <v>78</v>
      </c>
      <c r="C142" s="17"/>
      <c r="D142" s="17"/>
      <c r="E142" s="17"/>
      <c r="F142" s="17"/>
      <c r="H142" s="34" t="s">
        <v>17</v>
      </c>
      <c r="I142" s="17"/>
      <c r="J142" s="20"/>
      <c r="K142" s="15"/>
      <c r="L142" s="15"/>
      <c r="M142" s="15"/>
      <c r="N142" s="15"/>
      <c r="O142" s="15"/>
      <c r="P142" s="15"/>
      <c r="Q142" s="15"/>
      <c r="R142" s="15"/>
      <c r="S142" s="15"/>
      <c r="T142" s="15"/>
    </row>
    <row r="143" spans="1:20" ht="13.2">
      <c r="A143" s="266"/>
      <c r="B143" s="16" t="s">
        <v>78</v>
      </c>
      <c r="C143" s="17"/>
      <c r="D143" s="17"/>
      <c r="E143" s="17"/>
      <c r="F143" s="17"/>
      <c r="G143" s="18"/>
      <c r="H143" s="35" t="s">
        <v>22</v>
      </c>
      <c r="I143" s="17"/>
      <c r="J143" s="20"/>
      <c r="K143" s="15"/>
      <c r="L143" s="15"/>
      <c r="M143" s="15"/>
      <c r="N143" s="15"/>
      <c r="O143" s="15"/>
      <c r="P143" s="15"/>
      <c r="Q143" s="15"/>
      <c r="R143" s="15"/>
      <c r="S143" s="15"/>
      <c r="T143" s="15"/>
    </row>
    <row r="144" spans="1:20" ht="13.2">
      <c r="A144" s="266"/>
      <c r="B144" s="16" t="s">
        <v>78</v>
      </c>
      <c r="C144" s="17"/>
      <c r="D144" s="17"/>
      <c r="E144" s="17"/>
      <c r="F144" s="17"/>
      <c r="G144" s="18"/>
      <c r="H144" s="35" t="s">
        <v>24</v>
      </c>
      <c r="I144" s="17"/>
      <c r="J144" s="20"/>
      <c r="K144" s="15"/>
      <c r="L144" s="15"/>
      <c r="M144" s="15"/>
      <c r="N144" s="15"/>
      <c r="O144" s="15"/>
      <c r="P144" s="15"/>
      <c r="Q144" s="15"/>
      <c r="R144" s="15"/>
      <c r="S144" s="15"/>
      <c r="T144" s="15"/>
    </row>
    <row r="145" spans="1:20" ht="198">
      <c r="A145" s="266"/>
      <c r="B145" s="16" t="s">
        <v>78</v>
      </c>
      <c r="C145" s="17" t="s">
        <v>54</v>
      </c>
      <c r="D145" s="17" t="s">
        <v>19</v>
      </c>
      <c r="E145" s="17" t="s">
        <v>100</v>
      </c>
      <c r="F145" s="17"/>
      <c r="G145" s="18" t="s">
        <v>101</v>
      </c>
      <c r="H145" s="35" t="s">
        <v>25</v>
      </c>
      <c r="I145" s="17" t="s">
        <v>23</v>
      </c>
      <c r="J145" s="20"/>
      <c r="K145" s="15"/>
      <c r="L145" s="15"/>
      <c r="M145" s="15"/>
      <c r="N145" s="15"/>
      <c r="O145" s="15"/>
      <c r="P145" s="15"/>
      <c r="Q145" s="15"/>
      <c r="R145" s="15"/>
      <c r="S145" s="15"/>
      <c r="T145" s="15"/>
    </row>
    <row r="146" spans="1:20" ht="26.4">
      <c r="A146" s="266"/>
      <c r="B146" s="16" t="s">
        <v>78</v>
      </c>
      <c r="C146" s="17" t="s">
        <v>102</v>
      </c>
      <c r="D146" s="17" t="s">
        <v>19</v>
      </c>
      <c r="E146" s="17" t="s">
        <v>103</v>
      </c>
      <c r="F146" s="17"/>
      <c r="G146" s="18" t="s">
        <v>104</v>
      </c>
      <c r="H146" s="35" t="s">
        <v>26</v>
      </c>
      <c r="I146" s="17" t="s">
        <v>23</v>
      </c>
      <c r="J146" s="20"/>
      <c r="K146" s="15"/>
      <c r="L146" s="15"/>
      <c r="M146" s="15"/>
      <c r="N146" s="15"/>
      <c r="O146" s="15"/>
      <c r="P146" s="15"/>
      <c r="Q146" s="15"/>
      <c r="R146" s="15"/>
      <c r="S146" s="15"/>
      <c r="T146" s="15"/>
    </row>
    <row r="147" spans="1:20" ht="13.2">
      <c r="A147" s="266"/>
      <c r="B147" s="16" t="s">
        <v>78</v>
      </c>
      <c r="C147" s="17" t="s">
        <v>41</v>
      </c>
      <c r="D147" s="17" t="s">
        <v>19</v>
      </c>
      <c r="E147" s="17" t="s">
        <v>105</v>
      </c>
      <c r="F147" s="17"/>
      <c r="G147" s="26" t="s">
        <v>106</v>
      </c>
      <c r="H147" s="35" t="s">
        <v>27</v>
      </c>
      <c r="I147" s="17" t="s">
        <v>23</v>
      </c>
      <c r="J147" s="20"/>
      <c r="K147" s="15"/>
      <c r="L147" s="15"/>
      <c r="M147" s="15"/>
      <c r="N147" s="15"/>
      <c r="O147" s="15"/>
      <c r="P147" s="15"/>
      <c r="Q147" s="15"/>
      <c r="R147" s="15"/>
      <c r="S147" s="15"/>
      <c r="T147" s="15"/>
    </row>
    <row r="148" spans="1:20" ht="13.2">
      <c r="A148" s="266"/>
      <c r="B148" s="16" t="s">
        <v>78</v>
      </c>
      <c r="C148" s="17"/>
      <c r="D148" s="17"/>
      <c r="E148" s="17"/>
      <c r="F148" s="17"/>
      <c r="G148" s="26"/>
      <c r="H148" s="35" t="s">
        <v>28</v>
      </c>
      <c r="I148" s="17"/>
      <c r="J148" s="20"/>
      <c r="K148" s="15"/>
      <c r="L148" s="15"/>
      <c r="M148" s="15"/>
      <c r="N148" s="15"/>
      <c r="O148" s="15"/>
      <c r="P148" s="15"/>
      <c r="Q148" s="15"/>
      <c r="R148" s="15"/>
      <c r="S148" s="15"/>
      <c r="T148" s="15"/>
    </row>
    <row r="149" spans="1:20" ht="13.2">
      <c r="A149" s="266"/>
      <c r="B149" s="16" t="s">
        <v>78</v>
      </c>
      <c r="C149" s="17"/>
      <c r="D149" s="17"/>
      <c r="E149" s="17"/>
      <c r="F149" s="17"/>
      <c r="G149" s="18"/>
      <c r="H149" s="35" t="s">
        <v>29</v>
      </c>
      <c r="I149" s="17"/>
      <c r="J149" s="20"/>
      <c r="K149" s="15"/>
      <c r="L149" s="15"/>
      <c r="M149" s="15"/>
      <c r="N149" s="15"/>
      <c r="O149" s="15"/>
      <c r="P149" s="15"/>
      <c r="Q149" s="15"/>
      <c r="R149" s="15"/>
      <c r="S149" s="15"/>
      <c r="T149" s="15"/>
    </row>
    <row r="150" spans="1:20" ht="17.25" customHeight="1">
      <c r="A150" s="266"/>
      <c r="B150" s="16" t="s">
        <v>78</v>
      </c>
      <c r="C150" s="17"/>
      <c r="D150" s="17"/>
      <c r="E150" s="17"/>
      <c r="F150" s="17"/>
      <c r="G150" s="18"/>
      <c r="H150" s="35" t="s">
        <v>30</v>
      </c>
      <c r="I150" s="17"/>
      <c r="J150" s="20"/>
      <c r="K150" s="15"/>
      <c r="L150" s="15"/>
      <c r="M150" s="15"/>
      <c r="N150" s="15"/>
      <c r="O150" s="15"/>
      <c r="P150" s="15"/>
      <c r="Q150" s="15"/>
      <c r="R150" s="15"/>
      <c r="S150" s="15"/>
      <c r="T150" s="15"/>
    </row>
    <row r="151" spans="1:20" ht="211.2">
      <c r="A151" s="266"/>
      <c r="B151" s="16" t="s">
        <v>51</v>
      </c>
      <c r="C151" s="17" t="s">
        <v>18</v>
      </c>
      <c r="D151" s="17" t="s">
        <v>19</v>
      </c>
      <c r="E151" s="17" t="s">
        <v>107</v>
      </c>
      <c r="F151" s="17"/>
      <c r="G151" s="18" t="s">
        <v>108</v>
      </c>
      <c r="H151" s="38" t="s">
        <v>34</v>
      </c>
      <c r="I151" s="17" t="s">
        <v>23</v>
      </c>
      <c r="J151" s="20"/>
      <c r="K151" s="15"/>
      <c r="L151" s="15"/>
      <c r="M151" s="15"/>
      <c r="N151" s="15"/>
      <c r="O151" s="15"/>
      <c r="P151" s="15"/>
      <c r="Q151" s="15"/>
      <c r="R151" s="15"/>
      <c r="S151" s="15"/>
      <c r="T151" s="15"/>
    </row>
    <row r="152" spans="1:20" ht="13.2">
      <c r="A152" s="266"/>
      <c r="B152" s="16" t="s">
        <v>51</v>
      </c>
      <c r="C152" s="17"/>
      <c r="D152" s="17"/>
      <c r="E152" s="17"/>
      <c r="F152" s="17"/>
      <c r="G152" s="18"/>
      <c r="H152" s="38" t="s">
        <v>35</v>
      </c>
      <c r="I152" s="17"/>
      <c r="J152" s="20"/>
      <c r="K152" s="15"/>
      <c r="L152" s="15"/>
      <c r="M152" s="15"/>
      <c r="N152" s="15"/>
      <c r="O152" s="15"/>
      <c r="P152" s="15"/>
      <c r="Q152" s="15"/>
      <c r="R152" s="15"/>
      <c r="S152" s="15"/>
      <c r="T152" s="15"/>
    </row>
    <row r="153" spans="1:20" ht="15.75" customHeight="1">
      <c r="A153" s="266"/>
      <c r="B153" s="16" t="s">
        <v>51</v>
      </c>
      <c r="C153" s="17"/>
      <c r="D153" s="17"/>
      <c r="E153" s="17"/>
      <c r="F153" s="17"/>
      <c r="G153" s="18"/>
      <c r="H153" s="38" t="s">
        <v>36</v>
      </c>
      <c r="I153" s="17"/>
      <c r="J153" s="20"/>
      <c r="K153" s="15"/>
      <c r="L153" s="15"/>
      <c r="M153" s="15"/>
      <c r="N153" s="15"/>
      <c r="O153" s="15"/>
      <c r="P153" s="15"/>
      <c r="Q153" s="15"/>
      <c r="R153" s="15"/>
      <c r="S153" s="15"/>
      <c r="T153" s="15"/>
    </row>
    <row r="154" spans="1:20" ht="16.5" customHeight="1">
      <c r="A154" s="266"/>
      <c r="B154" s="16" t="s">
        <v>51</v>
      </c>
      <c r="C154" s="17"/>
      <c r="D154" s="17"/>
      <c r="E154" s="17"/>
      <c r="F154" s="17"/>
      <c r="G154" s="18"/>
      <c r="H154" s="38" t="s">
        <v>37</v>
      </c>
      <c r="I154" s="17"/>
      <c r="J154" s="20"/>
      <c r="K154" s="15"/>
      <c r="L154" s="15"/>
      <c r="M154" s="15"/>
      <c r="N154" s="15"/>
      <c r="O154" s="15"/>
      <c r="P154" s="15"/>
      <c r="Q154" s="15"/>
      <c r="R154" s="15"/>
      <c r="S154" s="15"/>
      <c r="T154" s="15"/>
    </row>
    <row r="155" spans="1:20" ht="15.75" customHeight="1">
      <c r="A155" s="267"/>
      <c r="B155" s="16" t="s">
        <v>51</v>
      </c>
      <c r="C155" s="17"/>
      <c r="D155" s="17"/>
      <c r="E155" s="17"/>
      <c r="F155" s="17"/>
      <c r="G155" s="18"/>
      <c r="H155" s="35" t="s">
        <v>38</v>
      </c>
      <c r="I155" s="17"/>
      <c r="J155" s="20"/>
      <c r="K155" s="15"/>
      <c r="L155" s="15"/>
      <c r="M155" s="15"/>
      <c r="N155" s="15"/>
      <c r="O155" s="15"/>
      <c r="P155" s="15"/>
      <c r="Q155" s="15"/>
      <c r="R155" s="15"/>
      <c r="S155" s="15"/>
      <c r="T155" s="15"/>
    </row>
    <row r="156" spans="1:20" ht="13.2">
      <c r="A156" s="265">
        <v>46065</v>
      </c>
      <c r="B156" s="16" t="s">
        <v>51</v>
      </c>
      <c r="C156" s="17"/>
      <c r="D156" s="17"/>
      <c r="E156" s="17"/>
      <c r="F156" s="17"/>
      <c r="G156" s="18"/>
      <c r="H156" s="34" t="s">
        <v>17</v>
      </c>
      <c r="I156" s="17"/>
      <c r="J156" s="20"/>
      <c r="K156" s="15"/>
      <c r="L156" s="15"/>
      <c r="M156" s="15"/>
      <c r="N156" s="15"/>
      <c r="O156" s="15"/>
      <c r="P156" s="15"/>
      <c r="Q156" s="15"/>
      <c r="R156" s="15"/>
      <c r="S156" s="15"/>
      <c r="T156" s="15"/>
    </row>
    <row r="157" spans="1:20" ht="13.2">
      <c r="A157" s="266"/>
      <c r="B157" s="16" t="s">
        <v>51</v>
      </c>
      <c r="C157" s="17"/>
      <c r="D157" s="17"/>
      <c r="E157" s="17"/>
      <c r="F157" s="17"/>
      <c r="G157" s="18"/>
      <c r="H157" s="35" t="s">
        <v>22</v>
      </c>
      <c r="I157" s="17"/>
      <c r="J157" s="20"/>
      <c r="K157" s="15"/>
      <c r="L157" s="15"/>
      <c r="M157" s="15"/>
      <c r="N157" s="15"/>
      <c r="O157" s="15"/>
      <c r="P157" s="15"/>
      <c r="Q157" s="15"/>
      <c r="R157" s="15"/>
      <c r="S157" s="15"/>
      <c r="T157" s="15"/>
    </row>
    <row r="158" spans="1:20" ht="15.75" customHeight="1">
      <c r="A158" s="266"/>
      <c r="B158" s="16" t="s">
        <v>51</v>
      </c>
      <c r="C158" s="17"/>
      <c r="D158" s="17"/>
      <c r="E158" s="17"/>
      <c r="F158" s="17"/>
      <c r="G158" s="18"/>
      <c r="H158" s="35" t="s">
        <v>24</v>
      </c>
      <c r="I158" s="17"/>
      <c r="J158" s="20"/>
      <c r="K158" s="15"/>
      <c r="L158" s="15"/>
      <c r="M158" s="15"/>
      <c r="N158" s="15"/>
      <c r="O158" s="15"/>
      <c r="P158" s="15"/>
      <c r="Q158" s="15"/>
      <c r="R158" s="15"/>
      <c r="S158" s="15"/>
      <c r="T158" s="15"/>
    </row>
    <row r="159" spans="1:20" ht="15.75" customHeight="1">
      <c r="A159" s="266"/>
      <c r="B159" s="16" t="s">
        <v>51</v>
      </c>
      <c r="C159" s="17" t="s">
        <v>54</v>
      </c>
      <c r="D159" s="17" t="s">
        <v>19</v>
      </c>
      <c r="E159" s="17" t="s">
        <v>109</v>
      </c>
      <c r="F159" s="17"/>
      <c r="G159" s="18" t="s">
        <v>110</v>
      </c>
      <c r="H159" s="35" t="s">
        <v>25</v>
      </c>
      <c r="I159" s="17" t="s">
        <v>23</v>
      </c>
      <c r="J159" s="20"/>
      <c r="K159" s="15"/>
      <c r="L159" s="15"/>
      <c r="M159" s="15"/>
      <c r="N159" s="15"/>
      <c r="O159" s="15"/>
      <c r="P159" s="15"/>
      <c r="Q159" s="15"/>
      <c r="R159" s="15"/>
      <c r="S159" s="15"/>
      <c r="T159" s="15"/>
    </row>
    <row r="160" spans="1:20" ht="198">
      <c r="A160" s="266"/>
      <c r="B160" s="16" t="s">
        <v>51</v>
      </c>
      <c r="C160" s="17" t="s">
        <v>54</v>
      </c>
      <c r="D160" s="17" t="s">
        <v>19</v>
      </c>
      <c r="E160" s="17" t="s">
        <v>100</v>
      </c>
      <c r="F160" s="21"/>
      <c r="G160" s="18" t="s">
        <v>101</v>
      </c>
      <c r="H160" s="35" t="s">
        <v>26</v>
      </c>
      <c r="I160" s="17" t="s">
        <v>23</v>
      </c>
      <c r="J160" s="20"/>
      <c r="K160" s="15"/>
      <c r="L160" s="15"/>
      <c r="M160" s="15"/>
      <c r="N160" s="15"/>
      <c r="O160" s="15"/>
      <c r="P160" s="15"/>
      <c r="Q160" s="15"/>
      <c r="R160" s="15"/>
      <c r="S160" s="15"/>
      <c r="T160" s="15"/>
    </row>
    <row r="161" spans="1:20" ht="13.2">
      <c r="A161" s="266"/>
      <c r="B161" s="16" t="s">
        <v>51</v>
      </c>
      <c r="C161" s="17"/>
      <c r="D161" s="17"/>
      <c r="E161" s="17"/>
      <c r="F161" s="17"/>
      <c r="G161" s="18"/>
      <c r="H161" s="35" t="s">
        <v>27</v>
      </c>
      <c r="I161" s="17"/>
      <c r="J161" s="20"/>
      <c r="K161" s="15"/>
      <c r="L161" s="15"/>
      <c r="M161" s="15"/>
      <c r="N161" s="15"/>
      <c r="O161" s="15"/>
      <c r="P161" s="15"/>
      <c r="Q161" s="15"/>
      <c r="R161" s="15"/>
      <c r="S161" s="15"/>
      <c r="T161" s="15"/>
    </row>
    <row r="162" spans="1:20" ht="26.4">
      <c r="A162" s="266"/>
      <c r="B162" s="16" t="s">
        <v>51</v>
      </c>
      <c r="C162" s="17" t="s">
        <v>18</v>
      </c>
      <c r="D162" s="17" t="s">
        <v>19</v>
      </c>
      <c r="E162" s="17" t="s">
        <v>111</v>
      </c>
      <c r="F162" s="17"/>
      <c r="G162" s="18" t="s">
        <v>112</v>
      </c>
      <c r="H162" s="35" t="s">
        <v>28</v>
      </c>
      <c r="I162" s="17" t="s">
        <v>23</v>
      </c>
      <c r="J162" s="20"/>
      <c r="K162" s="15"/>
      <c r="L162" s="15"/>
      <c r="M162" s="15"/>
      <c r="N162" s="15"/>
      <c r="O162" s="15"/>
      <c r="P162" s="15"/>
      <c r="Q162" s="15"/>
      <c r="R162" s="15"/>
      <c r="S162" s="15"/>
      <c r="T162" s="15"/>
    </row>
    <row r="163" spans="1:20" ht="13.2">
      <c r="A163" s="266"/>
      <c r="B163" s="16" t="s">
        <v>51</v>
      </c>
      <c r="C163" s="17"/>
      <c r="D163" s="17"/>
      <c r="E163" s="17"/>
      <c r="F163" s="17"/>
      <c r="G163" s="18"/>
      <c r="H163" s="35" t="s">
        <v>29</v>
      </c>
      <c r="I163" s="17"/>
      <c r="J163" s="20"/>
      <c r="K163" s="15"/>
      <c r="L163" s="15"/>
      <c r="M163" s="15"/>
      <c r="N163" s="15"/>
      <c r="O163" s="15"/>
      <c r="P163" s="15"/>
      <c r="Q163" s="15"/>
      <c r="R163" s="15"/>
      <c r="S163" s="15"/>
      <c r="T163" s="15"/>
    </row>
    <row r="164" spans="1:20" ht="13.2">
      <c r="A164" s="266"/>
      <c r="B164" s="16" t="s">
        <v>51</v>
      </c>
      <c r="C164" s="17"/>
      <c r="D164" s="17"/>
      <c r="E164" s="17"/>
      <c r="F164" s="17"/>
      <c r="G164" s="18"/>
      <c r="H164" s="35" t="s">
        <v>30</v>
      </c>
      <c r="I164" s="17"/>
      <c r="J164" s="20"/>
      <c r="K164" s="15"/>
      <c r="L164" s="15"/>
      <c r="M164" s="15"/>
      <c r="N164" s="15"/>
      <c r="O164" s="15"/>
      <c r="P164" s="15"/>
      <c r="Q164" s="15"/>
      <c r="R164" s="15"/>
      <c r="S164" s="15"/>
      <c r="T164" s="15"/>
    </row>
    <row r="165" spans="1:20" ht="13.8">
      <c r="A165" s="266"/>
      <c r="B165" s="16" t="s">
        <v>51</v>
      </c>
      <c r="C165" s="17"/>
      <c r="D165" s="17"/>
      <c r="E165" s="21"/>
      <c r="F165" s="17"/>
      <c r="G165" s="18"/>
      <c r="H165" s="38" t="s">
        <v>34</v>
      </c>
      <c r="I165" s="17"/>
      <c r="J165" s="20"/>
      <c r="K165" s="15"/>
      <c r="L165" s="15"/>
      <c r="M165" s="15"/>
      <c r="N165" s="15"/>
      <c r="O165" s="15"/>
      <c r="P165" s="15"/>
      <c r="Q165" s="15"/>
      <c r="R165" s="15"/>
      <c r="S165" s="15"/>
      <c r="T165" s="15"/>
    </row>
    <row r="166" spans="1:20" ht="52.8">
      <c r="A166" s="266"/>
      <c r="B166" s="16" t="s">
        <v>51</v>
      </c>
      <c r="C166" s="17" t="s">
        <v>41</v>
      </c>
      <c r="D166" s="17" t="s">
        <v>19</v>
      </c>
      <c r="E166" s="17" t="s">
        <v>103</v>
      </c>
      <c r="F166" s="17"/>
      <c r="G166" s="18" t="s">
        <v>113</v>
      </c>
      <c r="H166" s="38" t="s">
        <v>35</v>
      </c>
      <c r="I166" s="17" t="s">
        <v>23</v>
      </c>
      <c r="J166" s="20"/>
      <c r="K166" s="15"/>
      <c r="L166" s="15"/>
      <c r="M166" s="15"/>
      <c r="N166" s="15"/>
      <c r="O166" s="15"/>
      <c r="P166" s="15"/>
      <c r="Q166" s="15"/>
      <c r="R166" s="15"/>
      <c r="S166" s="15"/>
      <c r="T166" s="15"/>
    </row>
    <row r="167" spans="1:20" ht="13.2">
      <c r="A167" s="266"/>
      <c r="B167" s="16" t="s">
        <v>51</v>
      </c>
      <c r="C167" s="17"/>
      <c r="D167" s="17"/>
      <c r="E167" s="17"/>
      <c r="F167" s="17"/>
      <c r="G167" s="18"/>
      <c r="H167" s="38" t="s">
        <v>36</v>
      </c>
      <c r="I167" s="17"/>
      <c r="J167" s="20"/>
      <c r="K167" s="15"/>
      <c r="L167" s="15"/>
      <c r="M167" s="15"/>
      <c r="N167" s="15"/>
      <c r="O167" s="15"/>
      <c r="P167" s="15"/>
      <c r="Q167" s="15"/>
      <c r="R167" s="15"/>
      <c r="S167" s="15"/>
      <c r="T167" s="15"/>
    </row>
    <row r="168" spans="1:20" ht="13.2">
      <c r="A168" s="266"/>
      <c r="B168" s="16" t="s">
        <v>51</v>
      </c>
      <c r="C168" s="17"/>
      <c r="D168" s="17"/>
      <c r="E168" s="17"/>
      <c r="F168" s="17"/>
      <c r="G168" s="18"/>
      <c r="H168" s="38" t="s">
        <v>37</v>
      </c>
      <c r="I168" s="17"/>
      <c r="J168" s="20"/>
      <c r="K168" s="15"/>
      <c r="L168" s="15"/>
      <c r="M168" s="15"/>
      <c r="N168" s="15"/>
      <c r="O168" s="15"/>
      <c r="P168" s="15"/>
      <c r="Q168" s="15"/>
      <c r="R168" s="15"/>
      <c r="S168" s="15"/>
      <c r="T168" s="15"/>
    </row>
    <row r="169" spans="1:20" ht="13.2">
      <c r="A169" s="267"/>
      <c r="B169" s="16" t="s">
        <v>51</v>
      </c>
      <c r="C169" s="17"/>
      <c r="D169" s="17"/>
      <c r="E169" s="17"/>
      <c r="F169" s="17"/>
      <c r="G169" s="26"/>
      <c r="H169" s="38" t="s">
        <v>38</v>
      </c>
      <c r="I169" s="17"/>
      <c r="J169" s="20"/>
      <c r="K169" s="15"/>
      <c r="L169" s="15"/>
      <c r="M169" s="15"/>
      <c r="N169" s="15"/>
      <c r="O169" s="15"/>
      <c r="P169" s="15"/>
      <c r="Q169" s="15"/>
      <c r="R169" s="15"/>
      <c r="S169" s="15"/>
      <c r="T169" s="15"/>
    </row>
    <row r="170" spans="1:20" ht="13.2">
      <c r="A170" s="265">
        <v>46066</v>
      </c>
      <c r="B170" s="16" t="s">
        <v>16</v>
      </c>
      <c r="C170" s="17"/>
      <c r="D170" s="17"/>
      <c r="E170" s="17"/>
      <c r="F170" s="17"/>
      <c r="G170" s="18"/>
      <c r="H170" s="34" t="s">
        <v>17</v>
      </c>
      <c r="I170" s="17"/>
      <c r="J170" s="20"/>
      <c r="K170" s="15"/>
      <c r="L170" s="15"/>
      <c r="M170" s="15"/>
      <c r="N170" s="15"/>
      <c r="O170" s="15"/>
      <c r="P170" s="15"/>
      <c r="Q170" s="15"/>
      <c r="R170" s="15"/>
      <c r="S170" s="15"/>
      <c r="T170" s="15"/>
    </row>
    <row r="171" spans="1:20" ht="184.8">
      <c r="A171" s="266"/>
      <c r="B171" s="16" t="s">
        <v>16</v>
      </c>
      <c r="C171" s="17" t="s">
        <v>18</v>
      </c>
      <c r="D171" s="17" t="s">
        <v>19</v>
      </c>
      <c r="E171" s="21"/>
      <c r="F171" s="21"/>
      <c r="G171" s="18" t="s">
        <v>114</v>
      </c>
      <c r="H171" s="50" t="s">
        <v>22</v>
      </c>
      <c r="I171" s="17" t="s">
        <v>23</v>
      </c>
      <c r="J171" s="20"/>
      <c r="K171" s="15"/>
      <c r="L171" s="15"/>
      <c r="M171" s="15"/>
      <c r="N171" s="15"/>
      <c r="O171" s="15"/>
      <c r="P171" s="15"/>
      <c r="Q171" s="15"/>
      <c r="R171" s="15"/>
      <c r="S171" s="15"/>
      <c r="T171" s="15"/>
    </row>
    <row r="172" spans="1:20" ht="13.8">
      <c r="A172" s="266"/>
      <c r="B172" s="16" t="s">
        <v>16</v>
      </c>
      <c r="C172" s="17"/>
      <c r="D172" s="17"/>
      <c r="E172" s="21"/>
      <c r="F172" s="21"/>
      <c r="G172" s="18"/>
      <c r="H172" s="50" t="s">
        <v>24</v>
      </c>
      <c r="I172" s="17"/>
      <c r="J172" s="20"/>
      <c r="K172" s="15"/>
      <c r="L172" s="15"/>
      <c r="M172" s="15"/>
      <c r="N172" s="15"/>
      <c r="O172" s="15"/>
      <c r="P172" s="15"/>
      <c r="Q172" s="15"/>
      <c r="R172" s="15"/>
      <c r="S172" s="15"/>
      <c r="T172" s="15"/>
    </row>
    <row r="173" spans="1:20" ht="39.6">
      <c r="A173" s="266"/>
      <c r="B173" s="16" t="s">
        <v>16</v>
      </c>
      <c r="C173" s="17" t="s">
        <v>54</v>
      </c>
      <c r="D173" s="17" t="s">
        <v>19</v>
      </c>
      <c r="E173" s="45" t="s">
        <v>115</v>
      </c>
      <c r="F173" s="21"/>
      <c r="G173" s="18" t="s">
        <v>116</v>
      </c>
      <c r="H173" s="50" t="s">
        <v>25</v>
      </c>
      <c r="I173" s="17" t="s">
        <v>23</v>
      </c>
      <c r="J173" s="20"/>
      <c r="K173" s="15"/>
      <c r="L173" s="15"/>
      <c r="M173" s="15"/>
      <c r="N173" s="15"/>
      <c r="O173" s="15"/>
      <c r="P173" s="15"/>
      <c r="Q173" s="15"/>
      <c r="R173" s="15"/>
      <c r="S173" s="15"/>
      <c r="T173" s="15"/>
    </row>
    <row r="174" spans="1:20" ht="184.8">
      <c r="A174" s="266"/>
      <c r="B174" s="16" t="s">
        <v>16</v>
      </c>
      <c r="C174" s="17" t="s">
        <v>54</v>
      </c>
      <c r="D174" s="17" t="s">
        <v>19</v>
      </c>
      <c r="E174" s="21" t="s">
        <v>117</v>
      </c>
      <c r="F174" s="21"/>
      <c r="G174" s="18" t="s">
        <v>118</v>
      </c>
      <c r="H174" s="50" t="s">
        <v>26</v>
      </c>
      <c r="I174" s="17" t="s">
        <v>23</v>
      </c>
      <c r="J174" s="20"/>
      <c r="K174" s="15"/>
      <c r="L174" s="15"/>
      <c r="M174" s="15"/>
      <c r="N174" s="15"/>
      <c r="O174" s="15"/>
      <c r="P174" s="15"/>
      <c r="Q174" s="15"/>
      <c r="R174" s="15"/>
      <c r="S174" s="15"/>
      <c r="T174" s="15"/>
    </row>
    <row r="175" spans="1:20" ht="13.2">
      <c r="A175" s="266"/>
      <c r="B175" s="16" t="s">
        <v>51</v>
      </c>
      <c r="C175" s="17"/>
      <c r="D175" s="17"/>
      <c r="E175" s="17"/>
      <c r="F175" s="17"/>
      <c r="G175" s="18"/>
      <c r="H175" s="50" t="s">
        <v>27</v>
      </c>
      <c r="I175" s="17"/>
      <c r="J175" s="20"/>
      <c r="K175" s="15"/>
      <c r="L175" s="15"/>
      <c r="M175" s="15"/>
      <c r="N175" s="15"/>
      <c r="O175" s="15"/>
      <c r="P175" s="15"/>
      <c r="Q175" s="15"/>
      <c r="R175" s="15"/>
      <c r="S175" s="15"/>
      <c r="T175" s="15"/>
    </row>
    <row r="176" spans="1:20" ht="13.2">
      <c r="A176" s="266"/>
      <c r="B176" s="16" t="s">
        <v>51</v>
      </c>
      <c r="C176" s="17"/>
      <c r="D176" s="17"/>
      <c r="E176" s="17"/>
      <c r="F176" s="17"/>
      <c r="G176" s="26"/>
      <c r="H176" s="50" t="s">
        <v>28</v>
      </c>
      <c r="I176" s="17"/>
      <c r="J176" s="20"/>
      <c r="K176" s="15"/>
      <c r="L176" s="15"/>
      <c r="M176" s="15"/>
      <c r="N176" s="15"/>
      <c r="O176" s="15"/>
      <c r="P176" s="15"/>
      <c r="Q176" s="15"/>
      <c r="R176" s="15"/>
      <c r="S176" s="15"/>
      <c r="T176" s="15"/>
    </row>
    <row r="177" spans="1:20" ht="13.2">
      <c r="A177" s="266"/>
      <c r="B177" s="16" t="s">
        <v>51</v>
      </c>
      <c r="C177" s="17"/>
      <c r="D177" s="17"/>
      <c r="E177" s="17"/>
      <c r="F177" s="17"/>
      <c r="G177" s="18"/>
      <c r="H177" s="50" t="s">
        <v>29</v>
      </c>
      <c r="I177" s="17"/>
      <c r="J177" s="20"/>
      <c r="K177" s="15"/>
      <c r="L177" s="15"/>
      <c r="M177" s="15"/>
      <c r="N177" s="15"/>
      <c r="O177" s="15"/>
      <c r="P177" s="15"/>
      <c r="Q177" s="15"/>
      <c r="R177" s="15"/>
      <c r="S177" s="15"/>
      <c r="T177" s="15"/>
    </row>
    <row r="178" spans="1:20" ht="13.2">
      <c r="A178" s="266"/>
      <c r="B178" s="16" t="s">
        <v>51</v>
      </c>
      <c r="C178" s="17"/>
      <c r="D178" s="17"/>
      <c r="E178" s="17"/>
      <c r="F178" s="17"/>
      <c r="G178" s="18"/>
      <c r="H178" s="50" t="s">
        <v>30</v>
      </c>
      <c r="I178" s="17"/>
      <c r="J178" s="20"/>
      <c r="K178" s="15"/>
      <c r="L178" s="15"/>
      <c r="M178" s="15"/>
      <c r="N178" s="15"/>
      <c r="O178" s="15"/>
      <c r="P178" s="15"/>
      <c r="Q178" s="15"/>
      <c r="R178" s="15"/>
      <c r="S178" s="15"/>
      <c r="T178" s="15"/>
    </row>
    <row r="179" spans="1:20" ht="13.2">
      <c r="A179" s="266"/>
      <c r="B179" s="16" t="s">
        <v>16</v>
      </c>
      <c r="C179" s="17"/>
      <c r="D179" s="17"/>
      <c r="E179" s="17"/>
      <c r="F179" s="17"/>
      <c r="G179" s="18"/>
      <c r="H179" s="50" t="s">
        <v>34</v>
      </c>
      <c r="I179" s="17"/>
      <c r="J179" s="20"/>
      <c r="K179" s="15"/>
      <c r="L179" s="15"/>
      <c r="M179" s="15"/>
      <c r="N179" s="15"/>
      <c r="O179" s="15"/>
      <c r="P179" s="15"/>
      <c r="Q179" s="15"/>
      <c r="R179" s="15"/>
      <c r="S179" s="15"/>
      <c r="T179" s="15"/>
    </row>
    <row r="180" spans="1:20" ht="13.2">
      <c r="A180" s="266"/>
      <c r="B180" s="16" t="s">
        <v>16</v>
      </c>
      <c r="C180" s="17"/>
      <c r="D180" s="17"/>
      <c r="E180" s="17"/>
      <c r="F180" s="17"/>
      <c r="G180" s="18"/>
      <c r="H180" s="50" t="s">
        <v>35</v>
      </c>
      <c r="I180" s="17"/>
      <c r="J180" s="20"/>
      <c r="K180" s="15"/>
      <c r="L180" s="15"/>
      <c r="M180" s="15"/>
      <c r="N180" s="15"/>
      <c r="O180" s="15"/>
      <c r="P180" s="15"/>
      <c r="Q180" s="15"/>
      <c r="R180" s="15"/>
      <c r="S180" s="15"/>
      <c r="T180" s="15"/>
    </row>
    <row r="181" spans="1:20" ht="13.2">
      <c r="A181" s="266"/>
      <c r="B181" s="16" t="s">
        <v>16</v>
      </c>
      <c r="C181" s="17"/>
      <c r="D181" s="17"/>
      <c r="E181" s="17"/>
      <c r="F181" s="17"/>
      <c r="G181" s="18"/>
      <c r="H181" s="50" t="s">
        <v>36</v>
      </c>
      <c r="I181" s="17"/>
      <c r="J181" s="20"/>
      <c r="K181" s="15"/>
      <c r="L181" s="15"/>
      <c r="M181" s="15"/>
      <c r="N181" s="15"/>
      <c r="O181" s="15"/>
      <c r="P181" s="15"/>
      <c r="Q181" s="15"/>
      <c r="R181" s="15"/>
      <c r="S181" s="15"/>
      <c r="T181" s="15"/>
    </row>
    <row r="182" spans="1:20" ht="13.2">
      <c r="A182" s="266"/>
      <c r="B182" s="16" t="s">
        <v>16</v>
      </c>
      <c r="C182" s="17"/>
      <c r="D182" s="17"/>
      <c r="E182" s="17"/>
      <c r="F182" s="17"/>
      <c r="G182" s="18"/>
      <c r="H182" s="50" t="s">
        <v>37</v>
      </c>
      <c r="I182" s="17"/>
      <c r="J182" s="20"/>
      <c r="K182" s="15"/>
      <c r="L182" s="15"/>
      <c r="M182" s="15"/>
      <c r="N182" s="15"/>
      <c r="O182" s="15"/>
      <c r="P182" s="15"/>
      <c r="Q182" s="15"/>
      <c r="R182" s="15"/>
      <c r="S182" s="15"/>
      <c r="T182" s="15"/>
    </row>
    <row r="183" spans="1:20" ht="13.2">
      <c r="A183" s="267"/>
      <c r="B183" s="16" t="s">
        <v>16</v>
      </c>
      <c r="C183" s="17"/>
      <c r="D183" s="17"/>
      <c r="E183" s="17"/>
      <c r="F183" s="17"/>
      <c r="G183" s="18"/>
      <c r="H183" s="51" t="s">
        <v>38</v>
      </c>
      <c r="I183" s="17"/>
      <c r="J183" s="20"/>
      <c r="K183" s="15"/>
      <c r="L183" s="15"/>
      <c r="M183" s="15"/>
      <c r="N183" s="15"/>
      <c r="O183" s="15"/>
      <c r="P183" s="15"/>
      <c r="Q183" s="15"/>
      <c r="R183" s="15"/>
      <c r="S183" s="15"/>
      <c r="T183" s="15"/>
    </row>
    <row r="184" spans="1:20" ht="13.2">
      <c r="A184" s="269">
        <v>46067</v>
      </c>
      <c r="B184" s="16" t="s">
        <v>16</v>
      </c>
      <c r="C184" s="17"/>
      <c r="D184" s="17"/>
      <c r="E184" s="17"/>
      <c r="F184" s="17"/>
      <c r="G184" s="18"/>
      <c r="H184" s="17" t="s">
        <v>17</v>
      </c>
      <c r="I184" s="17"/>
      <c r="J184" s="17"/>
      <c r="K184" s="22"/>
      <c r="L184" s="22"/>
      <c r="M184" s="22"/>
      <c r="N184" s="22"/>
      <c r="O184" s="22"/>
      <c r="P184" s="22"/>
      <c r="Q184" s="22"/>
      <c r="R184" s="22"/>
      <c r="S184" s="22"/>
      <c r="T184" s="22"/>
    </row>
    <row r="185" spans="1:20" ht="26.4">
      <c r="A185" s="266"/>
      <c r="B185" s="16" t="s">
        <v>16</v>
      </c>
      <c r="C185" s="17" t="s">
        <v>18</v>
      </c>
      <c r="D185" s="17" t="s">
        <v>19</v>
      </c>
      <c r="E185" s="17" t="s">
        <v>119</v>
      </c>
      <c r="F185" s="17"/>
      <c r="G185" s="42" t="s">
        <v>120</v>
      </c>
      <c r="H185" s="52" t="s">
        <v>22</v>
      </c>
      <c r="I185" s="17" t="s">
        <v>23</v>
      </c>
      <c r="J185" s="20"/>
      <c r="K185" s="15"/>
      <c r="L185" s="15"/>
      <c r="M185" s="15"/>
      <c r="N185" s="15"/>
      <c r="O185" s="15"/>
      <c r="P185" s="15"/>
      <c r="Q185" s="15"/>
      <c r="R185" s="15"/>
      <c r="S185" s="15"/>
      <c r="T185" s="15"/>
    </row>
    <row r="186" spans="1:20" ht="13.8">
      <c r="A186" s="266"/>
      <c r="B186" s="16" t="s">
        <v>16</v>
      </c>
      <c r="C186" s="17"/>
      <c r="D186" s="17"/>
      <c r="E186" s="21"/>
      <c r="F186" s="21"/>
      <c r="G186" s="18"/>
      <c r="H186" s="53" t="s">
        <v>24</v>
      </c>
      <c r="I186" s="17"/>
      <c r="J186" s="17"/>
      <c r="K186" s="22"/>
      <c r="L186" s="22"/>
      <c r="M186" s="22"/>
      <c r="N186" s="22"/>
      <c r="O186" s="22"/>
      <c r="P186" s="22"/>
      <c r="Q186" s="22"/>
      <c r="R186" s="22"/>
      <c r="S186" s="22"/>
      <c r="T186" s="22"/>
    </row>
    <row r="187" spans="1:20" ht="13.2">
      <c r="A187" s="266"/>
      <c r="B187" s="16" t="s">
        <v>16</v>
      </c>
      <c r="C187" s="17"/>
      <c r="D187" s="17"/>
      <c r="E187" s="17"/>
      <c r="F187" s="17"/>
      <c r="G187" s="18"/>
      <c r="H187" s="52" t="s">
        <v>25</v>
      </c>
      <c r="I187" s="17"/>
      <c r="J187" s="20"/>
      <c r="K187" s="15"/>
      <c r="L187" s="15"/>
      <c r="M187" s="15"/>
      <c r="N187" s="15"/>
      <c r="O187" s="15"/>
      <c r="P187" s="15"/>
      <c r="Q187" s="15"/>
      <c r="R187" s="15"/>
      <c r="S187" s="15"/>
      <c r="T187" s="15"/>
    </row>
    <row r="188" spans="1:20" ht="39.6">
      <c r="A188" s="266"/>
      <c r="B188" s="16" t="s">
        <v>16</v>
      </c>
      <c r="C188" s="17" t="s">
        <v>102</v>
      </c>
      <c r="D188" s="17" t="s">
        <v>19</v>
      </c>
      <c r="E188" s="16" t="s">
        <v>76</v>
      </c>
      <c r="F188" s="17"/>
      <c r="G188" s="26" t="s">
        <v>121</v>
      </c>
      <c r="H188" s="52" t="s">
        <v>26</v>
      </c>
      <c r="I188" s="17" t="s">
        <v>43</v>
      </c>
      <c r="J188" s="32" t="s">
        <v>122</v>
      </c>
      <c r="K188" s="15"/>
      <c r="L188" s="15"/>
      <c r="M188" s="15"/>
      <c r="N188" s="15"/>
      <c r="O188" s="15"/>
      <c r="P188" s="15"/>
      <c r="Q188" s="15"/>
      <c r="R188" s="15"/>
      <c r="S188" s="15"/>
      <c r="T188" s="15"/>
    </row>
    <row r="189" spans="1:20" ht="17.25" customHeight="1">
      <c r="A189" s="266"/>
      <c r="B189" s="16" t="s">
        <v>16</v>
      </c>
      <c r="C189" s="17"/>
      <c r="D189" s="17"/>
      <c r="E189" s="17"/>
      <c r="F189" s="17"/>
      <c r="G189" s="18"/>
      <c r="H189" s="53" t="s">
        <v>27</v>
      </c>
      <c r="I189" s="17"/>
      <c r="J189" s="17"/>
      <c r="K189" s="22"/>
      <c r="L189" s="22"/>
      <c r="M189" s="22"/>
      <c r="N189" s="22"/>
      <c r="O189" s="22"/>
      <c r="P189" s="22"/>
      <c r="Q189" s="22"/>
      <c r="R189" s="22"/>
      <c r="S189" s="22"/>
      <c r="T189" s="22"/>
    </row>
    <row r="190" spans="1:20" ht="13.2">
      <c r="A190" s="266"/>
      <c r="B190" s="16" t="s">
        <v>16</v>
      </c>
      <c r="C190" s="17"/>
      <c r="D190" s="17"/>
      <c r="E190" s="17"/>
      <c r="F190" s="22"/>
      <c r="G190" s="18"/>
      <c r="H190" s="52" t="s">
        <v>28</v>
      </c>
      <c r="I190" s="17"/>
      <c r="J190" s="20"/>
      <c r="K190" s="15"/>
      <c r="L190" s="15"/>
      <c r="M190" s="15"/>
      <c r="N190" s="15"/>
      <c r="O190" s="15"/>
      <c r="P190" s="15"/>
      <c r="Q190" s="15"/>
      <c r="R190" s="15"/>
      <c r="S190" s="15"/>
      <c r="T190" s="15"/>
    </row>
    <row r="191" spans="1:20" ht="13.2">
      <c r="A191" s="266"/>
      <c r="B191" s="16" t="s">
        <v>16</v>
      </c>
      <c r="C191" s="17"/>
      <c r="D191" s="17"/>
      <c r="E191" s="17"/>
      <c r="F191" s="17"/>
      <c r="G191" s="18"/>
      <c r="H191" s="52" t="s">
        <v>29</v>
      </c>
      <c r="I191" s="17"/>
      <c r="J191" s="20"/>
      <c r="K191" s="15"/>
      <c r="L191" s="15"/>
      <c r="M191" s="15"/>
      <c r="N191" s="15"/>
      <c r="O191" s="15"/>
      <c r="P191" s="15"/>
      <c r="Q191" s="15"/>
      <c r="R191" s="15"/>
      <c r="S191" s="15"/>
      <c r="T191" s="15"/>
    </row>
    <row r="192" spans="1:20" ht="13.2">
      <c r="A192" s="266"/>
      <c r="B192" s="16" t="s">
        <v>16</v>
      </c>
      <c r="C192" s="17"/>
      <c r="D192" s="17"/>
      <c r="E192" s="17"/>
      <c r="F192" s="17"/>
      <c r="G192" s="18"/>
      <c r="H192" s="52" t="s">
        <v>30</v>
      </c>
      <c r="I192" s="17"/>
      <c r="J192" s="20"/>
      <c r="K192" s="15"/>
      <c r="L192" s="15"/>
      <c r="M192" s="15"/>
      <c r="N192" s="15"/>
      <c r="O192" s="15"/>
      <c r="P192" s="15"/>
      <c r="Q192" s="15"/>
      <c r="R192" s="15"/>
      <c r="S192" s="15"/>
      <c r="T192" s="15"/>
    </row>
    <row r="193" spans="1:20" ht="26.4">
      <c r="A193" s="266"/>
      <c r="B193" s="16" t="s">
        <v>16</v>
      </c>
      <c r="C193" s="17" t="s">
        <v>68</v>
      </c>
      <c r="D193" s="17" t="s">
        <v>19</v>
      </c>
      <c r="E193" s="17" t="s">
        <v>123</v>
      </c>
      <c r="F193" s="17"/>
      <c r="G193" s="18" t="s">
        <v>124</v>
      </c>
      <c r="H193" s="52" t="s">
        <v>34</v>
      </c>
      <c r="I193" s="17" t="s">
        <v>23</v>
      </c>
      <c r="J193" s="20"/>
      <c r="K193" s="15"/>
      <c r="L193" s="15"/>
      <c r="M193" s="15"/>
      <c r="N193" s="15"/>
      <c r="O193" s="15"/>
      <c r="P193" s="15"/>
      <c r="Q193" s="15"/>
      <c r="R193" s="15"/>
      <c r="S193" s="15"/>
      <c r="T193" s="15"/>
    </row>
    <row r="194" spans="1:20" ht="16.5" customHeight="1">
      <c r="A194" s="266"/>
      <c r="B194" s="16" t="s">
        <v>16</v>
      </c>
      <c r="C194" s="17"/>
      <c r="D194" s="17"/>
      <c r="E194" s="17"/>
      <c r="F194" s="17"/>
      <c r="G194" s="18"/>
      <c r="H194" s="52" t="s">
        <v>35</v>
      </c>
      <c r="I194" s="17"/>
      <c r="J194" s="20"/>
      <c r="K194" s="15"/>
      <c r="L194" s="15"/>
      <c r="M194" s="15"/>
      <c r="N194" s="15"/>
      <c r="O194" s="15"/>
      <c r="P194" s="15"/>
      <c r="Q194" s="15"/>
      <c r="R194" s="15"/>
      <c r="S194" s="15"/>
      <c r="T194" s="15"/>
    </row>
    <row r="195" spans="1:20" ht="17.25" customHeight="1">
      <c r="A195" s="266"/>
      <c r="B195" s="16" t="s">
        <v>16</v>
      </c>
      <c r="C195" s="17"/>
      <c r="D195" s="17"/>
      <c r="E195" s="17"/>
      <c r="F195" s="17"/>
      <c r="G195" s="18"/>
      <c r="H195" s="52" t="s">
        <v>36</v>
      </c>
      <c r="I195" s="17"/>
      <c r="J195" s="20"/>
      <c r="K195" s="15"/>
      <c r="L195" s="15"/>
      <c r="M195" s="15"/>
      <c r="N195" s="15"/>
      <c r="O195" s="15"/>
      <c r="P195" s="15"/>
      <c r="Q195" s="15"/>
      <c r="R195" s="15"/>
      <c r="S195" s="15"/>
      <c r="T195" s="15"/>
    </row>
    <row r="196" spans="1:20" ht="13.2">
      <c r="A196" s="266"/>
      <c r="B196" s="16" t="s">
        <v>16</v>
      </c>
      <c r="C196" s="17"/>
      <c r="D196" s="17"/>
      <c r="E196" s="17"/>
      <c r="F196" s="17"/>
      <c r="G196" s="18"/>
      <c r="H196" s="52" t="s">
        <v>37</v>
      </c>
      <c r="I196" s="17"/>
      <c r="J196" s="20"/>
      <c r="K196" s="15"/>
      <c r="L196" s="15"/>
      <c r="M196" s="15"/>
      <c r="N196" s="15"/>
      <c r="O196" s="15"/>
      <c r="P196" s="15"/>
      <c r="Q196" s="15"/>
      <c r="R196" s="15"/>
      <c r="S196" s="15"/>
      <c r="T196" s="15"/>
    </row>
    <row r="197" spans="1:20" ht="13.2">
      <c r="A197" s="267"/>
      <c r="B197" s="16" t="s">
        <v>16</v>
      </c>
      <c r="C197" s="17"/>
      <c r="D197" s="17"/>
      <c r="E197" s="17"/>
      <c r="F197" s="17"/>
      <c r="G197" s="18"/>
      <c r="H197" s="54" t="s">
        <v>38</v>
      </c>
      <c r="I197" s="17"/>
      <c r="J197" s="20"/>
      <c r="K197" s="15"/>
      <c r="L197" s="15"/>
      <c r="M197" s="15"/>
      <c r="N197" s="15"/>
      <c r="O197" s="15"/>
      <c r="P197" s="15"/>
      <c r="Q197" s="15"/>
      <c r="R197" s="15"/>
      <c r="S197" s="15"/>
      <c r="T197" s="15"/>
    </row>
    <row r="198" spans="1:20" ht="13.2">
      <c r="A198" s="265">
        <v>46068</v>
      </c>
      <c r="B198" s="16" t="s">
        <v>16</v>
      </c>
      <c r="C198" s="17"/>
      <c r="D198" s="17"/>
      <c r="E198" s="17"/>
      <c r="F198" s="17"/>
      <c r="G198" s="18"/>
      <c r="H198" s="55" t="s">
        <v>17</v>
      </c>
      <c r="I198" s="17"/>
      <c r="J198" s="20"/>
      <c r="K198" s="15"/>
      <c r="L198" s="15"/>
      <c r="M198" s="15"/>
      <c r="N198" s="15"/>
      <c r="O198" s="15"/>
      <c r="P198" s="15"/>
      <c r="Q198" s="15"/>
      <c r="R198" s="15"/>
      <c r="S198" s="15"/>
      <c r="T198" s="15"/>
    </row>
    <row r="199" spans="1:20" ht="13.2">
      <c r="A199" s="266"/>
      <c r="B199" s="16" t="s">
        <v>16</v>
      </c>
      <c r="C199" s="17"/>
      <c r="D199" s="17"/>
      <c r="E199" s="17"/>
      <c r="F199" s="17"/>
      <c r="G199" s="56"/>
      <c r="H199" s="52" t="s">
        <v>22</v>
      </c>
      <c r="I199" s="17"/>
      <c r="J199" s="20"/>
      <c r="K199" s="15"/>
      <c r="L199" s="15"/>
      <c r="M199" s="15"/>
      <c r="N199" s="15"/>
      <c r="O199" s="15"/>
      <c r="P199" s="15"/>
      <c r="Q199" s="15"/>
      <c r="R199" s="15"/>
      <c r="S199" s="15"/>
      <c r="T199" s="15"/>
    </row>
    <row r="200" spans="1:20" ht="13.2">
      <c r="A200" s="266"/>
      <c r="B200" s="16" t="s">
        <v>16</v>
      </c>
      <c r="C200" s="17"/>
      <c r="D200" s="17"/>
      <c r="E200" s="17"/>
      <c r="F200" s="17"/>
      <c r="G200" s="56"/>
      <c r="H200" s="53" t="s">
        <v>24</v>
      </c>
      <c r="I200" s="17"/>
      <c r="J200" s="17"/>
      <c r="K200" s="22"/>
      <c r="L200" s="22"/>
      <c r="M200" s="22"/>
      <c r="N200" s="22"/>
      <c r="O200" s="22"/>
      <c r="P200" s="22"/>
      <c r="Q200" s="22"/>
      <c r="R200" s="22"/>
      <c r="S200" s="22"/>
      <c r="T200" s="22"/>
    </row>
    <row r="201" spans="1:20" ht="13.2">
      <c r="A201" s="266"/>
      <c r="B201" s="16" t="s">
        <v>16</v>
      </c>
      <c r="C201" s="17"/>
      <c r="D201" s="17"/>
      <c r="E201" s="17"/>
      <c r="F201" s="17"/>
      <c r="G201" s="18"/>
      <c r="H201" s="52" t="s">
        <v>25</v>
      </c>
      <c r="I201" s="17"/>
      <c r="J201" s="20"/>
      <c r="K201" s="15"/>
      <c r="L201" s="15"/>
      <c r="M201" s="15"/>
      <c r="N201" s="15"/>
      <c r="O201" s="15"/>
      <c r="P201" s="15"/>
      <c r="Q201" s="15"/>
      <c r="R201" s="15"/>
      <c r="S201" s="15"/>
      <c r="T201" s="15"/>
    </row>
    <row r="202" spans="1:20" ht="13.2">
      <c r="A202" s="266"/>
      <c r="B202" s="16" t="s">
        <v>16</v>
      </c>
      <c r="C202" s="17"/>
      <c r="D202" s="17"/>
      <c r="E202" s="17"/>
      <c r="F202" s="17"/>
      <c r="G202" s="18"/>
      <c r="H202" s="52" t="s">
        <v>26</v>
      </c>
      <c r="I202" s="17"/>
      <c r="J202" s="20"/>
      <c r="K202" s="15"/>
      <c r="L202" s="15"/>
      <c r="M202" s="15"/>
      <c r="N202" s="15"/>
      <c r="O202" s="15"/>
      <c r="P202" s="15"/>
      <c r="Q202" s="15"/>
      <c r="R202" s="15"/>
      <c r="S202" s="15"/>
      <c r="T202" s="15"/>
    </row>
    <row r="203" spans="1:20" ht="13.2">
      <c r="A203" s="266"/>
      <c r="B203" s="16" t="s">
        <v>16</v>
      </c>
      <c r="C203" s="17"/>
      <c r="D203" s="17"/>
      <c r="E203" s="17"/>
      <c r="F203" s="17"/>
      <c r="G203" s="26"/>
      <c r="H203" s="52" t="s">
        <v>27</v>
      </c>
      <c r="I203" s="17"/>
      <c r="J203" s="20"/>
      <c r="K203" s="15"/>
      <c r="L203" s="15"/>
      <c r="M203" s="15"/>
      <c r="N203" s="15"/>
      <c r="O203" s="15"/>
      <c r="P203" s="15"/>
      <c r="Q203" s="15"/>
      <c r="R203" s="15"/>
      <c r="S203" s="15"/>
      <c r="T203" s="15"/>
    </row>
    <row r="204" spans="1:20" ht="13.2">
      <c r="A204" s="266"/>
      <c r="B204" s="16" t="s">
        <v>16</v>
      </c>
      <c r="C204" s="17"/>
      <c r="D204" s="17"/>
      <c r="E204" s="17"/>
      <c r="F204" s="17"/>
      <c r="G204" s="18"/>
      <c r="H204" s="52" t="s">
        <v>28</v>
      </c>
      <c r="I204" s="17"/>
      <c r="J204" s="20"/>
      <c r="K204" s="15"/>
      <c r="L204" s="15"/>
      <c r="M204" s="15"/>
      <c r="N204" s="15"/>
      <c r="O204" s="15"/>
      <c r="P204" s="15"/>
      <c r="Q204" s="15"/>
      <c r="R204" s="15"/>
      <c r="S204" s="15"/>
      <c r="T204" s="15"/>
    </row>
    <row r="205" spans="1:20" ht="13.2">
      <c r="A205" s="266"/>
      <c r="B205" s="16" t="s">
        <v>16</v>
      </c>
      <c r="C205" s="17"/>
      <c r="D205" s="17"/>
      <c r="E205" s="17"/>
      <c r="F205" s="17"/>
      <c r="G205" s="18"/>
      <c r="H205" s="52" t="s">
        <v>29</v>
      </c>
      <c r="I205" s="17"/>
      <c r="J205" s="20"/>
      <c r="K205" s="15"/>
      <c r="L205" s="15"/>
      <c r="M205" s="15"/>
      <c r="N205" s="15"/>
      <c r="O205" s="15"/>
      <c r="P205" s="15"/>
      <c r="Q205" s="15"/>
      <c r="R205" s="15"/>
      <c r="S205" s="15"/>
      <c r="T205" s="15"/>
    </row>
    <row r="206" spans="1:20" ht="13.2">
      <c r="A206" s="266"/>
      <c r="B206" s="16" t="s">
        <v>16</v>
      </c>
      <c r="C206" s="17"/>
      <c r="D206" s="17"/>
      <c r="E206" s="17"/>
      <c r="F206" s="17"/>
      <c r="G206" s="18"/>
      <c r="H206" s="52" t="s">
        <v>30</v>
      </c>
      <c r="I206" s="17"/>
      <c r="J206" s="20"/>
      <c r="K206" s="20"/>
      <c r="L206" s="15"/>
      <c r="M206" s="15"/>
      <c r="N206" s="15"/>
      <c r="O206" s="15"/>
      <c r="P206" s="15"/>
      <c r="Q206" s="15"/>
      <c r="R206" s="15"/>
      <c r="S206" s="15"/>
      <c r="T206" s="15"/>
    </row>
    <row r="207" spans="1:20" ht="13.2">
      <c r="A207" s="266"/>
      <c r="B207" s="16" t="s">
        <v>16</v>
      </c>
      <c r="C207" s="17"/>
      <c r="D207" s="17"/>
      <c r="E207" s="17"/>
      <c r="F207" s="16"/>
      <c r="G207" s="26"/>
      <c r="H207" s="53" t="s">
        <v>34</v>
      </c>
      <c r="I207" s="17"/>
      <c r="J207" s="17"/>
      <c r="K207" s="17"/>
      <c r="L207" s="22"/>
      <c r="M207" s="22"/>
      <c r="N207" s="22"/>
      <c r="O207" s="22"/>
      <c r="P207" s="22"/>
      <c r="Q207" s="22"/>
      <c r="R207" s="22"/>
      <c r="S207" s="22"/>
      <c r="T207" s="22"/>
    </row>
    <row r="208" spans="1:20" ht="13.2">
      <c r="A208" s="266"/>
      <c r="B208" s="16" t="s">
        <v>16</v>
      </c>
      <c r="C208" s="17"/>
      <c r="D208" s="17"/>
      <c r="E208" s="17"/>
      <c r="F208" s="17"/>
      <c r="G208" s="26"/>
      <c r="H208" s="57" t="s">
        <v>35</v>
      </c>
      <c r="I208" s="17"/>
      <c r="J208" s="20"/>
      <c r="K208" s="268"/>
      <c r="L208" s="15"/>
      <c r="M208" s="15"/>
      <c r="N208" s="15"/>
      <c r="O208" s="15"/>
      <c r="P208" s="15"/>
      <c r="Q208" s="15"/>
      <c r="R208" s="15"/>
      <c r="S208" s="15"/>
      <c r="T208" s="15"/>
    </row>
    <row r="209" spans="1:20" ht="13.2">
      <c r="A209" s="266"/>
      <c r="B209" s="16" t="s">
        <v>16</v>
      </c>
      <c r="C209" s="17"/>
      <c r="D209" s="17"/>
      <c r="E209" s="17"/>
      <c r="F209" s="17"/>
      <c r="G209" s="26"/>
      <c r="H209" s="52" t="s">
        <v>36</v>
      </c>
      <c r="I209" s="17"/>
      <c r="J209" s="20"/>
      <c r="K209" s="267"/>
      <c r="L209" s="15"/>
      <c r="M209" s="15"/>
      <c r="N209" s="15"/>
      <c r="O209" s="15"/>
      <c r="P209" s="15"/>
      <c r="Q209" s="15"/>
      <c r="R209" s="15"/>
      <c r="S209" s="15"/>
      <c r="T209" s="15"/>
    </row>
    <row r="210" spans="1:20" ht="13.2">
      <c r="A210" s="266"/>
      <c r="B210" s="16" t="s">
        <v>16</v>
      </c>
      <c r="C210" s="17"/>
      <c r="D210" s="17"/>
      <c r="E210" s="58"/>
      <c r="F210" s="17"/>
      <c r="G210" s="18"/>
      <c r="H210" s="52" t="s">
        <v>37</v>
      </c>
      <c r="I210" s="17"/>
      <c r="J210" s="20"/>
      <c r="K210" s="20"/>
      <c r="L210" s="15"/>
      <c r="M210" s="15"/>
      <c r="N210" s="15"/>
      <c r="O210" s="15"/>
      <c r="P210" s="15"/>
      <c r="Q210" s="15"/>
      <c r="R210" s="15"/>
      <c r="S210" s="15"/>
      <c r="T210" s="15"/>
    </row>
    <row r="211" spans="1:20" ht="13.2">
      <c r="A211" s="267"/>
      <c r="B211" s="16" t="s">
        <v>16</v>
      </c>
      <c r="C211" s="17"/>
      <c r="D211" s="17"/>
      <c r="E211" s="17"/>
      <c r="F211" s="17"/>
      <c r="G211" s="18"/>
      <c r="H211" s="54" t="s">
        <v>38</v>
      </c>
      <c r="I211" s="17"/>
      <c r="J211" s="20"/>
      <c r="K211" s="20"/>
      <c r="L211" s="15"/>
      <c r="M211" s="15"/>
      <c r="N211" s="15"/>
      <c r="O211" s="15"/>
      <c r="P211" s="15"/>
      <c r="Q211" s="15"/>
      <c r="R211" s="15"/>
      <c r="S211" s="15"/>
      <c r="T211" s="15"/>
    </row>
    <row r="212" spans="1:20" ht="17.25" customHeight="1">
      <c r="A212" s="265">
        <v>46069</v>
      </c>
      <c r="B212" s="16" t="s">
        <v>51</v>
      </c>
      <c r="C212" s="17"/>
      <c r="D212" s="17"/>
      <c r="E212" s="17"/>
      <c r="F212" s="17"/>
      <c r="G212" s="18"/>
      <c r="H212" s="55" t="s">
        <v>17</v>
      </c>
      <c r="I212" s="17"/>
      <c r="J212" s="20"/>
      <c r="K212" s="20"/>
      <c r="L212" s="15"/>
      <c r="M212" s="15"/>
      <c r="N212" s="15"/>
      <c r="O212" s="15"/>
      <c r="P212" s="15"/>
      <c r="Q212" s="15"/>
      <c r="R212" s="15"/>
      <c r="S212" s="15"/>
      <c r="T212" s="15"/>
    </row>
    <row r="213" spans="1:20" ht="39.6">
      <c r="A213" s="266"/>
      <c r="B213" s="16" t="s">
        <v>51</v>
      </c>
      <c r="C213" s="17" t="s">
        <v>102</v>
      </c>
      <c r="D213" s="17" t="s">
        <v>92</v>
      </c>
      <c r="E213" s="17"/>
      <c r="F213" s="59" t="s">
        <v>125</v>
      </c>
      <c r="G213" s="18" t="s">
        <v>126</v>
      </c>
      <c r="H213" s="52" t="s">
        <v>22</v>
      </c>
      <c r="I213" s="17" t="s">
        <v>62</v>
      </c>
      <c r="J213" s="20"/>
      <c r="K213" s="20"/>
      <c r="L213" s="15"/>
      <c r="M213" s="15"/>
      <c r="N213" s="15"/>
      <c r="O213" s="15"/>
      <c r="P213" s="15"/>
      <c r="Q213" s="15"/>
      <c r="R213" s="15"/>
      <c r="S213" s="15"/>
      <c r="T213" s="15"/>
    </row>
    <row r="214" spans="1:20" ht="13.2">
      <c r="A214" s="266"/>
      <c r="B214" s="16" t="s">
        <v>51</v>
      </c>
      <c r="C214" s="17"/>
      <c r="D214" s="17"/>
      <c r="E214" s="17"/>
      <c r="F214" s="17"/>
      <c r="G214" s="18"/>
      <c r="H214" s="52" t="s">
        <v>24</v>
      </c>
      <c r="I214" s="17"/>
      <c r="J214" s="20"/>
      <c r="K214" s="20"/>
      <c r="L214" s="15"/>
      <c r="M214" s="15"/>
      <c r="N214" s="15"/>
      <c r="O214" s="15"/>
      <c r="P214" s="15"/>
      <c r="Q214" s="15"/>
      <c r="R214" s="15"/>
      <c r="S214" s="15"/>
      <c r="T214" s="15"/>
    </row>
    <row r="215" spans="1:20" ht="13.2">
      <c r="A215" s="266"/>
      <c r="B215" s="16" t="s">
        <v>51</v>
      </c>
      <c r="C215" s="17"/>
      <c r="D215" s="17"/>
      <c r="E215" s="17"/>
      <c r="F215" s="17"/>
      <c r="G215" s="18"/>
      <c r="H215" s="52" t="s">
        <v>25</v>
      </c>
      <c r="I215" s="17"/>
      <c r="J215" s="20"/>
      <c r="K215" s="20"/>
      <c r="L215" s="15"/>
      <c r="M215" s="15"/>
      <c r="N215" s="15"/>
      <c r="O215" s="15"/>
      <c r="P215" s="15"/>
      <c r="Q215" s="15"/>
      <c r="R215" s="15"/>
      <c r="S215" s="15"/>
      <c r="T215" s="15"/>
    </row>
    <row r="216" spans="1:20" ht="13.2">
      <c r="A216" s="266"/>
      <c r="B216" s="16" t="s">
        <v>51</v>
      </c>
      <c r="C216" s="17"/>
      <c r="D216" s="17"/>
      <c r="E216" s="17"/>
      <c r="F216" s="17"/>
      <c r="G216" s="18"/>
      <c r="H216" s="52" t="s">
        <v>26</v>
      </c>
      <c r="I216" s="17"/>
      <c r="J216" s="20"/>
      <c r="K216" s="20"/>
      <c r="L216" s="15"/>
      <c r="M216" s="15"/>
      <c r="N216" s="15"/>
      <c r="O216" s="15"/>
      <c r="P216" s="15"/>
      <c r="Q216" s="15"/>
      <c r="R216" s="15"/>
      <c r="S216" s="15"/>
      <c r="T216" s="15"/>
    </row>
    <row r="217" spans="1:20" ht="13.8">
      <c r="A217" s="266"/>
      <c r="B217" s="16" t="s">
        <v>51</v>
      </c>
      <c r="C217" s="17"/>
      <c r="D217" s="17"/>
      <c r="E217" s="21"/>
      <c r="F217" s="17"/>
      <c r="G217" s="18"/>
      <c r="H217" s="52" t="s">
        <v>27</v>
      </c>
      <c r="I217" s="17"/>
      <c r="J217" s="20"/>
      <c r="K217" s="20"/>
      <c r="L217" s="15"/>
      <c r="M217" s="15"/>
      <c r="N217" s="15"/>
      <c r="O217" s="15"/>
      <c r="P217" s="15"/>
      <c r="Q217" s="15"/>
      <c r="R217" s="15"/>
      <c r="S217" s="15"/>
      <c r="T217" s="15"/>
    </row>
    <row r="218" spans="1:20" ht="13.2">
      <c r="A218" s="266"/>
      <c r="B218" s="16" t="s">
        <v>51</v>
      </c>
      <c r="C218" s="17"/>
      <c r="D218" s="17"/>
      <c r="E218" s="17"/>
      <c r="F218" s="17"/>
      <c r="G218" s="18"/>
      <c r="H218" s="52" t="s">
        <v>28</v>
      </c>
      <c r="I218" s="17"/>
      <c r="J218" s="20"/>
      <c r="K218" s="20"/>
      <c r="L218" s="15"/>
      <c r="M218" s="15"/>
      <c r="N218" s="15"/>
      <c r="O218" s="15"/>
      <c r="P218" s="15"/>
      <c r="Q218" s="15"/>
      <c r="R218" s="15"/>
      <c r="S218" s="15"/>
      <c r="T218" s="15"/>
    </row>
    <row r="219" spans="1:20" ht="15.75" customHeight="1">
      <c r="A219" s="266"/>
      <c r="B219" s="16" t="s">
        <v>51</v>
      </c>
      <c r="C219" s="17"/>
      <c r="D219" s="17"/>
      <c r="E219" s="17"/>
      <c r="F219" s="17"/>
      <c r="G219" s="18"/>
      <c r="H219" s="52" t="s">
        <v>29</v>
      </c>
      <c r="I219" s="17"/>
      <c r="J219" s="20"/>
      <c r="K219" s="20"/>
      <c r="L219" s="15"/>
      <c r="M219" s="15"/>
      <c r="N219" s="15"/>
      <c r="O219" s="15"/>
      <c r="P219" s="15"/>
      <c r="Q219" s="15"/>
      <c r="R219" s="15"/>
      <c r="S219" s="15"/>
      <c r="T219" s="15"/>
    </row>
    <row r="220" spans="1:20" ht="13.2">
      <c r="A220" s="266"/>
      <c r="B220" s="16" t="s">
        <v>51</v>
      </c>
      <c r="C220" s="17"/>
      <c r="D220" s="17"/>
      <c r="E220" s="16"/>
      <c r="F220" s="17"/>
      <c r="G220" s="18"/>
      <c r="H220" s="52" t="s">
        <v>30</v>
      </c>
      <c r="I220" s="17"/>
      <c r="J220" s="20"/>
      <c r="K220" s="20"/>
      <c r="L220" s="15"/>
      <c r="M220" s="15"/>
      <c r="N220" s="15"/>
      <c r="O220" s="15"/>
      <c r="P220" s="15"/>
      <c r="Q220" s="15"/>
      <c r="R220" s="15"/>
      <c r="S220" s="15"/>
      <c r="T220" s="15"/>
    </row>
    <row r="221" spans="1:20" ht="13.2">
      <c r="A221" s="266"/>
      <c r="B221" s="16" t="s">
        <v>16</v>
      </c>
      <c r="C221" s="17"/>
      <c r="D221" s="17"/>
      <c r="E221" s="17"/>
      <c r="F221" s="60"/>
      <c r="G221" s="18"/>
      <c r="H221" s="52" t="s">
        <v>34</v>
      </c>
      <c r="I221" s="17"/>
      <c r="J221" s="20"/>
      <c r="K221" s="20"/>
      <c r="L221" s="15"/>
      <c r="M221" s="15"/>
      <c r="N221" s="15"/>
      <c r="O221" s="15"/>
      <c r="P221" s="15"/>
      <c r="Q221" s="15"/>
      <c r="R221" s="15"/>
      <c r="S221" s="15"/>
      <c r="T221" s="15"/>
    </row>
    <row r="222" spans="1:20" ht="13.2">
      <c r="A222" s="266"/>
      <c r="B222" s="16" t="s">
        <v>16</v>
      </c>
      <c r="C222" s="17"/>
      <c r="D222" s="17"/>
      <c r="E222" s="17"/>
      <c r="F222" s="17"/>
      <c r="G222" s="18"/>
      <c r="H222" s="57" t="s">
        <v>35</v>
      </c>
      <c r="I222" s="17"/>
      <c r="J222" s="20"/>
      <c r="K222" s="20"/>
      <c r="L222" s="15"/>
      <c r="M222" s="15"/>
      <c r="N222" s="15"/>
      <c r="O222" s="15"/>
      <c r="P222" s="15"/>
      <c r="Q222" s="15"/>
      <c r="R222" s="15"/>
      <c r="S222" s="15"/>
      <c r="T222" s="15"/>
    </row>
    <row r="223" spans="1:20" ht="13.2">
      <c r="A223" s="266"/>
      <c r="B223" s="16" t="s">
        <v>16</v>
      </c>
      <c r="C223" s="17"/>
      <c r="D223" s="17"/>
      <c r="E223" s="17"/>
      <c r="F223" s="17"/>
      <c r="G223" s="18"/>
      <c r="H223" s="52" t="s">
        <v>36</v>
      </c>
      <c r="I223" s="17"/>
      <c r="J223" s="20"/>
      <c r="K223" s="20"/>
      <c r="L223" s="15"/>
      <c r="M223" s="15"/>
      <c r="N223" s="15"/>
      <c r="O223" s="15"/>
      <c r="P223" s="15"/>
      <c r="Q223" s="15"/>
      <c r="R223" s="15"/>
      <c r="S223" s="15"/>
      <c r="T223" s="15"/>
    </row>
    <row r="224" spans="1:20" ht="118.8">
      <c r="A224" s="266"/>
      <c r="B224" s="16" t="s">
        <v>16</v>
      </c>
      <c r="C224" s="17" t="s">
        <v>18</v>
      </c>
      <c r="D224" s="17" t="s">
        <v>19</v>
      </c>
      <c r="E224" s="17" t="s">
        <v>127</v>
      </c>
      <c r="F224" s="17"/>
      <c r="G224" s="18" t="s">
        <v>128</v>
      </c>
      <c r="H224" s="52" t="s">
        <v>37</v>
      </c>
      <c r="I224" s="17" t="s">
        <v>23</v>
      </c>
      <c r="J224" s="20"/>
      <c r="K224" s="20"/>
      <c r="L224" s="15"/>
      <c r="M224" s="15"/>
      <c r="N224" s="15"/>
      <c r="O224" s="15"/>
      <c r="P224" s="15"/>
      <c r="Q224" s="15"/>
      <c r="R224" s="15"/>
      <c r="S224" s="15"/>
      <c r="T224" s="15"/>
    </row>
    <row r="225" spans="1:20" ht="13.2">
      <c r="A225" s="267"/>
      <c r="B225" s="16" t="s">
        <v>16</v>
      </c>
      <c r="C225" s="17"/>
      <c r="D225" s="17"/>
      <c r="E225" s="17"/>
      <c r="F225" s="17"/>
      <c r="G225" s="18"/>
      <c r="H225" s="54" t="s">
        <v>38</v>
      </c>
      <c r="I225" s="17"/>
      <c r="J225" s="20"/>
      <c r="K225" s="20"/>
      <c r="L225" s="15"/>
      <c r="M225" s="15"/>
      <c r="N225" s="15"/>
      <c r="O225" s="15"/>
      <c r="P225" s="15"/>
      <c r="Q225" s="15"/>
      <c r="R225" s="15"/>
      <c r="S225" s="15"/>
      <c r="T225" s="15"/>
    </row>
    <row r="226" spans="1:20" ht="13.2">
      <c r="A226" s="265">
        <v>46070</v>
      </c>
      <c r="B226" s="16" t="s">
        <v>78</v>
      </c>
      <c r="C226" s="17"/>
      <c r="D226" s="17"/>
      <c r="E226" s="17"/>
      <c r="F226" s="17"/>
      <c r="G226" s="18"/>
      <c r="H226" s="55" t="s">
        <v>17</v>
      </c>
      <c r="I226" s="17"/>
      <c r="J226" s="20"/>
      <c r="K226" s="20"/>
      <c r="L226" s="15"/>
      <c r="M226" s="15"/>
      <c r="N226" s="15"/>
      <c r="O226" s="15"/>
      <c r="P226" s="15"/>
      <c r="Q226" s="15"/>
      <c r="R226" s="15"/>
      <c r="S226" s="15"/>
      <c r="T226" s="15"/>
    </row>
    <row r="227" spans="1:20" ht="13.2">
      <c r="A227" s="266"/>
      <c r="B227" s="16" t="s">
        <v>78</v>
      </c>
      <c r="C227" s="17"/>
      <c r="D227" s="17"/>
      <c r="E227" s="17"/>
      <c r="F227" s="17"/>
      <c r="G227" s="18"/>
      <c r="H227" s="52" t="s">
        <v>22</v>
      </c>
      <c r="I227" s="17"/>
      <c r="J227" s="20"/>
      <c r="K227" s="20"/>
      <c r="L227" s="15"/>
      <c r="M227" s="15"/>
      <c r="N227" s="15"/>
      <c r="O227" s="15"/>
      <c r="P227" s="15"/>
      <c r="Q227" s="15"/>
      <c r="R227" s="15"/>
      <c r="S227" s="15"/>
      <c r="T227" s="15"/>
    </row>
    <row r="228" spans="1:20" ht="13.2">
      <c r="A228" s="266"/>
      <c r="B228" s="16" t="s">
        <v>78</v>
      </c>
      <c r="C228" s="17"/>
      <c r="D228" s="17"/>
      <c r="E228" s="17"/>
      <c r="F228" s="17"/>
      <c r="G228" s="18"/>
      <c r="H228" s="52" t="s">
        <v>24</v>
      </c>
      <c r="I228" s="17"/>
      <c r="J228" s="20"/>
      <c r="K228" s="20"/>
      <c r="L228" s="15"/>
      <c r="M228" s="15"/>
      <c r="N228" s="15"/>
      <c r="O228" s="15"/>
      <c r="P228" s="15"/>
      <c r="Q228" s="15"/>
      <c r="R228" s="15"/>
      <c r="S228" s="15"/>
      <c r="T228" s="15"/>
    </row>
    <row r="229" spans="1:20" ht="13.2">
      <c r="A229" s="266"/>
      <c r="B229" s="16" t="s">
        <v>78</v>
      </c>
      <c r="C229" s="17"/>
      <c r="D229" s="17"/>
      <c r="E229" s="17"/>
      <c r="F229" s="17"/>
      <c r="G229" s="18"/>
      <c r="H229" s="52" t="s">
        <v>25</v>
      </c>
      <c r="I229" s="17"/>
      <c r="J229" s="20"/>
      <c r="K229" s="20"/>
      <c r="L229" s="15"/>
      <c r="M229" s="15"/>
      <c r="N229" s="15"/>
      <c r="O229" s="15"/>
      <c r="P229" s="15"/>
      <c r="Q229" s="15"/>
      <c r="R229" s="15"/>
      <c r="S229" s="15"/>
      <c r="T229" s="15"/>
    </row>
    <row r="230" spans="1:20" ht="13.2">
      <c r="A230" s="266"/>
      <c r="B230" s="16" t="s">
        <v>78</v>
      </c>
      <c r="C230" s="17"/>
      <c r="D230" s="17"/>
      <c r="E230" s="17"/>
      <c r="F230" s="17"/>
      <c r="G230" s="18"/>
      <c r="H230" s="52" t="s">
        <v>26</v>
      </c>
      <c r="I230" s="17"/>
      <c r="J230" s="20"/>
      <c r="K230" s="20"/>
      <c r="L230" s="15"/>
      <c r="M230" s="15"/>
      <c r="N230" s="15"/>
      <c r="O230" s="15"/>
      <c r="P230" s="15"/>
      <c r="Q230" s="15"/>
      <c r="R230" s="15"/>
      <c r="S230" s="15"/>
      <c r="T230" s="15"/>
    </row>
    <row r="231" spans="1:20" ht="13.2">
      <c r="A231" s="266"/>
      <c r="B231" s="16" t="s">
        <v>78</v>
      </c>
      <c r="C231" s="17"/>
      <c r="D231" s="17"/>
      <c r="E231" s="17"/>
      <c r="F231" s="17"/>
      <c r="G231" s="18"/>
      <c r="H231" s="52" t="s">
        <v>27</v>
      </c>
      <c r="I231" s="17"/>
      <c r="J231" s="20"/>
      <c r="K231" s="20"/>
      <c r="L231" s="15"/>
      <c r="M231" s="15"/>
      <c r="N231" s="15"/>
      <c r="O231" s="15"/>
      <c r="P231" s="15"/>
      <c r="Q231" s="15"/>
      <c r="R231" s="15"/>
      <c r="S231" s="15"/>
      <c r="T231" s="15"/>
    </row>
    <row r="232" spans="1:20" ht="13.2">
      <c r="A232" s="266"/>
      <c r="B232" s="16" t="s">
        <v>78</v>
      </c>
      <c r="C232" s="17"/>
      <c r="D232" s="17"/>
      <c r="E232" s="17"/>
      <c r="F232" s="17"/>
      <c r="G232" s="18"/>
      <c r="H232" s="52" t="s">
        <v>28</v>
      </c>
      <c r="I232" s="17"/>
      <c r="J232" s="20"/>
      <c r="K232" s="20"/>
      <c r="L232" s="15"/>
      <c r="M232" s="15"/>
      <c r="N232" s="15"/>
      <c r="O232" s="15"/>
      <c r="P232" s="15"/>
      <c r="Q232" s="15"/>
      <c r="R232" s="15"/>
      <c r="S232" s="15"/>
      <c r="T232" s="15"/>
    </row>
    <row r="233" spans="1:20" ht="13.2">
      <c r="A233" s="266"/>
      <c r="B233" s="16" t="s">
        <v>78</v>
      </c>
      <c r="C233" s="17"/>
      <c r="D233" s="17"/>
      <c r="E233" s="17"/>
      <c r="F233" s="17"/>
      <c r="G233" s="26"/>
      <c r="H233" s="52" t="s">
        <v>29</v>
      </c>
      <c r="I233" s="17"/>
      <c r="J233" s="20"/>
      <c r="K233" s="20"/>
      <c r="L233" s="15"/>
      <c r="M233" s="15"/>
      <c r="N233" s="15"/>
      <c r="O233" s="15"/>
      <c r="P233" s="15"/>
      <c r="Q233" s="15"/>
      <c r="R233" s="15"/>
      <c r="S233" s="15"/>
      <c r="T233" s="15"/>
    </row>
    <row r="234" spans="1:20" ht="13.5" customHeight="1">
      <c r="A234" s="266"/>
      <c r="B234" s="16" t="s">
        <v>16</v>
      </c>
      <c r="C234" s="17"/>
      <c r="D234" s="17"/>
      <c r="E234" s="17"/>
      <c r="F234" s="17"/>
      <c r="G234" s="18"/>
      <c r="H234" s="52" t="s">
        <v>30</v>
      </c>
      <c r="I234" s="17"/>
      <c r="J234" s="20"/>
      <c r="K234" s="20"/>
      <c r="L234" s="15"/>
      <c r="M234" s="15"/>
      <c r="N234" s="15"/>
      <c r="O234" s="15"/>
      <c r="P234" s="15"/>
      <c r="Q234" s="15"/>
      <c r="R234" s="15"/>
      <c r="S234" s="15"/>
      <c r="T234" s="15"/>
    </row>
    <row r="235" spans="1:20" ht="39.6">
      <c r="A235" s="266"/>
      <c r="B235" s="16" t="s">
        <v>16</v>
      </c>
      <c r="C235" s="17" t="s">
        <v>18</v>
      </c>
      <c r="D235" s="17" t="s">
        <v>19</v>
      </c>
      <c r="E235" s="17"/>
      <c r="F235" s="17"/>
      <c r="G235" s="18" t="s">
        <v>129</v>
      </c>
      <c r="H235" s="52" t="s">
        <v>34</v>
      </c>
      <c r="I235" s="17" t="s">
        <v>23</v>
      </c>
      <c r="J235" s="20"/>
      <c r="K235" s="20"/>
      <c r="L235" s="15"/>
      <c r="M235" s="15"/>
      <c r="N235" s="15"/>
      <c r="O235" s="15"/>
      <c r="P235" s="15"/>
      <c r="Q235" s="15"/>
      <c r="R235" s="15"/>
      <c r="S235" s="15"/>
      <c r="T235" s="15"/>
    </row>
    <row r="236" spans="1:20" ht="13.2">
      <c r="A236" s="266"/>
      <c r="B236" s="16" t="s">
        <v>16</v>
      </c>
      <c r="C236" s="17"/>
      <c r="D236" s="17"/>
      <c r="E236" s="17"/>
      <c r="F236" s="17"/>
      <c r="G236" s="18"/>
      <c r="H236" s="57" t="s">
        <v>35</v>
      </c>
      <c r="I236" s="17"/>
      <c r="J236" s="20"/>
      <c r="K236" s="20"/>
      <c r="L236" s="15"/>
      <c r="M236" s="15"/>
      <c r="N236" s="15"/>
      <c r="O236" s="15"/>
      <c r="P236" s="15"/>
      <c r="Q236" s="15"/>
      <c r="R236" s="15"/>
      <c r="S236" s="15"/>
      <c r="T236" s="15"/>
    </row>
    <row r="237" spans="1:20" ht="15" customHeight="1">
      <c r="A237" s="266"/>
      <c r="B237" s="16" t="s">
        <v>16</v>
      </c>
      <c r="C237" s="17"/>
      <c r="D237" s="17"/>
      <c r="E237" s="17"/>
      <c r="F237" s="17"/>
      <c r="G237" s="18"/>
      <c r="H237" s="52" t="s">
        <v>36</v>
      </c>
      <c r="I237" s="17"/>
      <c r="J237" s="20"/>
      <c r="K237" s="20"/>
      <c r="L237" s="15"/>
      <c r="M237" s="15"/>
      <c r="N237" s="15"/>
      <c r="O237" s="15"/>
      <c r="P237" s="15"/>
      <c r="Q237" s="15"/>
      <c r="R237" s="15"/>
      <c r="S237" s="15"/>
      <c r="T237" s="15"/>
    </row>
    <row r="238" spans="1:20" ht="13.2">
      <c r="A238" s="266"/>
      <c r="B238" s="16" t="s">
        <v>16</v>
      </c>
      <c r="C238" s="17"/>
      <c r="D238" s="17"/>
      <c r="E238" s="17"/>
      <c r="F238" s="17"/>
      <c r="G238" s="18"/>
      <c r="H238" s="52" t="s">
        <v>37</v>
      </c>
      <c r="I238" s="17"/>
      <c r="J238" s="20"/>
      <c r="K238" s="20"/>
      <c r="L238" s="15"/>
      <c r="M238" s="15"/>
      <c r="N238" s="15"/>
      <c r="O238" s="15"/>
      <c r="P238" s="15"/>
      <c r="Q238" s="15"/>
      <c r="R238" s="15"/>
      <c r="S238" s="15"/>
      <c r="T238" s="15"/>
    </row>
    <row r="239" spans="1:20" ht="13.2">
      <c r="A239" s="267"/>
      <c r="B239" s="16" t="s">
        <v>16</v>
      </c>
      <c r="C239" s="17"/>
      <c r="D239" s="17"/>
      <c r="E239" s="17"/>
      <c r="F239" s="17"/>
      <c r="G239" s="18"/>
      <c r="H239" s="54" t="s">
        <v>38</v>
      </c>
      <c r="I239" s="17"/>
      <c r="J239" s="20"/>
      <c r="K239" s="20"/>
      <c r="L239" s="15"/>
      <c r="M239" s="15"/>
      <c r="N239" s="15"/>
      <c r="O239" s="15"/>
      <c r="P239" s="15"/>
      <c r="Q239" s="15"/>
      <c r="R239" s="15"/>
      <c r="S239" s="15"/>
      <c r="T239" s="15"/>
    </row>
    <row r="240" spans="1:20" ht="13.2">
      <c r="A240" s="265">
        <v>46071</v>
      </c>
      <c r="B240" s="16" t="s">
        <v>51</v>
      </c>
      <c r="C240" s="17"/>
      <c r="D240" s="17"/>
      <c r="E240" s="17"/>
      <c r="F240" s="17"/>
      <c r="G240" s="18"/>
      <c r="H240" s="61" t="s">
        <v>17</v>
      </c>
      <c r="I240" s="17"/>
      <c r="J240" s="20"/>
      <c r="K240" s="20"/>
      <c r="L240" s="15"/>
      <c r="M240" s="15"/>
      <c r="N240" s="15"/>
      <c r="O240" s="15"/>
      <c r="P240" s="15"/>
      <c r="Q240" s="15"/>
      <c r="R240" s="15"/>
      <c r="S240" s="15"/>
      <c r="T240" s="15"/>
    </row>
    <row r="241" spans="1:20" ht="13.2">
      <c r="A241" s="266"/>
      <c r="B241" s="16" t="s">
        <v>51</v>
      </c>
      <c r="C241" s="17"/>
      <c r="D241" s="17"/>
      <c r="E241" s="17"/>
      <c r="F241" s="17"/>
      <c r="G241" s="18"/>
      <c r="H241" s="55" t="s">
        <v>22</v>
      </c>
      <c r="I241" s="17"/>
      <c r="J241" s="20"/>
      <c r="K241" s="20"/>
      <c r="L241" s="15"/>
      <c r="M241" s="15"/>
      <c r="N241" s="15"/>
      <c r="O241" s="15"/>
      <c r="P241" s="15"/>
      <c r="Q241" s="15"/>
      <c r="R241" s="15"/>
      <c r="S241" s="15"/>
      <c r="T241" s="15"/>
    </row>
    <row r="242" spans="1:20" ht="13.2">
      <c r="A242" s="266"/>
      <c r="B242" s="16" t="s">
        <v>51</v>
      </c>
      <c r="C242" s="17"/>
      <c r="D242" s="17"/>
      <c r="E242" s="58"/>
      <c r="F242" s="17"/>
      <c r="G242" s="18"/>
      <c r="H242" s="55" t="s">
        <v>24</v>
      </c>
      <c r="I242" s="17"/>
      <c r="J242" s="20"/>
      <c r="K242" s="20"/>
      <c r="L242" s="15"/>
      <c r="M242" s="15"/>
      <c r="N242" s="15"/>
      <c r="O242" s="15"/>
      <c r="P242" s="15"/>
      <c r="Q242" s="15"/>
      <c r="R242" s="15"/>
      <c r="S242" s="15"/>
      <c r="T242" s="15"/>
    </row>
    <row r="243" spans="1:20" ht="13.2">
      <c r="A243" s="266"/>
      <c r="B243" s="16" t="s">
        <v>51</v>
      </c>
      <c r="C243" s="17"/>
      <c r="D243" s="17"/>
      <c r="E243" s="17"/>
      <c r="F243" s="17"/>
      <c r="G243" s="18"/>
      <c r="H243" s="55" t="s">
        <v>25</v>
      </c>
      <c r="I243" s="17"/>
      <c r="J243" s="20"/>
      <c r="K243" s="20"/>
      <c r="L243" s="15"/>
      <c r="M243" s="15"/>
      <c r="N243" s="15"/>
      <c r="O243" s="15"/>
      <c r="P243" s="15"/>
      <c r="Q243" s="15"/>
      <c r="R243" s="15"/>
      <c r="S243" s="15"/>
      <c r="T243" s="15"/>
    </row>
    <row r="244" spans="1:20" ht="13.2">
      <c r="A244" s="266"/>
      <c r="B244" s="16" t="s">
        <v>51</v>
      </c>
      <c r="C244" s="17"/>
      <c r="D244" s="17"/>
      <c r="E244" s="17"/>
      <c r="F244" s="17"/>
      <c r="G244" s="18"/>
      <c r="H244" s="55" t="s">
        <v>26</v>
      </c>
      <c r="I244" s="17"/>
      <c r="J244" s="20"/>
      <c r="K244" s="20"/>
      <c r="L244" s="15"/>
      <c r="M244" s="15"/>
      <c r="N244" s="15"/>
      <c r="O244" s="15"/>
      <c r="P244" s="15"/>
      <c r="Q244" s="15"/>
      <c r="R244" s="15"/>
      <c r="S244" s="15"/>
      <c r="T244" s="15"/>
    </row>
    <row r="245" spans="1:20" ht="26.4">
      <c r="A245" s="266"/>
      <c r="B245" s="16" t="s">
        <v>16</v>
      </c>
      <c r="C245" s="17" t="s">
        <v>75</v>
      </c>
      <c r="D245" s="17" t="s">
        <v>19</v>
      </c>
      <c r="E245" s="17" t="s">
        <v>130</v>
      </c>
      <c r="F245" s="17"/>
      <c r="G245" s="18" t="s">
        <v>131</v>
      </c>
      <c r="H245" s="55" t="s">
        <v>27</v>
      </c>
      <c r="I245" s="17" t="s">
        <v>23</v>
      </c>
      <c r="J245" s="20"/>
      <c r="K245" s="20"/>
      <c r="L245" s="15"/>
      <c r="M245" s="15"/>
      <c r="N245" s="15"/>
      <c r="O245" s="15"/>
      <c r="P245" s="15"/>
      <c r="Q245" s="15"/>
      <c r="R245" s="15"/>
      <c r="S245" s="15"/>
      <c r="T245" s="15"/>
    </row>
    <row r="246" spans="1:20" ht="118.8">
      <c r="A246" s="266"/>
      <c r="B246" s="16" t="s">
        <v>16</v>
      </c>
      <c r="C246" s="17" t="s">
        <v>18</v>
      </c>
      <c r="D246" s="17" t="s">
        <v>19</v>
      </c>
      <c r="E246" s="17" t="s">
        <v>132</v>
      </c>
      <c r="F246" s="17"/>
      <c r="G246" s="18" t="s">
        <v>133</v>
      </c>
      <c r="H246" s="55" t="s">
        <v>28</v>
      </c>
      <c r="I246" s="17" t="s">
        <v>23</v>
      </c>
      <c r="J246" s="20"/>
      <c r="K246" s="20"/>
      <c r="L246" s="15"/>
      <c r="M246" s="15"/>
      <c r="N246" s="15"/>
      <c r="O246" s="15"/>
      <c r="P246" s="15"/>
      <c r="Q246" s="15"/>
      <c r="R246" s="15"/>
      <c r="S246" s="15"/>
      <c r="T246" s="15"/>
    </row>
    <row r="247" spans="1:20" ht="26.4">
      <c r="A247" s="266"/>
      <c r="B247" s="16" t="s">
        <v>16</v>
      </c>
      <c r="C247" s="17" t="s">
        <v>18</v>
      </c>
      <c r="D247" s="17" t="s">
        <v>19</v>
      </c>
      <c r="E247" s="17"/>
      <c r="F247" s="17"/>
      <c r="G247" s="18" t="s">
        <v>134</v>
      </c>
      <c r="H247" s="55" t="s">
        <v>29</v>
      </c>
      <c r="I247" s="17" t="s">
        <v>23</v>
      </c>
      <c r="J247" s="20"/>
      <c r="K247" s="20"/>
      <c r="L247" s="15"/>
      <c r="M247" s="15"/>
      <c r="N247" s="15"/>
      <c r="O247" s="15"/>
      <c r="P247" s="15"/>
      <c r="Q247" s="15"/>
      <c r="R247" s="15"/>
      <c r="S247" s="15"/>
      <c r="T247" s="15"/>
    </row>
    <row r="248" spans="1:20" ht="13.2">
      <c r="A248" s="266"/>
      <c r="B248" s="16" t="s">
        <v>16</v>
      </c>
      <c r="C248" s="17"/>
      <c r="D248" s="17"/>
      <c r="E248" s="17"/>
      <c r="F248" s="17"/>
      <c r="G248" s="18"/>
      <c r="H248" s="55" t="s">
        <v>30</v>
      </c>
      <c r="I248" s="17"/>
      <c r="J248" s="20"/>
      <c r="K248" s="20"/>
      <c r="L248" s="15"/>
      <c r="M248" s="15"/>
      <c r="N248" s="15"/>
      <c r="O248" s="15"/>
      <c r="P248" s="15"/>
      <c r="Q248" s="15"/>
      <c r="R248" s="15"/>
      <c r="S248" s="15"/>
      <c r="T248" s="15"/>
    </row>
    <row r="249" spans="1:20" ht="39.6">
      <c r="A249" s="266"/>
      <c r="B249" s="16" t="s">
        <v>16</v>
      </c>
      <c r="C249" s="17" t="s">
        <v>18</v>
      </c>
      <c r="D249" s="17" t="s">
        <v>19</v>
      </c>
      <c r="E249" s="17" t="s">
        <v>135</v>
      </c>
      <c r="F249" s="17"/>
      <c r="G249" s="18" t="s">
        <v>136</v>
      </c>
      <c r="H249" s="55" t="s">
        <v>34</v>
      </c>
      <c r="I249" s="17" t="s">
        <v>43</v>
      </c>
      <c r="J249" s="32" t="s">
        <v>137</v>
      </c>
      <c r="K249" s="20"/>
      <c r="L249" s="15"/>
      <c r="M249" s="15"/>
      <c r="N249" s="15"/>
      <c r="O249" s="15"/>
      <c r="P249" s="15"/>
      <c r="Q249" s="15"/>
      <c r="R249" s="15"/>
      <c r="S249" s="15"/>
      <c r="T249" s="15"/>
    </row>
    <row r="250" spans="1:20" ht="92.4">
      <c r="A250" s="266"/>
      <c r="B250" s="16" t="s">
        <v>16</v>
      </c>
      <c r="C250" s="17" t="s">
        <v>18</v>
      </c>
      <c r="D250" s="17" t="s">
        <v>19</v>
      </c>
      <c r="E250" s="17" t="s">
        <v>138</v>
      </c>
      <c r="F250" s="17"/>
      <c r="G250" s="18" t="s">
        <v>139</v>
      </c>
      <c r="H250" s="55" t="s">
        <v>35</v>
      </c>
      <c r="I250" s="17" t="s">
        <v>23</v>
      </c>
      <c r="J250" s="20"/>
      <c r="K250" s="20"/>
      <c r="L250" s="15"/>
      <c r="M250" s="15"/>
      <c r="N250" s="15"/>
      <c r="O250" s="15"/>
      <c r="P250" s="15"/>
      <c r="Q250" s="15"/>
      <c r="R250" s="15"/>
      <c r="S250" s="15"/>
      <c r="T250" s="15"/>
    </row>
    <row r="251" spans="1:20" ht="198">
      <c r="A251" s="266"/>
      <c r="B251" s="16" t="s">
        <v>16</v>
      </c>
      <c r="C251" s="17" t="s">
        <v>18</v>
      </c>
      <c r="D251" s="17" t="s">
        <v>19</v>
      </c>
      <c r="E251" s="17"/>
      <c r="F251" s="17"/>
      <c r="G251" s="18" t="s">
        <v>140</v>
      </c>
      <c r="H251" s="55" t="s">
        <v>36</v>
      </c>
      <c r="I251" s="17" t="s">
        <v>43</v>
      </c>
      <c r="J251" s="32" t="s">
        <v>137</v>
      </c>
      <c r="K251" s="20"/>
      <c r="L251" s="15"/>
      <c r="M251" s="15"/>
      <c r="N251" s="15"/>
      <c r="O251" s="15"/>
      <c r="P251" s="15"/>
      <c r="Q251" s="15"/>
      <c r="R251" s="15"/>
      <c r="S251" s="15"/>
      <c r="T251" s="15"/>
    </row>
    <row r="252" spans="1:20" ht="13.2">
      <c r="A252" s="266"/>
      <c r="B252" s="16" t="s">
        <v>16</v>
      </c>
      <c r="C252" s="17"/>
      <c r="D252" s="17"/>
      <c r="E252" s="17"/>
      <c r="F252" s="17"/>
      <c r="G252" s="18"/>
      <c r="H252" s="55" t="s">
        <v>37</v>
      </c>
      <c r="I252" s="17"/>
      <c r="J252" s="20"/>
      <c r="K252" s="20"/>
      <c r="L252" s="15"/>
      <c r="M252" s="15"/>
      <c r="N252" s="15"/>
      <c r="O252" s="15"/>
      <c r="P252" s="15"/>
      <c r="Q252" s="15"/>
      <c r="R252" s="15"/>
      <c r="S252" s="15"/>
      <c r="T252" s="15"/>
    </row>
    <row r="253" spans="1:20" ht="13.2">
      <c r="A253" s="267"/>
      <c r="B253" s="16" t="s">
        <v>16</v>
      </c>
      <c r="C253" s="17"/>
      <c r="D253" s="17"/>
      <c r="E253" s="17"/>
      <c r="F253" s="17"/>
      <c r="G253" s="26"/>
      <c r="H253" s="62" t="s">
        <v>38</v>
      </c>
      <c r="I253" s="17"/>
      <c r="J253" s="20"/>
      <c r="K253" s="20"/>
      <c r="L253" s="15"/>
      <c r="M253" s="15"/>
      <c r="N253" s="15"/>
      <c r="O253" s="15"/>
      <c r="P253" s="15"/>
      <c r="Q253" s="15"/>
      <c r="R253" s="15"/>
      <c r="S253" s="15"/>
      <c r="T253" s="15"/>
    </row>
    <row r="254" spans="1:20" ht="13.2">
      <c r="A254" s="265">
        <v>46072</v>
      </c>
      <c r="B254" s="16" t="s">
        <v>78</v>
      </c>
      <c r="C254" s="17"/>
      <c r="D254" s="17"/>
      <c r="E254" s="17"/>
      <c r="F254" s="17"/>
      <c r="G254" s="18"/>
      <c r="H254" s="61" t="s">
        <v>17</v>
      </c>
      <c r="I254" s="17"/>
      <c r="J254" s="20"/>
      <c r="K254" s="20"/>
      <c r="L254" s="15"/>
      <c r="M254" s="15"/>
      <c r="N254" s="15"/>
      <c r="O254" s="15"/>
      <c r="P254" s="15"/>
      <c r="Q254" s="15"/>
      <c r="R254" s="15"/>
      <c r="S254" s="15"/>
      <c r="T254" s="15"/>
    </row>
    <row r="255" spans="1:20" ht="13.2">
      <c r="A255" s="266"/>
      <c r="B255" s="16" t="s">
        <v>78</v>
      </c>
      <c r="C255" s="17"/>
      <c r="D255" s="17"/>
      <c r="E255" s="17"/>
      <c r="F255" s="17"/>
      <c r="G255" s="18"/>
      <c r="H255" s="55" t="s">
        <v>22</v>
      </c>
      <c r="I255" s="17"/>
      <c r="J255" s="20"/>
      <c r="K255" s="20"/>
      <c r="L255" s="15"/>
      <c r="M255" s="15"/>
      <c r="N255" s="15"/>
      <c r="O255" s="15"/>
      <c r="P255" s="15"/>
      <c r="Q255" s="15"/>
      <c r="R255" s="15"/>
      <c r="S255" s="15"/>
      <c r="T255" s="15"/>
    </row>
    <row r="256" spans="1:20" ht="18.75" customHeight="1">
      <c r="A256" s="266"/>
      <c r="B256" s="16" t="s">
        <v>78</v>
      </c>
      <c r="C256" s="17"/>
      <c r="D256" s="17"/>
      <c r="E256" s="17"/>
      <c r="F256" s="17"/>
      <c r="G256" s="18"/>
      <c r="H256" s="55" t="s">
        <v>24</v>
      </c>
      <c r="I256" s="17"/>
      <c r="J256" s="20"/>
      <c r="K256" s="20"/>
      <c r="L256" s="15"/>
      <c r="M256" s="15"/>
      <c r="N256" s="15"/>
      <c r="O256" s="15"/>
      <c r="P256" s="15"/>
      <c r="Q256" s="15"/>
      <c r="R256" s="15"/>
      <c r="S256" s="15"/>
      <c r="T256" s="15"/>
    </row>
    <row r="257" spans="1:20" ht="13.2">
      <c r="A257" s="266"/>
      <c r="B257" s="16" t="s">
        <v>78</v>
      </c>
      <c r="C257" s="17"/>
      <c r="D257" s="17"/>
      <c r="E257" s="17"/>
      <c r="F257" s="17"/>
      <c r="G257" s="18"/>
      <c r="H257" s="55" t="s">
        <v>25</v>
      </c>
      <c r="I257" s="17"/>
      <c r="J257" s="20"/>
      <c r="K257" s="20"/>
      <c r="L257" s="15"/>
      <c r="M257" s="15"/>
      <c r="N257" s="15"/>
      <c r="O257" s="15"/>
      <c r="P257" s="15"/>
      <c r="Q257" s="15"/>
      <c r="R257" s="15"/>
      <c r="S257" s="15"/>
      <c r="T257" s="15"/>
    </row>
    <row r="258" spans="1:20" ht="13.2">
      <c r="A258" s="266"/>
      <c r="B258" s="16" t="s">
        <v>78</v>
      </c>
      <c r="C258" s="17"/>
      <c r="D258" s="17"/>
      <c r="E258" s="17"/>
      <c r="F258" s="17"/>
      <c r="G258" s="18"/>
      <c r="H258" s="55" t="s">
        <v>26</v>
      </c>
      <c r="I258" s="17"/>
      <c r="J258" s="20"/>
      <c r="K258" s="20"/>
      <c r="L258" s="15"/>
      <c r="M258" s="15"/>
      <c r="N258" s="15"/>
      <c r="O258" s="15"/>
      <c r="P258" s="15"/>
      <c r="Q258" s="15"/>
      <c r="R258" s="15"/>
      <c r="S258" s="15"/>
      <c r="T258" s="15"/>
    </row>
    <row r="259" spans="1:20" ht="13.2">
      <c r="A259" s="266"/>
      <c r="B259" s="16" t="s">
        <v>78</v>
      </c>
      <c r="C259" s="17"/>
      <c r="D259" s="17"/>
      <c r="E259" s="17"/>
      <c r="F259" s="17"/>
      <c r="G259" s="18"/>
      <c r="H259" s="55" t="s">
        <v>27</v>
      </c>
      <c r="I259" s="17"/>
      <c r="J259" s="20"/>
      <c r="K259" s="20"/>
      <c r="L259" s="15"/>
      <c r="M259" s="15"/>
      <c r="N259" s="15"/>
      <c r="O259" s="15"/>
      <c r="P259" s="15"/>
      <c r="Q259" s="15"/>
      <c r="R259" s="15"/>
      <c r="S259" s="15"/>
      <c r="T259" s="15"/>
    </row>
    <row r="260" spans="1:20" ht="16.5" customHeight="1">
      <c r="A260" s="266"/>
      <c r="B260" s="16" t="s">
        <v>78</v>
      </c>
      <c r="C260" s="17"/>
      <c r="D260" s="17"/>
      <c r="E260" s="17"/>
      <c r="F260" s="17"/>
      <c r="G260" s="18"/>
      <c r="H260" s="55" t="s">
        <v>28</v>
      </c>
      <c r="I260" s="17"/>
      <c r="J260" s="20"/>
      <c r="K260" s="20"/>
      <c r="L260" s="15"/>
      <c r="M260" s="15"/>
      <c r="N260" s="15"/>
      <c r="O260" s="15"/>
      <c r="P260" s="15"/>
      <c r="Q260" s="15"/>
      <c r="R260" s="15"/>
      <c r="S260" s="15"/>
      <c r="T260" s="15"/>
    </row>
    <row r="261" spans="1:20" ht="13.2">
      <c r="A261" s="266"/>
      <c r="B261" s="16" t="s">
        <v>78</v>
      </c>
      <c r="C261" s="17"/>
      <c r="D261" s="17"/>
      <c r="E261" s="17"/>
      <c r="F261" s="17"/>
      <c r="G261" s="18"/>
      <c r="H261" s="55" t="s">
        <v>29</v>
      </c>
      <c r="I261" s="17"/>
      <c r="J261" s="20"/>
      <c r="K261" s="20"/>
      <c r="L261" s="15"/>
      <c r="M261" s="15"/>
      <c r="N261" s="15"/>
      <c r="O261" s="15"/>
      <c r="P261" s="15"/>
      <c r="Q261" s="15"/>
      <c r="R261" s="15"/>
      <c r="S261" s="15"/>
      <c r="T261" s="15"/>
    </row>
    <row r="262" spans="1:20" ht="13.2">
      <c r="A262" s="266"/>
      <c r="B262" s="16" t="s">
        <v>78</v>
      </c>
      <c r="C262" s="17"/>
      <c r="D262" s="17"/>
      <c r="E262" s="17"/>
      <c r="F262" s="17"/>
      <c r="G262" s="26"/>
      <c r="H262" s="55" t="s">
        <v>30</v>
      </c>
      <c r="I262" s="17"/>
      <c r="J262" s="20"/>
      <c r="K262" s="20"/>
      <c r="L262" s="15"/>
      <c r="M262" s="15"/>
      <c r="N262" s="15"/>
      <c r="O262" s="15"/>
      <c r="P262" s="15"/>
      <c r="Q262" s="15"/>
      <c r="R262" s="15"/>
      <c r="S262" s="15"/>
      <c r="T262" s="15"/>
    </row>
    <row r="263" spans="1:20" ht="13.2">
      <c r="A263" s="266"/>
      <c r="B263" s="16" t="s">
        <v>78</v>
      </c>
      <c r="C263" s="17"/>
      <c r="D263" s="17"/>
      <c r="E263" s="17"/>
      <c r="F263" s="41"/>
      <c r="G263" s="63"/>
      <c r="H263" s="55" t="s">
        <v>34</v>
      </c>
      <c r="I263" s="17"/>
      <c r="J263" s="20"/>
      <c r="K263" s="20"/>
      <c r="L263" s="15"/>
      <c r="M263" s="15"/>
      <c r="N263" s="15"/>
      <c r="O263" s="15"/>
      <c r="P263" s="15"/>
      <c r="Q263" s="15"/>
      <c r="R263" s="15"/>
      <c r="S263" s="15"/>
      <c r="T263" s="15"/>
    </row>
    <row r="264" spans="1:20" ht="13.2">
      <c r="A264" s="266"/>
      <c r="B264" s="16" t="s">
        <v>78</v>
      </c>
      <c r="C264" s="17"/>
      <c r="D264" s="17"/>
      <c r="E264" s="17"/>
      <c r="F264" s="17"/>
      <c r="G264" s="18"/>
      <c r="H264" s="55" t="s">
        <v>35</v>
      </c>
      <c r="I264" s="17"/>
      <c r="J264" s="20"/>
      <c r="K264" s="20"/>
      <c r="L264" s="15"/>
      <c r="M264" s="15"/>
      <c r="N264" s="15"/>
      <c r="O264" s="15"/>
      <c r="P264" s="15"/>
      <c r="Q264" s="15"/>
      <c r="R264" s="15"/>
      <c r="S264" s="15"/>
      <c r="T264" s="15"/>
    </row>
    <row r="265" spans="1:20" ht="13.2">
      <c r="A265" s="266"/>
      <c r="B265" s="16" t="s">
        <v>78</v>
      </c>
      <c r="C265" s="17"/>
      <c r="D265" s="17"/>
      <c r="E265" s="17"/>
      <c r="F265" s="17"/>
      <c r="G265" s="18"/>
      <c r="H265" s="55" t="s">
        <v>36</v>
      </c>
      <c r="I265" s="17"/>
      <c r="J265" s="20"/>
      <c r="K265" s="20"/>
      <c r="L265" s="15"/>
      <c r="M265" s="15"/>
      <c r="N265" s="15"/>
      <c r="O265" s="15"/>
      <c r="P265" s="15"/>
      <c r="Q265" s="15"/>
      <c r="R265" s="15"/>
      <c r="S265" s="15"/>
      <c r="T265" s="15"/>
    </row>
    <row r="266" spans="1:20" ht="13.2">
      <c r="A266" s="266"/>
      <c r="B266" s="16" t="s">
        <v>78</v>
      </c>
      <c r="C266" s="17"/>
      <c r="D266" s="17"/>
      <c r="E266" s="17"/>
      <c r="F266" s="17"/>
      <c r="G266" s="18"/>
      <c r="H266" s="55" t="s">
        <v>37</v>
      </c>
      <c r="I266" s="17"/>
      <c r="J266" s="20"/>
      <c r="K266" s="20"/>
      <c r="L266" s="15"/>
      <c r="M266" s="15"/>
      <c r="N266" s="15"/>
      <c r="O266" s="15"/>
      <c r="P266" s="15"/>
      <c r="Q266" s="15"/>
      <c r="R266" s="15"/>
      <c r="S266" s="15"/>
      <c r="T266" s="15"/>
    </row>
    <row r="267" spans="1:20" ht="13.2">
      <c r="A267" s="267"/>
      <c r="B267" s="16" t="s">
        <v>78</v>
      </c>
      <c r="C267" s="17"/>
      <c r="D267" s="17"/>
      <c r="E267" s="17"/>
      <c r="F267" s="17"/>
      <c r="G267" s="18"/>
      <c r="H267" s="62" t="s">
        <v>38</v>
      </c>
      <c r="I267" s="17"/>
      <c r="J267" s="20"/>
      <c r="K267" s="20"/>
      <c r="L267" s="15"/>
      <c r="M267" s="15"/>
      <c r="N267" s="15"/>
      <c r="O267" s="15"/>
      <c r="P267" s="15"/>
      <c r="Q267" s="15"/>
      <c r="R267" s="15"/>
      <c r="S267" s="15"/>
      <c r="T267" s="15"/>
    </row>
    <row r="268" spans="1:20" ht="39.6">
      <c r="A268" s="265">
        <v>46073</v>
      </c>
      <c r="B268" s="16" t="s">
        <v>16</v>
      </c>
      <c r="C268" s="17" t="s">
        <v>18</v>
      </c>
      <c r="D268" s="17" t="s">
        <v>19</v>
      </c>
      <c r="E268" s="17"/>
      <c r="F268" s="17"/>
      <c r="G268" s="26" t="s">
        <v>141</v>
      </c>
      <c r="H268" s="61" t="s">
        <v>17</v>
      </c>
      <c r="I268" s="17" t="s">
        <v>43</v>
      </c>
      <c r="J268" s="32" t="s">
        <v>142</v>
      </c>
      <c r="K268" s="20"/>
      <c r="L268" s="15"/>
      <c r="M268" s="15"/>
      <c r="N268" s="15"/>
      <c r="O268" s="15"/>
      <c r="P268" s="15"/>
      <c r="Q268" s="15"/>
      <c r="R268" s="15"/>
      <c r="S268" s="15"/>
      <c r="T268" s="15"/>
    </row>
    <row r="269" spans="1:20" ht="184.8">
      <c r="A269" s="266"/>
      <c r="B269" s="16" t="s">
        <v>16</v>
      </c>
      <c r="C269" s="17" t="s">
        <v>54</v>
      </c>
      <c r="D269" s="17" t="s">
        <v>31</v>
      </c>
      <c r="E269" s="17" t="s">
        <v>143</v>
      </c>
      <c r="F269" s="17"/>
      <c r="G269" s="18" t="s">
        <v>144</v>
      </c>
      <c r="H269" s="55" t="s">
        <v>22</v>
      </c>
      <c r="I269" s="17"/>
      <c r="J269" s="20"/>
      <c r="K269" s="20"/>
      <c r="L269" s="15"/>
      <c r="M269" s="15"/>
      <c r="N269" s="15"/>
      <c r="O269" s="15"/>
      <c r="P269" s="15"/>
      <c r="Q269" s="15"/>
      <c r="R269" s="15"/>
      <c r="S269" s="15"/>
      <c r="T269" s="15"/>
    </row>
    <row r="270" spans="1:20" ht="13.2">
      <c r="A270" s="266"/>
      <c r="B270" s="16" t="s">
        <v>16</v>
      </c>
      <c r="C270" s="17"/>
      <c r="D270" s="17"/>
      <c r="E270" s="17"/>
      <c r="F270" s="17"/>
      <c r="G270" s="18"/>
      <c r="H270" s="55" t="s">
        <v>24</v>
      </c>
      <c r="I270" s="17"/>
      <c r="J270" s="20"/>
      <c r="K270" s="20"/>
      <c r="L270" s="15"/>
      <c r="M270" s="15"/>
      <c r="N270" s="15"/>
      <c r="O270" s="15"/>
      <c r="P270" s="15"/>
      <c r="Q270" s="15"/>
      <c r="R270" s="15"/>
      <c r="S270" s="15"/>
      <c r="T270" s="15"/>
    </row>
    <row r="271" spans="1:20" ht="290.39999999999998">
      <c r="A271" s="266"/>
      <c r="B271" s="16" t="s">
        <v>16</v>
      </c>
      <c r="C271" s="17" t="s">
        <v>18</v>
      </c>
      <c r="D271" s="17" t="s">
        <v>31</v>
      </c>
      <c r="E271" s="17"/>
      <c r="F271" s="17"/>
      <c r="G271" s="18" t="s">
        <v>145</v>
      </c>
      <c r="H271" s="55" t="s">
        <v>25</v>
      </c>
      <c r="I271" s="17"/>
      <c r="J271" s="20"/>
      <c r="K271" s="20"/>
      <c r="L271" s="15"/>
      <c r="M271" s="15"/>
      <c r="N271" s="15"/>
      <c r="O271" s="15"/>
      <c r="P271" s="15"/>
      <c r="Q271" s="15"/>
      <c r="R271" s="15"/>
      <c r="S271" s="15"/>
      <c r="T271" s="15"/>
    </row>
    <row r="272" spans="1:20" ht="13.5" customHeight="1">
      <c r="A272" s="266"/>
      <c r="B272" s="16" t="s">
        <v>16</v>
      </c>
      <c r="C272" s="17" t="s">
        <v>18</v>
      </c>
      <c r="D272" s="17" t="s">
        <v>31</v>
      </c>
      <c r="E272" s="17"/>
      <c r="F272" s="17"/>
      <c r="G272" s="18" t="s">
        <v>146</v>
      </c>
      <c r="H272" s="55" t="s">
        <v>26</v>
      </c>
      <c r="I272" s="17"/>
      <c r="J272" s="20"/>
      <c r="K272" s="20"/>
      <c r="L272" s="15"/>
      <c r="M272" s="15"/>
      <c r="N272" s="15"/>
      <c r="O272" s="15"/>
      <c r="P272" s="15"/>
      <c r="Q272" s="15"/>
      <c r="R272" s="15"/>
      <c r="S272" s="15"/>
      <c r="T272" s="15"/>
    </row>
    <row r="273" spans="1:20" ht="39.6">
      <c r="A273" s="266"/>
      <c r="B273" s="16" t="s">
        <v>16</v>
      </c>
      <c r="C273" s="17" t="s">
        <v>18</v>
      </c>
      <c r="D273" s="17" t="s">
        <v>19</v>
      </c>
      <c r="E273" s="17" t="s">
        <v>147</v>
      </c>
      <c r="F273" s="17"/>
      <c r="G273" s="18" t="s">
        <v>148</v>
      </c>
      <c r="H273" s="55" t="s">
        <v>27</v>
      </c>
      <c r="I273" s="17" t="s">
        <v>23</v>
      </c>
      <c r="J273" s="20"/>
      <c r="K273" s="20"/>
      <c r="L273" s="15"/>
      <c r="M273" s="15"/>
      <c r="N273" s="15"/>
      <c r="O273" s="15"/>
      <c r="P273" s="15"/>
      <c r="Q273" s="15"/>
      <c r="R273" s="15"/>
      <c r="S273" s="15"/>
      <c r="T273" s="15"/>
    </row>
    <row r="274" spans="1:20" ht="13.2">
      <c r="A274" s="266"/>
      <c r="B274" s="16" t="s">
        <v>16</v>
      </c>
      <c r="C274" s="17" t="s">
        <v>18</v>
      </c>
      <c r="D274" s="17" t="s">
        <v>31</v>
      </c>
      <c r="E274" s="17"/>
      <c r="F274" s="17"/>
      <c r="G274" s="26" t="s">
        <v>149</v>
      </c>
      <c r="H274" s="55" t="s">
        <v>28</v>
      </c>
      <c r="I274" s="17"/>
      <c r="J274" s="20"/>
      <c r="K274" s="20"/>
      <c r="L274" s="15"/>
      <c r="M274" s="15"/>
      <c r="N274" s="15"/>
      <c r="O274" s="15"/>
      <c r="P274" s="15"/>
      <c r="Q274" s="15"/>
      <c r="R274" s="15"/>
      <c r="S274" s="15"/>
      <c r="T274" s="15"/>
    </row>
    <row r="275" spans="1:20" ht="13.2">
      <c r="A275" s="266"/>
      <c r="B275" s="16" t="s">
        <v>16</v>
      </c>
      <c r="C275" s="17"/>
      <c r="D275" s="17"/>
      <c r="E275" s="17"/>
      <c r="F275" s="17"/>
      <c r="G275" s="26"/>
      <c r="H275" s="55" t="s">
        <v>29</v>
      </c>
      <c r="I275" s="17"/>
      <c r="J275" s="20"/>
      <c r="K275" s="20"/>
      <c r="L275" s="15"/>
      <c r="M275" s="15"/>
      <c r="N275" s="15"/>
      <c r="O275" s="15"/>
      <c r="P275" s="15"/>
      <c r="Q275" s="15"/>
      <c r="R275" s="15"/>
      <c r="S275" s="15"/>
      <c r="T275" s="15"/>
    </row>
    <row r="276" spans="1:20" ht="13.2">
      <c r="A276" s="266"/>
      <c r="B276" s="16" t="s">
        <v>16</v>
      </c>
      <c r="C276" s="17"/>
      <c r="D276" s="17"/>
      <c r="E276" s="17"/>
      <c r="F276" s="17"/>
      <c r="G276" s="26"/>
      <c r="H276" s="55" t="s">
        <v>30</v>
      </c>
      <c r="I276" s="17"/>
      <c r="J276" s="20"/>
      <c r="K276" s="20"/>
      <c r="L276" s="15"/>
      <c r="M276" s="15"/>
      <c r="N276" s="15"/>
      <c r="O276" s="15"/>
      <c r="P276" s="15"/>
      <c r="Q276" s="15"/>
      <c r="R276" s="15"/>
      <c r="S276" s="15"/>
      <c r="T276" s="15"/>
    </row>
    <row r="277" spans="1:20" ht="13.2">
      <c r="A277" s="266"/>
      <c r="B277" s="16" t="s">
        <v>16</v>
      </c>
      <c r="C277" s="17"/>
      <c r="D277" s="17"/>
      <c r="E277" s="17"/>
      <c r="F277" s="17"/>
      <c r="G277" s="18"/>
      <c r="H277" s="55" t="s">
        <v>34</v>
      </c>
      <c r="I277" s="17"/>
      <c r="J277" s="20"/>
      <c r="K277" s="20"/>
      <c r="L277" s="15"/>
      <c r="M277" s="15"/>
      <c r="N277" s="15"/>
      <c r="O277" s="15"/>
      <c r="P277" s="15"/>
      <c r="Q277" s="15"/>
      <c r="R277" s="15"/>
      <c r="S277" s="15"/>
      <c r="T277" s="15"/>
    </row>
    <row r="278" spans="1:20" ht="13.2">
      <c r="A278" s="266"/>
      <c r="B278" s="16" t="s">
        <v>16</v>
      </c>
      <c r="C278" s="17"/>
      <c r="D278" s="17"/>
      <c r="E278" s="17"/>
      <c r="F278" s="17"/>
      <c r="G278" s="18"/>
      <c r="H278" s="55" t="s">
        <v>35</v>
      </c>
      <c r="I278" s="17"/>
      <c r="J278" s="20"/>
      <c r="K278" s="20"/>
      <c r="L278" s="15"/>
      <c r="M278" s="15"/>
      <c r="N278" s="15"/>
      <c r="O278" s="15"/>
      <c r="P278" s="15"/>
      <c r="Q278" s="15"/>
      <c r="R278" s="15"/>
      <c r="S278" s="15"/>
      <c r="T278" s="15"/>
    </row>
    <row r="279" spans="1:20" ht="13.2">
      <c r="A279" s="266"/>
      <c r="B279" s="16" t="s">
        <v>16</v>
      </c>
      <c r="C279" s="17"/>
      <c r="D279" s="17"/>
      <c r="E279" s="17"/>
      <c r="F279" s="17"/>
      <c r="G279" s="18"/>
      <c r="H279" s="55" t="s">
        <v>36</v>
      </c>
      <c r="I279" s="17"/>
      <c r="J279" s="20"/>
      <c r="K279" s="20"/>
      <c r="L279" s="15"/>
      <c r="M279" s="15"/>
      <c r="N279" s="15"/>
      <c r="O279" s="15"/>
      <c r="P279" s="15"/>
      <c r="Q279" s="15"/>
      <c r="R279" s="15"/>
      <c r="S279" s="15"/>
      <c r="T279" s="15"/>
    </row>
    <row r="280" spans="1:20" ht="13.2">
      <c r="A280" s="266"/>
      <c r="B280" s="16" t="s">
        <v>16</v>
      </c>
      <c r="C280" s="17"/>
      <c r="D280" s="17"/>
      <c r="E280" s="17"/>
      <c r="F280" s="17"/>
      <c r="G280" s="18"/>
      <c r="H280" s="55" t="s">
        <v>37</v>
      </c>
      <c r="I280" s="17"/>
      <c r="J280" s="20"/>
      <c r="K280" s="20"/>
      <c r="L280" s="15"/>
      <c r="M280" s="15"/>
      <c r="N280" s="15"/>
      <c r="O280" s="15"/>
      <c r="P280" s="15"/>
      <c r="Q280" s="15"/>
      <c r="R280" s="15"/>
      <c r="S280" s="15"/>
      <c r="T280" s="15"/>
    </row>
    <row r="281" spans="1:20" ht="13.2">
      <c r="A281" s="267"/>
      <c r="B281" s="16" t="s">
        <v>16</v>
      </c>
      <c r="C281" s="17"/>
      <c r="D281" s="17"/>
      <c r="E281" s="17"/>
      <c r="F281" s="17"/>
      <c r="G281" s="18"/>
      <c r="H281" s="62" t="s">
        <v>38</v>
      </c>
      <c r="I281" s="17"/>
      <c r="J281" s="20"/>
      <c r="K281" s="20"/>
      <c r="L281" s="15"/>
      <c r="M281" s="15"/>
      <c r="N281" s="15"/>
      <c r="O281" s="15"/>
      <c r="P281" s="15"/>
      <c r="Q281" s="15"/>
      <c r="R281" s="15"/>
      <c r="S281" s="15"/>
      <c r="T281" s="15"/>
    </row>
    <row r="282" spans="1:20" ht="105.6">
      <c r="A282" s="265">
        <v>46074</v>
      </c>
      <c r="B282" s="16" t="s">
        <v>16</v>
      </c>
      <c r="C282" s="17" t="s">
        <v>18</v>
      </c>
      <c r="D282" s="17" t="s">
        <v>19</v>
      </c>
      <c r="E282" s="17" t="s">
        <v>150</v>
      </c>
      <c r="F282" s="17"/>
      <c r="G282" s="18" t="s">
        <v>151</v>
      </c>
      <c r="H282" s="61" t="s">
        <v>17</v>
      </c>
      <c r="I282" s="17" t="s">
        <v>23</v>
      </c>
      <c r="J282" s="20"/>
      <c r="K282" s="20"/>
      <c r="L282" s="15"/>
      <c r="M282" s="15"/>
      <c r="N282" s="15"/>
      <c r="O282" s="15"/>
      <c r="P282" s="15"/>
      <c r="Q282" s="15"/>
      <c r="R282" s="15"/>
      <c r="S282" s="15"/>
      <c r="T282" s="15"/>
    </row>
    <row r="283" spans="1:20" ht="13.2">
      <c r="A283" s="266"/>
      <c r="B283" s="16" t="s">
        <v>16</v>
      </c>
      <c r="C283" s="17"/>
      <c r="D283" s="17"/>
      <c r="E283" s="17"/>
      <c r="F283" s="17"/>
      <c r="G283" s="18"/>
      <c r="H283" s="55" t="s">
        <v>22</v>
      </c>
      <c r="I283" s="17"/>
      <c r="J283" s="20"/>
      <c r="K283" s="20"/>
      <c r="L283" s="15"/>
      <c r="M283" s="15"/>
      <c r="N283" s="15"/>
      <c r="O283" s="15"/>
      <c r="P283" s="15"/>
      <c r="Q283" s="15"/>
      <c r="R283" s="15"/>
      <c r="S283" s="15"/>
      <c r="T283" s="15"/>
    </row>
    <row r="284" spans="1:20" ht="66">
      <c r="A284" s="266"/>
      <c r="B284" s="16" t="s">
        <v>16</v>
      </c>
      <c r="C284" s="17" t="s">
        <v>18</v>
      </c>
      <c r="D284" s="17" t="s">
        <v>19</v>
      </c>
      <c r="E284" s="17"/>
      <c r="F284" s="17"/>
      <c r="G284" s="18" t="s">
        <v>152</v>
      </c>
      <c r="H284" s="55" t="s">
        <v>24</v>
      </c>
      <c r="I284" s="17"/>
      <c r="J284" s="20"/>
      <c r="K284" s="20"/>
      <c r="L284" s="15"/>
      <c r="M284" s="15"/>
      <c r="N284" s="15"/>
      <c r="O284" s="15"/>
      <c r="P284" s="15"/>
      <c r="Q284" s="15"/>
      <c r="R284" s="15"/>
      <c r="S284" s="15"/>
      <c r="T284" s="15"/>
    </row>
    <row r="285" spans="1:20" ht="158.4">
      <c r="A285" s="266"/>
      <c r="B285" s="16" t="s">
        <v>16</v>
      </c>
      <c r="C285" s="17" t="s">
        <v>18</v>
      </c>
      <c r="D285" s="17" t="s">
        <v>19</v>
      </c>
      <c r="E285" s="17"/>
      <c r="F285" s="17"/>
      <c r="G285" s="18" t="s">
        <v>153</v>
      </c>
      <c r="H285" s="55" t="s">
        <v>25</v>
      </c>
      <c r="I285" s="17" t="s">
        <v>43</v>
      </c>
      <c r="J285" s="32" t="s">
        <v>142</v>
      </c>
      <c r="K285" s="20"/>
      <c r="L285" s="15"/>
      <c r="M285" s="15"/>
      <c r="N285" s="15"/>
      <c r="O285" s="15"/>
      <c r="P285" s="15"/>
      <c r="Q285" s="15"/>
      <c r="R285" s="15"/>
      <c r="S285" s="15"/>
      <c r="T285" s="15"/>
    </row>
    <row r="286" spans="1:20" ht="105.6">
      <c r="A286" s="266"/>
      <c r="B286" s="16" t="s">
        <v>16</v>
      </c>
      <c r="C286" s="17" t="s">
        <v>154</v>
      </c>
      <c r="D286" s="17" t="s">
        <v>19</v>
      </c>
      <c r="E286" s="17" t="s">
        <v>155</v>
      </c>
      <c r="F286" s="17"/>
      <c r="G286" s="18" t="s">
        <v>156</v>
      </c>
      <c r="H286" s="55" t="s">
        <v>26</v>
      </c>
      <c r="I286" s="17" t="s">
        <v>23</v>
      </c>
      <c r="J286" s="20"/>
      <c r="K286" s="20"/>
      <c r="L286" s="15"/>
      <c r="M286" s="15"/>
      <c r="N286" s="15"/>
      <c r="O286" s="15"/>
      <c r="P286" s="15"/>
      <c r="Q286" s="15"/>
      <c r="R286" s="15"/>
      <c r="S286" s="15"/>
      <c r="T286" s="15"/>
    </row>
    <row r="287" spans="1:20" ht="13.2">
      <c r="A287" s="266"/>
      <c r="B287" s="16" t="s">
        <v>16</v>
      </c>
      <c r="C287" s="17"/>
      <c r="D287" s="17"/>
      <c r="E287" s="17"/>
      <c r="F287" s="17"/>
      <c r="G287" s="18"/>
      <c r="H287" s="55" t="s">
        <v>27</v>
      </c>
      <c r="I287" s="17"/>
      <c r="J287" s="20"/>
      <c r="K287" s="20"/>
      <c r="L287" s="15"/>
      <c r="M287" s="15"/>
      <c r="N287" s="15"/>
      <c r="O287" s="15"/>
      <c r="P287" s="15"/>
      <c r="Q287" s="15"/>
      <c r="R287" s="15"/>
      <c r="S287" s="15"/>
      <c r="T287" s="15"/>
    </row>
    <row r="288" spans="1:20" ht="26.4">
      <c r="A288" s="266"/>
      <c r="B288" s="16" t="s">
        <v>16</v>
      </c>
      <c r="C288" s="17" t="s">
        <v>18</v>
      </c>
      <c r="D288" s="17" t="s">
        <v>31</v>
      </c>
      <c r="E288" s="17"/>
      <c r="F288" s="45"/>
      <c r="G288" s="18" t="s">
        <v>157</v>
      </c>
      <c r="H288" s="55" t="s">
        <v>28</v>
      </c>
      <c r="I288" s="17"/>
      <c r="J288" s="20"/>
      <c r="K288" s="20"/>
      <c r="L288" s="15"/>
      <c r="M288" s="15"/>
      <c r="N288" s="15"/>
      <c r="O288" s="15"/>
      <c r="P288" s="15"/>
      <c r="Q288" s="15"/>
      <c r="R288" s="15"/>
      <c r="S288" s="15"/>
      <c r="T288" s="15"/>
    </row>
    <row r="289" spans="1:20" ht="13.2">
      <c r="A289" s="266"/>
      <c r="B289" s="16" t="s">
        <v>16</v>
      </c>
      <c r="C289" s="17"/>
      <c r="D289" s="17"/>
      <c r="E289" s="17"/>
      <c r="F289" s="17"/>
      <c r="G289" s="18"/>
      <c r="H289" s="55" t="s">
        <v>29</v>
      </c>
      <c r="I289" s="17"/>
      <c r="J289" s="20"/>
      <c r="K289" s="20"/>
      <c r="L289" s="15"/>
      <c r="M289" s="15"/>
      <c r="N289" s="15"/>
      <c r="O289" s="15"/>
      <c r="P289" s="15"/>
      <c r="Q289" s="15"/>
      <c r="R289" s="15"/>
      <c r="S289" s="15"/>
      <c r="T289" s="15"/>
    </row>
    <row r="290" spans="1:20" ht="13.2">
      <c r="A290" s="266"/>
      <c r="B290" s="16" t="s">
        <v>16</v>
      </c>
      <c r="C290" s="17"/>
      <c r="D290" s="17"/>
      <c r="E290" s="17"/>
      <c r="F290" s="17"/>
      <c r="G290" s="18"/>
      <c r="H290" s="55" t="s">
        <v>30</v>
      </c>
      <c r="I290" s="17"/>
      <c r="J290" s="20"/>
      <c r="K290" s="20"/>
      <c r="L290" s="15"/>
      <c r="M290" s="15"/>
      <c r="N290" s="15"/>
      <c r="O290" s="15"/>
      <c r="P290" s="15"/>
      <c r="Q290" s="15"/>
      <c r="R290" s="15"/>
      <c r="S290" s="15"/>
      <c r="T290" s="15"/>
    </row>
    <row r="291" spans="1:20" ht="13.2">
      <c r="A291" s="266"/>
      <c r="B291" s="16" t="s">
        <v>16</v>
      </c>
      <c r="C291" s="17"/>
      <c r="D291" s="17"/>
      <c r="E291" s="17"/>
      <c r="F291" s="17"/>
      <c r="G291" s="18"/>
      <c r="H291" s="55" t="s">
        <v>34</v>
      </c>
      <c r="I291" s="17"/>
      <c r="J291" s="20"/>
      <c r="K291" s="20"/>
      <c r="L291" s="15"/>
      <c r="M291" s="15"/>
      <c r="N291" s="15"/>
      <c r="O291" s="15"/>
      <c r="P291" s="15"/>
      <c r="Q291" s="15"/>
      <c r="R291" s="15"/>
      <c r="S291" s="15"/>
      <c r="T291" s="15"/>
    </row>
    <row r="292" spans="1:20" ht="13.2">
      <c r="A292" s="266"/>
      <c r="B292" s="16" t="s">
        <v>16</v>
      </c>
      <c r="C292" s="17"/>
      <c r="D292" s="17"/>
      <c r="E292" s="17"/>
      <c r="F292" s="17"/>
      <c r="G292" s="18"/>
      <c r="H292" s="55" t="s">
        <v>35</v>
      </c>
      <c r="I292" s="17"/>
      <c r="J292" s="20"/>
      <c r="K292" s="20"/>
      <c r="L292" s="15"/>
      <c r="M292" s="15"/>
      <c r="N292" s="15"/>
      <c r="O292" s="15"/>
      <c r="P292" s="15"/>
      <c r="Q292" s="15"/>
      <c r="R292" s="15"/>
      <c r="S292" s="15"/>
      <c r="T292" s="15"/>
    </row>
    <row r="293" spans="1:20" ht="13.2">
      <c r="A293" s="266"/>
      <c r="B293" s="16" t="s">
        <v>16</v>
      </c>
      <c r="C293" s="17"/>
      <c r="D293" s="17"/>
      <c r="E293" s="17"/>
      <c r="F293" s="17"/>
      <c r="G293" s="18"/>
      <c r="H293" s="55" t="s">
        <v>36</v>
      </c>
      <c r="I293" s="17"/>
      <c r="J293" s="20"/>
      <c r="K293" s="20"/>
      <c r="L293" s="15"/>
      <c r="M293" s="15"/>
      <c r="N293" s="15"/>
      <c r="O293" s="15"/>
      <c r="P293" s="15"/>
      <c r="Q293" s="15"/>
      <c r="R293" s="15"/>
      <c r="S293" s="15"/>
      <c r="T293" s="15"/>
    </row>
    <row r="294" spans="1:20" ht="13.2">
      <c r="A294" s="266"/>
      <c r="B294" s="16" t="s">
        <v>16</v>
      </c>
      <c r="C294" s="17"/>
      <c r="D294" s="17"/>
      <c r="E294" s="17"/>
      <c r="F294" s="17"/>
      <c r="G294" s="18"/>
      <c r="H294" s="55" t="s">
        <v>37</v>
      </c>
      <c r="I294" s="17"/>
      <c r="J294" s="20"/>
      <c r="K294" s="20"/>
      <c r="L294" s="15"/>
      <c r="M294" s="15"/>
      <c r="N294" s="15"/>
      <c r="O294" s="15"/>
      <c r="P294" s="15"/>
      <c r="Q294" s="15"/>
      <c r="R294" s="15"/>
      <c r="S294" s="15"/>
      <c r="T294" s="15"/>
    </row>
    <row r="295" spans="1:20" ht="409.6">
      <c r="A295" s="267"/>
      <c r="B295" s="16" t="s">
        <v>16</v>
      </c>
      <c r="C295" s="17" t="s">
        <v>41</v>
      </c>
      <c r="D295" s="17" t="s">
        <v>92</v>
      </c>
      <c r="E295" s="17"/>
      <c r="F295" s="17"/>
      <c r="G295" s="18" t="s">
        <v>158</v>
      </c>
      <c r="H295" s="62" t="s">
        <v>38</v>
      </c>
      <c r="I295" s="17"/>
      <c r="J295" s="20"/>
      <c r="K295" s="20"/>
      <c r="L295" s="15"/>
      <c r="M295" s="15"/>
      <c r="N295" s="15"/>
      <c r="O295" s="15"/>
      <c r="P295" s="15"/>
      <c r="Q295" s="15"/>
      <c r="R295" s="15"/>
      <c r="S295" s="15"/>
      <c r="T295" s="15"/>
    </row>
    <row r="296" spans="1:20" ht="15">
      <c r="A296" s="265">
        <v>46075</v>
      </c>
      <c r="B296" s="16" t="s">
        <v>16</v>
      </c>
      <c r="C296" s="17"/>
      <c r="D296" s="17"/>
      <c r="E296" s="17"/>
      <c r="F296" s="64"/>
      <c r="G296" s="18"/>
      <c r="H296" s="61" t="s">
        <v>17</v>
      </c>
      <c r="I296" s="17"/>
      <c r="J296" s="20"/>
      <c r="K296" s="20"/>
      <c r="L296" s="15"/>
      <c r="M296" s="15"/>
      <c r="N296" s="15"/>
      <c r="O296" s="15"/>
      <c r="P296" s="15"/>
      <c r="Q296" s="15"/>
      <c r="R296" s="15"/>
      <c r="S296" s="15"/>
      <c r="T296" s="15"/>
    </row>
    <row r="297" spans="1:20" ht="13.2">
      <c r="A297" s="266"/>
      <c r="B297" s="16" t="s">
        <v>16</v>
      </c>
      <c r="C297" s="17"/>
      <c r="D297" s="17"/>
      <c r="E297" s="17"/>
      <c r="F297" s="17"/>
      <c r="G297" s="18"/>
      <c r="H297" s="55" t="s">
        <v>22</v>
      </c>
      <c r="I297" s="17"/>
      <c r="J297" s="20"/>
      <c r="K297" s="20"/>
      <c r="L297" s="15"/>
      <c r="M297" s="15"/>
      <c r="N297" s="15"/>
      <c r="O297" s="15"/>
      <c r="P297" s="15"/>
      <c r="Q297" s="15"/>
      <c r="R297" s="15"/>
      <c r="S297" s="15"/>
      <c r="T297" s="15"/>
    </row>
    <row r="298" spans="1:20" ht="15">
      <c r="A298" s="266"/>
      <c r="B298" s="16" t="s">
        <v>16</v>
      </c>
      <c r="C298" s="17"/>
      <c r="D298" s="17"/>
      <c r="E298" s="17"/>
      <c r="F298" s="64"/>
      <c r="G298" s="18"/>
      <c r="H298" s="55" t="s">
        <v>24</v>
      </c>
      <c r="I298" s="17"/>
      <c r="J298" s="20"/>
      <c r="K298" s="20"/>
      <c r="L298" s="15"/>
      <c r="M298" s="15"/>
      <c r="N298" s="15"/>
      <c r="O298" s="15"/>
      <c r="P298" s="15"/>
      <c r="Q298" s="15"/>
      <c r="R298" s="15"/>
      <c r="S298" s="15"/>
      <c r="T298" s="15"/>
    </row>
    <row r="299" spans="1:20" ht="39.6">
      <c r="A299" s="266"/>
      <c r="B299" s="16" t="s">
        <v>16</v>
      </c>
      <c r="C299" s="17" t="s">
        <v>18</v>
      </c>
      <c r="D299" s="17" t="s">
        <v>19</v>
      </c>
      <c r="E299" s="17" t="s">
        <v>159</v>
      </c>
      <c r="F299" s="17"/>
      <c r="G299" s="18" t="s">
        <v>160</v>
      </c>
      <c r="H299" s="55" t="s">
        <v>25</v>
      </c>
      <c r="I299" s="17" t="s">
        <v>43</v>
      </c>
      <c r="J299" s="32" t="s">
        <v>142</v>
      </c>
      <c r="K299" s="20"/>
      <c r="L299" s="15"/>
      <c r="M299" s="15"/>
      <c r="N299" s="15"/>
      <c r="O299" s="15"/>
      <c r="P299" s="15"/>
      <c r="Q299" s="15"/>
      <c r="R299" s="15"/>
      <c r="S299" s="15"/>
      <c r="T299" s="15"/>
    </row>
    <row r="300" spans="1:20" ht="13.2">
      <c r="A300" s="266"/>
      <c r="B300" s="16" t="s">
        <v>16</v>
      </c>
      <c r="C300" s="17"/>
      <c r="D300" s="17"/>
      <c r="E300" s="17"/>
      <c r="F300" s="17"/>
      <c r="G300" s="18"/>
      <c r="H300" s="55" t="s">
        <v>26</v>
      </c>
      <c r="I300" s="17"/>
      <c r="J300" s="20"/>
      <c r="K300" s="20"/>
      <c r="L300" s="15"/>
      <c r="M300" s="15"/>
      <c r="N300" s="15"/>
      <c r="O300" s="15"/>
      <c r="P300" s="15"/>
      <c r="Q300" s="15"/>
      <c r="R300" s="15"/>
      <c r="S300" s="15"/>
      <c r="T300" s="15"/>
    </row>
    <row r="301" spans="1:20" ht="13.2">
      <c r="A301" s="266"/>
      <c r="B301" s="16" t="s">
        <v>16</v>
      </c>
      <c r="C301" s="17"/>
      <c r="D301" s="17"/>
      <c r="E301" s="17"/>
      <c r="F301" s="17"/>
      <c r="G301" s="18"/>
      <c r="H301" s="55" t="s">
        <v>27</v>
      </c>
      <c r="I301" s="17"/>
      <c r="J301" s="20"/>
      <c r="K301" s="20"/>
      <c r="L301" s="15"/>
      <c r="M301" s="15"/>
      <c r="N301" s="15"/>
      <c r="O301" s="15"/>
      <c r="P301" s="15"/>
      <c r="Q301" s="15"/>
      <c r="R301" s="15"/>
      <c r="S301" s="15"/>
      <c r="T301" s="15"/>
    </row>
    <row r="302" spans="1:20" ht="13.2">
      <c r="A302" s="266"/>
      <c r="B302" s="16" t="s">
        <v>16</v>
      </c>
      <c r="C302" s="17"/>
      <c r="D302" s="17"/>
      <c r="E302" s="17"/>
      <c r="F302" s="17"/>
      <c r="G302" s="18"/>
      <c r="H302" s="55" t="s">
        <v>28</v>
      </c>
      <c r="I302" s="17"/>
      <c r="J302" s="20"/>
      <c r="K302" s="20"/>
      <c r="L302" s="15"/>
      <c r="M302" s="15"/>
      <c r="N302" s="15"/>
      <c r="O302" s="15"/>
      <c r="P302" s="15"/>
      <c r="Q302" s="15"/>
      <c r="R302" s="15"/>
      <c r="S302" s="15"/>
      <c r="T302" s="15"/>
    </row>
    <row r="303" spans="1:20" ht="79.2">
      <c r="A303" s="266"/>
      <c r="B303" s="16" t="s">
        <v>16</v>
      </c>
      <c r="C303" s="17" t="s">
        <v>75</v>
      </c>
      <c r="D303" s="17" t="s">
        <v>19</v>
      </c>
      <c r="E303" s="17"/>
      <c r="F303" s="17"/>
      <c r="G303" s="18" t="s">
        <v>161</v>
      </c>
      <c r="H303" s="55" t="s">
        <v>29</v>
      </c>
      <c r="I303" s="17" t="s">
        <v>43</v>
      </c>
      <c r="J303" s="65" t="s">
        <v>142</v>
      </c>
      <c r="K303" s="20"/>
      <c r="L303" s="15"/>
      <c r="M303" s="15"/>
      <c r="N303" s="15"/>
      <c r="O303" s="15"/>
      <c r="P303" s="15"/>
      <c r="Q303" s="15"/>
      <c r="R303" s="15"/>
      <c r="S303" s="15"/>
      <c r="T303" s="15"/>
    </row>
    <row r="304" spans="1:20" ht="13.2">
      <c r="A304" s="266"/>
      <c r="B304" s="16" t="s">
        <v>16</v>
      </c>
      <c r="C304" s="17"/>
      <c r="D304" s="17"/>
      <c r="E304" s="17"/>
      <c r="F304" s="17"/>
      <c r="G304" s="18"/>
      <c r="H304" s="55" t="s">
        <v>30</v>
      </c>
      <c r="I304" s="17"/>
      <c r="J304" s="20"/>
      <c r="K304" s="20"/>
      <c r="L304" s="15"/>
      <c r="M304" s="15"/>
      <c r="N304" s="15"/>
      <c r="O304" s="15"/>
      <c r="P304" s="15"/>
      <c r="Q304" s="15"/>
      <c r="R304" s="15"/>
      <c r="S304" s="15"/>
      <c r="T304" s="15"/>
    </row>
    <row r="305" spans="1:20" ht="13.2">
      <c r="A305" s="266"/>
      <c r="B305" s="16" t="s">
        <v>16</v>
      </c>
      <c r="C305" s="17"/>
      <c r="D305" s="17"/>
      <c r="E305" s="17"/>
      <c r="F305" s="17"/>
      <c r="G305" s="18"/>
      <c r="H305" s="55" t="s">
        <v>34</v>
      </c>
      <c r="I305" s="17"/>
      <c r="J305" s="20"/>
      <c r="K305" s="20"/>
      <c r="L305" s="15"/>
      <c r="M305" s="15"/>
      <c r="N305" s="15"/>
      <c r="O305" s="15"/>
      <c r="P305" s="15"/>
      <c r="Q305" s="15"/>
      <c r="R305" s="15"/>
      <c r="S305" s="15"/>
      <c r="T305" s="15"/>
    </row>
    <row r="306" spans="1:20" ht="13.2">
      <c r="A306" s="266"/>
      <c r="B306" s="16" t="s">
        <v>16</v>
      </c>
      <c r="C306" s="17"/>
      <c r="D306" s="17"/>
      <c r="E306" s="17"/>
      <c r="F306" s="17"/>
      <c r="G306" s="18"/>
      <c r="H306" s="55" t="s">
        <v>35</v>
      </c>
      <c r="I306" s="17"/>
      <c r="J306" s="20"/>
      <c r="K306" s="20"/>
      <c r="L306" s="15"/>
      <c r="M306" s="15"/>
      <c r="N306" s="15"/>
      <c r="O306" s="15"/>
      <c r="P306" s="15"/>
      <c r="Q306" s="15"/>
      <c r="R306" s="15"/>
      <c r="S306" s="15"/>
      <c r="T306" s="15"/>
    </row>
    <row r="307" spans="1:20" ht="13.2">
      <c r="A307" s="266"/>
      <c r="B307" s="16" t="s">
        <v>16</v>
      </c>
      <c r="C307" s="17"/>
      <c r="D307" s="17"/>
      <c r="E307" s="17"/>
      <c r="F307" s="17"/>
      <c r="G307" s="18"/>
      <c r="H307" s="55" t="s">
        <v>36</v>
      </c>
      <c r="I307" s="17"/>
      <c r="J307" s="20"/>
      <c r="K307" s="20"/>
      <c r="L307" s="15"/>
      <c r="M307" s="15"/>
      <c r="N307" s="15"/>
      <c r="O307" s="15"/>
      <c r="P307" s="15"/>
      <c r="Q307" s="15"/>
      <c r="R307" s="15"/>
      <c r="S307" s="15"/>
      <c r="T307" s="15"/>
    </row>
    <row r="308" spans="1:20" ht="13.2">
      <c r="A308" s="266"/>
      <c r="B308" s="16" t="s">
        <v>16</v>
      </c>
      <c r="C308" s="17"/>
      <c r="D308" s="17"/>
      <c r="E308" s="17"/>
      <c r="F308" s="17"/>
      <c r="G308" s="18"/>
      <c r="H308" s="55" t="s">
        <v>37</v>
      </c>
      <c r="I308" s="17"/>
      <c r="J308" s="20"/>
      <c r="K308" s="20"/>
      <c r="L308" s="15"/>
      <c r="M308" s="15"/>
      <c r="N308" s="15"/>
      <c r="O308" s="15"/>
      <c r="P308" s="15"/>
      <c r="Q308" s="15"/>
      <c r="R308" s="15"/>
      <c r="S308" s="15"/>
      <c r="T308" s="15"/>
    </row>
    <row r="309" spans="1:20" ht="13.2">
      <c r="A309" s="267"/>
      <c r="B309" s="16" t="s">
        <v>16</v>
      </c>
      <c r="C309" s="17"/>
      <c r="D309" s="17"/>
      <c r="E309" s="17"/>
      <c r="F309" s="17"/>
      <c r="G309" s="18"/>
      <c r="H309" s="62" t="s">
        <v>38</v>
      </c>
      <c r="I309" s="17"/>
      <c r="J309" s="20"/>
      <c r="K309" s="20"/>
      <c r="L309" s="15"/>
      <c r="M309" s="15"/>
      <c r="N309" s="15"/>
      <c r="O309" s="15"/>
      <c r="P309" s="15"/>
      <c r="Q309" s="15"/>
      <c r="R309" s="15"/>
      <c r="S309" s="15"/>
      <c r="T309" s="15"/>
    </row>
    <row r="310" spans="1:20" ht="13.2">
      <c r="A310" s="265">
        <v>46076</v>
      </c>
      <c r="B310" s="16" t="s">
        <v>51</v>
      </c>
      <c r="C310" s="17"/>
      <c r="D310" s="17"/>
      <c r="E310" s="17"/>
      <c r="F310" s="17"/>
      <c r="G310" s="18"/>
      <c r="H310" s="61" t="s">
        <v>17</v>
      </c>
      <c r="I310" s="17"/>
      <c r="J310" s="20"/>
      <c r="K310" s="20"/>
      <c r="L310" s="15"/>
      <c r="M310" s="15"/>
      <c r="N310" s="15"/>
      <c r="O310" s="15"/>
      <c r="P310" s="15"/>
      <c r="Q310" s="15"/>
      <c r="R310" s="15"/>
      <c r="S310" s="15"/>
      <c r="T310" s="15"/>
    </row>
    <row r="311" spans="1:20" ht="13.2">
      <c r="A311" s="266"/>
      <c r="B311" s="16" t="s">
        <v>51</v>
      </c>
      <c r="C311" s="17"/>
      <c r="D311" s="17"/>
      <c r="E311" s="17"/>
      <c r="F311" s="17"/>
      <c r="G311" s="18"/>
      <c r="H311" s="55" t="s">
        <v>22</v>
      </c>
      <c r="I311" s="17"/>
      <c r="J311" s="20"/>
      <c r="K311" s="20"/>
      <c r="L311" s="15"/>
      <c r="M311" s="15"/>
      <c r="N311" s="15"/>
      <c r="O311" s="15"/>
      <c r="P311" s="15"/>
      <c r="Q311" s="15"/>
      <c r="R311" s="15"/>
      <c r="S311" s="15"/>
      <c r="T311" s="15"/>
    </row>
    <row r="312" spans="1:20" ht="13.2">
      <c r="A312" s="266"/>
      <c r="B312" s="16" t="s">
        <v>51</v>
      </c>
      <c r="C312" s="17"/>
      <c r="D312" s="17"/>
      <c r="E312" s="17"/>
      <c r="F312" s="17"/>
      <c r="G312" s="18"/>
      <c r="H312" s="55" t="s">
        <v>24</v>
      </c>
      <c r="I312" s="17"/>
      <c r="J312" s="20"/>
      <c r="K312" s="20"/>
      <c r="L312" s="15"/>
      <c r="M312" s="15"/>
      <c r="N312" s="15"/>
      <c r="O312" s="15"/>
      <c r="P312" s="15"/>
      <c r="Q312" s="15"/>
      <c r="R312" s="15"/>
      <c r="S312" s="15"/>
      <c r="T312" s="15"/>
    </row>
    <row r="313" spans="1:20" ht="13.8">
      <c r="A313" s="266"/>
      <c r="B313" s="16" t="s">
        <v>51</v>
      </c>
      <c r="C313" s="17"/>
      <c r="D313" s="17"/>
      <c r="E313" s="21"/>
      <c r="F313" s="21"/>
      <c r="G313" s="18"/>
      <c r="H313" s="55" t="s">
        <v>25</v>
      </c>
      <c r="I313" s="17"/>
      <c r="J313" s="20"/>
      <c r="K313" s="20"/>
      <c r="L313" s="15"/>
      <c r="M313" s="15"/>
      <c r="N313" s="15"/>
      <c r="O313" s="15"/>
      <c r="P313" s="15"/>
      <c r="Q313" s="15"/>
      <c r="R313" s="15"/>
      <c r="S313" s="15"/>
      <c r="T313" s="15"/>
    </row>
    <row r="314" spans="1:20" ht="13.2">
      <c r="A314" s="266"/>
      <c r="B314" s="16" t="s">
        <v>51</v>
      </c>
      <c r="C314" s="17"/>
      <c r="D314" s="17"/>
      <c r="E314" s="17"/>
      <c r="F314" s="17"/>
      <c r="G314" s="18"/>
      <c r="H314" s="55" t="s">
        <v>26</v>
      </c>
      <c r="I314" s="17"/>
      <c r="J314" s="20"/>
      <c r="K314" s="20"/>
      <c r="L314" s="15"/>
      <c r="M314" s="15"/>
      <c r="N314" s="15"/>
      <c r="O314" s="15"/>
      <c r="P314" s="15"/>
      <c r="Q314" s="15"/>
      <c r="R314" s="15"/>
      <c r="S314" s="15"/>
      <c r="T314" s="15"/>
    </row>
    <row r="315" spans="1:20" ht="13.2">
      <c r="A315" s="266"/>
      <c r="B315" s="16" t="s">
        <v>51</v>
      </c>
      <c r="C315" s="17"/>
      <c r="D315" s="17"/>
      <c r="E315" s="17"/>
      <c r="F315" s="17"/>
      <c r="G315" s="18"/>
      <c r="H315" s="55" t="s">
        <v>27</v>
      </c>
      <c r="I315" s="17"/>
      <c r="J315" s="20"/>
      <c r="K315" s="20"/>
      <c r="L315" s="15"/>
      <c r="M315" s="15"/>
      <c r="N315" s="15"/>
      <c r="O315" s="15"/>
      <c r="P315" s="15"/>
      <c r="Q315" s="15"/>
      <c r="R315" s="15"/>
      <c r="S315" s="15"/>
      <c r="T315" s="15"/>
    </row>
    <row r="316" spans="1:20" ht="13.2">
      <c r="A316" s="266"/>
      <c r="B316" s="16" t="s">
        <v>51</v>
      </c>
      <c r="C316" s="17"/>
      <c r="D316" s="17"/>
      <c r="E316" s="17"/>
      <c r="F316" s="17"/>
      <c r="G316" s="26"/>
      <c r="H316" s="55" t="s">
        <v>28</v>
      </c>
      <c r="I316" s="17"/>
      <c r="J316" s="20"/>
      <c r="K316" s="20"/>
      <c r="L316" s="15"/>
      <c r="M316" s="15"/>
      <c r="N316" s="15"/>
      <c r="O316" s="15"/>
      <c r="P316" s="15"/>
      <c r="Q316" s="15"/>
      <c r="R316" s="15"/>
      <c r="S316" s="15"/>
      <c r="T316" s="15"/>
    </row>
    <row r="317" spans="1:20" ht="13.2">
      <c r="A317" s="266"/>
      <c r="B317" s="16" t="s">
        <v>51</v>
      </c>
      <c r="C317" s="17"/>
      <c r="D317" s="17"/>
      <c r="E317" s="17"/>
      <c r="F317" s="17"/>
      <c r="G317" s="18"/>
      <c r="H317" s="55" t="s">
        <v>29</v>
      </c>
      <c r="I317" s="17"/>
      <c r="J317" s="20"/>
      <c r="K317" s="20"/>
      <c r="L317" s="15"/>
      <c r="M317" s="15"/>
      <c r="N317" s="15"/>
      <c r="O317" s="15"/>
      <c r="P317" s="15"/>
      <c r="Q317" s="15"/>
      <c r="R317" s="15"/>
      <c r="S317" s="15"/>
      <c r="T317" s="15"/>
    </row>
    <row r="318" spans="1:20" ht="13.2">
      <c r="A318" s="266"/>
      <c r="B318" s="16" t="s">
        <v>51</v>
      </c>
      <c r="C318" s="17"/>
      <c r="D318" s="17"/>
      <c r="E318" s="17"/>
      <c r="F318" s="17"/>
      <c r="G318" s="18"/>
      <c r="H318" s="55" t="s">
        <v>30</v>
      </c>
      <c r="I318" s="17"/>
      <c r="J318" s="20"/>
      <c r="K318" s="20"/>
      <c r="L318" s="15"/>
      <c r="M318" s="15"/>
      <c r="N318" s="15"/>
      <c r="O318" s="15"/>
      <c r="P318" s="15"/>
      <c r="Q318" s="15"/>
      <c r="R318" s="15"/>
      <c r="S318" s="15"/>
      <c r="T318" s="15"/>
    </row>
    <row r="319" spans="1:20" ht="13.2">
      <c r="A319" s="266"/>
      <c r="B319" s="16" t="s">
        <v>51</v>
      </c>
      <c r="C319" s="17"/>
      <c r="D319" s="17"/>
      <c r="E319" s="17"/>
      <c r="F319" s="17"/>
      <c r="G319" s="18"/>
      <c r="H319" s="55" t="s">
        <v>34</v>
      </c>
      <c r="I319" s="17"/>
      <c r="J319" s="20"/>
      <c r="K319" s="20"/>
      <c r="L319" s="15"/>
      <c r="M319" s="15"/>
      <c r="N319" s="15"/>
      <c r="O319" s="15"/>
      <c r="P319" s="15"/>
      <c r="Q319" s="15"/>
      <c r="R319" s="15"/>
      <c r="S319" s="15"/>
      <c r="T319" s="15"/>
    </row>
    <row r="320" spans="1:20" ht="13.2">
      <c r="A320" s="266"/>
      <c r="B320" s="16" t="s">
        <v>51</v>
      </c>
      <c r="C320" s="17"/>
      <c r="D320" s="17"/>
      <c r="E320" s="17"/>
      <c r="F320" s="17"/>
      <c r="G320" s="18"/>
      <c r="H320" s="55" t="s">
        <v>35</v>
      </c>
      <c r="I320" s="17"/>
      <c r="J320" s="20"/>
      <c r="K320" s="20"/>
      <c r="L320" s="15"/>
      <c r="M320" s="15"/>
      <c r="N320" s="15"/>
      <c r="O320" s="15"/>
      <c r="P320" s="15"/>
      <c r="Q320" s="15"/>
      <c r="R320" s="15"/>
      <c r="S320" s="15"/>
      <c r="T320" s="15"/>
    </row>
    <row r="321" spans="1:20" ht="13.2">
      <c r="A321" s="266"/>
      <c r="B321" s="16" t="s">
        <v>51</v>
      </c>
      <c r="C321" s="17"/>
      <c r="D321" s="17"/>
      <c r="E321" s="17"/>
      <c r="F321" s="17"/>
      <c r="G321" s="18"/>
      <c r="H321" s="55" t="s">
        <v>36</v>
      </c>
      <c r="I321" s="17"/>
      <c r="J321" s="20"/>
      <c r="K321" s="20"/>
      <c r="L321" s="15"/>
      <c r="M321" s="15"/>
      <c r="N321" s="15"/>
      <c r="O321" s="15"/>
      <c r="P321" s="15"/>
      <c r="Q321" s="15"/>
      <c r="R321" s="15"/>
      <c r="S321" s="15"/>
      <c r="T321" s="15"/>
    </row>
    <row r="322" spans="1:20" ht="13.2">
      <c r="A322" s="266"/>
      <c r="B322" s="16" t="s">
        <v>51</v>
      </c>
      <c r="C322" s="17"/>
      <c r="D322" s="17"/>
      <c r="E322" s="17"/>
      <c r="F322" s="17"/>
      <c r="G322" s="18"/>
      <c r="H322" s="55" t="s">
        <v>37</v>
      </c>
      <c r="I322" s="17"/>
      <c r="J322" s="20"/>
      <c r="K322" s="20"/>
      <c r="L322" s="15"/>
      <c r="M322" s="15"/>
      <c r="N322" s="15"/>
      <c r="O322" s="15"/>
      <c r="P322" s="15"/>
      <c r="Q322" s="15"/>
      <c r="R322" s="15"/>
      <c r="S322" s="15"/>
      <c r="T322" s="15"/>
    </row>
    <row r="323" spans="1:20" ht="13.2">
      <c r="A323" s="267"/>
      <c r="B323" s="16" t="s">
        <v>51</v>
      </c>
      <c r="C323" s="17"/>
      <c r="D323" s="17"/>
      <c r="E323" s="17"/>
      <c r="F323" s="17"/>
      <c r="G323" s="18"/>
      <c r="H323" s="62" t="s">
        <v>38</v>
      </c>
      <c r="I323" s="17"/>
      <c r="J323" s="20"/>
      <c r="K323" s="20"/>
      <c r="L323" s="15"/>
      <c r="M323" s="15"/>
      <c r="N323" s="15"/>
      <c r="O323" s="15"/>
      <c r="P323" s="15"/>
      <c r="Q323" s="15"/>
      <c r="R323" s="15"/>
      <c r="S323" s="15"/>
      <c r="T323" s="15"/>
    </row>
    <row r="324" spans="1:20" ht="13.2">
      <c r="A324" s="265">
        <v>46077</v>
      </c>
      <c r="B324" s="16" t="s">
        <v>78</v>
      </c>
      <c r="C324" s="17"/>
      <c r="D324" s="17"/>
      <c r="E324" s="17"/>
      <c r="F324" s="17"/>
      <c r="G324" s="18"/>
      <c r="H324" s="61" t="s">
        <v>17</v>
      </c>
      <c r="I324" s="17"/>
      <c r="J324" s="20"/>
      <c r="K324" s="20"/>
      <c r="L324" s="15"/>
      <c r="M324" s="15"/>
      <c r="N324" s="15"/>
      <c r="O324" s="15"/>
      <c r="P324" s="15"/>
      <c r="Q324" s="15"/>
      <c r="R324" s="15"/>
      <c r="S324" s="15"/>
      <c r="T324" s="15"/>
    </row>
    <row r="325" spans="1:20" ht="13.2">
      <c r="A325" s="266"/>
      <c r="B325" s="16" t="s">
        <v>78</v>
      </c>
      <c r="C325" s="17"/>
      <c r="D325" s="17"/>
      <c r="E325" s="17"/>
      <c r="F325" s="17"/>
      <c r="G325" s="18"/>
      <c r="H325" s="55" t="s">
        <v>22</v>
      </c>
      <c r="I325" s="17"/>
      <c r="J325" s="20"/>
      <c r="K325" s="20"/>
      <c r="L325" s="15"/>
      <c r="M325" s="15"/>
      <c r="N325" s="15"/>
      <c r="O325" s="15"/>
      <c r="P325" s="15"/>
      <c r="Q325" s="15"/>
      <c r="R325" s="15"/>
      <c r="S325" s="15"/>
      <c r="T325" s="15"/>
    </row>
    <row r="326" spans="1:20" ht="13.2">
      <c r="A326" s="266"/>
      <c r="B326" s="16" t="s">
        <v>78</v>
      </c>
      <c r="C326" s="17"/>
      <c r="D326" s="17"/>
      <c r="E326" s="17"/>
      <c r="F326" s="17"/>
      <c r="G326" s="26"/>
      <c r="H326" s="55" t="s">
        <v>24</v>
      </c>
      <c r="I326" s="17"/>
      <c r="J326" s="20"/>
      <c r="K326" s="20"/>
      <c r="L326" s="15"/>
      <c r="M326" s="15"/>
      <c r="N326" s="15"/>
      <c r="O326" s="15"/>
      <c r="P326" s="15"/>
      <c r="Q326" s="15"/>
      <c r="R326" s="15"/>
      <c r="S326" s="15"/>
      <c r="T326" s="15"/>
    </row>
    <row r="327" spans="1:20" ht="13.2">
      <c r="A327" s="266"/>
      <c r="B327" s="16" t="s">
        <v>78</v>
      </c>
      <c r="C327" s="17"/>
      <c r="D327" s="17"/>
      <c r="E327" s="17"/>
      <c r="F327" s="17"/>
      <c r="G327" s="18"/>
      <c r="H327" s="55" t="s">
        <v>25</v>
      </c>
      <c r="I327" s="17"/>
      <c r="J327" s="20"/>
      <c r="K327" s="20"/>
      <c r="L327" s="15"/>
      <c r="M327" s="15"/>
      <c r="N327" s="15"/>
      <c r="O327" s="15"/>
      <c r="P327" s="15"/>
      <c r="Q327" s="15"/>
      <c r="R327" s="15"/>
      <c r="S327" s="15"/>
      <c r="T327" s="15"/>
    </row>
    <row r="328" spans="1:20" ht="13.2">
      <c r="A328" s="266"/>
      <c r="B328" s="16" t="s">
        <v>78</v>
      </c>
      <c r="C328" s="17"/>
      <c r="D328" s="17"/>
      <c r="E328" s="17"/>
      <c r="F328" s="17"/>
      <c r="G328" s="18"/>
      <c r="H328" s="55" t="s">
        <v>26</v>
      </c>
      <c r="I328" s="17"/>
      <c r="J328" s="20"/>
      <c r="K328" s="20"/>
      <c r="L328" s="15"/>
      <c r="M328" s="15"/>
      <c r="N328" s="15"/>
      <c r="O328" s="15"/>
      <c r="P328" s="15"/>
      <c r="Q328" s="15"/>
      <c r="R328" s="15"/>
      <c r="S328" s="15"/>
      <c r="T328" s="15"/>
    </row>
    <row r="329" spans="1:20" ht="13.2">
      <c r="A329" s="266"/>
      <c r="B329" s="16" t="s">
        <v>78</v>
      </c>
      <c r="C329" s="17"/>
      <c r="D329" s="17"/>
      <c r="E329" s="17"/>
      <c r="F329" s="17"/>
      <c r="G329" s="66"/>
      <c r="H329" s="55" t="s">
        <v>27</v>
      </c>
      <c r="I329" s="17"/>
      <c r="J329" s="20"/>
      <c r="K329" s="20"/>
      <c r="L329" s="15"/>
      <c r="M329" s="15"/>
      <c r="N329" s="15"/>
      <c r="O329" s="15"/>
      <c r="P329" s="15"/>
      <c r="Q329" s="15"/>
      <c r="R329" s="15"/>
      <c r="S329" s="15"/>
      <c r="T329" s="15"/>
    </row>
    <row r="330" spans="1:20" ht="13.2">
      <c r="A330" s="266"/>
      <c r="B330" s="16" t="s">
        <v>78</v>
      </c>
      <c r="C330" s="17"/>
      <c r="D330" s="17"/>
      <c r="E330" s="17"/>
      <c r="F330" s="17"/>
      <c r="G330" s="18"/>
      <c r="H330" s="55" t="s">
        <v>28</v>
      </c>
      <c r="I330" s="17"/>
      <c r="J330" s="20"/>
      <c r="K330" s="20"/>
      <c r="L330" s="15"/>
      <c r="M330" s="15"/>
      <c r="N330" s="15"/>
      <c r="O330" s="15"/>
      <c r="P330" s="15"/>
      <c r="Q330" s="15"/>
      <c r="R330" s="15"/>
      <c r="S330" s="15"/>
      <c r="T330" s="15"/>
    </row>
    <row r="331" spans="1:20" ht="13.2">
      <c r="A331" s="266"/>
      <c r="B331" s="16" t="s">
        <v>78</v>
      </c>
      <c r="C331" s="17"/>
      <c r="D331" s="17"/>
      <c r="E331" s="17"/>
      <c r="F331" s="17"/>
      <c r="G331" s="18"/>
      <c r="H331" s="55" t="s">
        <v>29</v>
      </c>
      <c r="I331" s="17"/>
      <c r="J331" s="20"/>
      <c r="K331" s="20"/>
      <c r="L331" s="15"/>
      <c r="M331" s="15"/>
      <c r="N331" s="15"/>
      <c r="O331" s="15"/>
      <c r="P331" s="15"/>
      <c r="Q331" s="15"/>
      <c r="R331" s="15"/>
      <c r="S331" s="15"/>
      <c r="T331" s="15"/>
    </row>
    <row r="332" spans="1:20" ht="13.2">
      <c r="A332" s="266"/>
      <c r="B332" s="16" t="s">
        <v>78</v>
      </c>
      <c r="C332" s="17"/>
      <c r="D332" s="17"/>
      <c r="E332" s="17"/>
      <c r="F332" s="17"/>
      <c r="G332" s="18"/>
      <c r="H332" s="55" t="s">
        <v>30</v>
      </c>
      <c r="I332" s="17"/>
      <c r="J332" s="20"/>
      <c r="K332" s="20"/>
      <c r="L332" s="15"/>
      <c r="M332" s="15"/>
      <c r="N332" s="15"/>
      <c r="O332" s="15"/>
      <c r="P332" s="15"/>
      <c r="Q332" s="15"/>
      <c r="R332" s="15"/>
      <c r="S332" s="15"/>
      <c r="T332" s="15"/>
    </row>
    <row r="333" spans="1:20" ht="13.2">
      <c r="A333" s="266"/>
      <c r="B333" s="16" t="s">
        <v>16</v>
      </c>
      <c r="C333" s="17"/>
      <c r="D333" s="17"/>
      <c r="E333" s="17"/>
      <c r="F333" s="17"/>
      <c r="G333" s="18"/>
      <c r="H333" s="55" t="s">
        <v>34</v>
      </c>
      <c r="I333" s="17"/>
      <c r="J333" s="20"/>
      <c r="K333" s="20"/>
      <c r="L333" s="15"/>
      <c r="M333" s="15"/>
      <c r="N333" s="15"/>
      <c r="O333" s="15"/>
      <c r="P333" s="15"/>
      <c r="Q333" s="15"/>
      <c r="R333" s="15"/>
      <c r="S333" s="15"/>
      <c r="T333" s="15"/>
    </row>
    <row r="334" spans="1:20" ht="13.2">
      <c r="A334" s="266"/>
      <c r="B334" s="16" t="s">
        <v>16</v>
      </c>
      <c r="C334" s="17"/>
      <c r="D334" s="17"/>
      <c r="E334" s="17"/>
      <c r="F334" s="17"/>
      <c r="G334" s="18"/>
      <c r="H334" s="55" t="s">
        <v>35</v>
      </c>
      <c r="I334" s="17"/>
      <c r="J334" s="20"/>
      <c r="K334" s="20"/>
      <c r="L334" s="15"/>
      <c r="M334" s="15"/>
      <c r="N334" s="15"/>
      <c r="O334" s="15"/>
      <c r="P334" s="15"/>
      <c r="Q334" s="15"/>
      <c r="R334" s="15"/>
      <c r="S334" s="15"/>
      <c r="T334" s="15"/>
    </row>
    <row r="335" spans="1:20" ht="13.2">
      <c r="A335" s="266"/>
      <c r="B335" s="16" t="s">
        <v>16</v>
      </c>
      <c r="C335" s="17"/>
      <c r="D335" s="17"/>
      <c r="E335" s="17"/>
      <c r="F335" s="17"/>
      <c r="G335" s="18"/>
      <c r="H335" s="55" t="s">
        <v>36</v>
      </c>
      <c r="I335" s="17"/>
      <c r="J335" s="20"/>
      <c r="K335" s="20"/>
      <c r="L335" s="15"/>
      <c r="M335" s="15"/>
      <c r="N335" s="15"/>
      <c r="O335" s="15"/>
      <c r="P335" s="15"/>
      <c r="Q335" s="15"/>
      <c r="R335" s="15"/>
      <c r="S335" s="15"/>
      <c r="T335" s="15"/>
    </row>
    <row r="336" spans="1:20" ht="13.2">
      <c r="A336" s="266"/>
      <c r="B336" s="16" t="s">
        <v>16</v>
      </c>
      <c r="C336" s="17"/>
      <c r="D336" s="17"/>
      <c r="E336" s="17"/>
      <c r="F336" s="17"/>
      <c r="G336" s="18"/>
      <c r="H336" s="55" t="s">
        <v>37</v>
      </c>
      <c r="I336" s="17"/>
      <c r="J336" s="20"/>
      <c r="K336" s="20"/>
      <c r="L336" s="15"/>
      <c r="M336" s="15"/>
      <c r="N336" s="15"/>
      <c r="O336" s="15"/>
      <c r="P336" s="15"/>
      <c r="Q336" s="15"/>
      <c r="R336" s="15"/>
      <c r="S336" s="15"/>
      <c r="T336" s="15"/>
    </row>
    <row r="337" spans="1:20" ht="13.2">
      <c r="A337" s="267"/>
      <c r="B337" s="16" t="s">
        <v>16</v>
      </c>
      <c r="C337" s="17"/>
      <c r="D337" s="17"/>
      <c r="E337" s="17"/>
      <c r="F337" s="17"/>
      <c r="G337" s="18"/>
      <c r="H337" s="62" t="s">
        <v>38</v>
      </c>
      <c r="I337" s="17"/>
      <c r="J337" s="20"/>
      <c r="K337" s="20"/>
      <c r="L337" s="15"/>
      <c r="M337" s="15"/>
      <c r="N337" s="15"/>
      <c r="O337" s="15"/>
      <c r="P337" s="15"/>
      <c r="Q337" s="15"/>
      <c r="R337" s="15"/>
      <c r="S337" s="15"/>
      <c r="T337" s="15"/>
    </row>
    <row r="338" spans="1:20" ht="13.2">
      <c r="A338" s="265">
        <v>46078</v>
      </c>
      <c r="B338" s="16" t="s">
        <v>78</v>
      </c>
      <c r="C338" s="17"/>
      <c r="D338" s="17"/>
      <c r="E338" s="17"/>
      <c r="F338" s="17"/>
      <c r="G338" s="18"/>
      <c r="H338" s="61" t="s">
        <v>17</v>
      </c>
      <c r="I338" s="17"/>
      <c r="J338" s="20"/>
      <c r="K338" s="20"/>
      <c r="L338" s="15"/>
      <c r="M338" s="15"/>
      <c r="N338" s="15"/>
      <c r="O338" s="15"/>
      <c r="P338" s="15"/>
      <c r="Q338" s="15"/>
      <c r="R338" s="15"/>
      <c r="S338" s="15"/>
      <c r="T338" s="15"/>
    </row>
    <row r="339" spans="1:20" ht="13.2">
      <c r="A339" s="266"/>
      <c r="B339" s="16" t="s">
        <v>78</v>
      </c>
      <c r="C339" s="17"/>
      <c r="D339" s="17"/>
      <c r="E339" s="17"/>
      <c r="F339" s="17"/>
      <c r="G339" s="18"/>
      <c r="H339" s="55" t="s">
        <v>22</v>
      </c>
      <c r="I339" s="17"/>
      <c r="J339" s="20"/>
      <c r="K339" s="20"/>
      <c r="L339" s="15"/>
      <c r="M339" s="15"/>
      <c r="N339" s="15"/>
      <c r="O339" s="15"/>
      <c r="P339" s="15"/>
      <c r="Q339" s="15"/>
      <c r="R339" s="15"/>
      <c r="S339" s="15"/>
      <c r="T339" s="15"/>
    </row>
    <row r="340" spans="1:20" ht="13.2">
      <c r="A340" s="266"/>
      <c r="B340" s="16" t="s">
        <v>78</v>
      </c>
      <c r="C340" s="17"/>
      <c r="D340" s="17"/>
      <c r="E340" s="17"/>
      <c r="F340" s="17"/>
      <c r="G340" s="18"/>
      <c r="H340" s="55" t="s">
        <v>24</v>
      </c>
      <c r="I340" s="17"/>
      <c r="J340" s="20"/>
      <c r="K340" s="20"/>
      <c r="L340" s="15"/>
      <c r="M340" s="15"/>
      <c r="N340" s="15"/>
      <c r="O340" s="15"/>
      <c r="P340" s="15"/>
      <c r="Q340" s="15"/>
      <c r="R340" s="15"/>
      <c r="S340" s="15"/>
      <c r="T340" s="15"/>
    </row>
    <row r="341" spans="1:20" ht="13.2">
      <c r="A341" s="266"/>
      <c r="B341" s="16" t="s">
        <v>78</v>
      </c>
      <c r="C341" s="17"/>
      <c r="D341" s="17"/>
      <c r="E341" s="17"/>
      <c r="F341" s="17"/>
      <c r="G341" s="18"/>
      <c r="H341" s="55" t="s">
        <v>25</v>
      </c>
      <c r="I341" s="17"/>
      <c r="J341" s="20"/>
      <c r="K341" s="20"/>
      <c r="L341" s="15"/>
      <c r="M341" s="15"/>
      <c r="N341" s="15"/>
      <c r="O341" s="15"/>
      <c r="P341" s="15"/>
      <c r="Q341" s="15"/>
      <c r="R341" s="15"/>
      <c r="S341" s="15"/>
      <c r="T341" s="15"/>
    </row>
    <row r="342" spans="1:20" ht="13.2">
      <c r="A342" s="266"/>
      <c r="B342" s="16" t="s">
        <v>78</v>
      </c>
      <c r="C342" s="17"/>
      <c r="D342" s="17"/>
      <c r="E342" s="17"/>
      <c r="F342" s="17"/>
      <c r="G342" s="18"/>
      <c r="H342" s="55" t="s">
        <v>26</v>
      </c>
      <c r="I342" s="17"/>
      <c r="J342" s="20"/>
      <c r="K342" s="20"/>
      <c r="L342" s="15"/>
      <c r="M342" s="15"/>
      <c r="N342" s="15"/>
      <c r="O342" s="15"/>
      <c r="P342" s="15"/>
      <c r="Q342" s="15"/>
      <c r="R342" s="15"/>
      <c r="S342" s="15"/>
      <c r="T342" s="15"/>
    </row>
    <row r="343" spans="1:20" ht="13.2">
      <c r="A343" s="266"/>
      <c r="B343" s="16" t="s">
        <v>78</v>
      </c>
      <c r="C343" s="17"/>
      <c r="D343" s="17"/>
      <c r="E343" s="17"/>
      <c r="F343" s="17"/>
      <c r="G343" s="18"/>
      <c r="H343" s="55" t="s">
        <v>27</v>
      </c>
      <c r="I343" s="17"/>
      <c r="J343" s="20"/>
      <c r="K343" s="20"/>
      <c r="L343" s="15"/>
      <c r="M343" s="15"/>
      <c r="N343" s="15"/>
      <c r="O343" s="15"/>
      <c r="P343" s="15"/>
      <c r="Q343" s="15"/>
      <c r="R343" s="15"/>
      <c r="S343" s="15"/>
      <c r="T343" s="15"/>
    </row>
    <row r="344" spans="1:20" ht="13.2">
      <c r="A344" s="266"/>
      <c r="B344" s="16" t="s">
        <v>78</v>
      </c>
      <c r="C344" s="17"/>
      <c r="D344" s="17"/>
      <c r="E344" s="17"/>
      <c r="F344" s="17"/>
      <c r="G344" s="18"/>
      <c r="H344" s="55" t="s">
        <v>28</v>
      </c>
      <c r="I344" s="17"/>
      <c r="J344" s="20"/>
      <c r="K344" s="20"/>
      <c r="L344" s="15"/>
      <c r="M344" s="15"/>
      <c r="N344" s="15"/>
      <c r="O344" s="15"/>
      <c r="P344" s="15"/>
      <c r="Q344" s="15"/>
      <c r="R344" s="15"/>
      <c r="S344" s="15"/>
      <c r="T344" s="15"/>
    </row>
    <row r="345" spans="1:20" ht="13.2">
      <c r="A345" s="266"/>
      <c r="B345" s="16" t="s">
        <v>78</v>
      </c>
      <c r="C345" s="17"/>
      <c r="D345" s="17"/>
      <c r="E345" s="17"/>
      <c r="F345" s="17"/>
      <c r="G345" s="18"/>
      <c r="H345" s="55" t="s">
        <v>29</v>
      </c>
      <c r="I345" s="17"/>
      <c r="J345" s="20"/>
      <c r="K345" s="20"/>
      <c r="L345" s="15"/>
      <c r="M345" s="15"/>
      <c r="N345" s="15"/>
      <c r="O345" s="15"/>
      <c r="P345" s="15"/>
      <c r="Q345" s="15"/>
      <c r="R345" s="15"/>
      <c r="S345" s="15"/>
      <c r="T345" s="15"/>
    </row>
    <row r="346" spans="1:20" ht="13.2">
      <c r="A346" s="266"/>
      <c r="B346" s="16" t="s">
        <v>78</v>
      </c>
      <c r="C346" s="17"/>
      <c r="D346" s="17"/>
      <c r="E346" s="17"/>
      <c r="F346" s="17"/>
      <c r="G346" s="18"/>
      <c r="H346" s="55" t="s">
        <v>30</v>
      </c>
      <c r="I346" s="17"/>
      <c r="J346" s="20"/>
      <c r="K346" s="20"/>
      <c r="L346" s="15"/>
      <c r="M346" s="15"/>
      <c r="N346" s="15"/>
      <c r="O346" s="15"/>
      <c r="P346" s="15"/>
      <c r="Q346" s="15"/>
      <c r="R346" s="15"/>
      <c r="S346" s="15"/>
      <c r="T346" s="15"/>
    </row>
    <row r="347" spans="1:20" ht="13.2">
      <c r="A347" s="266"/>
      <c r="B347" s="16" t="s">
        <v>51</v>
      </c>
      <c r="C347" s="17"/>
      <c r="D347" s="17"/>
      <c r="E347" s="17"/>
      <c r="F347" s="17"/>
      <c r="G347" s="18"/>
      <c r="H347" s="55" t="s">
        <v>34</v>
      </c>
      <c r="I347" s="17"/>
      <c r="J347" s="20"/>
      <c r="K347" s="20"/>
      <c r="L347" s="15"/>
      <c r="M347" s="15"/>
      <c r="N347" s="15"/>
      <c r="O347" s="15"/>
      <c r="P347" s="15"/>
      <c r="Q347" s="15"/>
      <c r="R347" s="15"/>
      <c r="S347" s="15"/>
      <c r="T347" s="15"/>
    </row>
    <row r="348" spans="1:20" ht="13.2">
      <c r="A348" s="266"/>
      <c r="B348" s="16" t="s">
        <v>51</v>
      </c>
      <c r="C348" s="17"/>
      <c r="D348" s="17"/>
      <c r="E348" s="17"/>
      <c r="F348" s="17"/>
      <c r="G348" s="18"/>
      <c r="H348" s="55" t="s">
        <v>35</v>
      </c>
      <c r="I348" s="17"/>
      <c r="J348" s="20"/>
      <c r="K348" s="20"/>
      <c r="L348" s="15"/>
      <c r="M348" s="15"/>
      <c r="N348" s="15"/>
      <c r="O348" s="15"/>
      <c r="P348" s="15"/>
      <c r="Q348" s="15"/>
      <c r="R348" s="15"/>
      <c r="S348" s="15"/>
      <c r="T348" s="15"/>
    </row>
    <row r="349" spans="1:20" ht="13.2">
      <c r="A349" s="266"/>
      <c r="B349" s="16" t="s">
        <v>51</v>
      </c>
      <c r="C349" s="17"/>
      <c r="D349" s="17"/>
      <c r="E349" s="17"/>
      <c r="F349" s="17"/>
      <c r="G349" s="18"/>
      <c r="H349" s="55" t="s">
        <v>36</v>
      </c>
      <c r="I349" s="17"/>
      <c r="J349" s="20"/>
      <c r="K349" s="20"/>
      <c r="L349" s="15"/>
      <c r="M349" s="15"/>
      <c r="N349" s="15"/>
      <c r="O349" s="15"/>
      <c r="P349" s="15"/>
      <c r="Q349" s="15"/>
      <c r="R349" s="15"/>
      <c r="S349" s="15"/>
      <c r="T349" s="15"/>
    </row>
    <row r="350" spans="1:20" ht="13.2">
      <c r="A350" s="266"/>
      <c r="B350" s="16" t="s">
        <v>51</v>
      </c>
      <c r="C350" s="17"/>
      <c r="D350" s="17"/>
      <c r="E350" s="17"/>
      <c r="F350" s="17"/>
      <c r="G350" s="18"/>
      <c r="H350" s="55" t="s">
        <v>37</v>
      </c>
      <c r="I350" s="17"/>
      <c r="J350" s="20"/>
      <c r="K350" s="20"/>
      <c r="L350" s="15"/>
      <c r="M350" s="15"/>
      <c r="N350" s="15"/>
      <c r="O350" s="15"/>
      <c r="P350" s="15"/>
      <c r="Q350" s="15"/>
      <c r="R350" s="15"/>
      <c r="S350" s="15"/>
      <c r="T350" s="15"/>
    </row>
    <row r="351" spans="1:20" ht="13.2">
      <c r="A351" s="267"/>
      <c r="B351" s="16" t="s">
        <v>51</v>
      </c>
      <c r="C351" s="17"/>
      <c r="D351" s="17"/>
      <c r="E351" s="17"/>
      <c r="F351" s="17"/>
      <c r="G351" s="18"/>
      <c r="H351" s="62" t="s">
        <v>38</v>
      </c>
      <c r="I351" s="17"/>
      <c r="J351" s="20"/>
      <c r="K351" s="20"/>
      <c r="L351" s="15"/>
      <c r="M351" s="15"/>
      <c r="N351" s="15"/>
      <c r="O351" s="15"/>
      <c r="P351" s="15"/>
      <c r="Q351" s="15"/>
      <c r="R351" s="15"/>
      <c r="S351" s="15"/>
      <c r="T351" s="15"/>
    </row>
    <row r="352" spans="1:20" ht="13.2">
      <c r="A352" s="265">
        <v>46079</v>
      </c>
      <c r="B352" s="16" t="s">
        <v>78</v>
      </c>
      <c r="C352" s="17"/>
      <c r="D352" s="17"/>
      <c r="E352" s="17"/>
      <c r="F352" s="17"/>
      <c r="G352" s="18"/>
      <c r="H352" s="61" t="s">
        <v>17</v>
      </c>
      <c r="I352" s="17"/>
      <c r="J352" s="20"/>
      <c r="K352" s="20"/>
      <c r="L352" s="15"/>
      <c r="M352" s="15"/>
      <c r="N352" s="15"/>
      <c r="O352" s="15"/>
      <c r="P352" s="15"/>
      <c r="Q352" s="15"/>
      <c r="R352" s="15"/>
      <c r="S352" s="15"/>
      <c r="T352" s="15"/>
    </row>
    <row r="353" spans="1:20" ht="13.2">
      <c r="A353" s="266"/>
      <c r="B353" s="16" t="s">
        <v>78</v>
      </c>
      <c r="C353" s="17"/>
      <c r="D353" s="17"/>
      <c r="E353" s="17"/>
      <c r="F353" s="17"/>
      <c r="G353" s="18"/>
      <c r="H353" s="55" t="s">
        <v>22</v>
      </c>
      <c r="I353" s="17"/>
      <c r="J353" s="20"/>
      <c r="K353" s="20"/>
      <c r="L353" s="15"/>
      <c r="M353" s="15"/>
      <c r="N353" s="15"/>
      <c r="O353" s="15"/>
      <c r="P353" s="15"/>
      <c r="Q353" s="15"/>
      <c r="R353" s="15"/>
      <c r="S353" s="15"/>
      <c r="T353" s="15"/>
    </row>
    <row r="354" spans="1:20" ht="13.2">
      <c r="A354" s="266"/>
      <c r="B354" s="16" t="s">
        <v>78</v>
      </c>
      <c r="C354" s="17"/>
      <c r="D354" s="17"/>
      <c r="E354" s="17"/>
      <c r="F354" s="17"/>
      <c r="G354" s="18"/>
      <c r="H354" s="55" t="s">
        <v>24</v>
      </c>
      <c r="I354" s="17"/>
      <c r="J354" s="20"/>
      <c r="K354" s="20"/>
      <c r="L354" s="15"/>
      <c r="M354" s="15"/>
      <c r="N354" s="15"/>
      <c r="O354" s="15"/>
      <c r="P354" s="15"/>
      <c r="Q354" s="15"/>
      <c r="R354" s="15"/>
      <c r="S354" s="15"/>
      <c r="T354" s="15"/>
    </row>
    <row r="355" spans="1:20" ht="13.2">
      <c r="A355" s="266"/>
      <c r="B355" s="16" t="s">
        <v>78</v>
      </c>
      <c r="C355" s="17"/>
      <c r="D355" s="17"/>
      <c r="E355" s="17"/>
      <c r="F355" s="17"/>
      <c r="G355" s="18"/>
      <c r="H355" s="55" t="s">
        <v>25</v>
      </c>
      <c r="I355" s="17"/>
      <c r="J355" s="20"/>
      <c r="K355" s="20"/>
      <c r="L355" s="15"/>
      <c r="M355" s="15"/>
      <c r="N355" s="15"/>
      <c r="O355" s="15"/>
      <c r="P355" s="15"/>
      <c r="Q355" s="15"/>
      <c r="R355" s="15"/>
      <c r="S355" s="15"/>
      <c r="T355" s="15"/>
    </row>
    <row r="356" spans="1:20" ht="13.2">
      <c r="A356" s="266"/>
      <c r="B356" s="16" t="s">
        <v>78</v>
      </c>
      <c r="C356" s="17"/>
      <c r="D356" s="17"/>
      <c r="E356" s="17"/>
      <c r="F356" s="17"/>
      <c r="G356" s="18"/>
      <c r="H356" s="55" t="s">
        <v>26</v>
      </c>
      <c r="I356" s="17"/>
      <c r="J356" s="20"/>
      <c r="K356" s="20"/>
      <c r="L356" s="15"/>
      <c r="M356" s="15"/>
      <c r="N356" s="15"/>
      <c r="O356" s="15"/>
      <c r="P356" s="15"/>
      <c r="Q356" s="15"/>
      <c r="R356" s="15"/>
      <c r="S356" s="15"/>
      <c r="T356" s="15"/>
    </row>
    <row r="357" spans="1:20" ht="13.2">
      <c r="A357" s="266"/>
      <c r="B357" s="16" t="s">
        <v>78</v>
      </c>
      <c r="C357" s="17"/>
      <c r="D357" s="17"/>
      <c r="E357" s="17"/>
      <c r="F357" s="17"/>
      <c r="G357" s="18"/>
      <c r="H357" s="55" t="s">
        <v>27</v>
      </c>
      <c r="I357" s="17"/>
      <c r="J357" s="20"/>
      <c r="K357" s="20"/>
      <c r="L357" s="15"/>
      <c r="M357" s="15"/>
      <c r="N357" s="15"/>
      <c r="O357" s="15"/>
      <c r="P357" s="15"/>
      <c r="Q357" s="15"/>
      <c r="R357" s="15"/>
      <c r="S357" s="15"/>
      <c r="T357" s="15"/>
    </row>
    <row r="358" spans="1:20" ht="13.2">
      <c r="A358" s="266"/>
      <c r="B358" s="16" t="s">
        <v>78</v>
      </c>
      <c r="C358" s="17"/>
      <c r="D358" s="17"/>
      <c r="E358" s="17"/>
      <c r="F358" s="17"/>
      <c r="G358" s="18"/>
      <c r="H358" s="55" t="s">
        <v>28</v>
      </c>
      <c r="I358" s="17"/>
      <c r="J358" s="20"/>
      <c r="K358" s="20"/>
      <c r="L358" s="15"/>
      <c r="M358" s="15"/>
      <c r="N358" s="15"/>
      <c r="O358" s="15"/>
      <c r="P358" s="15"/>
      <c r="Q358" s="15"/>
      <c r="R358" s="15"/>
      <c r="S358" s="15"/>
      <c r="T358" s="15"/>
    </row>
    <row r="359" spans="1:20" ht="13.2">
      <c r="A359" s="266"/>
      <c r="B359" s="16" t="s">
        <v>78</v>
      </c>
      <c r="C359" s="17"/>
      <c r="D359" s="17"/>
      <c r="E359" s="17"/>
      <c r="F359" s="17"/>
      <c r="G359" s="18"/>
      <c r="H359" s="55" t="s">
        <v>29</v>
      </c>
      <c r="I359" s="17"/>
      <c r="J359" s="20"/>
      <c r="K359" s="20"/>
      <c r="L359" s="15"/>
      <c r="M359" s="15"/>
      <c r="N359" s="15"/>
      <c r="O359" s="15"/>
      <c r="P359" s="15"/>
      <c r="Q359" s="15"/>
      <c r="R359" s="15"/>
      <c r="S359" s="15"/>
      <c r="T359" s="15"/>
    </row>
    <row r="360" spans="1:20" ht="13.2">
      <c r="A360" s="266"/>
      <c r="B360" s="16" t="s">
        <v>78</v>
      </c>
      <c r="C360" s="17"/>
      <c r="D360" s="17"/>
      <c r="E360" s="17"/>
      <c r="F360" s="17"/>
      <c r="G360" s="26"/>
      <c r="H360" s="55" t="s">
        <v>30</v>
      </c>
      <c r="I360" s="17"/>
      <c r="J360" s="20"/>
      <c r="K360" s="20"/>
      <c r="L360" s="15"/>
      <c r="M360" s="15"/>
      <c r="N360" s="15"/>
      <c r="O360" s="15"/>
      <c r="P360" s="15"/>
      <c r="Q360" s="15"/>
      <c r="R360" s="15"/>
      <c r="S360" s="15"/>
      <c r="T360" s="15"/>
    </row>
    <row r="361" spans="1:20" ht="13.2">
      <c r="A361" s="266"/>
      <c r="B361" s="16" t="s">
        <v>51</v>
      </c>
      <c r="C361" s="17"/>
      <c r="D361" s="17"/>
      <c r="E361" s="17"/>
      <c r="F361" s="17"/>
      <c r="G361" s="26"/>
      <c r="H361" s="55" t="s">
        <v>34</v>
      </c>
      <c r="I361" s="17"/>
      <c r="J361" s="20"/>
      <c r="K361" s="20"/>
      <c r="L361" s="15"/>
      <c r="M361" s="15"/>
      <c r="N361" s="15"/>
      <c r="O361" s="15"/>
      <c r="P361" s="15"/>
      <c r="Q361" s="15"/>
      <c r="R361" s="15"/>
      <c r="S361" s="15"/>
      <c r="T361" s="15"/>
    </row>
    <row r="362" spans="1:20" ht="13.2">
      <c r="A362" s="266"/>
      <c r="B362" s="16" t="s">
        <v>51</v>
      </c>
      <c r="C362" s="17"/>
      <c r="D362" s="17"/>
      <c r="E362" s="17"/>
      <c r="F362" s="17"/>
      <c r="G362" s="26"/>
      <c r="H362" s="55" t="s">
        <v>35</v>
      </c>
      <c r="I362" s="17"/>
      <c r="J362" s="20"/>
      <c r="K362" s="20"/>
      <c r="L362" s="15"/>
      <c r="M362" s="15"/>
      <c r="N362" s="15"/>
      <c r="O362" s="15"/>
      <c r="P362" s="15"/>
      <c r="Q362" s="15"/>
      <c r="R362" s="15"/>
      <c r="S362" s="15"/>
      <c r="T362" s="15"/>
    </row>
    <row r="363" spans="1:20" ht="13.2">
      <c r="A363" s="266"/>
      <c r="B363" s="16" t="s">
        <v>51</v>
      </c>
      <c r="C363" s="17"/>
      <c r="D363" s="17"/>
      <c r="E363" s="67"/>
      <c r="F363" s="17"/>
      <c r="G363" s="18"/>
      <c r="H363" s="55" t="s">
        <v>36</v>
      </c>
      <c r="I363" s="17"/>
      <c r="J363" s="20"/>
      <c r="K363" s="20"/>
      <c r="L363" s="15"/>
      <c r="M363" s="15"/>
      <c r="N363" s="15"/>
      <c r="O363" s="15"/>
      <c r="P363" s="15"/>
      <c r="Q363" s="15"/>
      <c r="R363" s="15"/>
      <c r="S363" s="15"/>
      <c r="T363" s="15"/>
    </row>
    <row r="364" spans="1:20" ht="13.2">
      <c r="A364" s="266"/>
      <c r="B364" s="16" t="s">
        <v>51</v>
      </c>
      <c r="C364" s="17"/>
      <c r="D364" s="17"/>
      <c r="E364" s="17"/>
      <c r="F364" s="17"/>
      <c r="G364" s="18"/>
      <c r="H364" s="55" t="s">
        <v>37</v>
      </c>
      <c r="I364" s="17"/>
      <c r="J364" s="20"/>
      <c r="K364" s="20"/>
      <c r="L364" s="15"/>
      <c r="M364" s="15"/>
      <c r="N364" s="15"/>
      <c r="O364" s="15"/>
      <c r="P364" s="15"/>
      <c r="Q364" s="15"/>
      <c r="R364" s="15"/>
      <c r="S364" s="15"/>
      <c r="T364" s="15"/>
    </row>
    <row r="365" spans="1:20" ht="13.2">
      <c r="A365" s="267"/>
      <c r="B365" s="16" t="s">
        <v>51</v>
      </c>
      <c r="C365" s="17"/>
      <c r="D365" s="17"/>
      <c r="E365" s="17"/>
      <c r="F365" s="17"/>
      <c r="G365" s="18"/>
      <c r="H365" s="62" t="s">
        <v>38</v>
      </c>
      <c r="I365" s="17"/>
      <c r="J365" s="20"/>
      <c r="K365" s="20"/>
      <c r="L365" s="15"/>
      <c r="M365" s="15"/>
      <c r="N365" s="15"/>
      <c r="O365" s="15"/>
      <c r="P365" s="15"/>
      <c r="Q365" s="15"/>
      <c r="R365" s="15"/>
      <c r="S365" s="15"/>
      <c r="T365" s="15"/>
    </row>
    <row r="366" spans="1:20" ht="13.2">
      <c r="A366" s="265">
        <v>46080</v>
      </c>
      <c r="B366" s="16" t="s">
        <v>78</v>
      </c>
      <c r="C366" s="17"/>
      <c r="D366" s="17"/>
      <c r="E366" s="17"/>
      <c r="F366" s="17"/>
      <c r="G366" s="18"/>
      <c r="H366" s="61" t="s">
        <v>17</v>
      </c>
      <c r="I366" s="17"/>
      <c r="J366" s="20"/>
      <c r="K366" s="20"/>
      <c r="L366" s="15"/>
      <c r="M366" s="15"/>
      <c r="N366" s="15"/>
      <c r="O366" s="15"/>
      <c r="P366" s="15"/>
      <c r="Q366" s="15"/>
      <c r="R366" s="15"/>
      <c r="S366" s="15"/>
      <c r="T366" s="15"/>
    </row>
    <row r="367" spans="1:20" ht="13.2">
      <c r="A367" s="266"/>
      <c r="B367" s="16" t="s">
        <v>78</v>
      </c>
      <c r="C367" s="17"/>
      <c r="D367" s="17"/>
      <c r="E367" s="17"/>
      <c r="F367" s="17"/>
      <c r="G367" s="18"/>
      <c r="H367" s="55" t="s">
        <v>22</v>
      </c>
      <c r="I367" s="17"/>
      <c r="J367" s="20"/>
      <c r="K367" s="20"/>
      <c r="L367" s="15"/>
      <c r="M367" s="15"/>
      <c r="N367" s="15"/>
      <c r="O367" s="15"/>
      <c r="P367" s="15"/>
      <c r="Q367" s="15"/>
      <c r="R367" s="15"/>
      <c r="S367" s="15"/>
      <c r="T367" s="15"/>
    </row>
    <row r="368" spans="1:20" ht="13.2">
      <c r="A368" s="266"/>
      <c r="B368" s="16" t="s">
        <v>78</v>
      </c>
      <c r="C368" s="17"/>
      <c r="D368" s="17"/>
      <c r="E368" s="17"/>
      <c r="F368" s="17"/>
      <c r="G368" s="18"/>
      <c r="H368" s="55" t="s">
        <v>24</v>
      </c>
      <c r="I368" s="17"/>
      <c r="J368" s="20"/>
      <c r="K368" s="20"/>
      <c r="L368" s="15"/>
      <c r="M368" s="15"/>
      <c r="N368" s="15"/>
      <c r="O368" s="15"/>
      <c r="P368" s="15"/>
      <c r="Q368" s="15"/>
      <c r="R368" s="15"/>
      <c r="S368" s="15"/>
      <c r="T368" s="15"/>
    </row>
    <row r="369" spans="1:20" ht="13.2">
      <c r="A369" s="266"/>
      <c r="B369" s="16" t="s">
        <v>78</v>
      </c>
      <c r="C369" s="17"/>
      <c r="D369" s="17"/>
      <c r="E369" s="17"/>
      <c r="F369" s="17"/>
      <c r="G369" s="18"/>
      <c r="H369" s="55" t="s">
        <v>25</v>
      </c>
      <c r="I369" s="17"/>
      <c r="J369" s="20"/>
      <c r="K369" s="20"/>
      <c r="L369" s="15"/>
      <c r="M369" s="15"/>
      <c r="N369" s="15"/>
      <c r="O369" s="15"/>
      <c r="P369" s="15"/>
      <c r="Q369" s="15"/>
      <c r="R369" s="15"/>
      <c r="S369" s="15"/>
      <c r="T369" s="15"/>
    </row>
    <row r="370" spans="1:20" ht="13.2">
      <c r="A370" s="266"/>
      <c r="B370" s="16" t="s">
        <v>78</v>
      </c>
      <c r="C370" s="17"/>
      <c r="D370" s="17"/>
      <c r="E370" s="17"/>
      <c r="F370" s="17"/>
      <c r="G370" s="18"/>
      <c r="H370" s="55" t="s">
        <v>26</v>
      </c>
      <c r="I370" s="17"/>
      <c r="J370" s="20"/>
      <c r="K370" s="20"/>
      <c r="L370" s="15"/>
      <c r="M370" s="15"/>
      <c r="N370" s="15"/>
      <c r="O370" s="15"/>
      <c r="P370" s="15"/>
      <c r="Q370" s="15"/>
      <c r="R370" s="15"/>
      <c r="S370" s="15"/>
      <c r="T370" s="15"/>
    </row>
    <row r="371" spans="1:20" ht="13.2">
      <c r="A371" s="266"/>
      <c r="B371" s="16" t="s">
        <v>78</v>
      </c>
      <c r="C371" s="17"/>
      <c r="D371" s="17"/>
      <c r="E371" s="17"/>
      <c r="F371" s="17"/>
      <c r="G371" s="18"/>
      <c r="H371" s="55" t="s">
        <v>27</v>
      </c>
      <c r="I371" s="17"/>
      <c r="J371" s="20"/>
      <c r="K371" s="20"/>
      <c r="L371" s="15"/>
      <c r="M371" s="15"/>
      <c r="N371" s="15"/>
      <c r="O371" s="15"/>
      <c r="P371" s="15"/>
      <c r="Q371" s="15"/>
      <c r="R371" s="15"/>
      <c r="S371" s="15"/>
      <c r="T371" s="15"/>
    </row>
    <row r="372" spans="1:20" ht="13.2">
      <c r="A372" s="266"/>
      <c r="B372" s="16" t="s">
        <v>78</v>
      </c>
      <c r="C372" s="17"/>
      <c r="D372" s="17"/>
      <c r="E372" s="17"/>
      <c r="F372" s="17"/>
      <c r="G372" s="18"/>
      <c r="H372" s="55" t="s">
        <v>28</v>
      </c>
      <c r="I372" s="17"/>
      <c r="J372" s="20"/>
      <c r="K372" s="20"/>
      <c r="L372" s="15"/>
      <c r="M372" s="15"/>
      <c r="N372" s="15"/>
      <c r="O372" s="15"/>
      <c r="P372" s="15"/>
      <c r="Q372" s="15"/>
      <c r="R372" s="15"/>
      <c r="S372" s="15"/>
      <c r="T372" s="15"/>
    </row>
    <row r="373" spans="1:20" ht="13.2">
      <c r="A373" s="266"/>
      <c r="B373" s="16" t="s">
        <v>78</v>
      </c>
      <c r="C373" s="17"/>
      <c r="D373" s="17"/>
      <c r="E373" s="17"/>
      <c r="F373" s="17"/>
      <c r="G373" s="18"/>
      <c r="H373" s="55" t="s">
        <v>29</v>
      </c>
      <c r="I373" s="17"/>
      <c r="J373" s="20"/>
      <c r="K373" s="20"/>
      <c r="L373" s="15"/>
      <c r="M373" s="15"/>
      <c r="N373" s="15"/>
      <c r="O373" s="15"/>
      <c r="P373" s="15"/>
      <c r="Q373" s="15"/>
      <c r="R373" s="15"/>
      <c r="S373" s="15"/>
      <c r="T373" s="15"/>
    </row>
    <row r="374" spans="1:20" ht="13.2">
      <c r="A374" s="266"/>
      <c r="B374" s="16" t="s">
        <v>51</v>
      </c>
      <c r="C374" s="17"/>
      <c r="D374" s="17"/>
      <c r="E374" s="17"/>
      <c r="F374" s="17"/>
      <c r="G374" s="18"/>
      <c r="H374" s="55" t="s">
        <v>30</v>
      </c>
      <c r="I374" s="17"/>
      <c r="J374" s="20"/>
      <c r="K374" s="20"/>
      <c r="L374" s="15"/>
      <c r="M374" s="15"/>
      <c r="N374" s="15"/>
      <c r="O374" s="15"/>
      <c r="P374" s="15"/>
      <c r="Q374" s="15"/>
      <c r="R374" s="15"/>
      <c r="S374" s="15"/>
      <c r="T374" s="15"/>
    </row>
    <row r="375" spans="1:20" ht="13.2">
      <c r="A375" s="266"/>
      <c r="B375" s="16" t="s">
        <v>51</v>
      </c>
      <c r="C375" s="17"/>
      <c r="D375" s="17"/>
      <c r="E375" s="17"/>
      <c r="F375" s="17"/>
      <c r="G375" s="18"/>
      <c r="H375" s="55" t="s">
        <v>34</v>
      </c>
      <c r="I375" s="17"/>
      <c r="J375" s="20"/>
      <c r="K375" s="20"/>
      <c r="L375" s="15"/>
      <c r="M375" s="15"/>
      <c r="N375" s="15"/>
      <c r="O375" s="15"/>
      <c r="P375" s="15"/>
      <c r="Q375" s="15"/>
      <c r="R375" s="15"/>
      <c r="S375" s="15"/>
      <c r="T375" s="15"/>
    </row>
    <row r="376" spans="1:20" ht="13.2">
      <c r="A376" s="266"/>
      <c r="B376" s="16" t="s">
        <v>51</v>
      </c>
      <c r="C376" s="17"/>
      <c r="D376" s="17"/>
      <c r="E376" s="17"/>
      <c r="F376" s="17"/>
      <c r="G376" s="18"/>
      <c r="H376" s="55" t="s">
        <v>35</v>
      </c>
      <c r="I376" s="17"/>
      <c r="J376" s="20"/>
      <c r="K376" s="20"/>
      <c r="L376" s="15"/>
      <c r="M376" s="15"/>
      <c r="N376" s="15"/>
      <c r="O376" s="15"/>
      <c r="P376" s="15"/>
      <c r="Q376" s="15"/>
      <c r="R376" s="15"/>
      <c r="S376" s="15"/>
      <c r="T376" s="15"/>
    </row>
    <row r="377" spans="1:20" ht="13.2">
      <c r="A377" s="266"/>
      <c r="B377" s="16" t="s">
        <v>51</v>
      </c>
      <c r="C377" s="17"/>
      <c r="D377" s="17"/>
      <c r="E377" s="17"/>
      <c r="F377" s="17"/>
      <c r="G377" s="18"/>
      <c r="H377" s="55" t="s">
        <v>36</v>
      </c>
      <c r="I377" s="17"/>
      <c r="J377" s="20"/>
      <c r="K377" s="20"/>
      <c r="L377" s="15"/>
      <c r="M377" s="15"/>
      <c r="N377" s="15"/>
      <c r="O377" s="15"/>
      <c r="P377" s="15"/>
      <c r="Q377" s="15"/>
      <c r="R377" s="15"/>
      <c r="S377" s="15"/>
      <c r="T377" s="15"/>
    </row>
    <row r="378" spans="1:20" ht="13.2">
      <c r="A378" s="266"/>
      <c r="B378" s="16" t="s">
        <v>51</v>
      </c>
      <c r="C378" s="17"/>
      <c r="D378" s="17"/>
      <c r="E378" s="17"/>
      <c r="F378" s="17"/>
      <c r="G378" s="18"/>
      <c r="H378" s="55" t="s">
        <v>37</v>
      </c>
      <c r="I378" s="17"/>
      <c r="J378" s="20"/>
      <c r="K378" s="20"/>
      <c r="L378" s="15"/>
      <c r="M378" s="15"/>
      <c r="N378" s="15"/>
      <c r="O378" s="15"/>
      <c r="P378" s="15"/>
      <c r="Q378" s="15"/>
      <c r="R378" s="15"/>
      <c r="S378" s="15"/>
      <c r="T378" s="15"/>
    </row>
    <row r="379" spans="1:20" ht="13.2">
      <c r="A379" s="267"/>
      <c r="B379" s="16" t="s">
        <v>51</v>
      </c>
      <c r="C379" s="17"/>
      <c r="D379" s="17"/>
      <c r="E379" s="17"/>
      <c r="F379" s="17"/>
      <c r="G379" s="18"/>
      <c r="H379" s="62" t="s">
        <v>38</v>
      </c>
      <c r="I379" s="17"/>
      <c r="J379" s="20"/>
      <c r="K379" s="20"/>
      <c r="L379" s="15"/>
      <c r="M379" s="15"/>
      <c r="N379" s="15"/>
      <c r="O379" s="15"/>
      <c r="P379" s="15"/>
      <c r="Q379" s="15"/>
      <c r="R379" s="15"/>
      <c r="S379" s="15"/>
      <c r="T379" s="15"/>
    </row>
    <row r="380" spans="1:20" ht="13.2">
      <c r="A380" s="265">
        <v>46081</v>
      </c>
      <c r="B380" s="16" t="s">
        <v>78</v>
      </c>
      <c r="C380" s="17"/>
      <c r="D380" s="17"/>
      <c r="E380" s="17"/>
      <c r="F380" s="17"/>
      <c r="G380" s="18"/>
      <c r="H380" s="61" t="s">
        <v>17</v>
      </c>
      <c r="I380" s="17"/>
      <c r="J380" s="20"/>
      <c r="K380" s="20"/>
      <c r="L380" s="15"/>
      <c r="M380" s="15"/>
      <c r="N380" s="15"/>
      <c r="O380" s="15"/>
      <c r="P380" s="15"/>
      <c r="Q380" s="15"/>
      <c r="R380" s="15"/>
      <c r="S380" s="15"/>
      <c r="T380" s="15"/>
    </row>
    <row r="381" spans="1:20" ht="13.2">
      <c r="A381" s="266"/>
      <c r="B381" s="16" t="s">
        <v>78</v>
      </c>
      <c r="C381" s="17"/>
      <c r="D381" s="17"/>
      <c r="E381" s="17"/>
      <c r="F381" s="17"/>
      <c r="G381" s="18"/>
      <c r="H381" s="55" t="s">
        <v>22</v>
      </c>
      <c r="I381" s="17"/>
      <c r="J381" s="20"/>
      <c r="K381" s="20"/>
      <c r="L381" s="15"/>
      <c r="M381" s="15"/>
      <c r="N381" s="15"/>
      <c r="O381" s="15"/>
      <c r="P381" s="15"/>
      <c r="Q381" s="15"/>
      <c r="R381" s="15"/>
      <c r="S381" s="15"/>
      <c r="T381" s="15"/>
    </row>
    <row r="382" spans="1:20" ht="13.2">
      <c r="A382" s="266"/>
      <c r="B382" s="16" t="s">
        <v>78</v>
      </c>
      <c r="C382" s="17"/>
      <c r="D382" s="17"/>
      <c r="E382" s="17"/>
      <c r="F382" s="17"/>
      <c r="G382" s="18"/>
      <c r="H382" s="55" t="s">
        <v>24</v>
      </c>
      <c r="I382" s="17"/>
      <c r="J382" s="20"/>
      <c r="K382" s="20"/>
      <c r="L382" s="15"/>
      <c r="M382" s="15"/>
      <c r="N382" s="15"/>
      <c r="O382" s="15"/>
      <c r="P382" s="15"/>
      <c r="Q382" s="15"/>
      <c r="R382" s="15"/>
      <c r="S382" s="15"/>
      <c r="T382" s="15"/>
    </row>
    <row r="383" spans="1:20" ht="13.2">
      <c r="A383" s="266"/>
      <c r="B383" s="16" t="s">
        <v>78</v>
      </c>
      <c r="C383" s="17"/>
      <c r="D383" s="17"/>
      <c r="E383" s="17"/>
      <c r="F383" s="17"/>
      <c r="G383" s="18"/>
      <c r="H383" s="55" t="s">
        <v>25</v>
      </c>
      <c r="I383" s="17"/>
      <c r="J383" s="20"/>
      <c r="K383" s="20"/>
      <c r="L383" s="15"/>
      <c r="M383" s="15"/>
      <c r="N383" s="15"/>
      <c r="O383" s="15"/>
      <c r="P383" s="15"/>
      <c r="Q383" s="15"/>
      <c r="R383" s="15"/>
      <c r="S383" s="15"/>
      <c r="T383" s="15"/>
    </row>
    <row r="384" spans="1:20" ht="13.2">
      <c r="A384" s="266"/>
      <c r="B384" s="16" t="s">
        <v>78</v>
      </c>
      <c r="C384" s="17"/>
      <c r="D384" s="17"/>
      <c r="E384" s="17"/>
      <c r="F384" s="17"/>
      <c r="G384" s="18"/>
      <c r="H384" s="55" t="s">
        <v>26</v>
      </c>
      <c r="I384" s="17"/>
      <c r="J384" s="20"/>
      <c r="K384" s="20"/>
      <c r="L384" s="15"/>
      <c r="M384" s="15"/>
      <c r="N384" s="15"/>
      <c r="O384" s="15"/>
      <c r="P384" s="15"/>
      <c r="Q384" s="15"/>
      <c r="R384" s="15"/>
      <c r="S384" s="15"/>
      <c r="T384" s="15"/>
    </row>
    <row r="385" spans="1:20" ht="13.2">
      <c r="A385" s="266"/>
      <c r="B385" s="16" t="s">
        <v>78</v>
      </c>
      <c r="C385" s="17"/>
      <c r="D385" s="17"/>
      <c r="E385" s="17"/>
      <c r="F385" s="17"/>
      <c r="G385" s="18"/>
      <c r="H385" s="55" t="s">
        <v>27</v>
      </c>
      <c r="I385" s="17"/>
      <c r="J385" s="20"/>
      <c r="K385" s="20"/>
      <c r="L385" s="15"/>
      <c r="M385" s="15"/>
      <c r="N385" s="15"/>
      <c r="O385" s="15"/>
      <c r="P385" s="15"/>
      <c r="Q385" s="15"/>
      <c r="R385" s="15"/>
      <c r="S385" s="15"/>
      <c r="T385" s="15"/>
    </row>
    <row r="386" spans="1:20" ht="13.2">
      <c r="A386" s="266"/>
      <c r="B386" s="16" t="s">
        <v>78</v>
      </c>
      <c r="C386" s="17"/>
      <c r="D386" s="17"/>
      <c r="E386" s="17"/>
      <c r="F386" s="17"/>
      <c r="G386" s="18"/>
      <c r="H386" s="55" t="s">
        <v>28</v>
      </c>
      <c r="I386" s="17"/>
      <c r="J386" s="20"/>
      <c r="K386" s="20"/>
      <c r="L386" s="15"/>
      <c r="M386" s="15"/>
      <c r="N386" s="15"/>
      <c r="O386" s="15"/>
      <c r="P386" s="15"/>
      <c r="Q386" s="15"/>
      <c r="R386" s="15"/>
      <c r="S386" s="15"/>
      <c r="T386" s="15"/>
    </row>
    <row r="387" spans="1:20" ht="13.2">
      <c r="A387" s="266"/>
      <c r="B387" s="16" t="s">
        <v>78</v>
      </c>
      <c r="C387" s="17"/>
      <c r="D387" s="17"/>
      <c r="E387" s="17"/>
      <c r="F387" s="17"/>
      <c r="G387" s="26"/>
      <c r="H387" s="55" t="s">
        <v>29</v>
      </c>
      <c r="I387" s="17"/>
      <c r="J387" s="20"/>
      <c r="K387" s="20"/>
      <c r="L387" s="15"/>
      <c r="M387" s="15"/>
      <c r="N387" s="15"/>
      <c r="O387" s="15"/>
      <c r="P387" s="15"/>
      <c r="Q387" s="15"/>
      <c r="R387" s="15"/>
      <c r="S387" s="15"/>
      <c r="T387" s="15"/>
    </row>
    <row r="388" spans="1:20" ht="13.2">
      <c r="A388" s="266"/>
      <c r="B388" s="16" t="s">
        <v>78</v>
      </c>
      <c r="C388" s="17"/>
      <c r="D388" s="17"/>
      <c r="E388" s="17"/>
      <c r="F388" s="17"/>
      <c r="G388" s="18"/>
      <c r="H388" s="55" t="s">
        <v>30</v>
      </c>
      <c r="I388" s="17"/>
      <c r="J388" s="20"/>
      <c r="K388" s="20"/>
      <c r="L388" s="15"/>
      <c r="M388" s="15"/>
      <c r="N388" s="15"/>
      <c r="O388" s="15"/>
      <c r="P388" s="15"/>
      <c r="Q388" s="15"/>
      <c r="R388" s="15"/>
      <c r="S388" s="15"/>
      <c r="T388" s="15"/>
    </row>
    <row r="389" spans="1:20" ht="13.2">
      <c r="A389" s="266"/>
      <c r="B389" s="16" t="s">
        <v>78</v>
      </c>
      <c r="C389" s="17"/>
      <c r="D389" s="17"/>
      <c r="E389" s="17"/>
      <c r="F389" s="17"/>
      <c r="G389" s="18"/>
      <c r="H389" s="55" t="s">
        <v>34</v>
      </c>
      <c r="I389" s="17"/>
      <c r="J389" s="20"/>
      <c r="K389" s="20"/>
      <c r="L389" s="15"/>
      <c r="M389" s="15"/>
      <c r="N389" s="15"/>
      <c r="O389" s="15"/>
      <c r="P389" s="15"/>
      <c r="Q389" s="15"/>
      <c r="R389" s="15"/>
      <c r="S389" s="15"/>
      <c r="T389" s="15"/>
    </row>
    <row r="390" spans="1:20" ht="13.2">
      <c r="A390" s="266"/>
      <c r="B390" s="16" t="s">
        <v>78</v>
      </c>
      <c r="C390" s="17"/>
      <c r="D390" s="17"/>
      <c r="E390" s="17"/>
      <c r="F390" s="17"/>
      <c r="G390" s="26"/>
      <c r="H390" s="55" t="s">
        <v>35</v>
      </c>
      <c r="I390" s="17"/>
      <c r="J390" s="20"/>
      <c r="K390" s="20"/>
      <c r="L390" s="15"/>
      <c r="M390" s="15"/>
      <c r="N390" s="15"/>
      <c r="O390" s="15"/>
      <c r="P390" s="15"/>
      <c r="Q390" s="15"/>
      <c r="R390" s="15"/>
      <c r="S390" s="15"/>
      <c r="T390" s="15"/>
    </row>
    <row r="391" spans="1:20" ht="13.2">
      <c r="A391" s="266"/>
      <c r="B391" s="16" t="s">
        <v>78</v>
      </c>
      <c r="C391" s="17"/>
      <c r="D391" s="17"/>
      <c r="E391" s="17"/>
      <c r="F391" s="17"/>
      <c r="G391" s="18"/>
      <c r="H391" s="55" t="s">
        <v>36</v>
      </c>
      <c r="I391" s="17"/>
      <c r="J391" s="20"/>
      <c r="K391" s="20"/>
      <c r="L391" s="15"/>
      <c r="M391" s="15"/>
      <c r="N391" s="15"/>
      <c r="O391" s="15"/>
      <c r="P391" s="15"/>
      <c r="Q391" s="15"/>
      <c r="R391" s="15"/>
      <c r="S391" s="15"/>
      <c r="T391" s="15"/>
    </row>
    <row r="392" spans="1:20" ht="13.2">
      <c r="A392" s="266"/>
      <c r="B392" s="16" t="s">
        <v>78</v>
      </c>
      <c r="C392" s="17"/>
      <c r="D392" s="17"/>
      <c r="E392" s="17"/>
      <c r="F392" s="17"/>
      <c r="G392" s="18"/>
      <c r="H392" s="55" t="s">
        <v>37</v>
      </c>
      <c r="I392" s="17"/>
      <c r="J392" s="20"/>
      <c r="K392" s="20"/>
      <c r="L392" s="15"/>
      <c r="M392" s="15"/>
      <c r="N392" s="15"/>
      <c r="O392" s="15"/>
      <c r="P392" s="15"/>
      <c r="Q392" s="15"/>
      <c r="R392" s="15"/>
      <c r="S392" s="15"/>
      <c r="T392" s="15"/>
    </row>
    <row r="393" spans="1:20" ht="13.2">
      <c r="A393" s="267"/>
      <c r="B393" s="16" t="s">
        <v>78</v>
      </c>
      <c r="C393" s="17"/>
      <c r="D393" s="17"/>
      <c r="E393" s="17"/>
      <c r="F393" s="17"/>
      <c r="G393" s="18"/>
      <c r="H393" s="62" t="s">
        <v>38</v>
      </c>
      <c r="I393" s="17"/>
      <c r="J393" s="20"/>
      <c r="K393" s="20"/>
      <c r="L393" s="15"/>
      <c r="M393" s="15"/>
      <c r="N393" s="15"/>
      <c r="O393" s="15"/>
      <c r="P393" s="15"/>
      <c r="Q393" s="15"/>
      <c r="R393" s="15"/>
      <c r="S393" s="15"/>
      <c r="T393" s="15"/>
    </row>
  </sheetData>
  <autoFilter ref="A1:T393" xr:uid="{00000000-0009-0000-0000-000002000000}"/>
  <customSheetViews>
    <customSheetView guid="{EE409CCF-41C7-4BE1-8A6A-F342F255A85B}" filter="1" showAutoFilter="1">
      <pageMargins left="0.7" right="0.7" top="0.75" bottom="0.75" header="0.3" footer="0.3"/>
      <autoFilter ref="A1:T393" xr:uid="{21ACEDEC-0F52-47FC-AF01-37C670D90E60}"/>
    </customSheetView>
  </customSheetViews>
  <mergeCells count="29">
    <mergeCell ref="A2:A15"/>
    <mergeCell ref="A16:A29"/>
    <mergeCell ref="A30:A43"/>
    <mergeCell ref="A44:A57"/>
    <mergeCell ref="A58:A71"/>
    <mergeCell ref="A72:A85"/>
    <mergeCell ref="A86:A99"/>
    <mergeCell ref="A198:A211"/>
    <mergeCell ref="K208:K209"/>
    <mergeCell ref="A100:A113"/>
    <mergeCell ref="A114:A127"/>
    <mergeCell ref="A128:A141"/>
    <mergeCell ref="A142:A155"/>
    <mergeCell ref="A156:A169"/>
    <mergeCell ref="A170:A183"/>
    <mergeCell ref="A184:A197"/>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J46" r:id="rId1" xr:uid="{00000000-0004-0000-0200-000000000000}"/>
    <hyperlink ref="J59" r:id="rId2" xr:uid="{00000000-0004-0000-0200-000001000000}"/>
    <hyperlink ref="F131" r:id="rId3" xr:uid="{00000000-0004-0000-0200-000002000000}"/>
    <hyperlink ref="J188" r:id="rId4" xr:uid="{00000000-0004-0000-0200-000003000000}"/>
    <hyperlink ref="F213" r:id="rId5" xr:uid="{00000000-0004-0000-0200-000004000000}"/>
    <hyperlink ref="J249" r:id="rId6" xr:uid="{00000000-0004-0000-0200-000005000000}"/>
    <hyperlink ref="J251" r:id="rId7" xr:uid="{00000000-0004-0000-0200-000006000000}"/>
    <hyperlink ref="J268" r:id="rId8" xr:uid="{00000000-0004-0000-0200-000007000000}"/>
    <hyperlink ref="J285" r:id="rId9" xr:uid="{00000000-0004-0000-0200-000008000000}"/>
    <hyperlink ref="J299" r:id="rId10" xr:uid="{00000000-0004-0000-0200-000009000000}"/>
    <hyperlink ref="J303" r:id="rId11" xr:uid="{00000000-0004-0000-0200-00000A000000}"/>
  </hyperlinks>
  <pageMargins left="0.7" right="0.7" top="0.75" bottom="0.75" header="0.3" footer="0.3"/>
  <legacyDrawing r:id="rId12"/>
  <extLst>
    <ext xmlns:x14="http://schemas.microsoft.com/office/spreadsheetml/2009/9/main" uri="{CCE6A557-97BC-4b89-ADB6-D9C93CAAB3DF}">
      <x14:dataValidations xmlns:xm="http://schemas.microsoft.com/office/excel/2006/main" count="4">
        <x14:dataValidation type="list" allowBlank="1" showErrorMessage="1" xr:uid="{00000000-0002-0000-0200-000000000000}">
          <x14:formula1>
            <xm:f>'Служебный лист 2'!$D$2:$D$23</xm:f>
          </x14:formula1>
          <xm:sqref>I2:I393</xm:sqref>
        </x14:dataValidation>
        <x14:dataValidation type="list" allowBlank="1" showErrorMessage="1" xr:uid="{00000000-0002-0000-0200-000001000000}">
          <x14:formula1>
            <xm:f>'Служебный лист 2'!$B$2:$B$22</xm:f>
          </x14:formula1>
          <xm:sqref>C2:C393</xm:sqref>
        </x14:dataValidation>
        <x14:dataValidation type="list" allowBlank="1" showErrorMessage="1" xr:uid="{00000000-0002-0000-0200-000002000000}">
          <x14:formula1>
            <xm:f>'Служебный лист 2'!$A$2:$A$11</xm:f>
          </x14:formula1>
          <xm:sqref>B2:B393</xm:sqref>
        </x14:dataValidation>
        <x14:dataValidation type="list" allowBlank="1" showErrorMessage="1" xr:uid="{00000000-0002-0000-0200-000003000000}">
          <x14:formula1>
            <xm:f>'Служебный лист'!$C$2:$C$1000</xm:f>
          </x14:formula1>
          <xm:sqref>D2:D393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435"/>
  <sheetViews>
    <sheetView workbookViewId="0"/>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7" ht="39.6">
      <c r="A1" s="11" t="s">
        <v>7</v>
      </c>
      <c r="B1" s="12" t="s">
        <v>8</v>
      </c>
      <c r="C1" s="12" t="s">
        <v>4</v>
      </c>
      <c r="D1" s="12" t="s">
        <v>9</v>
      </c>
      <c r="E1" s="12" t="s">
        <v>10</v>
      </c>
      <c r="F1" s="12" t="s">
        <v>11</v>
      </c>
      <c r="G1" s="12" t="s">
        <v>12</v>
      </c>
      <c r="H1" s="12" t="s">
        <v>13</v>
      </c>
      <c r="I1" s="14" t="s">
        <v>14</v>
      </c>
      <c r="J1" s="14" t="s">
        <v>15</v>
      </c>
      <c r="K1" s="15"/>
      <c r="L1" s="15"/>
      <c r="M1" s="15"/>
      <c r="N1" s="15"/>
      <c r="O1" s="15"/>
      <c r="P1" s="15"/>
      <c r="Q1" s="15"/>
    </row>
    <row r="2" spans="1:17" ht="13.2">
      <c r="A2" s="265">
        <v>46023</v>
      </c>
      <c r="B2" s="16" t="s">
        <v>16</v>
      </c>
      <c r="C2" s="17"/>
      <c r="D2" s="17"/>
      <c r="E2" s="17"/>
      <c r="F2" s="17"/>
      <c r="G2" s="17"/>
      <c r="H2" s="20" t="s">
        <v>17</v>
      </c>
      <c r="I2" s="17"/>
      <c r="J2" s="20"/>
      <c r="K2" s="15"/>
      <c r="L2" s="15"/>
      <c r="M2" s="15"/>
      <c r="N2" s="15"/>
      <c r="O2" s="15"/>
      <c r="P2" s="15"/>
      <c r="Q2" s="15"/>
    </row>
    <row r="3" spans="1:17" ht="13.2">
      <c r="A3" s="266"/>
      <c r="B3" s="16" t="s">
        <v>16</v>
      </c>
      <c r="C3" s="17"/>
      <c r="D3" s="17"/>
      <c r="E3" s="17"/>
      <c r="F3" s="17"/>
      <c r="G3" s="17"/>
      <c r="H3" s="20" t="s">
        <v>22</v>
      </c>
      <c r="I3" s="17"/>
      <c r="J3" s="20"/>
      <c r="K3" s="15"/>
      <c r="L3" s="15"/>
      <c r="M3" s="15"/>
      <c r="N3" s="15"/>
      <c r="O3" s="15"/>
      <c r="P3" s="15"/>
      <c r="Q3" s="15"/>
    </row>
    <row r="4" spans="1:17" ht="15.75" customHeight="1">
      <c r="A4" s="266"/>
      <c r="B4" s="16" t="s">
        <v>16</v>
      </c>
      <c r="C4" s="17"/>
      <c r="D4" s="17"/>
      <c r="E4" s="17"/>
      <c r="F4" s="17"/>
      <c r="G4" s="17"/>
      <c r="H4" s="20" t="s">
        <v>24</v>
      </c>
      <c r="I4" s="17"/>
      <c r="J4" s="20"/>
      <c r="K4" s="15"/>
      <c r="L4" s="15"/>
      <c r="M4" s="15"/>
      <c r="N4" s="15"/>
      <c r="O4" s="15"/>
      <c r="P4" s="15"/>
      <c r="Q4" s="15"/>
    </row>
    <row r="5" spans="1:17" ht="13.2">
      <c r="A5" s="266"/>
      <c r="B5" s="16" t="s">
        <v>16</v>
      </c>
      <c r="C5" s="17"/>
      <c r="D5" s="17"/>
      <c r="E5" s="17"/>
      <c r="F5" s="17"/>
      <c r="G5" s="17"/>
      <c r="H5" s="20" t="s">
        <v>25</v>
      </c>
      <c r="I5" s="17"/>
      <c r="J5" s="20"/>
      <c r="K5" s="15"/>
      <c r="L5" s="15"/>
      <c r="M5" s="15"/>
      <c r="N5" s="15"/>
      <c r="O5" s="15"/>
      <c r="P5" s="15"/>
      <c r="Q5" s="15"/>
    </row>
    <row r="6" spans="1:17" ht="13.2">
      <c r="A6" s="266"/>
      <c r="B6" s="16" t="s">
        <v>16</v>
      </c>
      <c r="C6" s="17"/>
      <c r="D6" s="17"/>
      <c r="E6" s="17"/>
      <c r="F6" s="17"/>
      <c r="G6" s="17"/>
      <c r="H6" s="20" t="s">
        <v>26</v>
      </c>
      <c r="I6" s="17"/>
      <c r="J6" s="20"/>
      <c r="K6" s="15"/>
      <c r="L6" s="15"/>
      <c r="M6" s="15"/>
      <c r="N6" s="15"/>
      <c r="O6" s="15"/>
      <c r="P6" s="15"/>
      <c r="Q6" s="15"/>
    </row>
    <row r="7" spans="1:17" ht="13.2">
      <c r="A7" s="266"/>
      <c r="B7" s="16" t="s">
        <v>78</v>
      </c>
      <c r="C7" s="17"/>
      <c r="D7" s="17"/>
      <c r="E7" s="17"/>
      <c r="F7" s="17"/>
      <c r="G7" s="17"/>
      <c r="H7" s="20" t="s">
        <v>27</v>
      </c>
      <c r="I7" s="17"/>
      <c r="J7" s="20"/>
      <c r="K7" s="15"/>
      <c r="L7" s="15"/>
      <c r="M7" s="15"/>
      <c r="N7" s="15"/>
      <c r="O7" s="15"/>
      <c r="P7" s="15"/>
      <c r="Q7" s="15"/>
    </row>
    <row r="8" spans="1:17" ht="13.2">
      <c r="A8" s="266"/>
      <c r="B8" s="16" t="s">
        <v>78</v>
      </c>
      <c r="C8" s="17"/>
      <c r="D8" s="17"/>
      <c r="E8" s="17"/>
      <c r="F8" s="17"/>
      <c r="G8" s="17"/>
      <c r="H8" s="20" t="s">
        <v>28</v>
      </c>
      <c r="I8" s="17"/>
      <c r="J8" s="20"/>
      <c r="K8" s="15"/>
      <c r="L8" s="15"/>
      <c r="M8" s="15"/>
      <c r="N8" s="15"/>
      <c r="O8" s="15"/>
      <c r="P8" s="15"/>
      <c r="Q8" s="15"/>
    </row>
    <row r="9" spans="1:17" ht="13.8">
      <c r="A9" s="266"/>
      <c r="B9" s="16" t="s">
        <v>78</v>
      </c>
      <c r="C9" s="17"/>
      <c r="D9" s="21"/>
      <c r="E9" s="21"/>
      <c r="F9" s="17"/>
      <c r="G9" s="17"/>
      <c r="H9" s="20" t="s">
        <v>29</v>
      </c>
      <c r="I9" s="17"/>
      <c r="J9" s="20"/>
      <c r="K9" s="15"/>
      <c r="L9" s="15"/>
      <c r="M9" s="15"/>
      <c r="N9" s="15"/>
      <c r="O9" s="15"/>
      <c r="P9" s="15"/>
      <c r="Q9" s="15"/>
    </row>
    <row r="10" spans="1:17" ht="13.2">
      <c r="A10" s="266"/>
      <c r="B10" s="16" t="s">
        <v>78</v>
      </c>
      <c r="C10" s="17"/>
      <c r="D10" s="17"/>
      <c r="E10" s="22"/>
      <c r="F10" s="17"/>
      <c r="G10" s="68"/>
      <c r="H10" s="20" t="s">
        <v>30</v>
      </c>
      <c r="I10" s="17"/>
      <c r="J10" s="20"/>
      <c r="K10" s="15"/>
      <c r="L10" s="15"/>
      <c r="M10" s="15"/>
      <c r="N10" s="15"/>
      <c r="O10" s="15"/>
      <c r="P10" s="15"/>
      <c r="Q10" s="15"/>
    </row>
    <row r="11" spans="1:17" ht="13.2">
      <c r="A11" s="266"/>
      <c r="B11" s="16" t="s">
        <v>78</v>
      </c>
      <c r="C11" s="17"/>
      <c r="D11" s="17"/>
      <c r="E11" s="17"/>
      <c r="F11" s="17"/>
      <c r="G11" s="17"/>
      <c r="H11" s="20" t="s">
        <v>34</v>
      </c>
      <c r="I11" s="17"/>
      <c r="J11" s="20"/>
      <c r="K11" s="15"/>
      <c r="L11" s="15"/>
      <c r="M11" s="15"/>
      <c r="N11" s="15"/>
      <c r="O11" s="15"/>
      <c r="P11" s="15"/>
      <c r="Q11" s="15"/>
    </row>
    <row r="12" spans="1:17" ht="13.2">
      <c r="A12" s="266"/>
      <c r="B12" s="16" t="s">
        <v>78</v>
      </c>
      <c r="C12" s="17"/>
      <c r="D12" s="17"/>
      <c r="E12" s="17"/>
      <c r="F12" s="17"/>
      <c r="G12" s="17"/>
      <c r="H12" s="20" t="s">
        <v>35</v>
      </c>
      <c r="I12" s="17"/>
      <c r="J12" s="20"/>
      <c r="K12" s="15"/>
      <c r="L12" s="15"/>
      <c r="M12" s="15"/>
      <c r="N12" s="15"/>
      <c r="O12" s="15"/>
      <c r="P12" s="15"/>
      <c r="Q12" s="15"/>
    </row>
    <row r="13" spans="1:17" ht="13.2">
      <c r="A13" s="266"/>
      <c r="B13" s="16" t="s">
        <v>78</v>
      </c>
      <c r="C13" s="17"/>
      <c r="D13" s="17"/>
      <c r="E13" s="17"/>
      <c r="F13" s="17"/>
      <c r="G13" s="17"/>
      <c r="H13" s="20" t="s">
        <v>36</v>
      </c>
      <c r="I13" s="17"/>
      <c r="J13" s="20"/>
      <c r="K13" s="15"/>
      <c r="L13" s="15"/>
      <c r="M13" s="15"/>
      <c r="N13" s="15"/>
      <c r="O13" s="15"/>
      <c r="P13" s="15"/>
      <c r="Q13" s="15"/>
    </row>
    <row r="14" spans="1:17" ht="17.25" customHeight="1">
      <c r="A14" s="266"/>
      <c r="B14" s="16" t="s">
        <v>78</v>
      </c>
      <c r="C14" s="17"/>
      <c r="D14" s="17"/>
      <c r="E14" s="22"/>
      <c r="F14" s="17"/>
      <c r="G14" s="17"/>
      <c r="H14" s="20" t="s">
        <v>37</v>
      </c>
      <c r="I14" s="17"/>
      <c r="J14" s="20"/>
      <c r="K14" s="15"/>
      <c r="L14" s="15"/>
      <c r="M14" s="15"/>
      <c r="N14" s="15"/>
      <c r="O14" s="15"/>
      <c r="P14" s="15"/>
      <c r="Q14" s="15"/>
    </row>
    <row r="15" spans="1:17" ht="26.4">
      <c r="A15" s="267"/>
      <c r="B15" s="16" t="s">
        <v>78</v>
      </c>
      <c r="C15" s="17" t="s">
        <v>18</v>
      </c>
      <c r="D15" s="17" t="s">
        <v>19</v>
      </c>
      <c r="E15" s="17"/>
      <c r="F15" s="17"/>
      <c r="G15" s="17" t="s">
        <v>162</v>
      </c>
      <c r="H15" s="20" t="s">
        <v>38</v>
      </c>
      <c r="I15" s="17" t="s">
        <v>23</v>
      </c>
      <c r="J15" s="20"/>
      <c r="K15" s="15"/>
      <c r="L15" s="15"/>
      <c r="M15" s="15"/>
      <c r="N15" s="15"/>
      <c r="O15" s="15"/>
      <c r="P15" s="15"/>
      <c r="Q15" s="15"/>
    </row>
    <row r="16" spans="1:17" ht="39.6">
      <c r="A16" s="265">
        <v>46024</v>
      </c>
      <c r="B16" s="16" t="s">
        <v>16</v>
      </c>
      <c r="C16" s="17" t="s">
        <v>18</v>
      </c>
      <c r="D16" s="17" t="s">
        <v>19</v>
      </c>
      <c r="E16" s="17" t="s">
        <v>163</v>
      </c>
      <c r="F16" s="17"/>
      <c r="G16" s="69" t="s">
        <v>164</v>
      </c>
      <c r="H16" s="20" t="s">
        <v>17</v>
      </c>
      <c r="I16" s="17" t="s">
        <v>43</v>
      </c>
      <c r="J16" s="20"/>
      <c r="K16" s="15"/>
      <c r="L16" s="15"/>
      <c r="M16" s="15"/>
      <c r="N16" s="15"/>
      <c r="O16" s="15"/>
      <c r="P16" s="15"/>
      <c r="Q16" s="15"/>
    </row>
    <row r="17" spans="1:17" ht="13.2">
      <c r="A17" s="266"/>
      <c r="B17" s="16" t="s">
        <v>16</v>
      </c>
      <c r="C17" s="17"/>
      <c r="D17" s="17"/>
      <c r="E17" s="17"/>
      <c r="F17" s="17"/>
      <c r="G17" s="17"/>
      <c r="H17" s="20" t="s">
        <v>22</v>
      </c>
      <c r="I17" s="17"/>
      <c r="J17" s="20"/>
      <c r="K17" s="15"/>
      <c r="L17" s="15"/>
      <c r="M17" s="15"/>
      <c r="N17" s="15"/>
      <c r="O17" s="15"/>
      <c r="P17" s="15"/>
      <c r="Q17" s="15"/>
    </row>
    <row r="18" spans="1:17" ht="17.25" customHeight="1">
      <c r="A18" s="266"/>
      <c r="B18" s="16" t="s">
        <v>16</v>
      </c>
      <c r="C18" s="17"/>
      <c r="D18" s="17"/>
      <c r="E18" s="17"/>
      <c r="F18" s="17"/>
      <c r="G18" s="17"/>
      <c r="H18" s="20" t="s">
        <v>24</v>
      </c>
      <c r="I18" s="17"/>
      <c r="J18" s="20"/>
      <c r="K18" s="15"/>
      <c r="L18" s="15"/>
      <c r="M18" s="15"/>
      <c r="N18" s="15"/>
      <c r="O18" s="15"/>
      <c r="P18" s="15"/>
      <c r="Q18" s="15"/>
    </row>
    <row r="19" spans="1:17" ht="13.2">
      <c r="A19" s="266"/>
      <c r="B19" s="16" t="s">
        <v>16</v>
      </c>
      <c r="C19" s="17"/>
      <c r="D19" s="17"/>
      <c r="E19" s="17"/>
      <c r="F19" s="17"/>
      <c r="G19" s="17"/>
      <c r="H19" s="17" t="s">
        <v>25</v>
      </c>
      <c r="I19" s="17"/>
      <c r="J19" s="17"/>
      <c r="K19" s="22"/>
      <c r="L19" s="22"/>
      <c r="M19" s="22"/>
      <c r="N19" s="22"/>
      <c r="O19" s="22"/>
      <c r="P19" s="22"/>
      <c r="Q19" s="22"/>
    </row>
    <row r="20" spans="1:17" ht="13.2">
      <c r="A20" s="266"/>
      <c r="B20" s="16" t="s">
        <v>16</v>
      </c>
      <c r="C20" s="17"/>
      <c r="D20" s="17"/>
      <c r="E20" s="17"/>
      <c r="F20" s="17"/>
      <c r="G20" s="17"/>
      <c r="H20" s="20" t="s">
        <v>26</v>
      </c>
      <c r="I20" s="17"/>
      <c r="J20" s="20"/>
      <c r="K20" s="15"/>
      <c r="L20" s="15"/>
      <c r="M20" s="15"/>
      <c r="N20" s="15"/>
      <c r="O20" s="15"/>
      <c r="P20" s="15"/>
      <c r="Q20" s="15"/>
    </row>
    <row r="21" spans="1:17" ht="13.2">
      <c r="A21" s="266"/>
      <c r="B21" s="16" t="s">
        <v>16</v>
      </c>
      <c r="C21" s="17"/>
      <c r="D21" s="17"/>
      <c r="E21" s="22"/>
      <c r="F21" s="22"/>
      <c r="G21" s="17"/>
      <c r="H21" s="20" t="s">
        <v>27</v>
      </c>
      <c r="I21" s="17"/>
      <c r="J21" s="20"/>
      <c r="K21" s="15"/>
      <c r="L21" s="15"/>
      <c r="M21" s="15"/>
      <c r="N21" s="15"/>
      <c r="O21" s="15"/>
      <c r="P21" s="15"/>
      <c r="Q21" s="15"/>
    </row>
    <row r="22" spans="1:17" ht="26.4">
      <c r="A22" s="266"/>
      <c r="B22" s="16" t="s">
        <v>16</v>
      </c>
      <c r="C22" s="17" t="s">
        <v>18</v>
      </c>
      <c r="D22" s="17" t="s">
        <v>19</v>
      </c>
      <c r="E22" s="17" t="s">
        <v>165</v>
      </c>
      <c r="F22" s="17"/>
      <c r="G22" s="69" t="s">
        <v>166</v>
      </c>
      <c r="H22" s="20" t="s">
        <v>28</v>
      </c>
      <c r="I22" s="17" t="s">
        <v>43</v>
      </c>
      <c r="J22" s="20"/>
      <c r="K22" s="15"/>
      <c r="L22" s="15"/>
      <c r="M22" s="15"/>
      <c r="N22" s="15"/>
      <c r="O22" s="15"/>
      <c r="P22" s="15"/>
      <c r="Q22" s="15"/>
    </row>
    <row r="23" spans="1:17" ht="13.2">
      <c r="A23" s="266"/>
      <c r="B23" s="16" t="s">
        <v>78</v>
      </c>
      <c r="C23" s="17"/>
      <c r="D23" s="17"/>
      <c r="E23" s="17"/>
      <c r="F23" s="17"/>
      <c r="G23" s="17"/>
      <c r="H23" s="20" t="s">
        <v>29</v>
      </c>
      <c r="I23" s="17"/>
      <c r="J23" s="20"/>
      <c r="K23" s="15"/>
      <c r="L23" s="15"/>
      <c r="M23" s="15"/>
      <c r="N23" s="15"/>
      <c r="O23" s="15"/>
      <c r="P23" s="15"/>
      <c r="Q23" s="15"/>
    </row>
    <row r="24" spans="1:17" ht="13.2">
      <c r="A24" s="266"/>
      <c r="B24" s="16" t="s">
        <v>78</v>
      </c>
      <c r="C24" s="17"/>
      <c r="D24" s="17"/>
      <c r="E24" s="17"/>
      <c r="F24" s="17"/>
      <c r="G24" s="17"/>
      <c r="H24" s="20" t="s">
        <v>30</v>
      </c>
      <c r="I24" s="17"/>
      <c r="J24" s="20"/>
      <c r="K24" s="15"/>
      <c r="L24" s="15"/>
      <c r="M24" s="15"/>
      <c r="N24" s="15"/>
      <c r="O24" s="15"/>
      <c r="P24" s="15"/>
      <c r="Q24" s="15"/>
    </row>
    <row r="25" spans="1:17" ht="13.2">
      <c r="A25" s="266"/>
      <c r="B25" s="16" t="s">
        <v>78</v>
      </c>
      <c r="C25" s="17"/>
      <c r="D25" s="17"/>
      <c r="E25" s="17"/>
      <c r="F25" s="17"/>
      <c r="G25" s="16"/>
      <c r="H25" s="17" t="s">
        <v>34</v>
      </c>
      <c r="I25" s="17"/>
      <c r="J25" s="17"/>
      <c r="K25" s="22"/>
      <c r="L25" s="22"/>
      <c r="M25" s="22"/>
      <c r="N25" s="22"/>
      <c r="O25" s="22"/>
      <c r="P25" s="22"/>
      <c r="Q25" s="22"/>
    </row>
    <row r="26" spans="1:17" ht="18" customHeight="1">
      <c r="A26" s="266"/>
      <c r="B26" s="16" t="s">
        <v>78</v>
      </c>
      <c r="C26" s="17"/>
      <c r="D26" s="17"/>
      <c r="E26" s="17"/>
      <c r="F26" s="17"/>
      <c r="G26" s="16"/>
      <c r="H26" s="17" t="s">
        <v>35</v>
      </c>
      <c r="I26" s="17"/>
      <c r="J26" s="17"/>
      <c r="K26" s="22"/>
      <c r="L26" s="22"/>
      <c r="M26" s="22"/>
      <c r="N26" s="22"/>
      <c r="O26" s="22"/>
      <c r="P26" s="22"/>
      <c r="Q26" s="22"/>
    </row>
    <row r="27" spans="1:17" ht="16.5" customHeight="1">
      <c r="A27" s="266"/>
      <c r="B27" s="16" t="s">
        <v>78</v>
      </c>
      <c r="C27" s="17"/>
      <c r="D27" s="17"/>
      <c r="E27" s="17"/>
      <c r="F27" s="17"/>
      <c r="G27" s="22"/>
      <c r="H27" s="20" t="s">
        <v>36</v>
      </c>
      <c r="I27" s="17"/>
      <c r="J27" s="20"/>
      <c r="K27" s="15"/>
      <c r="L27" s="15"/>
      <c r="M27" s="15"/>
      <c r="N27" s="15"/>
      <c r="O27" s="15"/>
      <c r="P27" s="15"/>
      <c r="Q27" s="15"/>
    </row>
    <row r="28" spans="1:17" ht="13.2">
      <c r="A28" s="266"/>
      <c r="B28" s="16" t="s">
        <v>78</v>
      </c>
      <c r="C28" s="17"/>
      <c r="D28" s="17"/>
      <c r="E28" s="17"/>
      <c r="F28" s="17"/>
      <c r="G28" s="22"/>
      <c r="H28" s="20" t="s">
        <v>37</v>
      </c>
      <c r="I28" s="17"/>
      <c r="J28" s="20"/>
      <c r="K28" s="15"/>
      <c r="L28" s="15"/>
      <c r="M28" s="15"/>
      <c r="N28" s="15"/>
      <c r="O28" s="15"/>
      <c r="P28" s="15"/>
      <c r="Q28" s="15"/>
    </row>
    <row r="29" spans="1:17" ht="13.2">
      <c r="A29" s="267"/>
      <c r="B29" s="16" t="s">
        <v>78</v>
      </c>
      <c r="C29" s="17"/>
      <c r="D29" s="17"/>
      <c r="E29" s="17"/>
      <c r="F29" s="17"/>
      <c r="G29" s="17"/>
      <c r="H29" s="20" t="s">
        <v>38</v>
      </c>
      <c r="I29" s="17"/>
      <c r="J29" s="20"/>
      <c r="K29" s="15"/>
      <c r="L29" s="15"/>
      <c r="M29" s="15"/>
      <c r="N29" s="15"/>
      <c r="O29" s="15"/>
      <c r="P29" s="15"/>
      <c r="Q29" s="15"/>
    </row>
    <row r="30" spans="1:17" ht="13.2">
      <c r="A30" s="265">
        <v>46025</v>
      </c>
      <c r="B30" s="16" t="s">
        <v>16</v>
      </c>
      <c r="C30" s="17"/>
      <c r="D30" s="17"/>
      <c r="E30" s="17"/>
      <c r="F30" s="17"/>
      <c r="G30" s="17"/>
      <c r="H30" s="20" t="s">
        <v>17</v>
      </c>
      <c r="I30" s="17"/>
      <c r="J30" s="20"/>
      <c r="K30" s="15"/>
      <c r="L30" s="15"/>
      <c r="M30" s="15"/>
      <c r="N30" s="15"/>
      <c r="O30" s="15"/>
      <c r="P30" s="15"/>
      <c r="Q30" s="15"/>
    </row>
    <row r="31" spans="1:17" ht="79.2">
      <c r="A31" s="266"/>
      <c r="B31" s="16" t="s">
        <v>16</v>
      </c>
      <c r="C31" s="17" t="s">
        <v>18</v>
      </c>
      <c r="D31" s="17" t="s">
        <v>19</v>
      </c>
      <c r="E31" s="17" t="s">
        <v>167</v>
      </c>
      <c r="F31" s="17"/>
      <c r="G31" s="69" t="s">
        <v>168</v>
      </c>
      <c r="H31" s="20" t="s">
        <v>22</v>
      </c>
      <c r="I31" s="17" t="s">
        <v>43</v>
      </c>
      <c r="J31" s="20"/>
      <c r="K31" s="15"/>
      <c r="L31" s="15"/>
      <c r="M31" s="15"/>
      <c r="N31" s="15"/>
      <c r="O31" s="15"/>
      <c r="P31" s="15"/>
      <c r="Q31" s="15"/>
    </row>
    <row r="32" spans="1:17" ht="13.2">
      <c r="A32" s="266"/>
      <c r="B32" s="16" t="s">
        <v>16</v>
      </c>
      <c r="C32" s="16"/>
      <c r="D32" s="16"/>
      <c r="E32" s="30"/>
      <c r="F32" s="16"/>
      <c r="G32" s="31"/>
      <c r="H32" s="20" t="s">
        <v>24</v>
      </c>
      <c r="I32" s="17"/>
      <c r="J32" s="20"/>
      <c r="K32" s="15"/>
      <c r="L32" s="15"/>
      <c r="M32" s="15"/>
      <c r="N32" s="15"/>
      <c r="O32" s="15"/>
      <c r="P32" s="15"/>
      <c r="Q32" s="15"/>
    </row>
    <row r="33" spans="1:17" ht="13.2">
      <c r="A33" s="266"/>
      <c r="B33" s="16" t="s">
        <v>16</v>
      </c>
      <c r="C33" s="16"/>
      <c r="D33" s="16"/>
      <c r="E33" s="16"/>
      <c r="F33" s="16"/>
      <c r="G33" s="16"/>
      <c r="H33" s="20" t="s">
        <v>25</v>
      </c>
      <c r="I33" s="17"/>
      <c r="J33" s="20"/>
      <c r="K33" s="15"/>
      <c r="L33" s="15"/>
      <c r="M33" s="15"/>
      <c r="N33" s="15"/>
      <c r="O33" s="15"/>
      <c r="P33" s="15"/>
      <c r="Q33" s="15"/>
    </row>
    <row r="34" spans="1:17" ht="13.2">
      <c r="A34" s="266"/>
      <c r="B34" s="16" t="s">
        <v>16</v>
      </c>
      <c r="C34" s="17"/>
      <c r="D34" s="17"/>
      <c r="E34" s="17"/>
      <c r="F34" s="17"/>
      <c r="G34" s="17"/>
      <c r="H34" s="20" t="s">
        <v>26</v>
      </c>
      <c r="I34" s="17"/>
      <c r="J34" s="20"/>
      <c r="K34" s="15"/>
      <c r="L34" s="15"/>
      <c r="M34" s="15"/>
      <c r="N34" s="15"/>
      <c r="O34" s="15"/>
      <c r="P34" s="15"/>
      <c r="Q34" s="15"/>
    </row>
    <row r="35" spans="1:17" ht="13.2">
      <c r="A35" s="266"/>
      <c r="B35" s="16" t="s">
        <v>16</v>
      </c>
      <c r="C35" s="17"/>
      <c r="D35" s="17"/>
      <c r="E35" s="17"/>
      <c r="F35" s="17"/>
      <c r="G35" s="17"/>
      <c r="H35" s="20" t="s">
        <v>27</v>
      </c>
      <c r="I35" s="17"/>
      <c r="J35" s="20"/>
      <c r="K35" s="15"/>
      <c r="L35" s="15"/>
      <c r="M35" s="15"/>
      <c r="N35" s="15"/>
      <c r="O35" s="15"/>
      <c r="P35" s="15"/>
      <c r="Q35" s="15"/>
    </row>
    <row r="36" spans="1:17" ht="13.2">
      <c r="A36" s="266"/>
      <c r="B36" s="16" t="s">
        <v>16</v>
      </c>
      <c r="C36" s="17"/>
      <c r="D36" s="17"/>
      <c r="E36" s="17"/>
      <c r="F36" s="17"/>
      <c r="G36" s="17"/>
      <c r="H36" s="20" t="s">
        <v>28</v>
      </c>
      <c r="I36" s="17"/>
      <c r="J36" s="20"/>
      <c r="K36" s="15"/>
      <c r="L36" s="15"/>
      <c r="M36" s="15"/>
      <c r="N36" s="15"/>
      <c r="O36" s="15"/>
      <c r="P36" s="15"/>
      <c r="Q36" s="15"/>
    </row>
    <row r="37" spans="1:17" ht="13.2">
      <c r="A37" s="266"/>
      <c r="B37" s="16" t="s">
        <v>16</v>
      </c>
      <c r="C37" s="17"/>
      <c r="D37" s="17"/>
      <c r="E37" s="17"/>
      <c r="F37" s="17"/>
      <c r="G37" s="17"/>
      <c r="H37" s="20" t="s">
        <v>29</v>
      </c>
      <c r="I37" s="17"/>
      <c r="J37" s="20"/>
      <c r="K37" s="15"/>
      <c r="L37" s="15"/>
      <c r="M37" s="15"/>
      <c r="N37" s="15"/>
      <c r="O37" s="15"/>
      <c r="P37" s="15"/>
      <c r="Q37" s="15"/>
    </row>
    <row r="38" spans="1:17" ht="13.2">
      <c r="A38" s="266"/>
      <c r="B38" s="16" t="s">
        <v>16</v>
      </c>
      <c r="C38" s="17"/>
      <c r="D38" s="17"/>
      <c r="E38" s="17"/>
      <c r="F38" s="17"/>
      <c r="G38" s="16"/>
      <c r="H38" s="20" t="s">
        <v>30</v>
      </c>
      <c r="I38" s="17"/>
      <c r="J38" s="20"/>
      <c r="K38" s="15"/>
      <c r="L38" s="15"/>
      <c r="M38" s="15"/>
      <c r="N38" s="15"/>
      <c r="O38" s="15"/>
      <c r="P38" s="15"/>
      <c r="Q38" s="15"/>
    </row>
    <row r="39" spans="1:17" ht="13.2">
      <c r="A39" s="266"/>
      <c r="B39" s="16" t="s">
        <v>16</v>
      </c>
      <c r="C39" s="17"/>
      <c r="D39" s="17"/>
      <c r="E39" s="17"/>
      <c r="F39" s="17"/>
      <c r="G39" s="16"/>
      <c r="H39" s="20" t="s">
        <v>34</v>
      </c>
      <c r="I39" s="17"/>
      <c r="J39" s="20"/>
      <c r="K39" s="15"/>
      <c r="L39" s="15"/>
      <c r="M39" s="15"/>
      <c r="N39" s="15"/>
      <c r="O39" s="15"/>
      <c r="P39" s="15"/>
      <c r="Q39" s="15"/>
    </row>
    <row r="40" spans="1:17" ht="13.2">
      <c r="A40" s="266"/>
      <c r="B40" s="16" t="s">
        <v>16</v>
      </c>
      <c r="C40" s="17"/>
      <c r="D40" s="17"/>
      <c r="E40" s="17"/>
      <c r="F40" s="16"/>
      <c r="G40" s="16"/>
      <c r="H40" s="20" t="s">
        <v>35</v>
      </c>
      <c r="I40" s="17"/>
      <c r="J40" s="20"/>
      <c r="K40" s="15"/>
      <c r="L40" s="15"/>
      <c r="M40" s="15"/>
      <c r="N40" s="15"/>
      <c r="O40" s="15"/>
      <c r="P40" s="15"/>
      <c r="Q40" s="15"/>
    </row>
    <row r="41" spans="1:17" ht="16.5" customHeight="1">
      <c r="A41" s="266"/>
      <c r="B41" s="16" t="s">
        <v>16</v>
      </c>
      <c r="C41" s="17"/>
      <c r="D41" s="17"/>
      <c r="E41" s="17"/>
      <c r="F41" s="17"/>
      <c r="G41" s="17"/>
      <c r="H41" s="20" t="s">
        <v>36</v>
      </c>
      <c r="I41" s="17"/>
      <c r="J41" s="20"/>
      <c r="K41" s="15"/>
      <c r="L41" s="15"/>
      <c r="M41" s="15"/>
      <c r="N41" s="15"/>
      <c r="O41" s="15"/>
      <c r="P41" s="15"/>
      <c r="Q41" s="15"/>
    </row>
    <row r="42" spans="1:17" ht="13.2">
      <c r="A42" s="266"/>
      <c r="B42" s="16" t="s">
        <v>16</v>
      </c>
      <c r="C42" s="17"/>
      <c r="D42" s="17"/>
      <c r="E42" s="17"/>
      <c r="F42" s="17"/>
      <c r="G42" s="17"/>
      <c r="H42" s="20" t="s">
        <v>37</v>
      </c>
      <c r="I42" s="17"/>
      <c r="J42" s="20"/>
      <c r="K42" s="15"/>
      <c r="L42" s="15"/>
      <c r="M42" s="15"/>
      <c r="N42" s="15"/>
      <c r="O42" s="15"/>
      <c r="P42" s="15"/>
      <c r="Q42" s="15"/>
    </row>
    <row r="43" spans="1:17" ht="13.2">
      <c r="A43" s="267"/>
      <c r="B43" s="16" t="s">
        <v>16</v>
      </c>
      <c r="C43" s="17"/>
      <c r="D43" s="17"/>
      <c r="E43" s="17"/>
      <c r="F43" s="17"/>
      <c r="G43" s="16"/>
      <c r="H43" s="20" t="s">
        <v>38</v>
      </c>
      <c r="I43" s="17"/>
      <c r="J43" s="20"/>
      <c r="K43" s="15"/>
      <c r="L43" s="15"/>
      <c r="M43" s="15"/>
      <c r="N43" s="15"/>
      <c r="O43" s="15"/>
      <c r="P43" s="15"/>
      <c r="Q43" s="15"/>
    </row>
    <row r="44" spans="1:17" ht="13.2">
      <c r="A44" s="265">
        <v>46026</v>
      </c>
      <c r="B44" s="16" t="s">
        <v>78</v>
      </c>
      <c r="C44" s="17"/>
      <c r="D44" s="17"/>
      <c r="E44" s="17"/>
      <c r="F44" s="17"/>
      <c r="G44" s="16"/>
      <c r="H44" s="20" t="s">
        <v>17</v>
      </c>
      <c r="I44" s="17"/>
      <c r="J44" s="20"/>
      <c r="K44" s="15"/>
      <c r="L44" s="15"/>
      <c r="M44" s="15"/>
      <c r="N44" s="15"/>
      <c r="O44" s="15"/>
      <c r="P44" s="15"/>
      <c r="Q44" s="15"/>
    </row>
    <row r="45" spans="1:17" ht="13.8">
      <c r="A45" s="266"/>
      <c r="B45" s="16" t="s">
        <v>78</v>
      </c>
      <c r="C45" s="17"/>
      <c r="D45" s="17"/>
      <c r="E45" s="21"/>
      <c r="F45" s="21"/>
      <c r="G45" s="18"/>
      <c r="H45" s="20" t="s">
        <v>22</v>
      </c>
      <c r="I45" s="17"/>
      <c r="J45" s="20"/>
      <c r="K45" s="15"/>
      <c r="L45" s="15"/>
      <c r="M45" s="15"/>
      <c r="N45" s="15"/>
      <c r="O45" s="15"/>
      <c r="P45" s="15"/>
      <c r="Q45" s="15"/>
    </row>
    <row r="46" spans="1:17" ht="17.25" customHeight="1">
      <c r="A46" s="266"/>
      <c r="B46" s="16" t="s">
        <v>78</v>
      </c>
      <c r="C46" s="17"/>
      <c r="D46" s="17"/>
      <c r="E46" s="17"/>
      <c r="F46" s="17"/>
      <c r="G46" s="17"/>
      <c r="H46" s="20" t="s">
        <v>24</v>
      </c>
      <c r="I46" s="17"/>
      <c r="J46" s="20"/>
      <c r="K46" s="15"/>
      <c r="L46" s="15"/>
      <c r="M46" s="15"/>
      <c r="N46" s="15"/>
      <c r="O46" s="15"/>
      <c r="P46" s="15"/>
      <c r="Q46" s="15"/>
    </row>
    <row r="47" spans="1:17" ht="39.6">
      <c r="A47" s="266"/>
      <c r="B47" s="16" t="s">
        <v>78</v>
      </c>
      <c r="C47" s="17" t="s">
        <v>18</v>
      </c>
      <c r="D47" s="17" t="s">
        <v>19</v>
      </c>
      <c r="E47" s="17"/>
      <c r="F47" s="17"/>
      <c r="G47" s="17" t="s">
        <v>169</v>
      </c>
      <c r="H47" s="20" t="s">
        <v>25</v>
      </c>
      <c r="I47" s="17" t="s">
        <v>23</v>
      </c>
      <c r="J47" s="20"/>
      <c r="K47" s="15"/>
      <c r="L47" s="15"/>
      <c r="M47" s="15"/>
      <c r="N47" s="15"/>
      <c r="O47" s="15"/>
      <c r="P47" s="15"/>
      <c r="Q47" s="15"/>
    </row>
    <row r="48" spans="1:17" ht="13.2">
      <c r="A48" s="266"/>
      <c r="B48" s="16" t="s">
        <v>78</v>
      </c>
      <c r="C48" s="17"/>
      <c r="D48" s="17"/>
      <c r="E48" s="17"/>
      <c r="F48" s="17"/>
      <c r="G48" s="17"/>
      <c r="H48" s="20" t="s">
        <v>26</v>
      </c>
      <c r="I48" s="17"/>
      <c r="J48" s="20"/>
      <c r="K48" s="15"/>
      <c r="L48" s="15"/>
      <c r="M48" s="15"/>
      <c r="N48" s="15"/>
      <c r="O48" s="15"/>
      <c r="P48" s="15"/>
      <c r="Q48" s="15"/>
    </row>
    <row r="49" spans="1:17" ht="16.5" customHeight="1">
      <c r="A49" s="266"/>
      <c r="B49" s="16" t="s">
        <v>78</v>
      </c>
      <c r="C49" s="17"/>
      <c r="D49" s="17"/>
      <c r="E49" s="43"/>
      <c r="F49" s="22"/>
      <c r="G49" s="17"/>
      <c r="H49" s="20" t="s">
        <v>27</v>
      </c>
      <c r="I49" s="17"/>
      <c r="J49" s="20"/>
      <c r="K49" s="15"/>
      <c r="L49" s="15"/>
      <c r="M49" s="15"/>
      <c r="N49" s="15"/>
      <c r="O49" s="15"/>
      <c r="P49" s="15"/>
      <c r="Q49" s="15"/>
    </row>
    <row r="50" spans="1:17" ht="18" customHeight="1">
      <c r="A50" s="266"/>
      <c r="B50" s="16" t="s">
        <v>78</v>
      </c>
      <c r="C50" s="17"/>
      <c r="D50" s="17"/>
      <c r="E50" s="17"/>
      <c r="F50" s="17"/>
      <c r="G50" s="17"/>
      <c r="H50" s="20" t="s">
        <v>28</v>
      </c>
      <c r="I50" s="17"/>
      <c r="J50" s="20"/>
      <c r="K50" s="15"/>
      <c r="L50" s="15"/>
      <c r="M50" s="15"/>
      <c r="N50" s="15"/>
      <c r="O50" s="15"/>
      <c r="P50" s="15"/>
      <c r="Q50" s="15"/>
    </row>
    <row r="51" spans="1:17" ht="13.2">
      <c r="A51" s="266"/>
      <c r="B51" s="16" t="s">
        <v>78</v>
      </c>
      <c r="C51" s="17"/>
      <c r="D51" s="17"/>
      <c r="E51" s="17"/>
      <c r="F51" s="17"/>
      <c r="G51" s="17"/>
      <c r="H51" s="20" t="s">
        <v>29</v>
      </c>
      <c r="I51" s="17"/>
      <c r="J51" s="20"/>
      <c r="K51" s="15"/>
      <c r="L51" s="15"/>
      <c r="M51" s="15"/>
      <c r="N51" s="15"/>
      <c r="O51" s="15"/>
      <c r="P51" s="15"/>
      <c r="Q51" s="15"/>
    </row>
    <row r="52" spans="1:17" ht="13.2">
      <c r="A52" s="266"/>
      <c r="B52" s="16" t="s">
        <v>78</v>
      </c>
      <c r="C52" s="17"/>
      <c r="D52" s="17"/>
      <c r="E52" s="17"/>
      <c r="F52" s="17"/>
      <c r="G52" s="17"/>
      <c r="H52" s="20" t="s">
        <v>30</v>
      </c>
      <c r="I52" s="17"/>
      <c r="J52" s="20"/>
      <c r="K52" s="15"/>
      <c r="L52" s="15"/>
      <c r="M52" s="15"/>
      <c r="N52" s="15"/>
      <c r="O52" s="15"/>
      <c r="P52" s="15"/>
      <c r="Q52" s="15"/>
    </row>
    <row r="53" spans="1:17" ht="79.2">
      <c r="A53" s="266"/>
      <c r="B53" s="16" t="s">
        <v>78</v>
      </c>
      <c r="C53" s="17" t="s">
        <v>41</v>
      </c>
      <c r="D53" s="17" t="s">
        <v>19</v>
      </c>
      <c r="E53" s="17" t="s">
        <v>170</v>
      </c>
      <c r="F53" s="17"/>
      <c r="G53" s="17" t="s">
        <v>171</v>
      </c>
      <c r="H53" s="20" t="s">
        <v>34</v>
      </c>
      <c r="I53" s="17" t="s">
        <v>23</v>
      </c>
      <c r="J53" s="20"/>
      <c r="K53" s="15"/>
      <c r="L53" s="15"/>
      <c r="M53" s="15"/>
      <c r="N53" s="15"/>
      <c r="O53" s="15"/>
      <c r="P53" s="15"/>
      <c r="Q53" s="15"/>
    </row>
    <row r="54" spans="1:17" ht="13.2">
      <c r="A54" s="266"/>
      <c r="B54" s="16" t="s">
        <v>78</v>
      </c>
      <c r="C54" s="17"/>
      <c r="D54" s="17"/>
      <c r="E54" s="17"/>
      <c r="F54" s="17"/>
      <c r="G54" s="17"/>
      <c r="H54" s="20" t="s">
        <v>35</v>
      </c>
      <c r="I54" s="17"/>
      <c r="J54" s="20"/>
      <c r="K54" s="15"/>
      <c r="L54" s="15"/>
      <c r="M54" s="15"/>
      <c r="N54" s="15"/>
      <c r="O54" s="15"/>
      <c r="P54" s="15"/>
      <c r="Q54" s="15"/>
    </row>
    <row r="55" spans="1:17" ht="18" customHeight="1">
      <c r="A55" s="266"/>
      <c r="B55" s="16" t="s">
        <v>78</v>
      </c>
      <c r="C55" s="17"/>
      <c r="D55" s="17"/>
      <c r="E55" s="17"/>
      <c r="F55" s="17"/>
      <c r="G55" s="17"/>
      <c r="H55" s="20" t="s">
        <v>36</v>
      </c>
      <c r="I55" s="17"/>
      <c r="J55" s="20"/>
      <c r="K55" s="15"/>
      <c r="L55" s="15"/>
      <c r="M55" s="15"/>
      <c r="N55" s="15"/>
      <c r="O55" s="15"/>
      <c r="P55" s="15"/>
      <c r="Q55" s="15"/>
    </row>
    <row r="56" spans="1:17" ht="13.2">
      <c r="A56" s="266"/>
      <c r="B56" s="16" t="s">
        <v>78</v>
      </c>
      <c r="C56" s="17"/>
      <c r="D56" s="17"/>
      <c r="E56" s="17"/>
      <c r="F56" s="17"/>
      <c r="G56" s="17"/>
      <c r="H56" s="20" t="s">
        <v>37</v>
      </c>
      <c r="I56" s="17"/>
      <c r="J56" s="20"/>
      <c r="K56" s="15"/>
      <c r="L56" s="15"/>
      <c r="M56" s="15"/>
      <c r="N56" s="15"/>
      <c r="O56" s="15"/>
      <c r="P56" s="15"/>
      <c r="Q56" s="15"/>
    </row>
    <row r="57" spans="1:17" ht="13.2">
      <c r="A57" s="267"/>
      <c r="B57" s="16" t="s">
        <v>78</v>
      </c>
      <c r="C57" s="17"/>
      <c r="D57" s="17"/>
      <c r="E57" s="17"/>
      <c r="F57" s="17"/>
      <c r="G57" s="17"/>
      <c r="H57" s="20" t="s">
        <v>38</v>
      </c>
      <c r="I57" s="17"/>
      <c r="J57" s="20"/>
      <c r="K57" s="15"/>
      <c r="L57" s="15"/>
      <c r="M57" s="15"/>
      <c r="N57" s="15"/>
      <c r="O57" s="15"/>
      <c r="P57" s="15"/>
      <c r="Q57" s="15"/>
    </row>
    <row r="58" spans="1:17" ht="13.2">
      <c r="A58" s="265">
        <v>46027</v>
      </c>
      <c r="B58" s="40" t="s">
        <v>78</v>
      </c>
      <c r="C58" s="17"/>
      <c r="D58" s="17"/>
      <c r="E58" s="17"/>
      <c r="F58" s="17"/>
      <c r="G58" s="17"/>
      <c r="H58" s="50" t="s">
        <v>17</v>
      </c>
      <c r="I58" s="17"/>
      <c r="J58" s="20"/>
      <c r="K58" s="15"/>
      <c r="L58" s="15"/>
      <c r="M58" s="15"/>
      <c r="N58" s="15"/>
      <c r="O58" s="15"/>
      <c r="P58" s="15"/>
      <c r="Q58" s="15"/>
    </row>
    <row r="59" spans="1:17" ht="13.2">
      <c r="A59" s="266"/>
      <c r="B59" s="40" t="s">
        <v>78</v>
      </c>
      <c r="C59" s="17"/>
      <c r="D59" s="17"/>
      <c r="E59" s="17"/>
      <c r="F59" s="17"/>
      <c r="G59" s="17"/>
      <c r="H59" s="50" t="s">
        <v>22</v>
      </c>
      <c r="I59" s="17"/>
      <c r="J59" s="20"/>
      <c r="K59" s="15"/>
      <c r="L59" s="15"/>
      <c r="M59" s="15"/>
      <c r="N59" s="15"/>
      <c r="O59" s="15"/>
      <c r="P59" s="15"/>
      <c r="Q59" s="15"/>
    </row>
    <row r="60" spans="1:17" ht="13.8">
      <c r="A60" s="266"/>
      <c r="B60" s="40" t="s">
        <v>78</v>
      </c>
      <c r="C60" s="17" t="s">
        <v>18</v>
      </c>
      <c r="D60" s="17" t="s">
        <v>19</v>
      </c>
      <c r="E60" s="43"/>
      <c r="F60" s="22"/>
      <c r="G60" s="16" t="s">
        <v>172</v>
      </c>
      <c r="H60" s="50" t="s">
        <v>24</v>
      </c>
      <c r="I60" s="17"/>
      <c r="J60" s="20"/>
      <c r="K60" s="15"/>
      <c r="L60" s="15"/>
      <c r="M60" s="15"/>
      <c r="N60" s="15"/>
      <c r="O60" s="15"/>
      <c r="P60" s="15"/>
      <c r="Q60" s="15"/>
    </row>
    <row r="61" spans="1:17" ht="16.5" customHeight="1">
      <c r="A61" s="266"/>
      <c r="B61" s="40" t="s">
        <v>78</v>
      </c>
      <c r="C61" s="17"/>
      <c r="D61" s="17"/>
      <c r="E61" s="17"/>
      <c r="F61" s="17"/>
      <c r="G61" s="17"/>
      <c r="H61" s="50" t="s">
        <v>25</v>
      </c>
      <c r="I61" s="17"/>
      <c r="J61" s="20"/>
      <c r="K61" s="15"/>
      <c r="L61" s="15"/>
      <c r="M61" s="15"/>
      <c r="N61" s="15"/>
      <c r="O61" s="15"/>
      <c r="P61" s="15"/>
      <c r="Q61" s="15"/>
    </row>
    <row r="62" spans="1:17" ht="13.2">
      <c r="A62" s="266"/>
      <c r="B62" s="40" t="s">
        <v>78</v>
      </c>
      <c r="C62" s="17"/>
      <c r="D62" s="17"/>
      <c r="E62" s="17"/>
      <c r="F62" s="17"/>
      <c r="G62" s="17"/>
      <c r="H62" s="50" t="s">
        <v>26</v>
      </c>
      <c r="I62" s="17"/>
      <c r="J62" s="20"/>
      <c r="K62" s="15"/>
      <c r="L62" s="15"/>
      <c r="M62" s="15"/>
      <c r="N62" s="15"/>
      <c r="O62" s="15"/>
      <c r="P62" s="15"/>
      <c r="Q62" s="15"/>
    </row>
    <row r="63" spans="1:17" ht="13.2">
      <c r="A63" s="266"/>
      <c r="B63" s="16" t="s">
        <v>16</v>
      </c>
      <c r="C63" s="17"/>
      <c r="D63" s="17"/>
      <c r="E63" s="17"/>
      <c r="F63" s="17"/>
      <c r="G63" s="16"/>
      <c r="H63" s="50" t="s">
        <v>27</v>
      </c>
      <c r="I63" s="17"/>
      <c r="J63" s="20"/>
      <c r="K63" s="15"/>
      <c r="L63" s="15"/>
      <c r="M63" s="15"/>
      <c r="N63" s="15"/>
      <c r="O63" s="15"/>
      <c r="P63" s="15"/>
      <c r="Q63" s="15"/>
    </row>
    <row r="64" spans="1:17" ht="17.25" customHeight="1">
      <c r="A64" s="266"/>
      <c r="B64" s="16" t="s">
        <v>16</v>
      </c>
      <c r="C64" s="17"/>
      <c r="D64" s="17"/>
      <c r="E64" s="17"/>
      <c r="F64" s="17"/>
      <c r="G64" s="17"/>
      <c r="H64" s="50" t="s">
        <v>28</v>
      </c>
      <c r="I64" s="17"/>
      <c r="J64" s="20"/>
      <c r="K64" s="15"/>
      <c r="L64" s="15"/>
      <c r="M64" s="15"/>
      <c r="N64" s="15"/>
      <c r="O64" s="15"/>
      <c r="P64" s="15"/>
      <c r="Q64" s="15"/>
    </row>
    <row r="65" spans="1:17" ht="16.5" customHeight="1">
      <c r="A65" s="266"/>
      <c r="B65" s="16" t="s">
        <v>16</v>
      </c>
      <c r="C65" s="17"/>
      <c r="D65" s="17"/>
      <c r="E65" s="36"/>
      <c r="F65" s="37"/>
      <c r="G65" s="17"/>
      <c r="H65" s="50" t="s">
        <v>29</v>
      </c>
      <c r="I65" s="17"/>
      <c r="J65" s="20"/>
      <c r="K65" s="15"/>
      <c r="L65" s="15"/>
      <c r="M65" s="15"/>
      <c r="N65" s="15"/>
      <c r="O65" s="15"/>
      <c r="P65" s="15"/>
      <c r="Q65" s="15"/>
    </row>
    <row r="66" spans="1:17" ht="15" customHeight="1">
      <c r="A66" s="266"/>
      <c r="B66" s="16" t="s">
        <v>16</v>
      </c>
      <c r="C66" s="17"/>
      <c r="D66" s="17"/>
      <c r="E66" s="17"/>
      <c r="F66" s="17"/>
      <c r="G66" s="17"/>
      <c r="H66" s="50" t="s">
        <v>30</v>
      </c>
      <c r="I66" s="17"/>
      <c r="J66" s="20"/>
      <c r="K66" s="15"/>
      <c r="L66" s="15"/>
      <c r="M66" s="15"/>
      <c r="N66" s="15"/>
      <c r="O66" s="15"/>
      <c r="P66" s="15"/>
      <c r="Q66" s="15"/>
    </row>
    <row r="67" spans="1:17" ht="13.2">
      <c r="A67" s="266"/>
      <c r="B67" s="16" t="s">
        <v>16</v>
      </c>
      <c r="C67" s="17"/>
      <c r="D67" s="17"/>
      <c r="E67" s="17"/>
      <c r="F67" s="17"/>
      <c r="G67" s="16"/>
      <c r="H67" s="50" t="s">
        <v>34</v>
      </c>
      <c r="I67" s="17"/>
      <c r="J67" s="20"/>
      <c r="K67" s="15"/>
      <c r="L67" s="15"/>
      <c r="M67" s="15"/>
      <c r="N67" s="15"/>
      <c r="O67" s="15"/>
      <c r="P67" s="15"/>
      <c r="Q67" s="15"/>
    </row>
    <row r="68" spans="1:17" ht="13.2">
      <c r="A68" s="266"/>
      <c r="B68" s="16" t="s">
        <v>16</v>
      </c>
      <c r="C68" s="17"/>
      <c r="D68" s="17"/>
      <c r="E68" s="17"/>
      <c r="F68" s="17"/>
      <c r="G68" s="17"/>
      <c r="H68" s="50" t="s">
        <v>35</v>
      </c>
      <c r="I68" s="17"/>
      <c r="J68" s="20"/>
      <c r="K68" s="15"/>
      <c r="L68" s="15"/>
      <c r="M68" s="15"/>
      <c r="N68" s="15"/>
      <c r="O68" s="15"/>
      <c r="P68" s="15"/>
      <c r="Q68" s="15"/>
    </row>
    <row r="69" spans="1:17" ht="13.2">
      <c r="A69" s="266"/>
      <c r="B69" s="16" t="s">
        <v>16</v>
      </c>
      <c r="C69" s="17"/>
      <c r="D69" s="17"/>
      <c r="E69" s="17"/>
      <c r="F69" s="17"/>
      <c r="G69" s="16"/>
      <c r="H69" s="70" t="s">
        <v>36</v>
      </c>
      <c r="I69" s="17"/>
      <c r="J69" s="17"/>
      <c r="K69" s="22"/>
      <c r="L69" s="22"/>
      <c r="M69" s="22"/>
      <c r="N69" s="22"/>
      <c r="O69" s="22"/>
      <c r="P69" s="22"/>
      <c r="Q69" s="22"/>
    </row>
    <row r="70" spans="1:17" ht="13.2">
      <c r="A70" s="266"/>
      <c r="B70" s="16" t="s">
        <v>16</v>
      </c>
      <c r="C70" s="17"/>
      <c r="D70" s="17"/>
      <c r="E70" s="17"/>
      <c r="F70" s="17"/>
      <c r="G70" s="16"/>
      <c r="H70" s="70" t="s">
        <v>37</v>
      </c>
      <c r="I70" s="17"/>
      <c r="J70" s="17"/>
      <c r="K70" s="22"/>
      <c r="L70" s="22"/>
      <c r="M70" s="22"/>
      <c r="N70" s="22"/>
      <c r="O70" s="22"/>
      <c r="P70" s="22"/>
      <c r="Q70" s="22"/>
    </row>
    <row r="71" spans="1:17" ht="39.6">
      <c r="A71" s="267"/>
      <c r="B71" s="16" t="s">
        <v>16</v>
      </c>
      <c r="C71" s="17" t="s">
        <v>18</v>
      </c>
      <c r="D71" s="17" t="s">
        <v>19</v>
      </c>
      <c r="E71" s="17" t="s">
        <v>173</v>
      </c>
      <c r="F71" s="17"/>
      <c r="G71" s="69" t="s">
        <v>174</v>
      </c>
      <c r="H71" s="50" t="s">
        <v>38</v>
      </c>
      <c r="I71" s="17" t="s">
        <v>43</v>
      </c>
      <c r="J71" s="20"/>
      <c r="K71" s="15"/>
      <c r="L71" s="15"/>
      <c r="M71" s="15"/>
      <c r="N71" s="15"/>
      <c r="O71" s="15"/>
      <c r="P71" s="15"/>
      <c r="Q71" s="15"/>
    </row>
    <row r="72" spans="1:17" ht="13.2">
      <c r="A72" s="265">
        <v>46028</v>
      </c>
      <c r="B72" s="40" t="s">
        <v>78</v>
      </c>
      <c r="C72" s="17"/>
      <c r="D72" s="17"/>
      <c r="E72" s="17"/>
      <c r="F72" s="41"/>
      <c r="G72" s="71"/>
      <c r="H72" s="50" t="s">
        <v>17</v>
      </c>
      <c r="I72" s="17"/>
      <c r="J72" s="20"/>
      <c r="K72" s="15"/>
      <c r="L72" s="15"/>
      <c r="M72" s="15"/>
      <c r="N72" s="15"/>
      <c r="O72" s="15"/>
      <c r="P72" s="15"/>
      <c r="Q72" s="15"/>
    </row>
    <row r="73" spans="1:17" ht="13.2">
      <c r="A73" s="266"/>
      <c r="B73" s="40" t="s">
        <v>78</v>
      </c>
      <c r="C73" s="17"/>
      <c r="D73" s="17"/>
      <c r="E73" s="17"/>
      <c r="F73" s="17"/>
      <c r="G73" s="17"/>
      <c r="H73" s="50" t="s">
        <v>22</v>
      </c>
      <c r="I73" s="17"/>
      <c r="J73" s="20"/>
      <c r="K73" s="15"/>
      <c r="L73" s="15"/>
      <c r="M73" s="15"/>
      <c r="N73" s="15"/>
      <c r="O73" s="15"/>
      <c r="P73" s="15"/>
      <c r="Q73" s="15"/>
    </row>
    <row r="74" spans="1:17" ht="13.2">
      <c r="A74" s="266"/>
      <c r="B74" s="40" t="s">
        <v>78</v>
      </c>
      <c r="C74" s="17"/>
      <c r="D74" s="17"/>
      <c r="E74" s="17"/>
      <c r="F74" s="17"/>
      <c r="G74" s="17"/>
      <c r="H74" s="50" t="s">
        <v>24</v>
      </c>
      <c r="I74" s="17"/>
      <c r="J74" s="20"/>
      <c r="K74" s="15"/>
      <c r="L74" s="15"/>
      <c r="M74" s="15"/>
      <c r="N74" s="15"/>
      <c r="O74" s="15"/>
      <c r="P74" s="15"/>
      <c r="Q74" s="15"/>
    </row>
    <row r="75" spans="1:17" ht="145.19999999999999">
      <c r="A75" s="266"/>
      <c r="B75" s="40" t="s">
        <v>78</v>
      </c>
      <c r="C75" s="17" t="s">
        <v>154</v>
      </c>
      <c r="D75" s="17" t="s">
        <v>19</v>
      </c>
      <c r="E75" s="17"/>
      <c r="F75" s="17"/>
      <c r="G75" s="17" t="s">
        <v>175</v>
      </c>
      <c r="H75" s="50" t="s">
        <v>25</v>
      </c>
      <c r="I75" s="17" t="s">
        <v>43</v>
      </c>
      <c r="J75" s="20"/>
      <c r="K75" s="15"/>
      <c r="L75" s="15"/>
      <c r="M75" s="15"/>
      <c r="N75" s="15"/>
      <c r="O75" s="15"/>
      <c r="P75" s="15"/>
      <c r="Q75" s="15"/>
    </row>
    <row r="76" spans="1:17" ht="13.2">
      <c r="A76" s="266"/>
      <c r="B76" s="16" t="s">
        <v>78</v>
      </c>
      <c r="C76" s="17"/>
      <c r="D76" s="17"/>
      <c r="E76" s="17"/>
      <c r="F76" s="17"/>
      <c r="G76" s="17"/>
      <c r="H76" s="50" t="s">
        <v>26</v>
      </c>
      <c r="I76" s="17"/>
      <c r="J76" s="20"/>
      <c r="K76" s="15"/>
      <c r="L76" s="15"/>
      <c r="M76" s="15"/>
      <c r="N76" s="15"/>
      <c r="O76" s="15"/>
      <c r="P76" s="15"/>
      <c r="Q76" s="15"/>
    </row>
    <row r="77" spans="1:17" ht="17.25" customHeight="1">
      <c r="A77" s="266"/>
      <c r="B77" s="16" t="s">
        <v>78</v>
      </c>
      <c r="C77" s="17"/>
      <c r="D77" s="17"/>
      <c r="E77" s="17"/>
      <c r="F77" s="17"/>
      <c r="G77" s="17"/>
      <c r="H77" s="50" t="s">
        <v>27</v>
      </c>
      <c r="I77" s="17"/>
      <c r="J77" s="20"/>
      <c r="K77" s="15"/>
      <c r="L77" s="15"/>
      <c r="M77" s="15"/>
      <c r="N77" s="15"/>
      <c r="O77" s="15"/>
      <c r="P77" s="15"/>
      <c r="Q77" s="15"/>
    </row>
    <row r="78" spans="1:17" ht="13.2">
      <c r="A78" s="266"/>
      <c r="B78" s="16" t="s">
        <v>78</v>
      </c>
      <c r="C78" s="17"/>
      <c r="D78" s="17"/>
      <c r="E78" s="17"/>
      <c r="F78" s="17"/>
      <c r="G78" s="16"/>
      <c r="H78" s="50" t="s">
        <v>28</v>
      </c>
      <c r="I78" s="17"/>
      <c r="J78" s="20"/>
      <c r="K78" s="15"/>
      <c r="L78" s="15"/>
      <c r="M78" s="15"/>
      <c r="N78" s="15"/>
      <c r="O78" s="15"/>
      <c r="P78" s="15"/>
      <c r="Q78" s="15"/>
    </row>
    <row r="79" spans="1:17" ht="13.2">
      <c r="A79" s="266"/>
      <c r="B79" s="16" t="s">
        <v>78</v>
      </c>
      <c r="C79" s="17"/>
      <c r="D79" s="17"/>
      <c r="E79" s="17"/>
      <c r="F79" s="17"/>
      <c r="G79" s="16"/>
      <c r="H79" s="50" t="s">
        <v>29</v>
      </c>
      <c r="I79" s="17"/>
      <c r="J79" s="20"/>
      <c r="K79" s="15"/>
      <c r="L79" s="15"/>
      <c r="M79" s="15"/>
      <c r="N79" s="15"/>
      <c r="O79" s="15"/>
      <c r="P79" s="15"/>
      <c r="Q79" s="15"/>
    </row>
    <row r="80" spans="1:17" ht="13.2">
      <c r="A80" s="266"/>
      <c r="B80" s="16" t="s">
        <v>78</v>
      </c>
      <c r="C80" s="17"/>
      <c r="D80" s="17"/>
      <c r="E80" s="17"/>
      <c r="F80" s="17"/>
      <c r="G80" s="17"/>
      <c r="H80" s="50" t="s">
        <v>30</v>
      </c>
      <c r="I80" s="17"/>
      <c r="J80" s="20"/>
      <c r="K80" s="15"/>
      <c r="L80" s="15"/>
      <c r="M80" s="15"/>
      <c r="N80" s="15"/>
      <c r="O80" s="15"/>
      <c r="P80" s="15"/>
      <c r="Q80" s="15"/>
    </row>
    <row r="81" spans="1:17" ht="13.2">
      <c r="A81" s="266"/>
      <c r="B81" s="16" t="s">
        <v>78</v>
      </c>
      <c r="C81" s="17"/>
      <c r="D81" s="17"/>
      <c r="E81" s="17"/>
      <c r="F81" s="17"/>
      <c r="G81" s="17"/>
      <c r="H81" s="50" t="s">
        <v>34</v>
      </c>
      <c r="I81" s="17"/>
      <c r="J81" s="20"/>
      <c r="K81" s="15"/>
      <c r="L81" s="15"/>
      <c r="M81" s="15"/>
      <c r="N81" s="15"/>
      <c r="O81" s="15"/>
      <c r="P81" s="15"/>
      <c r="Q81" s="15"/>
    </row>
    <row r="82" spans="1:17" ht="13.2">
      <c r="A82" s="266"/>
      <c r="B82" s="16" t="s">
        <v>78</v>
      </c>
      <c r="C82" s="17"/>
      <c r="D82" s="17"/>
      <c r="E82" s="17"/>
      <c r="F82" s="17"/>
      <c r="G82" s="17"/>
      <c r="H82" s="70" t="s">
        <v>35</v>
      </c>
      <c r="I82" s="17"/>
      <c r="J82" s="17"/>
      <c r="K82" s="22"/>
      <c r="L82" s="22"/>
      <c r="M82" s="22"/>
      <c r="N82" s="22"/>
      <c r="O82" s="22"/>
      <c r="P82" s="22"/>
      <c r="Q82" s="22"/>
    </row>
    <row r="83" spans="1:17" ht="17.25" customHeight="1">
      <c r="A83" s="266"/>
      <c r="B83" s="16" t="s">
        <v>78</v>
      </c>
      <c r="C83" s="17"/>
      <c r="D83" s="17"/>
      <c r="E83" s="17"/>
      <c r="F83" s="17"/>
      <c r="G83" s="17"/>
      <c r="H83" s="50" t="s">
        <v>36</v>
      </c>
      <c r="I83" s="17"/>
      <c r="J83" s="20"/>
      <c r="K83" s="15"/>
      <c r="L83" s="15"/>
      <c r="M83" s="15"/>
      <c r="N83" s="15"/>
      <c r="O83" s="15"/>
      <c r="P83" s="15"/>
      <c r="Q83" s="15"/>
    </row>
    <row r="84" spans="1:17" ht="18.75" customHeight="1">
      <c r="A84" s="266"/>
      <c r="B84" s="16" t="s">
        <v>78</v>
      </c>
      <c r="C84" s="17"/>
      <c r="D84" s="17"/>
      <c r="E84" s="43"/>
      <c r="F84" s="17"/>
      <c r="G84" s="17"/>
      <c r="H84" s="50" t="s">
        <v>37</v>
      </c>
      <c r="I84" s="17"/>
      <c r="J84" s="20"/>
      <c r="K84" s="15"/>
      <c r="L84" s="15"/>
      <c r="M84" s="15"/>
      <c r="N84" s="15"/>
      <c r="O84" s="15"/>
      <c r="P84" s="15"/>
      <c r="Q84" s="15"/>
    </row>
    <row r="85" spans="1:17" ht="13.2">
      <c r="A85" s="267"/>
      <c r="B85" s="16" t="s">
        <v>78</v>
      </c>
      <c r="C85" s="17"/>
      <c r="D85" s="17"/>
      <c r="E85" s="17"/>
      <c r="F85" s="17"/>
      <c r="G85" s="17"/>
      <c r="H85" s="50" t="s">
        <v>38</v>
      </c>
      <c r="I85" s="17"/>
      <c r="J85" s="20"/>
      <c r="K85" s="15"/>
      <c r="L85" s="15"/>
      <c r="M85" s="15"/>
      <c r="N85" s="15"/>
      <c r="O85" s="15"/>
      <c r="P85" s="15"/>
      <c r="Q85" s="15"/>
    </row>
    <row r="86" spans="1:17" ht="105.6">
      <c r="A86" s="265">
        <v>46029</v>
      </c>
      <c r="B86" s="16" t="s">
        <v>16</v>
      </c>
      <c r="C86" s="17" t="s">
        <v>18</v>
      </c>
      <c r="D86" s="17" t="s">
        <v>19</v>
      </c>
      <c r="E86" s="17" t="s">
        <v>176</v>
      </c>
      <c r="F86" s="17"/>
      <c r="G86" s="17" t="s">
        <v>177</v>
      </c>
      <c r="H86" s="50" t="s">
        <v>17</v>
      </c>
      <c r="I86" s="17" t="s">
        <v>23</v>
      </c>
      <c r="J86" s="20"/>
      <c r="K86" s="15"/>
      <c r="L86" s="15"/>
      <c r="M86" s="15"/>
      <c r="N86" s="15"/>
      <c r="O86" s="15"/>
      <c r="P86" s="15"/>
      <c r="Q86" s="15"/>
    </row>
    <row r="87" spans="1:17" ht="79.2">
      <c r="A87" s="266"/>
      <c r="B87" s="16" t="s">
        <v>16</v>
      </c>
      <c r="C87" s="17" t="s">
        <v>18</v>
      </c>
      <c r="D87" s="17" t="s">
        <v>19</v>
      </c>
      <c r="E87" s="17" t="s">
        <v>178</v>
      </c>
      <c r="F87" s="17"/>
      <c r="G87" s="17" t="s">
        <v>179</v>
      </c>
      <c r="H87" s="50" t="s">
        <v>22</v>
      </c>
      <c r="I87" s="17" t="s">
        <v>23</v>
      </c>
      <c r="J87" s="20"/>
      <c r="K87" s="15"/>
      <c r="L87" s="15"/>
      <c r="M87" s="15"/>
      <c r="N87" s="15"/>
      <c r="O87" s="15"/>
      <c r="P87" s="15"/>
      <c r="Q87" s="15"/>
    </row>
    <row r="88" spans="1:17" ht="13.2">
      <c r="A88" s="266"/>
      <c r="B88" s="16" t="s">
        <v>16</v>
      </c>
      <c r="C88" s="17"/>
      <c r="D88" s="17"/>
      <c r="E88" s="17"/>
      <c r="F88" s="17"/>
      <c r="G88" s="17"/>
      <c r="H88" s="50" t="s">
        <v>24</v>
      </c>
      <c r="I88" s="17"/>
      <c r="J88" s="20"/>
      <c r="K88" s="15"/>
      <c r="L88" s="15"/>
      <c r="M88" s="15"/>
      <c r="N88" s="15"/>
      <c r="O88" s="15"/>
      <c r="P88" s="15"/>
      <c r="Q88" s="15"/>
    </row>
    <row r="89" spans="1:17" ht="13.2">
      <c r="A89" s="266"/>
      <c r="B89" s="16" t="s">
        <v>16</v>
      </c>
      <c r="C89" s="17"/>
      <c r="D89" s="17"/>
      <c r="E89" s="17"/>
      <c r="F89" s="17"/>
      <c r="G89" s="17"/>
      <c r="H89" s="50" t="s">
        <v>25</v>
      </c>
      <c r="I89" s="17"/>
      <c r="J89" s="20"/>
      <c r="K89" s="15"/>
      <c r="L89" s="15"/>
      <c r="M89" s="15"/>
      <c r="N89" s="15"/>
      <c r="O89" s="15"/>
      <c r="P89" s="15"/>
      <c r="Q89" s="15"/>
    </row>
    <row r="90" spans="1:17" ht="13.2">
      <c r="A90" s="266"/>
      <c r="B90" s="16" t="s">
        <v>16</v>
      </c>
      <c r="C90" s="17"/>
      <c r="D90" s="17"/>
      <c r="E90" s="17"/>
      <c r="F90" s="17"/>
      <c r="G90" s="17"/>
      <c r="H90" s="70" t="s">
        <v>26</v>
      </c>
      <c r="I90" s="17"/>
      <c r="J90" s="17"/>
      <c r="K90" s="22"/>
      <c r="L90" s="22"/>
      <c r="M90" s="22"/>
      <c r="N90" s="22"/>
      <c r="O90" s="22"/>
      <c r="P90" s="22"/>
      <c r="Q90" s="22"/>
    </row>
    <row r="91" spans="1:17" ht="13.2">
      <c r="A91" s="266"/>
      <c r="B91" s="16" t="s">
        <v>16</v>
      </c>
      <c r="C91" s="17"/>
      <c r="D91" s="17"/>
      <c r="E91" s="17"/>
      <c r="F91" s="17"/>
      <c r="G91" s="17"/>
      <c r="H91" s="50" t="s">
        <v>27</v>
      </c>
      <c r="I91" s="17"/>
      <c r="J91" s="20"/>
      <c r="K91" s="15"/>
      <c r="L91" s="15"/>
      <c r="M91" s="15"/>
      <c r="N91" s="15"/>
      <c r="O91" s="15"/>
      <c r="P91" s="15"/>
      <c r="Q91" s="15"/>
    </row>
    <row r="92" spans="1:17" ht="13.2">
      <c r="A92" s="266"/>
      <c r="B92" s="16" t="s">
        <v>16</v>
      </c>
      <c r="C92" s="17"/>
      <c r="D92" s="17"/>
      <c r="E92" s="17"/>
      <c r="F92" s="17"/>
      <c r="G92" s="17"/>
      <c r="H92" s="50" t="s">
        <v>28</v>
      </c>
      <c r="I92" s="17"/>
      <c r="J92" s="20"/>
      <c r="K92" s="15"/>
      <c r="L92" s="15"/>
      <c r="M92" s="15"/>
      <c r="N92" s="15"/>
      <c r="O92" s="15"/>
      <c r="P92" s="15"/>
      <c r="Q92" s="15"/>
    </row>
    <row r="93" spans="1:17" ht="13.8">
      <c r="A93" s="266"/>
      <c r="B93" s="16" t="s">
        <v>16</v>
      </c>
      <c r="C93" s="17"/>
      <c r="D93" s="17"/>
      <c r="E93" s="17"/>
      <c r="F93" s="21"/>
      <c r="G93" s="17"/>
      <c r="H93" s="50" t="s">
        <v>29</v>
      </c>
      <c r="I93" s="17"/>
      <c r="J93" s="20"/>
      <c r="K93" s="15"/>
      <c r="L93" s="15"/>
      <c r="M93" s="15"/>
      <c r="N93" s="15"/>
      <c r="O93" s="15"/>
      <c r="P93" s="15"/>
      <c r="Q93" s="15"/>
    </row>
    <row r="94" spans="1:17" ht="13.2">
      <c r="A94" s="266"/>
      <c r="B94" s="16" t="s">
        <v>16</v>
      </c>
      <c r="C94" s="17"/>
      <c r="D94" s="17"/>
      <c r="E94" s="17"/>
      <c r="F94" s="17"/>
      <c r="G94" s="17"/>
      <c r="H94" s="50" t="s">
        <v>30</v>
      </c>
      <c r="I94" s="17"/>
      <c r="J94" s="20"/>
      <c r="K94" s="15"/>
      <c r="L94" s="15"/>
      <c r="M94" s="15"/>
      <c r="N94" s="15"/>
      <c r="O94" s="15"/>
      <c r="P94" s="15"/>
      <c r="Q94" s="15"/>
    </row>
    <row r="95" spans="1:17" ht="13.2">
      <c r="A95" s="266"/>
      <c r="B95" s="16" t="s">
        <v>16</v>
      </c>
      <c r="C95" s="17"/>
      <c r="D95" s="17"/>
      <c r="E95" s="17"/>
      <c r="F95" s="17"/>
      <c r="G95" s="17"/>
      <c r="H95" s="50" t="s">
        <v>34</v>
      </c>
      <c r="I95" s="17"/>
      <c r="J95" s="20"/>
      <c r="K95" s="15"/>
      <c r="L95" s="15"/>
      <c r="M95" s="15"/>
      <c r="N95" s="15"/>
      <c r="O95" s="15"/>
      <c r="P95" s="15"/>
      <c r="Q95" s="15"/>
    </row>
    <row r="96" spans="1:17" ht="13.2">
      <c r="A96" s="266"/>
      <c r="B96" s="16" t="s">
        <v>16</v>
      </c>
      <c r="C96" s="17"/>
      <c r="D96" s="17"/>
      <c r="E96" s="17"/>
      <c r="F96" s="17"/>
      <c r="G96" s="17"/>
      <c r="H96" s="70" t="s">
        <v>35</v>
      </c>
      <c r="I96" s="17"/>
      <c r="J96" s="17"/>
      <c r="K96" s="22"/>
      <c r="L96" s="22"/>
      <c r="M96" s="22"/>
      <c r="N96" s="22"/>
      <c r="O96" s="22"/>
      <c r="P96" s="22"/>
      <c r="Q96" s="22"/>
    </row>
    <row r="97" spans="1:17" ht="13.2">
      <c r="A97" s="266"/>
      <c r="B97" s="16" t="s">
        <v>16</v>
      </c>
      <c r="C97" s="17"/>
      <c r="D97" s="17"/>
      <c r="E97" s="17"/>
      <c r="F97" s="17"/>
      <c r="G97" s="17"/>
      <c r="H97" s="50" t="s">
        <v>36</v>
      </c>
      <c r="I97" s="17"/>
      <c r="J97" s="20"/>
      <c r="K97" s="15"/>
      <c r="L97" s="15"/>
      <c r="M97" s="15"/>
      <c r="N97" s="15"/>
      <c r="O97" s="15"/>
      <c r="P97" s="15"/>
      <c r="Q97" s="15"/>
    </row>
    <row r="98" spans="1:17" ht="13.2">
      <c r="A98" s="266"/>
      <c r="B98" s="16" t="s">
        <v>16</v>
      </c>
      <c r="C98" s="17"/>
      <c r="D98" s="17"/>
      <c r="E98" s="17"/>
      <c r="F98" s="17"/>
      <c r="G98" s="17"/>
      <c r="H98" s="50" t="s">
        <v>37</v>
      </c>
      <c r="I98" s="17"/>
      <c r="J98" s="20"/>
      <c r="K98" s="15"/>
      <c r="L98" s="15"/>
      <c r="M98" s="15"/>
      <c r="N98" s="15"/>
      <c r="O98" s="15"/>
      <c r="P98" s="15"/>
      <c r="Q98" s="15"/>
    </row>
    <row r="99" spans="1:17" ht="13.2">
      <c r="A99" s="267"/>
      <c r="B99" s="16" t="s">
        <v>16</v>
      </c>
      <c r="C99" s="17"/>
      <c r="D99" s="17"/>
      <c r="E99" s="17"/>
      <c r="F99" s="17"/>
      <c r="G99" s="17"/>
      <c r="H99" s="50" t="s">
        <v>38</v>
      </c>
      <c r="I99" s="17"/>
      <c r="J99" s="20"/>
      <c r="K99" s="15"/>
      <c r="L99" s="15"/>
      <c r="M99" s="15"/>
      <c r="N99" s="15"/>
      <c r="O99" s="15"/>
      <c r="P99" s="15"/>
      <c r="Q99" s="15"/>
    </row>
    <row r="100" spans="1:17" ht="13.2">
      <c r="A100" s="265">
        <v>46030</v>
      </c>
      <c r="B100" s="16" t="s">
        <v>78</v>
      </c>
      <c r="C100" s="17"/>
      <c r="D100" s="17"/>
      <c r="E100" s="17"/>
      <c r="F100" s="17"/>
      <c r="G100" s="17"/>
      <c r="H100" s="50" t="s">
        <v>17</v>
      </c>
      <c r="I100" s="17"/>
      <c r="J100" s="20"/>
      <c r="K100" s="15"/>
      <c r="L100" s="15"/>
      <c r="M100" s="15"/>
      <c r="N100" s="15"/>
      <c r="O100" s="15"/>
      <c r="P100" s="15"/>
      <c r="Q100" s="15"/>
    </row>
    <row r="101" spans="1:17" ht="17.25" customHeight="1">
      <c r="A101" s="266"/>
      <c r="B101" s="16" t="s">
        <v>78</v>
      </c>
      <c r="C101" s="17"/>
      <c r="D101" s="17"/>
      <c r="E101" s="17"/>
      <c r="F101" s="17"/>
      <c r="G101" s="17"/>
      <c r="H101" s="50" t="s">
        <v>22</v>
      </c>
      <c r="I101" s="17"/>
      <c r="J101" s="20"/>
      <c r="K101" s="15"/>
      <c r="L101" s="15"/>
      <c r="M101" s="15"/>
      <c r="N101" s="15"/>
      <c r="O101" s="15"/>
      <c r="P101" s="15"/>
      <c r="Q101" s="15"/>
    </row>
    <row r="102" spans="1:17" ht="17.25" customHeight="1">
      <c r="A102" s="266"/>
      <c r="B102" s="16" t="s">
        <v>78</v>
      </c>
      <c r="C102" s="17" t="s">
        <v>68</v>
      </c>
      <c r="D102" s="17" t="s">
        <v>19</v>
      </c>
      <c r="E102" s="17"/>
      <c r="F102" s="17"/>
      <c r="G102" s="17" t="s">
        <v>180</v>
      </c>
      <c r="H102" s="50" t="s">
        <v>24</v>
      </c>
      <c r="I102" s="17"/>
      <c r="J102" s="20"/>
      <c r="K102" s="15"/>
      <c r="L102" s="15"/>
      <c r="M102" s="15"/>
      <c r="N102" s="15"/>
      <c r="O102" s="15"/>
      <c r="P102" s="15"/>
      <c r="Q102" s="15"/>
    </row>
    <row r="103" spans="1:17" ht="13.8">
      <c r="A103" s="266"/>
      <c r="B103" s="16" t="s">
        <v>78</v>
      </c>
      <c r="C103" s="17"/>
      <c r="D103" s="17"/>
      <c r="E103" s="21"/>
      <c r="F103" s="45"/>
      <c r="G103" s="17"/>
      <c r="H103" s="50" t="s">
        <v>25</v>
      </c>
      <c r="I103" s="17"/>
      <c r="J103" s="20"/>
      <c r="K103" s="15"/>
      <c r="L103" s="15"/>
      <c r="M103" s="15"/>
      <c r="N103" s="15"/>
      <c r="O103" s="15"/>
      <c r="P103" s="15"/>
      <c r="Q103" s="15"/>
    </row>
    <row r="104" spans="1:17" ht="13.2">
      <c r="A104" s="266"/>
      <c r="B104" s="16" t="s">
        <v>78</v>
      </c>
      <c r="C104" s="17"/>
      <c r="D104" s="17"/>
      <c r="E104" s="17"/>
      <c r="F104" s="17"/>
      <c r="G104" s="17"/>
      <c r="H104" s="50" t="s">
        <v>26</v>
      </c>
      <c r="I104" s="17"/>
      <c r="J104" s="20"/>
      <c r="K104" s="15"/>
      <c r="L104" s="15"/>
      <c r="M104" s="15"/>
      <c r="N104" s="15"/>
      <c r="O104" s="15"/>
      <c r="P104" s="15"/>
      <c r="Q104" s="15"/>
    </row>
    <row r="105" spans="1:17" ht="13.2">
      <c r="A105" s="266"/>
      <c r="B105" s="16" t="s">
        <v>78</v>
      </c>
      <c r="C105" s="17"/>
      <c r="D105" s="17"/>
      <c r="E105" s="17"/>
      <c r="F105" s="17"/>
      <c r="G105" s="17"/>
      <c r="H105" s="50" t="s">
        <v>27</v>
      </c>
      <c r="I105" s="17"/>
      <c r="J105" s="20"/>
      <c r="K105" s="15"/>
      <c r="L105" s="15"/>
      <c r="M105" s="15"/>
      <c r="N105" s="15"/>
      <c r="O105" s="15"/>
      <c r="P105" s="15"/>
      <c r="Q105" s="15"/>
    </row>
    <row r="106" spans="1:17" ht="13.2">
      <c r="A106" s="266"/>
      <c r="B106" s="16" t="s">
        <v>78</v>
      </c>
      <c r="C106" s="17"/>
      <c r="D106" s="17"/>
      <c r="E106" s="17"/>
      <c r="F106" s="17"/>
      <c r="G106" s="17"/>
      <c r="H106" s="50" t="s">
        <v>28</v>
      </c>
      <c r="I106" s="17"/>
      <c r="J106" s="20"/>
      <c r="K106" s="15"/>
      <c r="L106" s="15"/>
      <c r="M106" s="15"/>
      <c r="N106" s="15"/>
      <c r="O106" s="15"/>
      <c r="P106" s="15"/>
      <c r="Q106" s="15"/>
    </row>
    <row r="107" spans="1:17" ht="13.2">
      <c r="A107" s="266"/>
      <c r="B107" s="16" t="s">
        <v>78</v>
      </c>
      <c r="C107" s="17"/>
      <c r="D107" s="17"/>
      <c r="E107" s="17"/>
      <c r="F107" s="17"/>
      <c r="G107" s="17"/>
      <c r="H107" s="50" t="s">
        <v>29</v>
      </c>
      <c r="I107" s="17"/>
      <c r="J107" s="20"/>
      <c r="K107" s="15"/>
      <c r="L107" s="15"/>
      <c r="M107" s="15"/>
      <c r="N107" s="15"/>
      <c r="O107" s="15"/>
      <c r="P107" s="15"/>
      <c r="Q107" s="15"/>
    </row>
    <row r="108" spans="1:17" ht="13.2">
      <c r="A108" s="266"/>
      <c r="B108" s="16" t="s">
        <v>78</v>
      </c>
      <c r="C108" s="17"/>
      <c r="D108" s="17"/>
      <c r="E108" s="17"/>
      <c r="F108" s="17"/>
      <c r="G108" s="17"/>
      <c r="H108" s="70" t="s">
        <v>30</v>
      </c>
      <c r="I108" s="17"/>
      <c r="J108" s="17"/>
      <c r="K108" s="22"/>
      <c r="L108" s="22"/>
      <c r="M108" s="22"/>
      <c r="N108" s="22"/>
      <c r="O108" s="22"/>
      <c r="P108" s="22"/>
      <c r="Q108" s="22"/>
    </row>
    <row r="109" spans="1:17" ht="13.2">
      <c r="A109" s="266"/>
      <c r="B109" s="16" t="s">
        <v>78</v>
      </c>
      <c r="C109" s="17"/>
      <c r="D109" s="17"/>
      <c r="E109" s="17"/>
      <c r="F109" s="17"/>
      <c r="G109" s="16"/>
      <c r="H109" s="50" t="s">
        <v>34</v>
      </c>
      <c r="I109" s="17"/>
      <c r="J109" s="20"/>
      <c r="K109" s="15"/>
      <c r="L109" s="15"/>
      <c r="M109" s="15"/>
      <c r="N109" s="15"/>
      <c r="O109" s="15"/>
      <c r="P109" s="15"/>
      <c r="Q109" s="15"/>
    </row>
    <row r="110" spans="1:17" ht="13.2">
      <c r="A110" s="266"/>
      <c r="B110" s="16" t="s">
        <v>78</v>
      </c>
      <c r="C110" s="17"/>
      <c r="D110" s="17"/>
      <c r="E110" s="17"/>
      <c r="F110" s="17"/>
      <c r="G110" s="17"/>
      <c r="H110" s="50" t="s">
        <v>35</v>
      </c>
      <c r="I110" s="17"/>
      <c r="J110" s="20"/>
      <c r="K110" s="15"/>
      <c r="L110" s="15"/>
      <c r="M110" s="15"/>
      <c r="N110" s="15"/>
      <c r="O110" s="15"/>
      <c r="P110" s="15"/>
      <c r="Q110" s="15"/>
    </row>
    <row r="111" spans="1:17" ht="13.2">
      <c r="A111" s="266"/>
      <c r="B111" s="16" t="s">
        <v>78</v>
      </c>
      <c r="C111" s="17"/>
      <c r="D111" s="17"/>
      <c r="E111" s="17"/>
      <c r="F111" s="17"/>
      <c r="G111" s="16"/>
      <c r="H111" s="50" t="s">
        <v>36</v>
      </c>
      <c r="I111" s="17"/>
      <c r="J111" s="20"/>
      <c r="K111" s="15"/>
      <c r="L111" s="15"/>
      <c r="M111" s="15"/>
      <c r="N111" s="15"/>
      <c r="O111" s="15"/>
      <c r="P111" s="15"/>
      <c r="Q111" s="15"/>
    </row>
    <row r="112" spans="1:17" ht="13.2">
      <c r="A112" s="266"/>
      <c r="B112" s="16" t="s">
        <v>78</v>
      </c>
      <c r="C112" s="17"/>
      <c r="D112" s="17"/>
      <c r="E112" s="17"/>
      <c r="F112" s="17"/>
      <c r="G112" s="17"/>
      <c r="H112" s="50" t="s">
        <v>37</v>
      </c>
      <c r="I112" s="17"/>
      <c r="J112" s="20"/>
      <c r="K112" s="15"/>
      <c r="L112" s="15"/>
      <c r="M112" s="15"/>
      <c r="N112" s="15"/>
      <c r="O112" s="15"/>
      <c r="P112" s="15"/>
      <c r="Q112" s="15"/>
    </row>
    <row r="113" spans="1:17" ht="13.2">
      <c r="A113" s="267"/>
      <c r="B113" s="16" t="s">
        <v>78</v>
      </c>
      <c r="C113" s="17"/>
      <c r="D113" s="17"/>
      <c r="E113" s="17"/>
      <c r="F113" s="17"/>
      <c r="G113" s="17"/>
      <c r="H113" s="50" t="s">
        <v>38</v>
      </c>
      <c r="I113" s="17"/>
      <c r="J113" s="20"/>
      <c r="K113" s="15"/>
      <c r="L113" s="15"/>
      <c r="M113" s="15"/>
      <c r="N113" s="15"/>
      <c r="O113" s="15"/>
      <c r="P113" s="15"/>
      <c r="Q113" s="15"/>
    </row>
    <row r="114" spans="1:17" ht="13.2">
      <c r="A114" s="265">
        <v>46031</v>
      </c>
      <c r="B114" s="16" t="s">
        <v>16</v>
      </c>
      <c r="C114" s="17"/>
      <c r="D114" s="17"/>
      <c r="E114" s="17"/>
      <c r="F114" s="17"/>
      <c r="G114" s="17"/>
      <c r="H114" s="50" t="s">
        <v>17</v>
      </c>
      <c r="I114" s="17"/>
      <c r="J114" s="20"/>
      <c r="K114" s="15"/>
      <c r="L114" s="15"/>
      <c r="M114" s="15"/>
      <c r="N114" s="15"/>
      <c r="O114" s="15"/>
      <c r="P114" s="15"/>
      <c r="Q114" s="15"/>
    </row>
    <row r="115" spans="1:17" ht="15.75" customHeight="1">
      <c r="A115" s="266"/>
      <c r="B115" s="16" t="s">
        <v>16</v>
      </c>
      <c r="C115" s="17" t="s">
        <v>18</v>
      </c>
      <c r="D115" s="17" t="s">
        <v>19</v>
      </c>
      <c r="E115" s="17" t="s">
        <v>181</v>
      </c>
      <c r="F115" s="17"/>
      <c r="G115" s="17" t="s">
        <v>182</v>
      </c>
      <c r="H115" s="50" t="s">
        <v>22</v>
      </c>
      <c r="I115" s="17" t="s">
        <v>43</v>
      </c>
      <c r="J115" s="20"/>
      <c r="K115" s="15"/>
      <c r="L115" s="15"/>
      <c r="M115" s="15"/>
      <c r="N115" s="15"/>
      <c r="O115" s="15"/>
      <c r="P115" s="15"/>
      <c r="Q115" s="15"/>
    </row>
    <row r="116" spans="1:17" ht="13.2">
      <c r="A116" s="266"/>
      <c r="B116" s="16" t="s">
        <v>16</v>
      </c>
      <c r="C116" s="17"/>
      <c r="D116" s="17"/>
      <c r="E116" s="17"/>
      <c r="F116" s="17"/>
      <c r="G116" s="17"/>
      <c r="H116" s="50" t="s">
        <v>24</v>
      </c>
      <c r="I116" s="17"/>
      <c r="J116" s="20"/>
      <c r="K116" s="15"/>
      <c r="L116" s="15"/>
      <c r="M116" s="15"/>
      <c r="N116" s="15"/>
      <c r="O116" s="15"/>
      <c r="P116" s="15"/>
      <c r="Q116" s="15"/>
    </row>
    <row r="117" spans="1:17" ht="13.2">
      <c r="A117" s="266"/>
      <c r="B117" s="16" t="s">
        <v>16</v>
      </c>
      <c r="C117" s="17"/>
      <c r="D117" s="17"/>
      <c r="E117" s="17"/>
      <c r="F117" s="17"/>
      <c r="G117" s="17"/>
      <c r="H117" s="50" t="s">
        <v>25</v>
      </c>
      <c r="I117" s="17"/>
      <c r="J117" s="20"/>
      <c r="K117" s="15"/>
      <c r="L117" s="15"/>
      <c r="M117" s="15"/>
      <c r="N117" s="15"/>
      <c r="O117" s="15"/>
      <c r="P117" s="15"/>
      <c r="Q117" s="15"/>
    </row>
    <row r="118" spans="1:17" ht="13.2">
      <c r="A118" s="266"/>
      <c r="B118" s="16" t="s">
        <v>16</v>
      </c>
      <c r="C118" s="17"/>
      <c r="D118" s="17"/>
      <c r="E118" s="17"/>
      <c r="F118" s="17"/>
      <c r="G118" s="17"/>
      <c r="H118" s="50" t="s">
        <v>26</v>
      </c>
      <c r="I118" s="17"/>
      <c r="J118" s="20"/>
      <c r="K118" s="15"/>
      <c r="L118" s="15"/>
      <c r="M118" s="15"/>
      <c r="N118" s="15"/>
      <c r="O118" s="15"/>
      <c r="P118" s="15"/>
      <c r="Q118" s="15"/>
    </row>
    <row r="119" spans="1:17" ht="13.2">
      <c r="A119" s="266"/>
      <c r="B119" s="16" t="s">
        <v>16</v>
      </c>
      <c r="C119" s="17"/>
      <c r="D119" s="17"/>
      <c r="E119" s="17"/>
      <c r="F119" s="17"/>
      <c r="G119" s="17"/>
      <c r="H119" s="70" t="s">
        <v>27</v>
      </c>
      <c r="I119" s="17"/>
      <c r="J119" s="17"/>
      <c r="K119" s="22"/>
      <c r="L119" s="22"/>
      <c r="M119" s="22"/>
      <c r="N119" s="22"/>
      <c r="O119" s="22"/>
      <c r="P119" s="22"/>
      <c r="Q119" s="22"/>
    </row>
    <row r="120" spans="1:17" ht="13.2">
      <c r="A120" s="266"/>
      <c r="B120" s="16" t="s">
        <v>16</v>
      </c>
      <c r="C120" s="17"/>
      <c r="D120" s="17"/>
      <c r="E120" s="17"/>
      <c r="F120" s="17"/>
      <c r="G120" s="17"/>
      <c r="H120" s="50" t="s">
        <v>28</v>
      </c>
      <c r="I120" s="17"/>
      <c r="J120" s="20"/>
      <c r="K120" s="15"/>
      <c r="L120" s="15"/>
      <c r="M120" s="15"/>
      <c r="N120" s="15"/>
      <c r="O120" s="15"/>
      <c r="P120" s="15"/>
      <c r="Q120" s="15"/>
    </row>
    <row r="121" spans="1:17" ht="13.2">
      <c r="A121" s="266"/>
      <c r="B121" s="16" t="s">
        <v>16</v>
      </c>
      <c r="C121" s="17"/>
      <c r="D121" s="17"/>
      <c r="E121" s="46"/>
      <c r="F121" s="46"/>
      <c r="G121" s="17"/>
      <c r="H121" s="50" t="s">
        <v>29</v>
      </c>
      <c r="I121" s="17"/>
      <c r="J121" s="47"/>
      <c r="K121" s="48"/>
      <c r="L121" s="48"/>
      <c r="M121" s="48"/>
      <c r="N121" s="48"/>
      <c r="O121" s="48"/>
      <c r="P121" s="48"/>
      <c r="Q121" s="48"/>
    </row>
    <row r="122" spans="1:17" ht="13.2">
      <c r="A122" s="266"/>
      <c r="B122" s="16" t="s">
        <v>16</v>
      </c>
      <c r="C122" s="17"/>
      <c r="D122" s="17"/>
      <c r="E122" s="17"/>
      <c r="F122" s="17"/>
      <c r="G122" s="17"/>
      <c r="H122" s="50" t="s">
        <v>30</v>
      </c>
      <c r="I122" s="17"/>
      <c r="J122" s="20"/>
      <c r="K122" s="15"/>
      <c r="L122" s="15"/>
      <c r="M122" s="15"/>
      <c r="N122" s="15"/>
      <c r="O122" s="15"/>
      <c r="P122" s="15"/>
      <c r="Q122" s="15"/>
    </row>
    <row r="123" spans="1:17" ht="13.2">
      <c r="A123" s="266"/>
      <c r="B123" s="16" t="s">
        <v>16</v>
      </c>
      <c r="C123" s="17"/>
      <c r="D123" s="17"/>
      <c r="E123" s="17"/>
      <c r="F123" s="17"/>
      <c r="G123" s="17"/>
      <c r="H123" s="50" t="s">
        <v>34</v>
      </c>
      <c r="I123" s="17"/>
      <c r="J123" s="20"/>
      <c r="K123" s="15"/>
      <c r="L123" s="15"/>
      <c r="M123" s="15"/>
      <c r="N123" s="15"/>
      <c r="O123" s="15"/>
      <c r="P123" s="15"/>
      <c r="Q123" s="15"/>
    </row>
    <row r="124" spans="1:17" ht="13.2">
      <c r="A124" s="266"/>
      <c r="B124" s="16" t="s">
        <v>16</v>
      </c>
      <c r="C124" s="17"/>
      <c r="D124" s="17"/>
      <c r="E124" s="17"/>
      <c r="F124" s="17"/>
      <c r="G124" s="17"/>
      <c r="H124" s="50" t="s">
        <v>35</v>
      </c>
      <c r="I124" s="17"/>
      <c r="J124" s="20"/>
      <c r="K124" s="15"/>
      <c r="L124" s="15"/>
      <c r="M124" s="15"/>
      <c r="N124" s="15"/>
      <c r="O124" s="15"/>
      <c r="P124" s="15"/>
      <c r="Q124" s="15"/>
    </row>
    <row r="125" spans="1:17" ht="17.25" customHeight="1">
      <c r="A125" s="266"/>
      <c r="B125" s="16" t="s">
        <v>16</v>
      </c>
      <c r="C125" s="17"/>
      <c r="D125" s="17"/>
      <c r="E125" s="17"/>
      <c r="F125" s="17"/>
      <c r="G125" s="17"/>
      <c r="H125" s="50" t="s">
        <v>36</v>
      </c>
      <c r="I125" s="17"/>
      <c r="J125" s="20"/>
      <c r="K125" s="15"/>
      <c r="L125" s="15"/>
      <c r="M125" s="15"/>
      <c r="N125" s="15"/>
      <c r="O125" s="15"/>
      <c r="P125" s="15"/>
      <c r="Q125" s="15"/>
    </row>
    <row r="126" spans="1:17" ht="13.2">
      <c r="A126" s="266"/>
      <c r="B126" s="16" t="s">
        <v>16</v>
      </c>
      <c r="C126" s="17"/>
      <c r="D126" s="17"/>
      <c r="E126" s="17"/>
      <c r="F126" s="17"/>
      <c r="G126" s="17"/>
      <c r="H126" s="50" t="s">
        <v>37</v>
      </c>
      <c r="I126" s="17"/>
      <c r="J126" s="20"/>
      <c r="K126" s="15"/>
      <c r="L126" s="15"/>
      <c r="M126" s="15"/>
      <c r="N126" s="15"/>
      <c r="O126" s="15"/>
      <c r="P126" s="15"/>
      <c r="Q126" s="15"/>
    </row>
    <row r="127" spans="1:17" ht="18" customHeight="1">
      <c r="A127" s="267"/>
      <c r="B127" s="16" t="s">
        <v>16</v>
      </c>
      <c r="C127" s="17"/>
      <c r="D127" s="17"/>
      <c r="E127" s="17"/>
      <c r="F127" s="21"/>
      <c r="G127" s="17"/>
      <c r="H127" s="50" t="s">
        <v>38</v>
      </c>
      <c r="I127" s="17"/>
      <c r="J127" s="20"/>
      <c r="K127" s="15"/>
      <c r="L127" s="15"/>
      <c r="M127" s="15"/>
      <c r="N127" s="15"/>
      <c r="O127" s="15"/>
      <c r="P127" s="15"/>
      <c r="Q127" s="15"/>
    </row>
    <row r="128" spans="1:17" ht="13.2">
      <c r="A128" s="265">
        <v>46032</v>
      </c>
      <c r="B128" s="16" t="s">
        <v>78</v>
      </c>
      <c r="C128" s="17"/>
      <c r="D128" s="17"/>
      <c r="E128" s="17"/>
      <c r="F128" s="17"/>
      <c r="G128" s="17"/>
      <c r="H128" s="50" t="s">
        <v>17</v>
      </c>
      <c r="I128" s="17"/>
      <c r="J128" s="20"/>
      <c r="K128" s="15"/>
      <c r="L128" s="15"/>
      <c r="M128" s="15"/>
      <c r="N128" s="15"/>
      <c r="O128" s="15"/>
      <c r="P128" s="15"/>
      <c r="Q128" s="15"/>
    </row>
    <row r="129" spans="1:17" ht="13.2">
      <c r="A129" s="266"/>
      <c r="B129" s="16" t="s">
        <v>78</v>
      </c>
      <c r="C129" s="17"/>
      <c r="D129" s="17"/>
      <c r="E129" s="17"/>
      <c r="F129" s="17"/>
      <c r="G129" s="17"/>
      <c r="H129" s="50" t="s">
        <v>22</v>
      </c>
      <c r="I129" s="17"/>
      <c r="J129" s="20"/>
      <c r="K129" s="15"/>
      <c r="L129" s="15"/>
      <c r="M129" s="15"/>
      <c r="N129" s="15"/>
      <c r="O129" s="15"/>
      <c r="P129" s="15"/>
      <c r="Q129" s="15"/>
    </row>
    <row r="130" spans="1:17" ht="13.2">
      <c r="A130" s="266"/>
      <c r="B130" s="16" t="s">
        <v>78</v>
      </c>
      <c r="C130" s="17"/>
      <c r="D130" s="17"/>
      <c r="E130" s="17"/>
      <c r="F130" s="17"/>
      <c r="G130" s="17"/>
      <c r="H130" s="50" t="s">
        <v>24</v>
      </c>
      <c r="I130" s="17"/>
      <c r="J130" s="20"/>
      <c r="K130" s="15"/>
      <c r="L130" s="15"/>
      <c r="M130" s="15"/>
      <c r="N130" s="15"/>
      <c r="O130" s="15"/>
      <c r="P130" s="15"/>
      <c r="Q130" s="15"/>
    </row>
    <row r="131" spans="1:17" ht="13.2">
      <c r="A131" s="266"/>
      <c r="B131" s="16" t="s">
        <v>78</v>
      </c>
      <c r="C131" s="17"/>
      <c r="D131" s="17"/>
      <c r="E131" s="17"/>
      <c r="F131" s="17"/>
      <c r="G131" s="17"/>
      <c r="H131" s="50" t="s">
        <v>25</v>
      </c>
      <c r="I131" s="17"/>
      <c r="J131" s="20"/>
      <c r="K131" s="15"/>
      <c r="L131" s="15"/>
      <c r="M131" s="15"/>
      <c r="N131" s="15"/>
      <c r="O131" s="15"/>
      <c r="P131" s="15"/>
      <c r="Q131" s="15"/>
    </row>
    <row r="132" spans="1:17" ht="13.2">
      <c r="A132" s="266"/>
      <c r="B132" s="16" t="s">
        <v>16</v>
      </c>
      <c r="C132" s="17"/>
      <c r="D132" s="17"/>
      <c r="E132" s="17"/>
      <c r="F132" s="17"/>
      <c r="G132" s="16"/>
      <c r="H132" s="50" t="s">
        <v>26</v>
      </c>
      <c r="I132" s="17"/>
      <c r="J132" s="20"/>
      <c r="K132" s="15"/>
      <c r="L132" s="15"/>
      <c r="M132" s="15"/>
      <c r="N132" s="15"/>
      <c r="O132" s="15"/>
      <c r="P132" s="15"/>
      <c r="Q132" s="15"/>
    </row>
    <row r="133" spans="1:17" ht="13.2">
      <c r="A133" s="266"/>
      <c r="B133" s="16" t="s">
        <v>16</v>
      </c>
      <c r="C133" s="17"/>
      <c r="D133" s="17"/>
      <c r="E133" s="17"/>
      <c r="F133" s="17"/>
      <c r="G133" s="17"/>
      <c r="H133" s="50" t="s">
        <v>27</v>
      </c>
      <c r="I133" s="17"/>
      <c r="J133" s="20"/>
      <c r="K133" s="15"/>
      <c r="L133" s="15"/>
      <c r="M133" s="15"/>
      <c r="N133" s="15"/>
      <c r="O133" s="15"/>
      <c r="P133" s="15"/>
      <c r="Q133" s="15"/>
    </row>
    <row r="134" spans="1:17" ht="13.2">
      <c r="A134" s="266"/>
      <c r="B134" s="16" t="s">
        <v>16</v>
      </c>
      <c r="C134" s="17"/>
      <c r="D134" s="17"/>
      <c r="E134" s="17"/>
      <c r="F134" s="17"/>
      <c r="G134" s="17"/>
      <c r="H134" s="50" t="s">
        <v>28</v>
      </c>
      <c r="I134" s="17"/>
      <c r="J134" s="20"/>
      <c r="K134" s="15"/>
      <c r="L134" s="15"/>
      <c r="M134" s="15"/>
      <c r="N134" s="15"/>
      <c r="O134" s="15"/>
      <c r="P134" s="15"/>
      <c r="Q134" s="15"/>
    </row>
    <row r="135" spans="1:17" ht="66">
      <c r="A135" s="266"/>
      <c r="B135" s="16" t="s">
        <v>16</v>
      </c>
      <c r="C135" s="17" t="s">
        <v>18</v>
      </c>
      <c r="D135" s="17" t="s">
        <v>19</v>
      </c>
      <c r="E135" s="17" t="s">
        <v>127</v>
      </c>
      <c r="F135" s="17"/>
      <c r="G135" s="17" t="s">
        <v>183</v>
      </c>
      <c r="H135" s="50" t="s">
        <v>29</v>
      </c>
      <c r="I135" s="17" t="s">
        <v>23</v>
      </c>
      <c r="J135" s="20"/>
      <c r="K135" s="15"/>
      <c r="L135" s="15"/>
      <c r="M135" s="15"/>
      <c r="N135" s="15"/>
      <c r="O135" s="15"/>
      <c r="P135" s="15"/>
      <c r="Q135" s="15"/>
    </row>
    <row r="136" spans="1:17" ht="13.2">
      <c r="A136" s="266"/>
      <c r="B136" s="16" t="s">
        <v>16</v>
      </c>
      <c r="C136" s="17"/>
      <c r="D136" s="17"/>
      <c r="E136" s="17"/>
      <c r="F136" s="17"/>
      <c r="G136" s="17"/>
      <c r="H136" s="50" t="s">
        <v>30</v>
      </c>
      <c r="I136" s="17"/>
      <c r="J136" s="20"/>
      <c r="K136" s="15"/>
      <c r="L136" s="15"/>
      <c r="M136" s="15"/>
      <c r="N136" s="15"/>
      <c r="O136" s="15"/>
      <c r="P136" s="15"/>
      <c r="Q136" s="15"/>
    </row>
    <row r="137" spans="1:17" ht="79.2">
      <c r="A137" s="266"/>
      <c r="B137" s="16" t="s">
        <v>16</v>
      </c>
      <c r="C137" s="17" t="s">
        <v>18</v>
      </c>
      <c r="D137" s="17" t="s">
        <v>19</v>
      </c>
      <c r="E137" s="17" t="s">
        <v>184</v>
      </c>
      <c r="F137" s="17"/>
      <c r="G137" s="17" t="s">
        <v>185</v>
      </c>
      <c r="H137" s="50" t="s">
        <v>34</v>
      </c>
      <c r="I137" s="17" t="s">
        <v>23</v>
      </c>
      <c r="J137" s="20"/>
      <c r="K137" s="15"/>
      <c r="L137" s="15"/>
      <c r="M137" s="15"/>
      <c r="N137" s="15"/>
      <c r="O137" s="15"/>
      <c r="P137" s="15"/>
      <c r="Q137" s="15"/>
    </row>
    <row r="138" spans="1:17" ht="13.2">
      <c r="A138" s="266"/>
      <c r="B138" s="16" t="s">
        <v>16</v>
      </c>
      <c r="C138" s="17"/>
      <c r="D138" s="17"/>
      <c r="E138" s="17"/>
      <c r="F138" s="17"/>
      <c r="G138" s="17"/>
      <c r="H138" s="50" t="s">
        <v>35</v>
      </c>
      <c r="I138" s="17"/>
      <c r="J138" s="20"/>
      <c r="K138" s="15"/>
      <c r="L138" s="15"/>
      <c r="M138" s="15"/>
      <c r="N138" s="15"/>
      <c r="O138" s="15"/>
      <c r="P138" s="15"/>
      <c r="Q138" s="15"/>
    </row>
    <row r="139" spans="1:17" ht="92.4">
      <c r="A139" s="266"/>
      <c r="B139" s="16" t="s">
        <v>16</v>
      </c>
      <c r="C139" s="17" t="s">
        <v>18</v>
      </c>
      <c r="D139" s="17" t="s">
        <v>19</v>
      </c>
      <c r="E139" s="21" t="s">
        <v>186</v>
      </c>
      <c r="F139" s="17"/>
      <c r="G139" s="17" t="s">
        <v>187</v>
      </c>
      <c r="H139" s="50" t="s">
        <v>36</v>
      </c>
      <c r="I139" s="17" t="s">
        <v>43</v>
      </c>
      <c r="J139" s="20"/>
      <c r="K139" s="15"/>
      <c r="L139" s="15"/>
      <c r="M139" s="15"/>
      <c r="N139" s="15"/>
      <c r="O139" s="15"/>
      <c r="P139" s="15"/>
      <c r="Q139" s="15"/>
    </row>
    <row r="140" spans="1:17" ht="13.2">
      <c r="A140" s="266"/>
      <c r="B140" s="16" t="s">
        <v>16</v>
      </c>
      <c r="C140" s="17"/>
      <c r="D140" s="17"/>
      <c r="E140" s="17"/>
      <c r="F140" s="17"/>
      <c r="G140" s="17"/>
      <c r="H140" s="50" t="s">
        <v>37</v>
      </c>
      <c r="I140" s="17"/>
      <c r="J140" s="20"/>
      <c r="K140" s="15"/>
      <c r="L140" s="15"/>
      <c r="M140" s="15"/>
      <c r="N140" s="15"/>
      <c r="O140" s="15"/>
      <c r="P140" s="15"/>
      <c r="Q140" s="15"/>
    </row>
    <row r="141" spans="1:17" ht="13.2">
      <c r="A141" s="267"/>
      <c r="B141" s="16" t="s">
        <v>16</v>
      </c>
      <c r="C141" s="17"/>
      <c r="D141" s="17"/>
      <c r="E141" s="17"/>
      <c r="F141" s="17"/>
      <c r="G141" s="17"/>
      <c r="H141" s="50" t="s">
        <v>38</v>
      </c>
      <c r="I141" s="17"/>
      <c r="J141" s="20"/>
      <c r="K141" s="15"/>
      <c r="L141" s="15"/>
      <c r="M141" s="15"/>
      <c r="N141" s="15"/>
      <c r="O141" s="15"/>
      <c r="P141" s="15"/>
      <c r="Q141" s="15"/>
    </row>
    <row r="142" spans="1:17" ht="13.2">
      <c r="A142" s="265">
        <v>46033</v>
      </c>
      <c r="B142" s="16" t="s">
        <v>78</v>
      </c>
      <c r="C142" s="17"/>
      <c r="D142" s="17"/>
      <c r="E142" s="17"/>
      <c r="F142" s="17"/>
      <c r="G142" s="17"/>
      <c r="H142" s="50" t="s">
        <v>17</v>
      </c>
      <c r="I142" s="17"/>
      <c r="J142" s="20"/>
      <c r="K142" s="15"/>
      <c r="L142" s="15"/>
      <c r="M142" s="15"/>
      <c r="N142" s="15"/>
      <c r="O142" s="15"/>
      <c r="P142" s="15"/>
      <c r="Q142" s="15"/>
    </row>
    <row r="143" spans="1:17" ht="13.2">
      <c r="A143" s="266"/>
      <c r="B143" s="16" t="s">
        <v>16</v>
      </c>
      <c r="C143" s="17"/>
      <c r="D143" s="17"/>
      <c r="E143" s="17"/>
      <c r="F143" s="17"/>
      <c r="G143" s="17"/>
      <c r="H143" s="50" t="s">
        <v>22</v>
      </c>
      <c r="I143" s="17"/>
      <c r="J143" s="20"/>
      <c r="K143" s="15"/>
      <c r="L143" s="15"/>
      <c r="M143" s="15"/>
      <c r="N143" s="15"/>
      <c r="O143" s="15"/>
      <c r="P143" s="15"/>
      <c r="Q143" s="15"/>
    </row>
    <row r="144" spans="1:17" ht="13.2">
      <c r="A144" s="266"/>
      <c r="B144" s="16" t="s">
        <v>16</v>
      </c>
      <c r="C144" s="17"/>
      <c r="D144" s="17"/>
      <c r="E144" s="17"/>
      <c r="F144" s="17"/>
      <c r="G144" s="17"/>
      <c r="H144" s="50" t="s">
        <v>24</v>
      </c>
      <c r="I144" s="17"/>
      <c r="J144" s="20"/>
      <c r="K144" s="15"/>
      <c r="L144" s="15"/>
      <c r="M144" s="15"/>
      <c r="N144" s="15"/>
      <c r="O144" s="15"/>
      <c r="P144" s="15"/>
      <c r="Q144" s="15"/>
    </row>
    <row r="145" spans="1:17" ht="66">
      <c r="A145" s="266"/>
      <c r="B145" s="16" t="s">
        <v>16</v>
      </c>
      <c r="C145" s="17" t="s">
        <v>18</v>
      </c>
      <c r="D145" s="17" t="s">
        <v>19</v>
      </c>
      <c r="E145" s="17" t="s">
        <v>188</v>
      </c>
      <c r="F145" s="17"/>
      <c r="G145" s="17" t="s">
        <v>189</v>
      </c>
      <c r="H145" s="50" t="s">
        <v>25</v>
      </c>
      <c r="I145" s="17" t="s">
        <v>43</v>
      </c>
      <c r="J145" s="20"/>
      <c r="K145" s="15"/>
      <c r="L145" s="15"/>
      <c r="M145" s="15"/>
      <c r="N145" s="15"/>
      <c r="O145" s="15"/>
      <c r="P145" s="15"/>
      <c r="Q145" s="15"/>
    </row>
    <row r="146" spans="1:17" ht="13.2">
      <c r="A146" s="266"/>
      <c r="B146" s="16" t="s">
        <v>16</v>
      </c>
      <c r="C146" s="17"/>
      <c r="D146" s="17"/>
      <c r="E146" s="17"/>
      <c r="F146" s="17"/>
      <c r="G146" s="17"/>
      <c r="H146" s="50" t="s">
        <v>26</v>
      </c>
      <c r="I146" s="17"/>
      <c r="J146" s="20"/>
      <c r="K146" s="15"/>
      <c r="L146" s="15"/>
      <c r="M146" s="15"/>
      <c r="N146" s="15"/>
      <c r="O146" s="15"/>
      <c r="P146" s="15"/>
      <c r="Q146" s="15"/>
    </row>
    <row r="147" spans="1:17" ht="13.2">
      <c r="A147" s="266"/>
      <c r="B147" s="16" t="s">
        <v>16</v>
      </c>
      <c r="C147" s="17"/>
      <c r="D147" s="17"/>
      <c r="E147" s="17"/>
      <c r="F147" s="17"/>
      <c r="G147" s="16"/>
      <c r="H147" s="50" t="s">
        <v>27</v>
      </c>
      <c r="I147" s="17"/>
      <c r="J147" s="20"/>
      <c r="K147" s="15"/>
      <c r="L147" s="15"/>
      <c r="M147" s="15"/>
      <c r="N147" s="15"/>
      <c r="O147" s="15"/>
      <c r="P147" s="15"/>
      <c r="Q147" s="15"/>
    </row>
    <row r="148" spans="1:17" ht="13.2">
      <c r="A148" s="266"/>
      <c r="B148" s="16" t="s">
        <v>16</v>
      </c>
      <c r="C148" s="17"/>
      <c r="D148" s="17"/>
      <c r="E148" s="17"/>
      <c r="F148" s="17"/>
      <c r="G148" s="16"/>
      <c r="H148" s="50" t="s">
        <v>28</v>
      </c>
      <c r="I148" s="17"/>
      <c r="J148" s="20"/>
      <c r="K148" s="15"/>
      <c r="L148" s="15"/>
      <c r="M148" s="15"/>
      <c r="N148" s="15"/>
      <c r="O148" s="15"/>
      <c r="P148" s="15"/>
      <c r="Q148" s="15"/>
    </row>
    <row r="149" spans="1:17" ht="13.2">
      <c r="A149" s="266"/>
      <c r="B149" s="16" t="s">
        <v>16</v>
      </c>
      <c r="C149" s="17"/>
      <c r="D149" s="17"/>
      <c r="E149" s="17"/>
      <c r="F149" s="17"/>
      <c r="G149" s="17"/>
      <c r="H149" s="50" t="s">
        <v>29</v>
      </c>
      <c r="I149" s="17"/>
      <c r="J149" s="20"/>
      <c r="K149" s="15"/>
      <c r="L149" s="15"/>
      <c r="M149" s="15"/>
      <c r="N149" s="15"/>
      <c r="O149" s="15"/>
      <c r="P149" s="15"/>
      <c r="Q149" s="15"/>
    </row>
    <row r="150" spans="1:17" ht="17.25" customHeight="1">
      <c r="A150" s="266"/>
      <c r="B150" s="16" t="s">
        <v>16</v>
      </c>
      <c r="C150" s="17" t="s">
        <v>18</v>
      </c>
      <c r="D150" s="17" t="s">
        <v>19</v>
      </c>
      <c r="E150" s="17" t="s">
        <v>190</v>
      </c>
      <c r="F150" s="17"/>
      <c r="G150" s="17" t="s">
        <v>191</v>
      </c>
      <c r="H150" s="50" t="s">
        <v>30</v>
      </c>
      <c r="I150" s="17" t="s">
        <v>23</v>
      </c>
      <c r="J150" s="20"/>
      <c r="K150" s="15"/>
      <c r="L150" s="15"/>
      <c r="M150" s="15"/>
      <c r="N150" s="15"/>
      <c r="O150" s="15"/>
      <c r="P150" s="15"/>
      <c r="Q150" s="15"/>
    </row>
    <row r="151" spans="1:17" ht="396">
      <c r="A151" s="266"/>
      <c r="B151" s="16" t="s">
        <v>16</v>
      </c>
      <c r="C151" s="17" t="s">
        <v>41</v>
      </c>
      <c r="D151" s="17" t="s">
        <v>19</v>
      </c>
      <c r="E151" s="17" t="s">
        <v>192</v>
      </c>
      <c r="F151" s="17"/>
      <c r="G151" s="17" t="s">
        <v>193</v>
      </c>
      <c r="H151" s="50" t="s">
        <v>34</v>
      </c>
      <c r="I151" s="17" t="s">
        <v>23</v>
      </c>
      <c r="J151" s="20"/>
      <c r="K151" s="15"/>
      <c r="L151" s="15"/>
      <c r="M151" s="15"/>
      <c r="N151" s="15"/>
      <c r="O151" s="15"/>
      <c r="P151" s="15"/>
      <c r="Q151" s="15"/>
    </row>
    <row r="152" spans="1:17" ht="13.2">
      <c r="A152" s="266"/>
      <c r="B152" s="16" t="s">
        <v>16</v>
      </c>
      <c r="C152" s="17"/>
      <c r="D152" s="17"/>
      <c r="E152" s="17"/>
      <c r="F152" s="17"/>
      <c r="G152" s="17"/>
      <c r="H152" s="50" t="s">
        <v>35</v>
      </c>
      <c r="I152" s="17"/>
      <c r="J152" s="20"/>
      <c r="K152" s="15"/>
      <c r="L152" s="15"/>
      <c r="M152" s="15"/>
      <c r="N152" s="15"/>
      <c r="O152" s="15"/>
      <c r="P152" s="15"/>
      <c r="Q152" s="15"/>
    </row>
    <row r="153" spans="1:17" ht="15.75" customHeight="1">
      <c r="A153" s="266"/>
      <c r="B153" s="16" t="s">
        <v>16</v>
      </c>
      <c r="C153" s="17" t="s">
        <v>41</v>
      </c>
      <c r="D153" s="17" t="s">
        <v>19</v>
      </c>
      <c r="E153" s="17"/>
      <c r="F153" s="17"/>
      <c r="G153" s="17" t="s">
        <v>194</v>
      </c>
      <c r="H153" s="50" t="s">
        <v>36</v>
      </c>
      <c r="I153" s="17" t="s">
        <v>43</v>
      </c>
      <c r="J153" s="20"/>
      <c r="K153" s="15"/>
      <c r="L153" s="15"/>
      <c r="M153" s="15"/>
      <c r="N153" s="15"/>
      <c r="O153" s="15"/>
      <c r="P153" s="15"/>
      <c r="Q153" s="15"/>
    </row>
    <row r="154" spans="1:17" ht="16.5" customHeight="1">
      <c r="A154" s="266"/>
      <c r="B154" s="16" t="s">
        <v>16</v>
      </c>
      <c r="C154" s="17"/>
      <c r="D154" s="17"/>
      <c r="E154" s="17"/>
      <c r="F154" s="17"/>
      <c r="G154" s="17"/>
      <c r="H154" s="50" t="s">
        <v>37</v>
      </c>
      <c r="I154" s="17"/>
      <c r="J154" s="20"/>
      <c r="K154" s="15"/>
      <c r="L154" s="15"/>
      <c r="M154" s="15"/>
      <c r="N154" s="15"/>
      <c r="O154" s="15"/>
      <c r="P154" s="15"/>
      <c r="Q154" s="15"/>
    </row>
    <row r="155" spans="1:17" ht="15.75" customHeight="1">
      <c r="A155" s="267"/>
      <c r="B155" s="16" t="s">
        <v>16</v>
      </c>
      <c r="C155" s="17"/>
      <c r="D155" s="17"/>
      <c r="E155" s="17"/>
      <c r="F155" s="17"/>
      <c r="G155" s="17"/>
      <c r="H155" s="50" t="s">
        <v>38</v>
      </c>
      <c r="I155" s="17"/>
      <c r="J155" s="20"/>
      <c r="K155" s="15"/>
      <c r="L155" s="15"/>
      <c r="M155" s="15"/>
      <c r="N155" s="15"/>
      <c r="O155" s="15"/>
      <c r="P155" s="15"/>
      <c r="Q155" s="15"/>
    </row>
    <row r="156" spans="1:17" ht="13.2">
      <c r="A156" s="265">
        <v>46034</v>
      </c>
      <c r="B156" s="16" t="s">
        <v>78</v>
      </c>
      <c r="C156" s="17"/>
      <c r="D156" s="17"/>
      <c r="E156" s="17"/>
      <c r="F156" s="17"/>
      <c r="G156" s="17"/>
      <c r="H156" s="50" t="s">
        <v>17</v>
      </c>
      <c r="I156" s="17"/>
      <c r="J156" s="20"/>
      <c r="K156" s="15"/>
      <c r="L156" s="15"/>
      <c r="M156" s="15"/>
      <c r="N156" s="15"/>
      <c r="O156" s="15"/>
      <c r="P156" s="15"/>
      <c r="Q156" s="15"/>
    </row>
    <row r="157" spans="1:17" ht="13.2">
      <c r="A157" s="266"/>
      <c r="B157" s="16" t="s">
        <v>78</v>
      </c>
      <c r="C157" s="17"/>
      <c r="D157" s="17"/>
      <c r="E157" s="17"/>
      <c r="F157" s="17"/>
      <c r="G157" s="17"/>
      <c r="H157" s="50" t="s">
        <v>22</v>
      </c>
      <c r="I157" s="17"/>
      <c r="J157" s="20"/>
      <c r="K157" s="15"/>
      <c r="L157" s="15"/>
      <c r="M157" s="15"/>
      <c r="N157" s="15"/>
      <c r="O157" s="15"/>
      <c r="P157" s="15"/>
      <c r="Q157" s="15"/>
    </row>
    <row r="158" spans="1:17" ht="15.75" customHeight="1">
      <c r="A158" s="266"/>
      <c r="B158" s="16" t="s">
        <v>78</v>
      </c>
      <c r="C158" s="17"/>
      <c r="D158" s="17"/>
      <c r="E158" s="17"/>
      <c r="F158" s="17"/>
      <c r="G158" s="17"/>
      <c r="H158" s="50" t="s">
        <v>24</v>
      </c>
      <c r="I158" s="17"/>
      <c r="J158" s="20"/>
      <c r="K158" s="15"/>
      <c r="L158" s="15"/>
      <c r="M158" s="15"/>
      <c r="N158" s="15"/>
      <c r="O158" s="15"/>
      <c r="P158" s="15"/>
      <c r="Q158" s="15"/>
    </row>
    <row r="159" spans="1:17" ht="15.75" customHeight="1">
      <c r="A159" s="266"/>
      <c r="B159" s="16" t="s">
        <v>78</v>
      </c>
      <c r="C159" s="17" t="s">
        <v>68</v>
      </c>
      <c r="D159" s="17" t="s">
        <v>19</v>
      </c>
      <c r="E159" s="17"/>
      <c r="F159" s="17"/>
      <c r="G159" s="17" t="s">
        <v>195</v>
      </c>
      <c r="H159" s="50" t="s">
        <v>25</v>
      </c>
      <c r="I159" s="17" t="s">
        <v>43</v>
      </c>
      <c r="J159" s="20"/>
      <c r="K159" s="15"/>
      <c r="L159" s="15"/>
      <c r="M159" s="15"/>
      <c r="N159" s="15"/>
      <c r="O159" s="15"/>
      <c r="P159" s="15"/>
      <c r="Q159" s="15"/>
    </row>
    <row r="160" spans="1:17" ht="13.8">
      <c r="A160" s="266"/>
      <c r="B160" s="16" t="s">
        <v>78</v>
      </c>
      <c r="C160" s="17"/>
      <c r="D160" s="17"/>
      <c r="E160" s="17"/>
      <c r="F160" s="21"/>
      <c r="G160" s="17"/>
      <c r="H160" s="50" t="s">
        <v>26</v>
      </c>
      <c r="I160" s="17"/>
      <c r="J160" s="20"/>
      <c r="K160" s="15"/>
      <c r="L160" s="15"/>
      <c r="M160" s="15"/>
      <c r="N160" s="15"/>
      <c r="O160" s="15"/>
      <c r="P160" s="15"/>
      <c r="Q160" s="15"/>
    </row>
    <row r="161" spans="1:17" ht="13.2">
      <c r="A161" s="266"/>
      <c r="B161" s="16" t="s">
        <v>78</v>
      </c>
      <c r="C161" s="17"/>
      <c r="D161" s="17"/>
      <c r="E161" s="17"/>
      <c r="F161" s="17"/>
      <c r="G161" s="17"/>
      <c r="H161" s="50" t="s">
        <v>27</v>
      </c>
      <c r="I161" s="17"/>
      <c r="J161" s="20"/>
      <c r="K161" s="15"/>
      <c r="L161" s="15"/>
      <c r="M161" s="15"/>
      <c r="N161" s="15"/>
      <c r="O161" s="15"/>
      <c r="P161" s="15"/>
      <c r="Q161" s="15"/>
    </row>
    <row r="162" spans="1:17" ht="13.2">
      <c r="A162" s="266"/>
      <c r="B162" s="16" t="s">
        <v>78</v>
      </c>
      <c r="C162" s="17"/>
      <c r="D162" s="17"/>
      <c r="E162" s="17"/>
      <c r="F162" s="17"/>
      <c r="G162" s="17"/>
      <c r="H162" s="50" t="s">
        <v>28</v>
      </c>
      <c r="I162" s="17"/>
      <c r="J162" s="20"/>
      <c r="K162" s="15"/>
      <c r="L162" s="15"/>
      <c r="M162" s="15"/>
      <c r="N162" s="15"/>
      <c r="O162" s="15"/>
      <c r="P162" s="15"/>
      <c r="Q162" s="15"/>
    </row>
    <row r="163" spans="1:17" ht="13.2">
      <c r="A163" s="266"/>
      <c r="B163" s="16" t="s">
        <v>78</v>
      </c>
      <c r="C163" s="17"/>
      <c r="D163" s="17"/>
      <c r="E163" s="17"/>
      <c r="F163" s="17"/>
      <c r="G163" s="17"/>
      <c r="H163" s="50" t="s">
        <v>29</v>
      </c>
      <c r="I163" s="17"/>
      <c r="J163" s="20"/>
      <c r="K163" s="15"/>
      <c r="L163" s="15"/>
      <c r="M163" s="15"/>
      <c r="N163" s="15"/>
      <c r="O163" s="15"/>
      <c r="P163" s="15"/>
      <c r="Q163" s="15"/>
    </row>
    <row r="164" spans="1:17" ht="13.2">
      <c r="A164" s="266"/>
      <c r="B164" s="16" t="s">
        <v>78</v>
      </c>
      <c r="C164" s="17"/>
      <c r="D164" s="17"/>
      <c r="E164" s="17"/>
      <c r="F164" s="17"/>
      <c r="G164" s="17"/>
      <c r="H164" s="50" t="s">
        <v>30</v>
      </c>
      <c r="I164" s="17"/>
      <c r="J164" s="20"/>
      <c r="K164" s="15"/>
      <c r="L164" s="15"/>
      <c r="M164" s="15"/>
      <c r="N164" s="15"/>
      <c r="O164" s="15"/>
      <c r="P164" s="15"/>
      <c r="Q164" s="15"/>
    </row>
    <row r="165" spans="1:17" ht="13.8">
      <c r="A165" s="266"/>
      <c r="B165" s="16" t="s">
        <v>78</v>
      </c>
      <c r="C165" s="17"/>
      <c r="D165" s="17"/>
      <c r="E165" s="21"/>
      <c r="F165" s="17"/>
      <c r="G165" s="17"/>
      <c r="H165" s="50" t="s">
        <v>34</v>
      </c>
      <c r="I165" s="17"/>
      <c r="J165" s="20"/>
      <c r="K165" s="15"/>
      <c r="L165" s="15"/>
      <c r="M165" s="15"/>
      <c r="N165" s="15"/>
      <c r="O165" s="15"/>
      <c r="P165" s="15"/>
      <c r="Q165" s="15"/>
    </row>
    <row r="166" spans="1:17" ht="79.2">
      <c r="A166" s="266"/>
      <c r="B166" s="16" t="s">
        <v>51</v>
      </c>
      <c r="C166" s="17" t="s">
        <v>68</v>
      </c>
      <c r="D166" s="17" t="s">
        <v>92</v>
      </c>
      <c r="E166" s="17" t="s">
        <v>196</v>
      </c>
      <c r="F166" s="59" t="s">
        <v>197</v>
      </c>
      <c r="G166" s="17" t="s">
        <v>198</v>
      </c>
      <c r="H166" s="50" t="s">
        <v>35</v>
      </c>
      <c r="I166" s="17" t="s">
        <v>43</v>
      </c>
      <c r="J166" s="65" t="s">
        <v>199</v>
      </c>
      <c r="K166" s="15"/>
      <c r="L166" s="15"/>
      <c r="M166" s="15"/>
      <c r="N166" s="15"/>
      <c r="O166" s="15"/>
      <c r="P166" s="15"/>
      <c r="Q166" s="15"/>
    </row>
    <row r="167" spans="1:17" ht="13.2">
      <c r="A167" s="266"/>
      <c r="B167" s="16" t="s">
        <v>51</v>
      </c>
      <c r="C167" s="17"/>
      <c r="D167" s="17"/>
      <c r="E167" s="17"/>
      <c r="F167" s="17"/>
      <c r="G167" s="17"/>
      <c r="H167" s="50" t="s">
        <v>36</v>
      </c>
      <c r="I167" s="17"/>
      <c r="J167" s="20"/>
      <c r="K167" s="15"/>
      <c r="L167" s="15"/>
      <c r="M167" s="15"/>
      <c r="N167" s="15"/>
      <c r="O167" s="15"/>
      <c r="P167" s="15"/>
      <c r="Q167" s="15"/>
    </row>
    <row r="168" spans="1:17" ht="13.2">
      <c r="A168" s="266"/>
      <c r="B168" s="16" t="s">
        <v>78</v>
      </c>
      <c r="C168" s="17"/>
      <c r="D168" s="17"/>
      <c r="E168" s="17"/>
      <c r="F168" s="17"/>
      <c r="G168" s="17"/>
      <c r="H168" s="50" t="s">
        <v>37</v>
      </c>
      <c r="I168" s="17"/>
      <c r="J168" s="20"/>
      <c r="K168" s="15"/>
      <c r="L168" s="15"/>
      <c r="M168" s="15"/>
      <c r="N168" s="15"/>
      <c r="O168" s="15"/>
      <c r="P168" s="15"/>
      <c r="Q168" s="15"/>
    </row>
    <row r="169" spans="1:17" ht="13.2">
      <c r="A169" s="267"/>
      <c r="B169" s="16" t="s">
        <v>78</v>
      </c>
      <c r="C169" s="17"/>
      <c r="D169" s="17"/>
      <c r="E169" s="17"/>
      <c r="F169" s="17"/>
      <c r="G169" s="16"/>
      <c r="H169" s="50" t="s">
        <v>38</v>
      </c>
      <c r="I169" s="17"/>
      <c r="J169" s="20"/>
      <c r="K169" s="15"/>
      <c r="L169" s="15"/>
      <c r="M169" s="15"/>
      <c r="N169" s="15"/>
      <c r="O169" s="15"/>
      <c r="P169" s="15"/>
      <c r="Q169" s="15"/>
    </row>
    <row r="170" spans="1:17" ht="13.2">
      <c r="A170" s="265">
        <v>46035</v>
      </c>
      <c r="B170" s="16" t="s">
        <v>78</v>
      </c>
      <c r="C170" s="17"/>
      <c r="D170" s="17"/>
      <c r="E170" s="17"/>
      <c r="F170" s="17"/>
      <c r="G170" s="17"/>
      <c r="H170" s="50" t="s">
        <v>17</v>
      </c>
      <c r="I170" s="17"/>
      <c r="J170" s="20"/>
      <c r="K170" s="15"/>
      <c r="L170" s="15"/>
      <c r="M170" s="15"/>
      <c r="N170" s="15"/>
      <c r="O170" s="15"/>
      <c r="P170" s="15"/>
      <c r="Q170" s="15"/>
    </row>
    <row r="171" spans="1:17" ht="13.8">
      <c r="A171" s="266"/>
      <c r="B171" s="16" t="s">
        <v>78</v>
      </c>
      <c r="C171" s="17"/>
      <c r="D171" s="17"/>
      <c r="E171" s="21"/>
      <c r="F171" s="21"/>
      <c r="G171" s="17"/>
      <c r="H171" s="50" t="s">
        <v>22</v>
      </c>
      <c r="I171" s="17"/>
      <c r="J171" s="20"/>
      <c r="K171" s="15"/>
      <c r="L171" s="15"/>
      <c r="M171" s="15"/>
      <c r="N171" s="15"/>
      <c r="O171" s="15"/>
      <c r="P171" s="15"/>
      <c r="Q171" s="15"/>
    </row>
    <row r="172" spans="1:17" ht="13.8">
      <c r="A172" s="266"/>
      <c r="B172" s="16" t="s">
        <v>78</v>
      </c>
      <c r="C172" s="17"/>
      <c r="D172" s="17"/>
      <c r="E172" s="21"/>
      <c r="F172" s="21"/>
      <c r="G172" s="17"/>
      <c r="H172" s="50" t="s">
        <v>24</v>
      </c>
      <c r="I172" s="17"/>
      <c r="J172" s="20"/>
      <c r="K172" s="15"/>
      <c r="L172" s="15"/>
      <c r="M172" s="15"/>
      <c r="N172" s="15"/>
      <c r="O172" s="15"/>
      <c r="P172" s="15"/>
      <c r="Q172" s="15"/>
    </row>
    <row r="173" spans="1:17" ht="13.8">
      <c r="A173" s="266"/>
      <c r="B173" s="16" t="s">
        <v>78</v>
      </c>
      <c r="C173" s="17"/>
      <c r="D173" s="17"/>
      <c r="E173" s="45"/>
      <c r="F173" s="21"/>
      <c r="G173" s="17"/>
      <c r="H173" s="50" t="s">
        <v>25</v>
      </c>
      <c r="I173" s="17"/>
      <c r="J173" s="20"/>
      <c r="K173" s="15"/>
      <c r="L173" s="15"/>
      <c r="M173" s="15"/>
      <c r="N173" s="15"/>
      <c r="O173" s="15"/>
      <c r="P173" s="15"/>
      <c r="Q173" s="15"/>
    </row>
    <row r="174" spans="1:17" ht="13.8">
      <c r="A174" s="266"/>
      <c r="B174" s="16" t="s">
        <v>78</v>
      </c>
      <c r="C174" s="17"/>
      <c r="D174" s="17"/>
      <c r="E174" s="21"/>
      <c r="F174" s="21"/>
      <c r="G174" s="17"/>
      <c r="H174" s="50" t="s">
        <v>26</v>
      </c>
      <c r="I174" s="17"/>
      <c r="J174" s="20"/>
      <c r="K174" s="15"/>
      <c r="L174" s="15"/>
      <c r="M174" s="15"/>
      <c r="N174" s="15"/>
      <c r="O174" s="15"/>
      <c r="P174" s="15"/>
      <c r="Q174" s="15"/>
    </row>
    <row r="175" spans="1:17" ht="13.2">
      <c r="A175" s="266"/>
      <c r="B175" s="16" t="s">
        <v>78</v>
      </c>
      <c r="C175" s="17"/>
      <c r="D175" s="17"/>
      <c r="E175" s="17"/>
      <c r="F175" s="17"/>
      <c r="G175" s="17"/>
      <c r="H175" s="50" t="s">
        <v>27</v>
      </c>
      <c r="I175" s="17"/>
      <c r="J175" s="20"/>
      <c r="K175" s="15"/>
      <c r="L175" s="15"/>
      <c r="M175" s="15"/>
      <c r="N175" s="15"/>
      <c r="O175" s="15"/>
      <c r="P175" s="15"/>
      <c r="Q175" s="15"/>
    </row>
    <row r="176" spans="1:17" ht="13.2">
      <c r="A176" s="266"/>
      <c r="B176" s="16" t="s">
        <v>78</v>
      </c>
      <c r="C176" s="17"/>
      <c r="D176" s="17"/>
      <c r="E176" s="17"/>
      <c r="F176" s="17"/>
      <c r="G176" s="16"/>
      <c r="H176" s="50" t="s">
        <v>28</v>
      </c>
      <c r="I176" s="17"/>
      <c r="J176" s="20"/>
      <c r="K176" s="15"/>
      <c r="L176" s="15"/>
      <c r="M176" s="15"/>
      <c r="N176" s="15"/>
      <c r="O176" s="15"/>
      <c r="P176" s="15"/>
      <c r="Q176" s="15"/>
    </row>
    <row r="177" spans="1:17" ht="13.2">
      <c r="A177" s="266"/>
      <c r="B177" s="16" t="s">
        <v>78</v>
      </c>
      <c r="C177" s="17"/>
      <c r="D177" s="17"/>
      <c r="E177" s="17"/>
      <c r="F177" s="17"/>
      <c r="G177" s="17"/>
      <c r="H177" s="50" t="s">
        <v>29</v>
      </c>
      <c r="I177" s="17"/>
      <c r="J177" s="20"/>
      <c r="K177" s="15"/>
      <c r="L177" s="15"/>
      <c r="M177" s="15"/>
      <c r="N177" s="15"/>
      <c r="O177" s="15"/>
      <c r="P177" s="15"/>
      <c r="Q177" s="15"/>
    </row>
    <row r="178" spans="1:17" ht="13.2">
      <c r="A178" s="266"/>
      <c r="B178" s="16" t="s">
        <v>78</v>
      </c>
      <c r="C178" s="17"/>
      <c r="D178" s="17"/>
      <c r="E178" s="17"/>
      <c r="F178" s="17"/>
      <c r="G178" s="17"/>
      <c r="H178" s="50" t="s">
        <v>30</v>
      </c>
      <c r="I178" s="17"/>
      <c r="J178" s="20"/>
      <c r="K178" s="15"/>
      <c r="L178" s="15"/>
      <c r="M178" s="15"/>
      <c r="N178" s="15"/>
      <c r="O178" s="15"/>
      <c r="P178" s="15"/>
      <c r="Q178" s="15"/>
    </row>
    <row r="179" spans="1:17" ht="39.6">
      <c r="A179" s="266"/>
      <c r="B179" s="16" t="s">
        <v>51</v>
      </c>
      <c r="C179" s="17" t="s">
        <v>68</v>
      </c>
      <c r="D179" s="17" t="s">
        <v>19</v>
      </c>
      <c r="E179" s="17" t="s">
        <v>200</v>
      </c>
      <c r="F179" s="17"/>
      <c r="G179" s="17" t="s">
        <v>201</v>
      </c>
      <c r="H179" s="50" t="s">
        <v>34</v>
      </c>
      <c r="I179" s="17" t="s">
        <v>23</v>
      </c>
      <c r="J179" s="20"/>
      <c r="K179" s="15"/>
      <c r="L179" s="15"/>
      <c r="M179" s="15"/>
      <c r="N179" s="15"/>
      <c r="O179" s="15"/>
      <c r="P179" s="15"/>
      <c r="Q179" s="15"/>
    </row>
    <row r="180" spans="1:17" ht="26.4">
      <c r="A180" s="266"/>
      <c r="B180" s="16" t="s">
        <v>51</v>
      </c>
      <c r="C180" s="17" t="s">
        <v>18</v>
      </c>
      <c r="D180" s="17" t="s">
        <v>19</v>
      </c>
      <c r="E180" s="17" t="s">
        <v>202</v>
      </c>
      <c r="F180" s="17"/>
      <c r="G180" s="17" t="s">
        <v>203</v>
      </c>
      <c r="H180" s="50" t="s">
        <v>35</v>
      </c>
      <c r="I180" s="17" t="s">
        <v>23</v>
      </c>
      <c r="J180" s="20"/>
      <c r="K180" s="15"/>
      <c r="L180" s="15"/>
      <c r="M180" s="15"/>
      <c r="N180" s="15"/>
      <c r="O180" s="15"/>
      <c r="P180" s="15"/>
      <c r="Q180" s="15"/>
    </row>
    <row r="181" spans="1:17" ht="13.2">
      <c r="A181" s="266"/>
      <c r="B181" s="16" t="s">
        <v>51</v>
      </c>
      <c r="C181" s="17"/>
      <c r="D181" s="17"/>
      <c r="E181" s="17"/>
      <c r="F181" s="17"/>
      <c r="G181" s="17"/>
      <c r="H181" s="50" t="s">
        <v>36</v>
      </c>
      <c r="I181" s="17"/>
      <c r="J181" s="20"/>
      <c r="K181" s="15"/>
      <c r="L181" s="15"/>
      <c r="M181" s="15"/>
      <c r="N181" s="15"/>
      <c r="O181" s="15"/>
      <c r="P181" s="15"/>
      <c r="Q181" s="15"/>
    </row>
    <row r="182" spans="1:17" ht="52.8">
      <c r="A182" s="266"/>
      <c r="B182" s="16" t="s">
        <v>51</v>
      </c>
      <c r="C182" s="17" t="s">
        <v>75</v>
      </c>
      <c r="D182" s="17" t="s">
        <v>19</v>
      </c>
      <c r="E182" s="17" t="s">
        <v>204</v>
      </c>
      <c r="F182" s="17"/>
      <c r="G182" s="17" t="s">
        <v>205</v>
      </c>
      <c r="H182" s="50" t="s">
        <v>37</v>
      </c>
      <c r="I182" s="17" t="s">
        <v>43</v>
      </c>
      <c r="J182" s="65" t="s">
        <v>199</v>
      </c>
      <c r="K182" s="15"/>
      <c r="L182" s="15"/>
      <c r="M182" s="15"/>
      <c r="N182" s="15"/>
      <c r="O182" s="15"/>
      <c r="P182" s="15"/>
      <c r="Q182" s="15"/>
    </row>
    <row r="183" spans="1:17" ht="13.2">
      <c r="A183" s="267"/>
      <c r="B183" s="16" t="s">
        <v>51</v>
      </c>
      <c r="C183" s="17"/>
      <c r="D183" s="17"/>
      <c r="E183" s="17"/>
      <c r="F183" s="17"/>
      <c r="G183" s="17"/>
      <c r="H183" s="50" t="s">
        <v>38</v>
      </c>
      <c r="I183" s="17"/>
      <c r="J183" s="20"/>
      <c r="K183" s="15"/>
      <c r="L183" s="15"/>
      <c r="M183" s="15"/>
      <c r="N183" s="15"/>
      <c r="O183" s="15"/>
      <c r="P183" s="15"/>
      <c r="Q183" s="15"/>
    </row>
    <row r="184" spans="1:17" ht="52.8">
      <c r="A184" s="269">
        <v>46036</v>
      </c>
      <c r="B184" s="16" t="s">
        <v>16</v>
      </c>
      <c r="C184" s="17" t="s">
        <v>18</v>
      </c>
      <c r="D184" s="17" t="s">
        <v>19</v>
      </c>
      <c r="E184" s="17" t="s">
        <v>206</v>
      </c>
      <c r="F184" s="17"/>
      <c r="G184" s="17" t="s">
        <v>207</v>
      </c>
      <c r="H184" s="17" t="s">
        <v>17</v>
      </c>
      <c r="I184" s="17" t="s">
        <v>43</v>
      </c>
      <c r="J184" s="17"/>
      <c r="K184" s="22"/>
      <c r="L184" s="22"/>
      <c r="M184" s="22"/>
      <c r="N184" s="22"/>
      <c r="O184" s="22"/>
      <c r="P184" s="22"/>
      <c r="Q184" s="22"/>
    </row>
    <row r="185" spans="1:17" ht="13.2">
      <c r="A185" s="266"/>
      <c r="B185" s="16" t="s">
        <v>16</v>
      </c>
      <c r="C185" s="17" t="s">
        <v>18</v>
      </c>
      <c r="D185" s="17" t="s">
        <v>19</v>
      </c>
      <c r="E185" s="17" t="s">
        <v>165</v>
      </c>
      <c r="F185" s="17"/>
      <c r="G185" s="71" t="s">
        <v>208</v>
      </c>
      <c r="H185" s="52" t="s">
        <v>22</v>
      </c>
      <c r="I185" s="17" t="s">
        <v>43</v>
      </c>
      <c r="J185" s="20"/>
      <c r="K185" s="15"/>
      <c r="L185" s="15"/>
      <c r="M185" s="15"/>
      <c r="N185" s="15"/>
      <c r="O185" s="15"/>
      <c r="P185" s="15"/>
      <c r="Q185" s="15"/>
    </row>
    <row r="186" spans="1:17" ht="184.8">
      <c r="A186" s="266"/>
      <c r="B186" s="16" t="s">
        <v>16</v>
      </c>
      <c r="C186" s="17" t="s">
        <v>18</v>
      </c>
      <c r="D186" s="17" t="s">
        <v>19</v>
      </c>
      <c r="E186" s="21" t="s">
        <v>209</v>
      </c>
      <c r="F186" s="21"/>
      <c r="G186" s="17" t="s">
        <v>210</v>
      </c>
      <c r="H186" s="53" t="s">
        <v>24</v>
      </c>
      <c r="I186" s="17" t="s">
        <v>43</v>
      </c>
      <c r="J186" s="17"/>
      <c r="K186" s="22"/>
      <c r="L186" s="22"/>
      <c r="M186" s="22"/>
      <c r="N186" s="22"/>
      <c r="O186" s="22"/>
      <c r="P186" s="22"/>
      <c r="Q186" s="22"/>
    </row>
    <row r="187" spans="1:17" ht="13.2">
      <c r="A187" s="266"/>
      <c r="B187" s="16" t="s">
        <v>16</v>
      </c>
      <c r="C187" s="17"/>
      <c r="D187" s="17"/>
      <c r="E187" s="17"/>
      <c r="F187" s="17"/>
      <c r="G187" s="17"/>
      <c r="H187" s="52" t="s">
        <v>25</v>
      </c>
      <c r="I187" s="17"/>
      <c r="J187" s="20"/>
      <c r="K187" s="15"/>
      <c r="L187" s="15"/>
      <c r="M187" s="15"/>
      <c r="N187" s="15"/>
      <c r="O187" s="15"/>
      <c r="P187" s="15"/>
      <c r="Q187" s="15"/>
    </row>
    <row r="188" spans="1:17" ht="13.2">
      <c r="A188" s="266"/>
      <c r="B188" s="16" t="s">
        <v>16</v>
      </c>
      <c r="C188" s="17"/>
      <c r="D188" s="17"/>
      <c r="E188" s="16"/>
      <c r="F188" s="17"/>
      <c r="G188" s="16"/>
      <c r="H188" s="52" t="s">
        <v>26</v>
      </c>
      <c r="I188" s="17"/>
      <c r="J188" s="20"/>
      <c r="K188" s="15"/>
      <c r="L188" s="15"/>
      <c r="M188" s="15"/>
      <c r="N188" s="15"/>
      <c r="O188" s="15"/>
      <c r="P188" s="15"/>
      <c r="Q188" s="15"/>
    </row>
    <row r="189" spans="1:17" ht="17.25" customHeight="1">
      <c r="A189" s="266"/>
      <c r="B189" s="16" t="s">
        <v>16</v>
      </c>
      <c r="C189" s="17" t="s">
        <v>18</v>
      </c>
      <c r="D189" s="17" t="s">
        <v>19</v>
      </c>
      <c r="E189" s="17" t="s">
        <v>211</v>
      </c>
      <c r="F189" s="17"/>
      <c r="G189" s="17" t="s">
        <v>212</v>
      </c>
      <c r="H189" s="53" t="s">
        <v>27</v>
      </c>
      <c r="I189" s="17" t="s">
        <v>43</v>
      </c>
      <c r="J189" s="17"/>
      <c r="K189" s="22"/>
      <c r="L189" s="22"/>
      <c r="M189" s="22"/>
      <c r="N189" s="22"/>
      <c r="O189" s="22"/>
      <c r="P189" s="22"/>
      <c r="Q189" s="22"/>
    </row>
    <row r="190" spans="1:17" ht="66">
      <c r="A190" s="266"/>
      <c r="B190" s="16" t="s">
        <v>16</v>
      </c>
      <c r="C190" s="17" t="s">
        <v>18</v>
      </c>
      <c r="D190" s="17" t="s">
        <v>19</v>
      </c>
      <c r="E190" s="17" t="s">
        <v>213</v>
      </c>
      <c r="F190" s="22"/>
      <c r="G190" s="17" t="s">
        <v>214</v>
      </c>
      <c r="H190" s="52" t="s">
        <v>28</v>
      </c>
      <c r="I190" s="17" t="s">
        <v>43</v>
      </c>
      <c r="J190" s="20"/>
      <c r="K190" s="15"/>
      <c r="L190" s="15"/>
      <c r="M190" s="15"/>
      <c r="N190" s="15"/>
      <c r="O190" s="15"/>
      <c r="P190" s="15"/>
      <c r="Q190" s="15"/>
    </row>
    <row r="191" spans="1:17" ht="105.6">
      <c r="A191" s="266"/>
      <c r="B191" s="16" t="s">
        <v>16</v>
      </c>
      <c r="C191" s="17" t="s">
        <v>18</v>
      </c>
      <c r="D191" s="17" t="s">
        <v>19</v>
      </c>
      <c r="E191" s="17" t="s">
        <v>215</v>
      </c>
      <c r="F191" s="17"/>
      <c r="G191" s="17" t="s">
        <v>216</v>
      </c>
      <c r="H191" s="52" t="s">
        <v>29</v>
      </c>
      <c r="I191" s="17" t="s">
        <v>23</v>
      </c>
      <c r="J191" s="20"/>
      <c r="K191" s="15"/>
      <c r="L191" s="15"/>
      <c r="M191" s="15"/>
      <c r="N191" s="15"/>
      <c r="O191" s="15"/>
      <c r="P191" s="15"/>
      <c r="Q191" s="15"/>
    </row>
    <row r="192" spans="1:17" ht="13.2">
      <c r="A192" s="266"/>
      <c r="B192" s="16" t="s">
        <v>16</v>
      </c>
      <c r="C192" s="17"/>
      <c r="D192" s="17"/>
      <c r="E192" s="17"/>
      <c r="F192" s="17"/>
      <c r="G192" s="17"/>
      <c r="H192" s="52" t="s">
        <v>30</v>
      </c>
      <c r="I192" s="17"/>
      <c r="J192" s="20"/>
      <c r="K192" s="15"/>
      <c r="L192" s="15"/>
      <c r="M192" s="15"/>
      <c r="N192" s="15"/>
      <c r="O192" s="15"/>
      <c r="P192" s="15"/>
      <c r="Q192" s="15"/>
    </row>
    <row r="193" spans="1:17" ht="39.6">
      <c r="A193" s="266"/>
      <c r="B193" s="16" t="s">
        <v>16</v>
      </c>
      <c r="C193" s="17" t="s">
        <v>18</v>
      </c>
      <c r="D193" s="17" t="s">
        <v>19</v>
      </c>
      <c r="E193" s="17" t="s">
        <v>217</v>
      </c>
      <c r="F193" s="17"/>
      <c r="G193" s="17" t="s">
        <v>218</v>
      </c>
      <c r="H193" s="52" t="s">
        <v>34</v>
      </c>
      <c r="I193" s="17" t="s">
        <v>43</v>
      </c>
      <c r="J193" s="20"/>
      <c r="K193" s="15"/>
      <c r="L193" s="15"/>
      <c r="M193" s="15"/>
      <c r="N193" s="15"/>
      <c r="O193" s="15"/>
      <c r="P193" s="15"/>
      <c r="Q193" s="15"/>
    </row>
    <row r="194" spans="1:17" ht="16.5" customHeight="1">
      <c r="A194" s="266"/>
      <c r="B194" s="16" t="s">
        <v>16</v>
      </c>
      <c r="C194" s="17"/>
      <c r="D194" s="17"/>
      <c r="E194" s="17"/>
      <c r="F194" s="17"/>
      <c r="G194" s="17"/>
      <c r="H194" s="52" t="s">
        <v>35</v>
      </c>
      <c r="I194" s="17"/>
      <c r="J194" s="20"/>
      <c r="K194" s="15"/>
      <c r="L194" s="15"/>
      <c r="M194" s="15"/>
      <c r="N194" s="15"/>
      <c r="O194" s="15"/>
      <c r="P194" s="15"/>
      <c r="Q194" s="15"/>
    </row>
    <row r="195" spans="1:17" ht="17.25" customHeight="1">
      <c r="A195" s="266"/>
      <c r="B195" s="16" t="s">
        <v>16</v>
      </c>
      <c r="C195" s="17"/>
      <c r="D195" s="17"/>
      <c r="E195" s="17"/>
      <c r="F195" s="17"/>
      <c r="G195" s="17"/>
      <c r="H195" s="52" t="s">
        <v>36</v>
      </c>
      <c r="I195" s="17"/>
      <c r="J195" s="20"/>
      <c r="K195" s="15"/>
      <c r="L195" s="15"/>
      <c r="M195" s="15"/>
      <c r="N195" s="15"/>
      <c r="O195" s="15"/>
      <c r="P195" s="15"/>
      <c r="Q195" s="15"/>
    </row>
    <row r="196" spans="1:17" ht="198">
      <c r="A196" s="266"/>
      <c r="B196" s="16" t="s">
        <v>16</v>
      </c>
      <c r="C196" s="17" t="s">
        <v>44</v>
      </c>
      <c r="D196" s="17" t="s">
        <v>31</v>
      </c>
      <c r="E196" s="17" t="s">
        <v>219</v>
      </c>
      <c r="F196" s="17"/>
      <c r="G196" s="69" t="s">
        <v>220</v>
      </c>
      <c r="H196" s="52" t="s">
        <v>37</v>
      </c>
      <c r="I196" s="17" t="s">
        <v>43</v>
      </c>
      <c r="J196" s="20"/>
      <c r="K196" s="15"/>
      <c r="L196" s="15"/>
      <c r="M196" s="15"/>
      <c r="N196" s="15"/>
      <c r="O196" s="15"/>
      <c r="P196" s="15"/>
      <c r="Q196" s="15"/>
    </row>
    <row r="197" spans="1:17" ht="13.2">
      <c r="A197" s="267"/>
      <c r="B197" s="16" t="s">
        <v>16</v>
      </c>
      <c r="C197" s="17"/>
      <c r="D197" s="17"/>
      <c r="E197" s="17"/>
      <c r="F197" s="17"/>
      <c r="G197" s="17"/>
      <c r="H197" s="52" t="s">
        <v>38</v>
      </c>
      <c r="I197" s="17"/>
      <c r="J197" s="20"/>
      <c r="K197" s="15"/>
      <c r="L197" s="15"/>
      <c r="M197" s="15"/>
      <c r="N197" s="15"/>
      <c r="O197" s="15"/>
      <c r="P197" s="15"/>
      <c r="Q197" s="15"/>
    </row>
    <row r="198" spans="1:17" ht="13.2">
      <c r="A198" s="265">
        <v>46037</v>
      </c>
      <c r="B198" s="16" t="s">
        <v>78</v>
      </c>
      <c r="C198" s="17"/>
      <c r="D198" s="17"/>
      <c r="E198" s="17"/>
      <c r="F198" s="17"/>
      <c r="G198" s="17"/>
      <c r="H198" s="52" t="s">
        <v>17</v>
      </c>
      <c r="I198" s="17"/>
      <c r="J198" s="20"/>
      <c r="K198" s="15"/>
      <c r="L198" s="15"/>
      <c r="M198" s="15"/>
      <c r="N198" s="15"/>
      <c r="O198" s="15"/>
      <c r="P198" s="15"/>
      <c r="Q198" s="15"/>
    </row>
    <row r="199" spans="1:17" ht="13.2">
      <c r="A199" s="266"/>
      <c r="B199" s="16" t="s">
        <v>78</v>
      </c>
      <c r="C199" s="17"/>
      <c r="D199" s="17"/>
      <c r="E199" s="17"/>
      <c r="F199" s="17"/>
      <c r="G199" s="72"/>
      <c r="H199" s="52" t="s">
        <v>22</v>
      </c>
      <c r="I199" s="17"/>
      <c r="J199" s="20"/>
      <c r="K199" s="15"/>
      <c r="L199" s="15"/>
      <c r="M199" s="15"/>
      <c r="N199" s="15"/>
      <c r="O199" s="15"/>
      <c r="P199" s="15"/>
      <c r="Q199" s="15"/>
    </row>
    <row r="200" spans="1:17" ht="13.2">
      <c r="A200" s="266"/>
      <c r="B200" s="16" t="s">
        <v>78</v>
      </c>
      <c r="C200" s="17"/>
      <c r="D200" s="17"/>
      <c r="E200" s="17"/>
      <c r="F200" s="17"/>
      <c r="G200" s="72"/>
      <c r="H200" s="53" t="s">
        <v>24</v>
      </c>
      <c r="I200" s="17"/>
      <c r="J200" s="17"/>
      <c r="K200" s="22"/>
      <c r="L200" s="22"/>
      <c r="M200" s="22"/>
      <c r="N200" s="22"/>
      <c r="O200" s="22"/>
      <c r="P200" s="22"/>
      <c r="Q200" s="22"/>
    </row>
    <row r="201" spans="1:17" ht="66">
      <c r="A201" s="266"/>
      <c r="B201" s="16" t="s">
        <v>78</v>
      </c>
      <c r="C201" s="17" t="s">
        <v>44</v>
      </c>
      <c r="D201" s="17" t="s">
        <v>19</v>
      </c>
      <c r="E201" s="17"/>
      <c r="F201" s="17"/>
      <c r="G201" s="17" t="s">
        <v>221</v>
      </c>
      <c r="H201" s="52" t="s">
        <v>25</v>
      </c>
      <c r="I201" s="17" t="s">
        <v>43</v>
      </c>
      <c r="J201" s="20"/>
      <c r="K201" s="15"/>
      <c r="L201" s="15"/>
      <c r="M201" s="15"/>
      <c r="N201" s="15"/>
      <c r="O201" s="15"/>
      <c r="P201" s="15"/>
      <c r="Q201" s="15"/>
    </row>
    <row r="202" spans="1:17" ht="52.8">
      <c r="A202" s="266"/>
      <c r="B202" s="16" t="s">
        <v>16</v>
      </c>
      <c r="C202" s="17" t="s">
        <v>44</v>
      </c>
      <c r="D202" s="17" t="s">
        <v>19</v>
      </c>
      <c r="E202" s="17" t="s">
        <v>222</v>
      </c>
      <c r="F202" s="17"/>
      <c r="G202" s="17" t="s">
        <v>223</v>
      </c>
      <c r="H202" s="52" t="s">
        <v>26</v>
      </c>
      <c r="I202" s="17" t="s">
        <v>43</v>
      </c>
      <c r="J202" s="20"/>
      <c r="K202" s="15"/>
      <c r="L202" s="15"/>
      <c r="M202" s="15"/>
      <c r="N202" s="15"/>
      <c r="O202" s="15"/>
      <c r="P202" s="15"/>
      <c r="Q202" s="15"/>
    </row>
    <row r="203" spans="1:17" ht="13.2">
      <c r="A203" s="266"/>
      <c r="B203" s="16" t="s">
        <v>16</v>
      </c>
      <c r="C203" s="17" t="s">
        <v>224</v>
      </c>
      <c r="D203" s="17" t="s">
        <v>19</v>
      </c>
      <c r="E203" s="17" t="s">
        <v>225</v>
      </c>
      <c r="F203" s="17"/>
      <c r="G203" s="73" t="s">
        <v>226</v>
      </c>
      <c r="H203" s="52" t="s">
        <v>27</v>
      </c>
      <c r="I203" s="17" t="s">
        <v>43</v>
      </c>
      <c r="J203" s="20"/>
      <c r="K203" s="15"/>
      <c r="L203" s="15"/>
      <c r="M203" s="15"/>
      <c r="N203" s="15"/>
      <c r="O203" s="15"/>
      <c r="P203" s="15"/>
      <c r="Q203" s="15"/>
    </row>
    <row r="204" spans="1:17" ht="198">
      <c r="A204" s="266"/>
      <c r="B204" s="16" t="s">
        <v>16</v>
      </c>
      <c r="C204" s="17" t="s">
        <v>54</v>
      </c>
      <c r="D204" s="17" t="s">
        <v>19</v>
      </c>
      <c r="E204" s="17"/>
      <c r="F204" s="17"/>
      <c r="G204" s="17" t="s">
        <v>227</v>
      </c>
      <c r="H204" s="52" t="s">
        <v>28</v>
      </c>
      <c r="I204" s="17" t="s">
        <v>23</v>
      </c>
      <c r="J204" s="20"/>
      <c r="K204" s="15"/>
      <c r="L204" s="15"/>
      <c r="M204" s="15"/>
      <c r="N204" s="15"/>
      <c r="O204" s="15"/>
      <c r="P204" s="15"/>
      <c r="Q204" s="15"/>
    </row>
    <row r="205" spans="1:17" ht="39.6">
      <c r="A205" s="266"/>
      <c r="B205" s="16" t="s">
        <v>16</v>
      </c>
      <c r="C205" s="17" t="s">
        <v>54</v>
      </c>
      <c r="D205" s="17" t="s">
        <v>19</v>
      </c>
      <c r="E205" s="17"/>
      <c r="F205" s="17"/>
      <c r="G205" s="17" t="s">
        <v>228</v>
      </c>
      <c r="H205" s="52" t="s">
        <v>29</v>
      </c>
      <c r="I205" s="17" t="s">
        <v>23</v>
      </c>
      <c r="J205" s="20"/>
      <c r="K205" s="15"/>
      <c r="L205" s="15"/>
      <c r="M205" s="15"/>
      <c r="N205" s="15"/>
      <c r="O205" s="15"/>
      <c r="P205" s="15"/>
      <c r="Q205" s="15"/>
    </row>
    <row r="206" spans="1:17" ht="39.6">
      <c r="A206" s="266"/>
      <c r="B206" s="16" t="s">
        <v>16</v>
      </c>
      <c r="C206" s="17" t="s">
        <v>18</v>
      </c>
      <c r="D206" s="17" t="s">
        <v>19</v>
      </c>
      <c r="E206" s="17" t="s">
        <v>229</v>
      </c>
      <c r="F206" s="17"/>
      <c r="G206" s="17" t="s">
        <v>230</v>
      </c>
      <c r="H206" s="52" t="s">
        <v>30</v>
      </c>
      <c r="I206" s="17" t="s">
        <v>43</v>
      </c>
      <c r="J206" s="20"/>
      <c r="K206" s="15"/>
      <c r="L206" s="15"/>
      <c r="M206" s="15"/>
      <c r="N206" s="15"/>
      <c r="O206" s="15"/>
      <c r="P206" s="15"/>
      <c r="Q206" s="15"/>
    </row>
    <row r="207" spans="1:17" ht="13.2">
      <c r="A207" s="266"/>
      <c r="B207" s="16" t="s">
        <v>16</v>
      </c>
      <c r="C207" s="17" t="s">
        <v>18</v>
      </c>
      <c r="D207" s="17" t="s">
        <v>19</v>
      </c>
      <c r="E207" s="17" t="s">
        <v>231</v>
      </c>
      <c r="F207" s="16"/>
      <c r="G207" s="16" t="s">
        <v>232</v>
      </c>
      <c r="H207" s="53" t="s">
        <v>34</v>
      </c>
      <c r="I207" s="17" t="s">
        <v>43</v>
      </c>
      <c r="J207" s="17"/>
      <c r="K207" s="22"/>
      <c r="L207" s="22"/>
      <c r="M207" s="22"/>
      <c r="N207" s="22"/>
      <c r="O207" s="22"/>
      <c r="P207" s="22"/>
      <c r="Q207" s="22"/>
    </row>
    <row r="208" spans="1:17" ht="13.2">
      <c r="A208" s="266"/>
      <c r="B208" s="16" t="s">
        <v>16</v>
      </c>
      <c r="C208" s="17"/>
      <c r="D208" s="17"/>
      <c r="E208" s="17"/>
      <c r="F208" s="17"/>
      <c r="G208" s="16"/>
      <c r="H208" s="52" t="s">
        <v>35</v>
      </c>
      <c r="I208" s="17"/>
      <c r="J208" s="20"/>
      <c r="K208" s="15"/>
      <c r="L208" s="15"/>
      <c r="M208" s="15"/>
      <c r="N208" s="15"/>
      <c r="O208" s="15"/>
      <c r="P208" s="15"/>
      <c r="Q208" s="15"/>
    </row>
    <row r="209" spans="1:17" ht="13.2">
      <c r="A209" s="266"/>
      <c r="B209" s="16" t="s">
        <v>16</v>
      </c>
      <c r="C209" s="17"/>
      <c r="D209" s="17"/>
      <c r="E209" s="17"/>
      <c r="F209" s="17"/>
      <c r="G209" s="16"/>
      <c r="H209" s="52" t="s">
        <v>36</v>
      </c>
      <c r="I209" s="17"/>
      <c r="J209" s="20"/>
      <c r="K209" s="15"/>
      <c r="L209" s="15"/>
      <c r="M209" s="15"/>
      <c r="N209" s="15"/>
      <c r="O209" s="15"/>
      <c r="P209" s="15"/>
      <c r="Q209" s="15"/>
    </row>
    <row r="210" spans="1:17" ht="13.2">
      <c r="A210" s="266"/>
      <c r="B210" s="16" t="s">
        <v>16</v>
      </c>
      <c r="C210" s="17"/>
      <c r="D210" s="17"/>
      <c r="E210" s="58"/>
      <c r="F210" s="17"/>
      <c r="G210" s="17"/>
      <c r="H210" s="52" t="s">
        <v>37</v>
      </c>
      <c r="I210" s="17"/>
      <c r="J210" s="20"/>
      <c r="K210" s="15"/>
      <c r="L210" s="15"/>
      <c r="M210" s="15"/>
      <c r="N210" s="15"/>
      <c r="O210" s="15"/>
      <c r="P210" s="15"/>
      <c r="Q210" s="15"/>
    </row>
    <row r="211" spans="1:17" ht="39.6">
      <c r="A211" s="267"/>
      <c r="B211" s="16" t="s">
        <v>16</v>
      </c>
      <c r="C211" s="17" t="s">
        <v>18</v>
      </c>
      <c r="D211" s="17" t="s">
        <v>19</v>
      </c>
      <c r="E211" s="17" t="s">
        <v>233</v>
      </c>
      <c r="F211" s="17"/>
      <c r="G211" s="17" t="s">
        <v>234</v>
      </c>
      <c r="H211" s="52" t="s">
        <v>38</v>
      </c>
      <c r="I211" s="17" t="s">
        <v>43</v>
      </c>
      <c r="J211" s="20"/>
      <c r="K211" s="15"/>
      <c r="L211" s="15"/>
      <c r="M211" s="15"/>
      <c r="N211" s="15"/>
      <c r="O211" s="15"/>
      <c r="P211" s="15"/>
      <c r="Q211" s="15"/>
    </row>
    <row r="212" spans="1:17" ht="17.25" customHeight="1">
      <c r="A212" s="265">
        <v>46038</v>
      </c>
      <c r="B212" s="16" t="s">
        <v>78</v>
      </c>
      <c r="C212" s="17"/>
      <c r="D212" s="17"/>
      <c r="E212" s="17"/>
      <c r="F212" s="17"/>
      <c r="G212" s="17"/>
      <c r="H212" s="52" t="s">
        <v>17</v>
      </c>
      <c r="I212" s="17"/>
      <c r="J212" s="20"/>
      <c r="K212" s="15"/>
      <c r="L212" s="15"/>
      <c r="M212" s="15"/>
      <c r="N212" s="15"/>
      <c r="O212" s="15"/>
      <c r="P212" s="15"/>
      <c r="Q212" s="15"/>
    </row>
    <row r="213" spans="1:17" ht="13.2">
      <c r="A213" s="266"/>
      <c r="B213" s="16" t="s">
        <v>78</v>
      </c>
      <c r="C213" s="17"/>
      <c r="D213" s="17"/>
      <c r="E213" s="17"/>
      <c r="F213" s="17"/>
      <c r="G213" s="17"/>
      <c r="H213" s="52" t="s">
        <v>22</v>
      </c>
      <c r="I213" s="17"/>
      <c r="J213" s="20"/>
      <c r="K213" s="15"/>
      <c r="L213" s="15"/>
      <c r="M213" s="15"/>
      <c r="N213" s="15"/>
      <c r="O213" s="15"/>
      <c r="P213" s="15"/>
      <c r="Q213" s="15"/>
    </row>
    <row r="214" spans="1:17" ht="13.2">
      <c r="A214" s="266"/>
      <c r="B214" s="16" t="s">
        <v>78</v>
      </c>
      <c r="C214" s="17"/>
      <c r="D214" s="17"/>
      <c r="E214" s="17"/>
      <c r="F214" s="17"/>
      <c r="G214" s="17"/>
      <c r="H214" s="52" t="s">
        <v>24</v>
      </c>
      <c r="I214" s="17"/>
      <c r="J214" s="20"/>
      <c r="K214" s="15"/>
      <c r="L214" s="15"/>
      <c r="M214" s="15"/>
      <c r="N214" s="15"/>
      <c r="O214" s="15"/>
      <c r="P214" s="15"/>
      <c r="Q214" s="15"/>
    </row>
    <row r="215" spans="1:17" ht="13.2">
      <c r="A215" s="266"/>
      <c r="B215" s="16" t="s">
        <v>78</v>
      </c>
      <c r="C215" s="17"/>
      <c r="D215" s="17"/>
      <c r="E215" s="17"/>
      <c r="F215" s="17"/>
      <c r="G215" s="17"/>
      <c r="H215" s="52" t="s">
        <v>25</v>
      </c>
      <c r="I215" s="17"/>
      <c r="J215" s="20"/>
      <c r="K215" s="15"/>
      <c r="L215" s="15"/>
      <c r="M215" s="15"/>
      <c r="N215" s="15"/>
      <c r="O215" s="15"/>
      <c r="P215" s="15"/>
      <c r="Q215" s="15"/>
    </row>
    <row r="216" spans="1:17" ht="13.2">
      <c r="A216" s="266"/>
      <c r="B216" s="16" t="s">
        <v>78</v>
      </c>
      <c r="C216" s="17"/>
      <c r="D216" s="17"/>
      <c r="E216" s="17"/>
      <c r="F216" s="17"/>
      <c r="G216" s="17"/>
      <c r="H216" s="52" t="s">
        <v>26</v>
      </c>
      <c r="I216" s="17"/>
      <c r="J216" s="20"/>
      <c r="K216" s="15"/>
      <c r="L216" s="15"/>
      <c r="M216" s="15"/>
      <c r="N216" s="15"/>
      <c r="O216" s="15"/>
      <c r="P216" s="15"/>
      <c r="Q216" s="15"/>
    </row>
    <row r="217" spans="1:17" ht="13.8">
      <c r="A217" s="266"/>
      <c r="B217" s="16" t="s">
        <v>78</v>
      </c>
      <c r="C217" s="17"/>
      <c r="D217" s="17"/>
      <c r="E217" s="21"/>
      <c r="F217" s="17"/>
      <c r="G217" s="17"/>
      <c r="H217" s="52" t="s">
        <v>27</v>
      </c>
      <c r="I217" s="17"/>
      <c r="J217" s="20"/>
      <c r="K217" s="15"/>
      <c r="L217" s="15"/>
      <c r="M217" s="15"/>
      <c r="N217" s="15"/>
      <c r="O217" s="15"/>
      <c r="P217" s="15"/>
      <c r="Q217" s="15"/>
    </row>
    <row r="218" spans="1:17" ht="13.2">
      <c r="A218" s="266"/>
      <c r="B218" s="16" t="s">
        <v>78</v>
      </c>
      <c r="C218" s="17"/>
      <c r="D218" s="17"/>
      <c r="E218" s="17"/>
      <c r="F218" s="17"/>
      <c r="G218" s="17"/>
      <c r="H218" s="52" t="s">
        <v>28</v>
      </c>
      <c r="I218" s="17"/>
      <c r="J218" s="20"/>
      <c r="K218" s="15"/>
      <c r="L218" s="15"/>
      <c r="M218" s="15"/>
      <c r="N218" s="15"/>
      <c r="O218" s="15"/>
      <c r="P218" s="15"/>
      <c r="Q218" s="15"/>
    </row>
    <row r="219" spans="1:17" ht="15.75" customHeight="1">
      <c r="A219" s="266"/>
      <c r="B219" s="16" t="s">
        <v>78</v>
      </c>
      <c r="C219" s="17"/>
      <c r="D219" s="17"/>
      <c r="E219" s="17"/>
      <c r="F219" s="17"/>
      <c r="G219" s="17"/>
      <c r="H219" s="52" t="s">
        <v>29</v>
      </c>
      <c r="I219" s="17"/>
      <c r="J219" s="20"/>
      <c r="K219" s="15"/>
      <c r="L219" s="15"/>
      <c r="M219" s="15"/>
      <c r="N219" s="15"/>
      <c r="O219" s="15"/>
      <c r="P219" s="15"/>
      <c r="Q219" s="15"/>
    </row>
    <row r="220" spans="1:17" ht="13.2">
      <c r="A220" s="266"/>
      <c r="B220" s="16" t="s">
        <v>78</v>
      </c>
      <c r="C220" s="17"/>
      <c r="D220" s="17"/>
      <c r="E220" s="16"/>
      <c r="F220" s="17"/>
      <c r="G220" s="17"/>
      <c r="H220" s="52" t="s">
        <v>30</v>
      </c>
      <c r="I220" s="17"/>
      <c r="J220" s="20"/>
      <c r="K220" s="15"/>
      <c r="L220" s="15"/>
      <c r="M220" s="15"/>
      <c r="N220" s="15"/>
      <c r="O220" s="15"/>
      <c r="P220" s="15"/>
      <c r="Q220" s="15"/>
    </row>
    <row r="221" spans="1:17" ht="13.2">
      <c r="A221" s="266"/>
      <c r="B221" s="16" t="s">
        <v>51</v>
      </c>
      <c r="C221" s="17"/>
      <c r="D221" s="17"/>
      <c r="E221" s="17"/>
      <c r="F221" s="60"/>
      <c r="G221" s="17"/>
      <c r="H221" s="52" t="s">
        <v>34</v>
      </c>
      <c r="I221" s="17"/>
      <c r="J221" s="20"/>
      <c r="K221" s="15"/>
      <c r="L221" s="15"/>
      <c r="M221" s="15"/>
      <c r="N221" s="15"/>
      <c r="O221" s="15"/>
      <c r="P221" s="15"/>
      <c r="Q221" s="15"/>
    </row>
    <row r="222" spans="1:17" ht="13.2">
      <c r="A222" s="266"/>
      <c r="B222" s="16" t="s">
        <v>51</v>
      </c>
      <c r="C222" s="17"/>
      <c r="D222" s="17"/>
      <c r="E222" s="17"/>
      <c r="F222" s="17"/>
      <c r="G222" s="17"/>
      <c r="H222" s="52" t="s">
        <v>35</v>
      </c>
      <c r="I222" s="17"/>
      <c r="J222" s="20"/>
      <c r="K222" s="15"/>
      <c r="L222" s="15"/>
      <c r="M222" s="15"/>
      <c r="N222" s="15"/>
      <c r="O222" s="15"/>
      <c r="P222" s="15"/>
      <c r="Q222" s="15"/>
    </row>
    <row r="223" spans="1:17" ht="13.2">
      <c r="A223" s="266"/>
      <c r="B223" s="16" t="s">
        <v>51</v>
      </c>
      <c r="C223" s="17"/>
      <c r="D223" s="17"/>
      <c r="E223" s="17"/>
      <c r="F223" s="17"/>
      <c r="G223" s="17"/>
      <c r="H223" s="52" t="s">
        <v>36</v>
      </c>
      <c r="I223" s="17"/>
      <c r="J223" s="20"/>
      <c r="K223" s="15"/>
      <c r="L223" s="15"/>
      <c r="M223" s="15"/>
      <c r="N223" s="15"/>
      <c r="O223" s="15"/>
      <c r="P223" s="15"/>
      <c r="Q223" s="15"/>
    </row>
    <row r="224" spans="1:17" ht="13.2">
      <c r="A224" s="266"/>
      <c r="B224" s="16" t="s">
        <v>78</v>
      </c>
      <c r="C224" s="17"/>
      <c r="D224" s="17"/>
      <c r="E224" s="17"/>
      <c r="F224" s="17"/>
      <c r="G224" s="17"/>
      <c r="H224" s="52" t="s">
        <v>37</v>
      </c>
      <c r="I224" s="17"/>
      <c r="J224" s="20"/>
      <c r="K224" s="15"/>
      <c r="L224" s="15"/>
      <c r="M224" s="15"/>
      <c r="N224" s="15"/>
      <c r="O224" s="15"/>
      <c r="P224" s="15"/>
      <c r="Q224" s="15"/>
    </row>
    <row r="225" spans="1:17" ht="13.2">
      <c r="A225" s="267"/>
      <c r="B225" s="16" t="s">
        <v>78</v>
      </c>
      <c r="C225" s="17"/>
      <c r="D225" s="17"/>
      <c r="E225" s="17"/>
      <c r="F225" s="17"/>
      <c r="G225" s="17"/>
      <c r="H225" s="52" t="s">
        <v>38</v>
      </c>
      <c r="I225" s="17"/>
      <c r="J225" s="20"/>
      <c r="K225" s="15"/>
      <c r="L225" s="15"/>
      <c r="M225" s="15"/>
      <c r="N225" s="15"/>
      <c r="O225" s="15"/>
      <c r="P225" s="15"/>
      <c r="Q225" s="15"/>
    </row>
    <row r="226" spans="1:17" ht="13.2">
      <c r="A226" s="265">
        <v>46039</v>
      </c>
      <c r="B226" s="16" t="s">
        <v>78</v>
      </c>
      <c r="C226" s="17"/>
      <c r="D226" s="17"/>
      <c r="E226" s="17"/>
      <c r="F226" s="17"/>
      <c r="G226" s="17"/>
      <c r="H226" s="52" t="s">
        <v>17</v>
      </c>
      <c r="I226" s="17"/>
      <c r="J226" s="20"/>
      <c r="K226" s="15"/>
      <c r="L226" s="15"/>
      <c r="M226" s="15"/>
      <c r="N226" s="15"/>
      <c r="O226" s="15"/>
      <c r="P226" s="15"/>
      <c r="Q226" s="15"/>
    </row>
    <row r="227" spans="1:17" ht="13.2">
      <c r="A227" s="266"/>
      <c r="B227" s="16" t="s">
        <v>78</v>
      </c>
      <c r="C227" s="17"/>
      <c r="D227" s="17"/>
      <c r="E227" s="17"/>
      <c r="F227" s="17"/>
      <c r="G227" s="17"/>
      <c r="H227" s="52" t="s">
        <v>22</v>
      </c>
      <c r="I227" s="17"/>
      <c r="J227" s="20"/>
      <c r="K227" s="15"/>
      <c r="L227" s="15"/>
      <c r="M227" s="15"/>
      <c r="N227" s="15"/>
      <c r="O227" s="15"/>
      <c r="P227" s="15"/>
      <c r="Q227" s="15"/>
    </row>
    <row r="228" spans="1:17" ht="13.2">
      <c r="A228" s="266"/>
      <c r="B228" s="16" t="s">
        <v>78</v>
      </c>
      <c r="C228" s="17"/>
      <c r="D228" s="17"/>
      <c r="E228" s="17"/>
      <c r="F228" s="17"/>
      <c r="G228" s="17"/>
      <c r="H228" s="52" t="s">
        <v>24</v>
      </c>
      <c r="I228" s="17"/>
      <c r="J228" s="20"/>
      <c r="K228" s="15"/>
      <c r="L228" s="15"/>
      <c r="M228" s="15"/>
      <c r="N228" s="15"/>
      <c r="O228" s="15"/>
      <c r="P228" s="15"/>
      <c r="Q228" s="15"/>
    </row>
    <row r="229" spans="1:17" ht="13.2">
      <c r="A229" s="266"/>
      <c r="B229" s="16" t="s">
        <v>78</v>
      </c>
      <c r="C229" s="17"/>
      <c r="D229" s="17"/>
      <c r="E229" s="17"/>
      <c r="F229" s="17"/>
      <c r="G229" s="17"/>
      <c r="H229" s="52" t="s">
        <v>25</v>
      </c>
      <c r="I229" s="17"/>
      <c r="J229" s="20"/>
      <c r="K229" s="15"/>
      <c r="L229" s="15"/>
      <c r="M229" s="15"/>
      <c r="N229" s="15"/>
      <c r="O229" s="15"/>
      <c r="P229" s="15"/>
      <c r="Q229" s="15"/>
    </row>
    <row r="230" spans="1:17" ht="13.2">
      <c r="A230" s="266"/>
      <c r="B230" s="16" t="s">
        <v>78</v>
      </c>
      <c r="C230" s="17"/>
      <c r="D230" s="17"/>
      <c r="E230" s="17"/>
      <c r="F230" s="17"/>
      <c r="G230" s="17"/>
      <c r="H230" s="52" t="s">
        <v>26</v>
      </c>
      <c r="I230" s="17"/>
      <c r="J230" s="20"/>
      <c r="K230" s="15"/>
      <c r="L230" s="15"/>
      <c r="M230" s="15"/>
      <c r="N230" s="15"/>
      <c r="O230" s="15"/>
      <c r="P230" s="15"/>
      <c r="Q230" s="15"/>
    </row>
    <row r="231" spans="1:17" ht="13.2">
      <c r="A231" s="266"/>
      <c r="B231" s="16" t="s">
        <v>78</v>
      </c>
      <c r="C231" s="17"/>
      <c r="D231" s="17"/>
      <c r="E231" s="17"/>
      <c r="F231" s="17"/>
      <c r="G231" s="17"/>
      <c r="H231" s="52" t="s">
        <v>27</v>
      </c>
      <c r="I231" s="17"/>
      <c r="J231" s="20"/>
      <c r="K231" s="15"/>
      <c r="L231" s="15"/>
      <c r="M231" s="15"/>
      <c r="N231" s="15"/>
      <c r="O231" s="15"/>
      <c r="P231" s="15"/>
      <c r="Q231" s="15"/>
    </row>
    <row r="232" spans="1:17" ht="13.2">
      <c r="A232" s="266"/>
      <c r="B232" s="16" t="s">
        <v>78</v>
      </c>
      <c r="C232" s="17"/>
      <c r="D232" s="17"/>
      <c r="E232" s="17"/>
      <c r="F232" s="17"/>
      <c r="G232" s="17"/>
      <c r="H232" s="52" t="s">
        <v>28</v>
      </c>
      <c r="I232" s="17"/>
      <c r="J232" s="20"/>
      <c r="K232" s="15"/>
      <c r="L232" s="15"/>
      <c r="M232" s="15"/>
      <c r="N232" s="15"/>
      <c r="O232" s="15"/>
      <c r="P232" s="15"/>
      <c r="Q232" s="15"/>
    </row>
    <row r="233" spans="1:17" ht="13.2">
      <c r="A233" s="266"/>
      <c r="B233" s="16" t="s">
        <v>78</v>
      </c>
      <c r="C233" s="17"/>
      <c r="D233" s="17"/>
      <c r="E233" s="17"/>
      <c r="F233" s="17"/>
      <c r="G233" s="16"/>
      <c r="H233" s="52" t="s">
        <v>29</v>
      </c>
      <c r="I233" s="17"/>
      <c r="J233" s="20"/>
      <c r="K233" s="15"/>
      <c r="L233" s="15"/>
      <c r="M233" s="15"/>
      <c r="N233" s="15"/>
      <c r="O233" s="15"/>
      <c r="P233" s="15"/>
      <c r="Q233" s="15"/>
    </row>
    <row r="234" spans="1:17" ht="13.5" customHeight="1">
      <c r="A234" s="266"/>
      <c r="B234" s="16" t="s">
        <v>78</v>
      </c>
      <c r="C234" s="17"/>
      <c r="D234" s="17"/>
      <c r="E234" s="17"/>
      <c r="F234" s="17"/>
      <c r="G234" s="17"/>
      <c r="H234" s="52" t="s">
        <v>30</v>
      </c>
      <c r="I234" s="17"/>
      <c r="J234" s="20"/>
      <c r="K234" s="15"/>
      <c r="L234" s="15"/>
      <c r="M234" s="15"/>
      <c r="N234" s="15"/>
      <c r="O234" s="15"/>
      <c r="P234" s="15"/>
      <c r="Q234" s="15"/>
    </row>
    <row r="235" spans="1:17" ht="13.2">
      <c r="A235" s="266"/>
      <c r="B235" s="16" t="s">
        <v>78</v>
      </c>
      <c r="C235" s="17"/>
      <c r="D235" s="17"/>
      <c r="E235" s="17"/>
      <c r="F235" s="17"/>
      <c r="G235" s="17"/>
      <c r="H235" s="52" t="s">
        <v>34</v>
      </c>
      <c r="I235" s="17"/>
      <c r="J235" s="20"/>
      <c r="K235" s="15"/>
      <c r="L235" s="15"/>
      <c r="M235" s="15"/>
      <c r="N235" s="15"/>
      <c r="O235" s="15"/>
      <c r="P235" s="15"/>
      <c r="Q235" s="15"/>
    </row>
    <row r="236" spans="1:17" ht="13.2">
      <c r="A236" s="266"/>
      <c r="B236" s="16" t="s">
        <v>78</v>
      </c>
      <c r="C236" s="17"/>
      <c r="D236" s="17"/>
      <c r="E236" s="17"/>
      <c r="F236" s="17"/>
      <c r="G236" s="17"/>
      <c r="H236" s="52" t="s">
        <v>35</v>
      </c>
      <c r="I236" s="17"/>
      <c r="J236" s="20"/>
      <c r="K236" s="15"/>
      <c r="L236" s="15"/>
      <c r="M236" s="15"/>
      <c r="N236" s="15"/>
      <c r="O236" s="15"/>
      <c r="P236" s="15"/>
      <c r="Q236" s="15"/>
    </row>
    <row r="237" spans="1:17" ht="15" customHeight="1">
      <c r="A237" s="266"/>
      <c r="B237" s="16" t="s">
        <v>78</v>
      </c>
      <c r="C237" s="17"/>
      <c r="D237" s="17"/>
      <c r="E237" s="17"/>
      <c r="F237" s="17"/>
      <c r="G237" s="17"/>
      <c r="H237" s="52" t="s">
        <v>36</v>
      </c>
      <c r="I237" s="17"/>
      <c r="J237" s="20"/>
      <c r="K237" s="15"/>
      <c r="L237" s="15"/>
      <c r="M237" s="15"/>
      <c r="N237" s="15"/>
      <c r="O237" s="15"/>
      <c r="P237" s="15"/>
      <c r="Q237" s="15"/>
    </row>
    <row r="238" spans="1:17" ht="13.2">
      <c r="A238" s="266"/>
      <c r="B238" s="16" t="s">
        <v>78</v>
      </c>
      <c r="C238" s="17"/>
      <c r="D238" s="17"/>
      <c r="E238" s="17"/>
      <c r="F238" s="17"/>
      <c r="G238" s="17"/>
      <c r="H238" s="52" t="s">
        <v>37</v>
      </c>
      <c r="I238" s="17"/>
      <c r="J238" s="20"/>
      <c r="K238" s="15"/>
      <c r="L238" s="15"/>
      <c r="M238" s="15"/>
      <c r="N238" s="15"/>
      <c r="O238" s="15"/>
      <c r="P238" s="15"/>
      <c r="Q238" s="15"/>
    </row>
    <row r="239" spans="1:17" ht="13.2">
      <c r="A239" s="267"/>
      <c r="B239" s="16" t="s">
        <v>78</v>
      </c>
      <c r="C239" s="17"/>
      <c r="D239" s="17"/>
      <c r="E239" s="17"/>
      <c r="F239" s="17"/>
      <c r="G239" s="17"/>
      <c r="H239" s="52" t="s">
        <v>38</v>
      </c>
      <c r="I239" s="17"/>
      <c r="J239" s="20"/>
      <c r="K239" s="15"/>
      <c r="L239" s="15"/>
      <c r="M239" s="15"/>
      <c r="N239" s="15"/>
      <c r="O239" s="15"/>
      <c r="P239" s="15"/>
      <c r="Q239" s="15"/>
    </row>
    <row r="240" spans="1:17" ht="13.2">
      <c r="A240" s="265">
        <v>46040</v>
      </c>
      <c r="B240" s="16" t="s">
        <v>78</v>
      </c>
      <c r="C240" s="17"/>
      <c r="D240" s="17"/>
      <c r="E240" s="17"/>
      <c r="F240" s="17"/>
      <c r="G240" s="17"/>
      <c r="H240" s="52" t="s">
        <v>17</v>
      </c>
      <c r="I240" s="17"/>
      <c r="J240" s="20"/>
      <c r="K240" s="15"/>
      <c r="L240" s="15"/>
      <c r="M240" s="15"/>
      <c r="N240" s="15"/>
      <c r="O240" s="15"/>
      <c r="P240" s="15"/>
      <c r="Q240" s="15"/>
    </row>
    <row r="241" spans="1:17" ht="13.2">
      <c r="A241" s="266"/>
      <c r="B241" s="16" t="s">
        <v>78</v>
      </c>
      <c r="C241" s="17"/>
      <c r="D241" s="17"/>
      <c r="E241" s="17"/>
      <c r="F241" s="17"/>
      <c r="G241" s="17"/>
      <c r="H241" s="52" t="s">
        <v>22</v>
      </c>
      <c r="I241" s="17"/>
      <c r="J241" s="20"/>
      <c r="K241" s="15"/>
      <c r="L241" s="15"/>
      <c r="M241" s="15"/>
      <c r="N241" s="15"/>
      <c r="O241" s="15"/>
      <c r="P241" s="15"/>
      <c r="Q241" s="15"/>
    </row>
    <row r="242" spans="1:17" ht="13.2">
      <c r="A242" s="266"/>
      <c r="B242" s="16" t="s">
        <v>78</v>
      </c>
      <c r="C242" s="17"/>
      <c r="D242" s="17"/>
      <c r="E242" s="58"/>
      <c r="F242" s="17"/>
      <c r="G242" s="17"/>
      <c r="H242" s="52" t="s">
        <v>24</v>
      </c>
      <c r="I242" s="17"/>
      <c r="J242" s="20"/>
      <c r="K242" s="15"/>
      <c r="L242" s="15"/>
      <c r="M242" s="15"/>
      <c r="N242" s="15"/>
      <c r="O242" s="15"/>
      <c r="P242" s="15"/>
      <c r="Q242" s="15"/>
    </row>
    <row r="243" spans="1:17" ht="13.2">
      <c r="A243" s="266"/>
      <c r="B243" s="16" t="s">
        <v>78</v>
      </c>
      <c r="C243" s="17"/>
      <c r="D243" s="17"/>
      <c r="E243" s="17"/>
      <c r="F243" s="17"/>
      <c r="G243" s="17"/>
      <c r="H243" s="52" t="s">
        <v>25</v>
      </c>
      <c r="I243" s="17"/>
      <c r="J243" s="20"/>
      <c r="K243" s="15"/>
      <c r="L243" s="15"/>
      <c r="M243" s="15"/>
      <c r="N243" s="15"/>
      <c r="O243" s="15"/>
      <c r="P243" s="15"/>
      <c r="Q243" s="15"/>
    </row>
    <row r="244" spans="1:17" ht="13.2">
      <c r="A244" s="266"/>
      <c r="B244" s="16" t="s">
        <v>16</v>
      </c>
      <c r="C244" s="17"/>
      <c r="D244" s="17"/>
      <c r="E244" s="17"/>
      <c r="F244" s="17"/>
      <c r="G244" s="17"/>
      <c r="H244" s="52" t="s">
        <v>26</v>
      </c>
      <c r="I244" s="17"/>
      <c r="J244" s="20"/>
      <c r="K244" s="15"/>
      <c r="L244" s="15"/>
      <c r="M244" s="15"/>
      <c r="N244" s="15"/>
      <c r="O244" s="15"/>
      <c r="P244" s="15"/>
      <c r="Q244" s="15"/>
    </row>
    <row r="245" spans="1:17" ht="13.2">
      <c r="A245" s="266"/>
      <c r="B245" s="16" t="s">
        <v>16</v>
      </c>
      <c r="C245" s="17"/>
      <c r="D245" s="17"/>
      <c r="E245" s="17"/>
      <c r="F245" s="17"/>
      <c r="G245" s="17"/>
      <c r="H245" s="52" t="s">
        <v>27</v>
      </c>
      <c r="I245" s="17"/>
      <c r="J245" s="20"/>
      <c r="K245" s="15"/>
      <c r="L245" s="15"/>
      <c r="M245" s="15"/>
      <c r="N245" s="15"/>
      <c r="O245" s="15"/>
      <c r="P245" s="15"/>
      <c r="Q245" s="15"/>
    </row>
    <row r="246" spans="1:17" ht="13.2">
      <c r="A246" s="266"/>
      <c r="B246" s="16" t="s">
        <v>16</v>
      </c>
      <c r="C246" s="17"/>
      <c r="D246" s="17"/>
      <c r="E246" s="17"/>
      <c r="F246" s="17"/>
      <c r="G246" s="17"/>
      <c r="H246" s="52" t="s">
        <v>28</v>
      </c>
      <c r="I246" s="17"/>
      <c r="J246" s="20"/>
      <c r="K246" s="15"/>
      <c r="L246" s="15"/>
      <c r="M246" s="15"/>
      <c r="N246" s="15"/>
      <c r="O246" s="15"/>
      <c r="P246" s="15"/>
      <c r="Q246" s="15"/>
    </row>
    <row r="247" spans="1:17" ht="118.8">
      <c r="A247" s="266"/>
      <c r="B247" s="16" t="s">
        <v>16</v>
      </c>
      <c r="C247" s="17" t="s">
        <v>41</v>
      </c>
      <c r="D247" s="17" t="s">
        <v>92</v>
      </c>
      <c r="E247" s="59" t="s">
        <v>235</v>
      </c>
      <c r="F247" s="17"/>
      <c r="G247" s="17" t="s">
        <v>236</v>
      </c>
      <c r="H247" s="52" t="s">
        <v>29</v>
      </c>
      <c r="I247" s="17" t="s">
        <v>23</v>
      </c>
      <c r="J247" s="20"/>
      <c r="K247" s="15"/>
      <c r="L247" s="15"/>
      <c r="M247" s="15"/>
      <c r="N247" s="15"/>
      <c r="O247" s="15"/>
      <c r="P247" s="15"/>
      <c r="Q247" s="15"/>
    </row>
    <row r="248" spans="1:17" ht="39.6">
      <c r="A248" s="266"/>
      <c r="B248" s="16" t="s">
        <v>16</v>
      </c>
      <c r="C248" s="17" t="s">
        <v>75</v>
      </c>
      <c r="D248" s="17" t="s">
        <v>19</v>
      </c>
      <c r="E248" s="17" t="s">
        <v>237</v>
      </c>
      <c r="F248" s="17"/>
      <c r="G248" s="17" t="s">
        <v>238</v>
      </c>
      <c r="H248" s="52" t="s">
        <v>30</v>
      </c>
      <c r="I248" s="17" t="s">
        <v>23</v>
      </c>
      <c r="J248" s="20"/>
      <c r="K248" s="15"/>
      <c r="L248" s="15"/>
      <c r="M248" s="15"/>
      <c r="N248" s="15"/>
      <c r="O248" s="15"/>
      <c r="P248" s="15"/>
      <c r="Q248" s="15"/>
    </row>
    <row r="249" spans="1:17" ht="13.2">
      <c r="A249" s="266"/>
      <c r="B249" s="16" t="s">
        <v>16</v>
      </c>
      <c r="C249" s="17"/>
      <c r="D249" s="17"/>
      <c r="E249" s="17"/>
      <c r="F249" s="17"/>
      <c r="G249" s="17"/>
      <c r="H249" s="52" t="s">
        <v>34</v>
      </c>
      <c r="I249" s="17"/>
      <c r="J249" s="20"/>
      <c r="K249" s="15"/>
      <c r="L249" s="15"/>
      <c r="M249" s="15"/>
      <c r="N249" s="15"/>
      <c r="O249" s="15"/>
      <c r="P249" s="15"/>
      <c r="Q249" s="15"/>
    </row>
    <row r="250" spans="1:17" ht="13.2">
      <c r="A250" s="266"/>
      <c r="B250" s="16" t="s">
        <v>16</v>
      </c>
      <c r="C250" s="17"/>
      <c r="D250" s="17"/>
      <c r="E250" s="17"/>
      <c r="F250" s="17"/>
      <c r="G250" s="17"/>
      <c r="H250" s="52" t="s">
        <v>35</v>
      </c>
      <c r="I250" s="17"/>
      <c r="J250" s="20"/>
      <c r="K250" s="15"/>
      <c r="L250" s="15"/>
      <c r="M250" s="15"/>
      <c r="N250" s="15"/>
      <c r="O250" s="15"/>
      <c r="P250" s="15"/>
      <c r="Q250" s="15"/>
    </row>
    <row r="251" spans="1:17" ht="13.2">
      <c r="A251" s="266"/>
      <c r="B251" s="16" t="s">
        <v>16</v>
      </c>
      <c r="C251" s="17"/>
      <c r="D251" s="17"/>
      <c r="E251" s="17"/>
      <c r="F251" s="17"/>
      <c r="G251" s="17"/>
      <c r="H251" s="52" t="s">
        <v>36</v>
      </c>
      <c r="I251" s="17"/>
      <c r="J251" s="20"/>
      <c r="K251" s="15"/>
      <c r="L251" s="15"/>
      <c r="M251" s="15"/>
      <c r="N251" s="15"/>
      <c r="O251" s="15"/>
      <c r="P251" s="15"/>
      <c r="Q251" s="15"/>
    </row>
    <row r="252" spans="1:17" ht="13.2">
      <c r="A252" s="266"/>
      <c r="B252" s="16" t="s">
        <v>16</v>
      </c>
      <c r="C252" s="17"/>
      <c r="D252" s="17"/>
      <c r="E252" s="17"/>
      <c r="F252" s="17"/>
      <c r="G252" s="17"/>
      <c r="H252" s="52" t="s">
        <v>37</v>
      </c>
      <c r="I252" s="17"/>
      <c r="J252" s="20"/>
      <c r="K252" s="15"/>
      <c r="L252" s="15"/>
      <c r="M252" s="15"/>
      <c r="N252" s="15"/>
      <c r="O252" s="15"/>
      <c r="P252" s="15"/>
      <c r="Q252" s="15"/>
    </row>
    <row r="253" spans="1:17" ht="13.2">
      <c r="A253" s="267"/>
      <c r="B253" s="16" t="s">
        <v>16</v>
      </c>
      <c r="C253" s="17"/>
      <c r="D253" s="17"/>
      <c r="E253" s="17"/>
      <c r="F253" s="17"/>
      <c r="G253" s="16"/>
      <c r="H253" s="52" t="s">
        <v>38</v>
      </c>
      <c r="I253" s="17"/>
      <c r="J253" s="20"/>
      <c r="K253" s="15"/>
      <c r="L253" s="15"/>
      <c r="M253" s="15"/>
      <c r="N253" s="15"/>
      <c r="O253" s="15"/>
      <c r="P253" s="15"/>
      <c r="Q253" s="15"/>
    </row>
    <row r="254" spans="1:17" ht="26.4">
      <c r="A254" s="265">
        <v>46041</v>
      </c>
      <c r="B254" s="16" t="s">
        <v>16</v>
      </c>
      <c r="C254" s="17" t="s">
        <v>68</v>
      </c>
      <c r="D254" s="17" t="s">
        <v>19</v>
      </c>
      <c r="E254" s="17" t="s">
        <v>239</v>
      </c>
      <c r="F254" s="17"/>
      <c r="G254" s="17" t="s">
        <v>240</v>
      </c>
      <c r="H254" s="52" t="s">
        <v>17</v>
      </c>
      <c r="I254" s="17" t="s">
        <v>23</v>
      </c>
      <c r="J254" s="20"/>
      <c r="K254" s="15"/>
      <c r="L254" s="15"/>
      <c r="M254" s="15"/>
      <c r="N254" s="15"/>
      <c r="O254" s="15"/>
      <c r="P254" s="15"/>
      <c r="Q254" s="15"/>
    </row>
    <row r="255" spans="1:17" ht="13.2">
      <c r="A255" s="266"/>
      <c r="B255" s="16" t="s">
        <v>16</v>
      </c>
      <c r="C255" s="17"/>
      <c r="D255" s="17"/>
      <c r="E255" s="17"/>
      <c r="F255" s="17"/>
      <c r="G255" s="17"/>
      <c r="H255" s="52" t="s">
        <v>22</v>
      </c>
      <c r="I255" s="17"/>
      <c r="J255" s="20"/>
      <c r="K255" s="15"/>
      <c r="L255" s="15"/>
      <c r="M255" s="15"/>
      <c r="N255" s="15"/>
      <c r="O255" s="15"/>
      <c r="P255" s="15"/>
      <c r="Q255" s="15"/>
    </row>
    <row r="256" spans="1:17" ht="18.75" customHeight="1">
      <c r="A256" s="266"/>
      <c r="B256" s="16" t="s">
        <v>16</v>
      </c>
      <c r="C256" s="17" t="s">
        <v>54</v>
      </c>
      <c r="D256" s="17" t="s">
        <v>19</v>
      </c>
      <c r="E256" s="17" t="s">
        <v>241</v>
      </c>
      <c r="F256" s="17"/>
      <c r="G256" s="17" t="s">
        <v>242</v>
      </c>
      <c r="H256" s="52" t="s">
        <v>24</v>
      </c>
      <c r="I256" s="17" t="s">
        <v>23</v>
      </c>
      <c r="J256" s="20"/>
      <c r="K256" s="15"/>
      <c r="L256" s="15"/>
      <c r="M256" s="15"/>
      <c r="N256" s="15"/>
      <c r="O256" s="15"/>
      <c r="P256" s="15"/>
      <c r="Q256" s="15"/>
    </row>
    <row r="257" spans="1:17" ht="118.8">
      <c r="A257" s="266"/>
      <c r="B257" s="16" t="s">
        <v>16</v>
      </c>
      <c r="C257" s="17" t="s">
        <v>41</v>
      </c>
      <c r="D257" s="17" t="s">
        <v>19</v>
      </c>
      <c r="E257" s="17" t="s">
        <v>243</v>
      </c>
      <c r="F257" s="17" t="s">
        <v>244</v>
      </c>
      <c r="G257" s="17" t="s">
        <v>245</v>
      </c>
      <c r="H257" s="52" t="s">
        <v>25</v>
      </c>
      <c r="I257" s="17" t="s">
        <v>23</v>
      </c>
      <c r="J257" s="20"/>
      <c r="K257" s="15"/>
      <c r="L257" s="15"/>
      <c r="M257" s="15"/>
      <c r="N257" s="15"/>
      <c r="O257" s="15"/>
      <c r="P257" s="15"/>
      <c r="Q257" s="15"/>
    </row>
    <row r="258" spans="1:17" ht="39.6">
      <c r="A258" s="266"/>
      <c r="B258" s="16" t="s">
        <v>16</v>
      </c>
      <c r="C258" s="17" t="s">
        <v>41</v>
      </c>
      <c r="D258" s="17" t="s">
        <v>19</v>
      </c>
      <c r="E258" s="17" t="s">
        <v>246</v>
      </c>
      <c r="F258" s="17" t="s">
        <v>247</v>
      </c>
      <c r="G258" s="17" t="s">
        <v>248</v>
      </c>
      <c r="H258" s="52" t="s">
        <v>26</v>
      </c>
      <c r="I258" s="17" t="s">
        <v>23</v>
      </c>
      <c r="J258" s="20"/>
      <c r="K258" s="15"/>
      <c r="L258" s="15"/>
      <c r="M258" s="15"/>
      <c r="N258" s="15"/>
      <c r="O258" s="15"/>
      <c r="P258" s="15"/>
      <c r="Q258" s="15"/>
    </row>
    <row r="259" spans="1:17" ht="26.4">
      <c r="A259" s="266"/>
      <c r="B259" s="16" t="s">
        <v>16</v>
      </c>
      <c r="C259" s="17" t="s">
        <v>18</v>
      </c>
      <c r="D259" s="17" t="s">
        <v>19</v>
      </c>
      <c r="E259" s="17" t="s">
        <v>249</v>
      </c>
      <c r="F259" s="17"/>
      <c r="G259" s="17" t="s">
        <v>250</v>
      </c>
      <c r="H259" s="52" t="s">
        <v>27</v>
      </c>
      <c r="I259" s="17" t="s">
        <v>43</v>
      </c>
      <c r="J259" s="20"/>
      <c r="K259" s="15"/>
      <c r="L259" s="15"/>
      <c r="M259" s="15"/>
      <c r="N259" s="15"/>
      <c r="O259" s="15"/>
      <c r="P259" s="15"/>
      <c r="Q259" s="15"/>
    </row>
    <row r="260" spans="1:17" ht="16.5" customHeight="1">
      <c r="A260" s="266"/>
      <c r="B260" s="16" t="s">
        <v>16</v>
      </c>
      <c r="C260" s="17"/>
      <c r="D260" s="17"/>
      <c r="E260" s="17"/>
      <c r="F260" s="17"/>
      <c r="G260" s="17"/>
      <c r="H260" s="52" t="s">
        <v>28</v>
      </c>
      <c r="I260" s="17"/>
      <c r="J260" s="20"/>
      <c r="K260" s="15"/>
      <c r="L260" s="15"/>
      <c r="M260" s="15"/>
      <c r="N260" s="15"/>
      <c r="O260" s="15"/>
      <c r="P260" s="15"/>
      <c r="Q260" s="15"/>
    </row>
    <row r="261" spans="1:17" ht="13.2">
      <c r="A261" s="266"/>
      <c r="B261" s="16" t="s">
        <v>16</v>
      </c>
      <c r="C261" s="17"/>
      <c r="D261" s="17"/>
      <c r="E261" s="17"/>
      <c r="F261" s="17"/>
      <c r="G261" s="17"/>
      <c r="H261" s="52" t="s">
        <v>29</v>
      </c>
      <c r="I261" s="17"/>
      <c r="J261" s="20"/>
      <c r="K261" s="15"/>
      <c r="L261" s="15"/>
      <c r="M261" s="15"/>
      <c r="N261" s="15"/>
      <c r="O261" s="15"/>
      <c r="P261" s="15"/>
      <c r="Q261" s="15"/>
    </row>
    <row r="262" spans="1:17" ht="13.2">
      <c r="A262" s="266"/>
      <c r="B262" s="16" t="s">
        <v>16</v>
      </c>
      <c r="C262" s="17"/>
      <c r="D262" s="17"/>
      <c r="E262" s="17"/>
      <c r="F262" s="17"/>
      <c r="G262" s="16"/>
      <c r="H262" s="52" t="s">
        <v>30</v>
      </c>
      <c r="I262" s="17"/>
      <c r="J262" s="20"/>
      <c r="K262" s="15"/>
      <c r="L262" s="15"/>
      <c r="M262" s="15"/>
      <c r="N262" s="15"/>
      <c r="O262" s="15"/>
      <c r="P262" s="15"/>
      <c r="Q262" s="15"/>
    </row>
    <row r="263" spans="1:17" ht="184.8">
      <c r="A263" s="266"/>
      <c r="B263" s="16" t="s">
        <v>16</v>
      </c>
      <c r="C263" s="17" t="s">
        <v>154</v>
      </c>
      <c r="D263" s="17" t="s">
        <v>19</v>
      </c>
      <c r="E263" s="17" t="s">
        <v>251</v>
      </c>
      <c r="F263" s="41" t="s">
        <v>252</v>
      </c>
      <c r="G263" s="74" t="s">
        <v>253</v>
      </c>
      <c r="H263" s="52" t="s">
        <v>34</v>
      </c>
      <c r="I263" s="17" t="s">
        <v>43</v>
      </c>
      <c r="J263" s="20"/>
      <c r="K263" s="15"/>
      <c r="L263" s="15"/>
      <c r="M263" s="15"/>
      <c r="N263" s="15"/>
      <c r="O263" s="15"/>
      <c r="P263" s="15"/>
      <c r="Q263" s="15"/>
    </row>
    <row r="264" spans="1:17" ht="13.2">
      <c r="A264" s="266"/>
      <c r="B264" s="16" t="s">
        <v>16</v>
      </c>
      <c r="C264" s="17"/>
      <c r="D264" s="17"/>
      <c r="E264" s="17"/>
      <c r="F264" s="17"/>
      <c r="G264" s="17"/>
      <c r="H264" s="52" t="s">
        <v>35</v>
      </c>
      <c r="I264" s="17"/>
      <c r="J264" s="20"/>
      <c r="K264" s="15"/>
      <c r="L264" s="15"/>
      <c r="M264" s="15"/>
      <c r="N264" s="15"/>
      <c r="O264" s="15"/>
      <c r="P264" s="15"/>
      <c r="Q264" s="15"/>
    </row>
    <row r="265" spans="1:17" ht="79.2">
      <c r="A265" s="266"/>
      <c r="B265" s="16" t="s">
        <v>16</v>
      </c>
      <c r="C265" s="17" t="s">
        <v>18</v>
      </c>
      <c r="D265" s="17" t="s">
        <v>19</v>
      </c>
      <c r="E265" s="17" t="s">
        <v>254</v>
      </c>
      <c r="F265" s="17" t="s">
        <v>255</v>
      </c>
      <c r="G265" s="17" t="s">
        <v>256</v>
      </c>
      <c r="H265" s="52" t="s">
        <v>36</v>
      </c>
      <c r="I265" s="17" t="s">
        <v>23</v>
      </c>
      <c r="J265" s="20"/>
      <c r="K265" s="15"/>
      <c r="L265" s="15"/>
      <c r="M265" s="15"/>
      <c r="N265" s="15"/>
      <c r="O265" s="15"/>
      <c r="P265" s="15"/>
      <c r="Q265" s="15"/>
    </row>
    <row r="266" spans="1:17" ht="13.2">
      <c r="A266" s="266"/>
      <c r="B266" s="16" t="s">
        <v>16</v>
      </c>
      <c r="C266" s="17"/>
      <c r="D266" s="17"/>
      <c r="E266" s="17"/>
      <c r="F266" s="17"/>
      <c r="G266" s="17"/>
      <c r="H266" s="52" t="s">
        <v>37</v>
      </c>
      <c r="I266" s="17"/>
      <c r="J266" s="20"/>
      <c r="K266" s="15"/>
      <c r="L266" s="15"/>
      <c r="M266" s="15"/>
      <c r="N266" s="15"/>
      <c r="O266" s="15"/>
      <c r="P266" s="15"/>
      <c r="Q266" s="15"/>
    </row>
    <row r="267" spans="1:17" ht="13.2">
      <c r="A267" s="267"/>
      <c r="B267" s="16" t="s">
        <v>16</v>
      </c>
      <c r="C267" s="17"/>
      <c r="D267" s="17"/>
      <c r="E267" s="17"/>
      <c r="F267" s="17"/>
      <c r="G267" s="17"/>
      <c r="H267" s="52" t="s">
        <v>38</v>
      </c>
      <c r="I267" s="17"/>
      <c r="J267" s="20"/>
      <c r="K267" s="15"/>
      <c r="L267" s="15"/>
      <c r="M267" s="15"/>
      <c r="N267" s="15"/>
      <c r="O267" s="15"/>
      <c r="P267" s="15"/>
      <c r="Q267" s="15"/>
    </row>
    <row r="268" spans="1:17" ht="13.2">
      <c r="A268" s="265">
        <v>46042</v>
      </c>
      <c r="B268" s="16" t="s">
        <v>16</v>
      </c>
      <c r="C268" s="17" t="s">
        <v>18</v>
      </c>
      <c r="D268" s="17" t="s">
        <v>19</v>
      </c>
      <c r="E268" s="17" t="s">
        <v>257</v>
      </c>
      <c r="F268" s="17"/>
      <c r="G268" s="16" t="s">
        <v>258</v>
      </c>
      <c r="H268" s="52" t="s">
        <v>17</v>
      </c>
      <c r="I268" s="17" t="s">
        <v>43</v>
      </c>
      <c r="J268" s="20"/>
      <c r="K268" s="15"/>
      <c r="L268" s="15"/>
      <c r="M268" s="15"/>
      <c r="N268" s="15"/>
      <c r="O268" s="15"/>
      <c r="P268" s="15"/>
      <c r="Q268" s="15"/>
    </row>
    <row r="269" spans="1:17" ht="26.4">
      <c r="A269" s="266"/>
      <c r="B269" s="16" t="s">
        <v>16</v>
      </c>
      <c r="C269" s="17" t="s">
        <v>18</v>
      </c>
      <c r="D269" s="17" t="s">
        <v>19</v>
      </c>
      <c r="E269" s="17" t="s">
        <v>259</v>
      </c>
      <c r="F269" s="17"/>
      <c r="G269" s="69" t="s">
        <v>260</v>
      </c>
      <c r="H269" s="52" t="s">
        <v>22</v>
      </c>
      <c r="I269" s="17" t="s">
        <v>43</v>
      </c>
      <c r="J269" s="20"/>
      <c r="K269" s="15"/>
      <c r="L269" s="15"/>
      <c r="M269" s="15"/>
      <c r="N269" s="15"/>
      <c r="O269" s="15"/>
      <c r="P269" s="15"/>
      <c r="Q269" s="15"/>
    </row>
    <row r="270" spans="1:17" ht="52.8">
      <c r="A270" s="266"/>
      <c r="B270" s="16" t="s">
        <v>16</v>
      </c>
      <c r="C270" s="17" t="s">
        <v>18</v>
      </c>
      <c r="D270" s="17" t="s">
        <v>19</v>
      </c>
      <c r="E270" s="17" t="s">
        <v>261</v>
      </c>
      <c r="F270" s="17"/>
      <c r="G270" s="69" t="s">
        <v>262</v>
      </c>
      <c r="H270" s="52" t="s">
        <v>24</v>
      </c>
      <c r="I270" s="17" t="s">
        <v>43</v>
      </c>
      <c r="J270" s="20"/>
      <c r="K270" s="15"/>
      <c r="L270" s="15"/>
      <c r="M270" s="15"/>
      <c r="N270" s="15"/>
      <c r="O270" s="15"/>
      <c r="P270" s="15"/>
      <c r="Q270" s="15"/>
    </row>
    <row r="271" spans="1:17" ht="13.2">
      <c r="A271" s="266"/>
      <c r="B271" s="16" t="s">
        <v>16</v>
      </c>
      <c r="C271" s="17"/>
      <c r="D271" s="17"/>
      <c r="E271" s="17"/>
      <c r="F271" s="17"/>
      <c r="G271" s="17"/>
      <c r="H271" s="52" t="s">
        <v>25</v>
      </c>
      <c r="I271" s="17"/>
      <c r="J271" s="20"/>
      <c r="K271" s="15"/>
      <c r="L271" s="15"/>
      <c r="M271" s="15"/>
      <c r="N271" s="15"/>
      <c r="O271" s="15"/>
      <c r="P271" s="15"/>
      <c r="Q271" s="15"/>
    </row>
    <row r="272" spans="1:17" ht="13.5" customHeight="1">
      <c r="A272" s="266"/>
      <c r="B272" s="16" t="s">
        <v>16</v>
      </c>
      <c r="C272" s="17" t="s">
        <v>18</v>
      </c>
      <c r="D272" s="17" t="s">
        <v>19</v>
      </c>
      <c r="E272" s="17" t="s">
        <v>263</v>
      </c>
      <c r="F272" s="17"/>
      <c r="G272" s="17" t="s">
        <v>264</v>
      </c>
      <c r="H272" s="52" t="s">
        <v>26</v>
      </c>
      <c r="I272" s="17" t="s">
        <v>23</v>
      </c>
      <c r="J272" s="20"/>
      <c r="K272" s="15"/>
      <c r="L272" s="15"/>
      <c r="M272" s="15"/>
      <c r="N272" s="15"/>
      <c r="O272" s="15"/>
      <c r="P272" s="15"/>
      <c r="Q272" s="15"/>
    </row>
    <row r="273" spans="1:17" ht="145.19999999999999">
      <c r="A273" s="266"/>
      <c r="B273" s="16" t="s">
        <v>16</v>
      </c>
      <c r="C273" s="17" t="s">
        <v>44</v>
      </c>
      <c r="D273" s="17" t="s">
        <v>19</v>
      </c>
      <c r="E273" s="17" t="s">
        <v>165</v>
      </c>
      <c r="F273" s="17"/>
      <c r="G273" s="69" t="s">
        <v>265</v>
      </c>
      <c r="H273" s="52" t="s">
        <v>27</v>
      </c>
      <c r="I273" s="17" t="s">
        <v>43</v>
      </c>
      <c r="J273" s="20"/>
      <c r="K273" s="15"/>
      <c r="L273" s="15"/>
      <c r="M273" s="15"/>
      <c r="N273" s="15"/>
      <c r="O273" s="15"/>
      <c r="P273" s="15"/>
      <c r="Q273" s="15"/>
    </row>
    <row r="274" spans="1:17" ht="13.2">
      <c r="A274" s="266"/>
      <c r="B274" s="16" t="s">
        <v>16</v>
      </c>
      <c r="C274" s="17" t="s">
        <v>18</v>
      </c>
      <c r="D274" s="17" t="s">
        <v>19</v>
      </c>
      <c r="E274" s="17" t="s">
        <v>266</v>
      </c>
      <c r="F274" s="17"/>
      <c r="G274" s="16" t="s">
        <v>267</v>
      </c>
      <c r="H274" s="52" t="s">
        <v>28</v>
      </c>
      <c r="I274" s="17" t="s">
        <v>43</v>
      </c>
      <c r="J274" s="20"/>
      <c r="K274" s="15"/>
      <c r="L274" s="15"/>
      <c r="M274" s="15"/>
      <c r="N274" s="15"/>
      <c r="O274" s="15"/>
      <c r="P274" s="15"/>
      <c r="Q274" s="15"/>
    </row>
    <row r="275" spans="1:17" ht="13.2">
      <c r="A275" s="266"/>
      <c r="B275" s="16" t="s">
        <v>16</v>
      </c>
      <c r="C275" s="17"/>
      <c r="D275" s="17"/>
      <c r="E275" s="17"/>
      <c r="F275" s="17"/>
      <c r="G275" s="16"/>
      <c r="H275" s="52" t="s">
        <v>29</v>
      </c>
      <c r="I275" s="17"/>
      <c r="J275" s="20"/>
      <c r="K275" s="15"/>
      <c r="L275" s="15"/>
      <c r="M275" s="15"/>
      <c r="N275" s="15"/>
      <c r="O275" s="15"/>
      <c r="P275" s="15"/>
      <c r="Q275" s="15"/>
    </row>
    <row r="276" spans="1:17" ht="13.2">
      <c r="A276" s="266"/>
      <c r="B276" s="16" t="s">
        <v>16</v>
      </c>
      <c r="C276" s="17"/>
      <c r="D276" s="17"/>
      <c r="E276" s="17"/>
      <c r="F276" s="17"/>
      <c r="G276" s="16"/>
      <c r="H276" s="52" t="s">
        <v>30</v>
      </c>
      <c r="I276" s="17"/>
      <c r="J276" s="20"/>
      <c r="K276" s="15"/>
      <c r="L276" s="15"/>
      <c r="M276" s="15"/>
      <c r="N276" s="15"/>
      <c r="O276" s="15"/>
      <c r="P276" s="15"/>
      <c r="Q276" s="15"/>
    </row>
    <row r="277" spans="1:17" ht="66">
      <c r="A277" s="266"/>
      <c r="B277" s="16" t="s">
        <v>16</v>
      </c>
      <c r="C277" s="17" t="s">
        <v>18</v>
      </c>
      <c r="D277" s="17" t="s">
        <v>19</v>
      </c>
      <c r="E277" s="17" t="s">
        <v>268</v>
      </c>
      <c r="F277" s="17"/>
      <c r="G277" s="17" t="s">
        <v>269</v>
      </c>
      <c r="H277" s="52" t="s">
        <v>34</v>
      </c>
      <c r="I277" s="17" t="s">
        <v>23</v>
      </c>
      <c r="J277" s="20"/>
      <c r="K277" s="15"/>
      <c r="L277" s="15"/>
      <c r="M277" s="15"/>
      <c r="N277" s="15"/>
      <c r="O277" s="15"/>
      <c r="P277" s="15"/>
      <c r="Q277" s="15"/>
    </row>
    <row r="278" spans="1:17" ht="198">
      <c r="A278" s="266"/>
      <c r="B278" s="16" t="s">
        <v>16</v>
      </c>
      <c r="C278" s="17" t="s">
        <v>18</v>
      </c>
      <c r="D278" s="17" t="s">
        <v>19</v>
      </c>
      <c r="E278" s="17"/>
      <c r="F278" s="17"/>
      <c r="G278" s="17" t="s">
        <v>270</v>
      </c>
      <c r="H278" s="52" t="s">
        <v>35</v>
      </c>
      <c r="I278" s="17" t="s">
        <v>23</v>
      </c>
      <c r="J278" s="20"/>
      <c r="K278" s="15"/>
      <c r="L278" s="15"/>
      <c r="M278" s="15"/>
      <c r="N278" s="15"/>
      <c r="O278" s="15"/>
      <c r="P278" s="15"/>
      <c r="Q278" s="15"/>
    </row>
    <row r="279" spans="1:17" ht="52.8">
      <c r="A279" s="266"/>
      <c r="B279" s="16" t="s">
        <v>16</v>
      </c>
      <c r="C279" s="17" t="s">
        <v>18</v>
      </c>
      <c r="D279" s="17" t="s">
        <v>19</v>
      </c>
      <c r="E279" s="17" t="s">
        <v>271</v>
      </c>
      <c r="F279" s="17"/>
      <c r="G279" s="17" t="s">
        <v>272</v>
      </c>
      <c r="H279" s="52" t="s">
        <v>36</v>
      </c>
      <c r="I279" s="17" t="s">
        <v>43</v>
      </c>
      <c r="J279" s="20"/>
      <c r="K279" s="15"/>
      <c r="L279" s="15"/>
      <c r="M279" s="15"/>
      <c r="N279" s="15"/>
      <c r="O279" s="15"/>
      <c r="P279" s="15"/>
      <c r="Q279" s="15"/>
    </row>
    <row r="280" spans="1:17" ht="79.2">
      <c r="A280" s="266"/>
      <c r="B280" s="16" t="s">
        <v>16</v>
      </c>
      <c r="C280" s="17" t="s">
        <v>18</v>
      </c>
      <c r="D280" s="17" t="s">
        <v>19</v>
      </c>
      <c r="E280" s="17" t="s">
        <v>273</v>
      </c>
      <c r="F280" s="17"/>
      <c r="G280" s="17" t="s">
        <v>274</v>
      </c>
      <c r="H280" s="52" t="s">
        <v>37</v>
      </c>
      <c r="I280" s="17" t="s">
        <v>43</v>
      </c>
      <c r="J280" s="20"/>
      <c r="K280" s="15"/>
      <c r="L280" s="15"/>
      <c r="M280" s="15"/>
      <c r="N280" s="15"/>
      <c r="O280" s="15"/>
      <c r="P280" s="15"/>
      <c r="Q280" s="15"/>
    </row>
    <row r="281" spans="1:17" ht="13.2">
      <c r="A281" s="267"/>
      <c r="B281" s="16" t="s">
        <v>16</v>
      </c>
      <c r="C281" s="17"/>
      <c r="D281" s="17"/>
      <c r="E281" s="17"/>
      <c r="F281" s="17"/>
      <c r="G281" s="17"/>
      <c r="H281" s="52" t="s">
        <v>38</v>
      </c>
      <c r="I281" s="17"/>
      <c r="J281" s="20"/>
      <c r="K281" s="15"/>
      <c r="L281" s="15"/>
      <c r="M281" s="15"/>
      <c r="N281" s="15"/>
      <c r="O281" s="15"/>
      <c r="P281" s="15"/>
      <c r="Q281" s="15"/>
    </row>
    <row r="282" spans="1:17" ht="13.2">
      <c r="A282" s="265">
        <v>46043</v>
      </c>
      <c r="B282" s="16" t="s">
        <v>78</v>
      </c>
      <c r="C282" s="17"/>
      <c r="D282" s="17"/>
      <c r="E282" s="17"/>
      <c r="F282" s="17"/>
      <c r="G282" s="17"/>
      <c r="H282" s="52" t="s">
        <v>17</v>
      </c>
      <c r="I282" s="17"/>
      <c r="J282" s="20"/>
      <c r="K282" s="15"/>
      <c r="L282" s="15"/>
      <c r="M282" s="15"/>
      <c r="N282" s="15"/>
      <c r="O282" s="15"/>
      <c r="P282" s="15"/>
      <c r="Q282" s="15"/>
    </row>
    <row r="283" spans="1:17" ht="13.2">
      <c r="A283" s="266"/>
      <c r="B283" s="16" t="s">
        <v>78</v>
      </c>
      <c r="C283" s="17"/>
      <c r="D283" s="17"/>
      <c r="E283" s="17"/>
      <c r="F283" s="17"/>
      <c r="G283" s="17"/>
      <c r="H283" s="52" t="s">
        <v>22</v>
      </c>
      <c r="I283" s="17"/>
      <c r="J283" s="20"/>
      <c r="K283" s="15"/>
      <c r="L283" s="15"/>
      <c r="M283" s="15"/>
      <c r="N283" s="15"/>
      <c r="O283" s="15"/>
      <c r="P283" s="15"/>
      <c r="Q283" s="15"/>
    </row>
    <row r="284" spans="1:17" ht="13.2">
      <c r="A284" s="266"/>
      <c r="B284" s="16" t="s">
        <v>78</v>
      </c>
      <c r="C284" s="17"/>
      <c r="D284" s="17"/>
      <c r="E284" s="17"/>
      <c r="F284" s="17"/>
      <c r="G284" s="17"/>
      <c r="H284" s="52" t="s">
        <v>24</v>
      </c>
      <c r="I284" s="17"/>
      <c r="J284" s="20"/>
      <c r="K284" s="15"/>
      <c r="L284" s="15"/>
      <c r="M284" s="15"/>
      <c r="N284" s="15"/>
      <c r="O284" s="15"/>
      <c r="P284" s="15"/>
      <c r="Q284" s="15"/>
    </row>
    <row r="285" spans="1:17" ht="13.2">
      <c r="A285" s="266"/>
      <c r="B285" s="16" t="s">
        <v>78</v>
      </c>
      <c r="C285" s="17"/>
      <c r="D285" s="17"/>
      <c r="E285" s="17"/>
      <c r="F285" s="17"/>
      <c r="G285" s="17"/>
      <c r="H285" s="52" t="s">
        <v>25</v>
      </c>
      <c r="I285" s="17"/>
      <c r="J285" s="20"/>
      <c r="K285" s="15"/>
      <c r="L285" s="15"/>
      <c r="M285" s="15"/>
      <c r="N285" s="15"/>
      <c r="O285" s="15"/>
      <c r="P285" s="15"/>
      <c r="Q285" s="15"/>
    </row>
    <row r="286" spans="1:17" ht="52.8">
      <c r="A286" s="266"/>
      <c r="B286" s="16" t="s">
        <v>16</v>
      </c>
      <c r="C286" s="17" t="s">
        <v>18</v>
      </c>
      <c r="D286" s="17" t="s">
        <v>19</v>
      </c>
      <c r="E286" s="17" t="s">
        <v>275</v>
      </c>
      <c r="F286" s="17"/>
      <c r="G286" s="17" t="s">
        <v>276</v>
      </c>
      <c r="H286" s="52" t="s">
        <v>26</v>
      </c>
      <c r="I286" s="17" t="s">
        <v>43</v>
      </c>
      <c r="J286" s="20"/>
      <c r="K286" s="15"/>
      <c r="L286" s="15"/>
      <c r="M286" s="15"/>
      <c r="N286" s="15"/>
      <c r="O286" s="15"/>
      <c r="P286" s="15"/>
      <c r="Q286" s="15"/>
    </row>
    <row r="287" spans="1:17" ht="184.8">
      <c r="A287" s="266"/>
      <c r="B287" s="16" t="s">
        <v>16</v>
      </c>
      <c r="C287" s="17" t="s">
        <v>54</v>
      </c>
      <c r="D287" s="17" t="s">
        <v>19</v>
      </c>
      <c r="E287" s="17"/>
      <c r="F287" s="17"/>
      <c r="G287" s="17" t="s">
        <v>277</v>
      </c>
      <c r="H287" s="52" t="s">
        <v>27</v>
      </c>
      <c r="I287" s="17" t="s">
        <v>23</v>
      </c>
      <c r="J287" s="20"/>
      <c r="K287" s="15"/>
      <c r="L287" s="15"/>
      <c r="M287" s="15"/>
      <c r="N287" s="15"/>
      <c r="O287" s="15"/>
      <c r="P287" s="15"/>
      <c r="Q287" s="15"/>
    </row>
    <row r="288" spans="1:17" ht="66">
      <c r="A288" s="266"/>
      <c r="B288" s="16" t="s">
        <v>16</v>
      </c>
      <c r="C288" s="17" t="s">
        <v>18</v>
      </c>
      <c r="D288" s="17" t="s">
        <v>19</v>
      </c>
      <c r="E288" s="17" t="s">
        <v>278</v>
      </c>
      <c r="F288" s="45"/>
      <c r="G288" s="69" t="s">
        <v>279</v>
      </c>
      <c r="H288" s="52" t="s">
        <v>28</v>
      </c>
      <c r="I288" s="17" t="s">
        <v>43</v>
      </c>
      <c r="J288" s="20"/>
      <c r="K288" s="15"/>
      <c r="L288" s="15"/>
      <c r="M288" s="15"/>
      <c r="N288" s="15"/>
      <c r="O288" s="15"/>
      <c r="P288" s="15"/>
      <c r="Q288" s="15"/>
    </row>
    <row r="289" spans="1:17" ht="66">
      <c r="A289" s="266"/>
      <c r="B289" s="16" t="s">
        <v>16</v>
      </c>
      <c r="C289" s="17" t="s">
        <v>18</v>
      </c>
      <c r="D289" s="17" t="s">
        <v>19</v>
      </c>
      <c r="E289" s="17" t="s">
        <v>280</v>
      </c>
      <c r="F289" s="17"/>
      <c r="G289" s="69" t="s">
        <v>281</v>
      </c>
      <c r="H289" s="52" t="s">
        <v>29</v>
      </c>
      <c r="I289" s="17" t="s">
        <v>43</v>
      </c>
      <c r="J289" s="20"/>
      <c r="K289" s="15"/>
      <c r="L289" s="15"/>
      <c r="M289" s="15"/>
      <c r="N289" s="15"/>
      <c r="O289" s="15"/>
      <c r="P289" s="15"/>
      <c r="Q289" s="15"/>
    </row>
    <row r="290" spans="1:17" ht="13.2">
      <c r="A290" s="266"/>
      <c r="B290" s="16" t="s">
        <v>16</v>
      </c>
      <c r="C290" s="17"/>
      <c r="D290" s="17"/>
      <c r="E290" s="17"/>
      <c r="F290" s="17"/>
      <c r="G290" s="17"/>
      <c r="H290" s="52" t="s">
        <v>30</v>
      </c>
      <c r="I290" s="17"/>
      <c r="J290" s="20"/>
      <c r="K290" s="15"/>
      <c r="L290" s="15"/>
      <c r="M290" s="15"/>
      <c r="N290" s="15"/>
      <c r="O290" s="15"/>
      <c r="P290" s="15"/>
      <c r="Q290" s="15"/>
    </row>
    <row r="291" spans="1:17" ht="13.2">
      <c r="A291" s="266"/>
      <c r="B291" s="16" t="s">
        <v>16</v>
      </c>
      <c r="C291" s="17"/>
      <c r="D291" s="17"/>
      <c r="E291" s="17"/>
      <c r="F291" s="17"/>
      <c r="G291" s="17"/>
      <c r="H291" s="52" t="s">
        <v>34</v>
      </c>
      <c r="I291" s="17"/>
      <c r="J291" s="20"/>
      <c r="K291" s="15"/>
      <c r="L291" s="15"/>
      <c r="M291" s="15"/>
      <c r="N291" s="15"/>
      <c r="O291" s="15"/>
      <c r="P291" s="15"/>
      <c r="Q291" s="15"/>
    </row>
    <row r="292" spans="1:17" ht="52.8">
      <c r="A292" s="266"/>
      <c r="B292" s="16" t="s">
        <v>16</v>
      </c>
      <c r="C292" s="17" t="s">
        <v>18</v>
      </c>
      <c r="D292" s="17" t="s">
        <v>19</v>
      </c>
      <c r="E292" s="17" t="s">
        <v>282</v>
      </c>
      <c r="F292" s="17"/>
      <c r="G292" s="17" t="s">
        <v>283</v>
      </c>
      <c r="H292" s="52" t="s">
        <v>35</v>
      </c>
      <c r="I292" s="17" t="s">
        <v>23</v>
      </c>
      <c r="J292" s="20"/>
      <c r="K292" s="15"/>
      <c r="L292" s="15"/>
      <c r="M292" s="15"/>
      <c r="N292" s="15"/>
      <c r="O292" s="15"/>
      <c r="P292" s="15"/>
      <c r="Q292" s="15"/>
    </row>
    <row r="293" spans="1:17" ht="13.2">
      <c r="A293" s="266"/>
      <c r="B293" s="16" t="s">
        <v>16</v>
      </c>
      <c r="C293" s="17"/>
      <c r="D293" s="17"/>
      <c r="E293" s="17"/>
      <c r="F293" s="17"/>
      <c r="G293" s="17"/>
      <c r="H293" s="52" t="s">
        <v>36</v>
      </c>
      <c r="I293" s="17"/>
      <c r="J293" s="20"/>
      <c r="K293" s="15"/>
      <c r="L293" s="15"/>
      <c r="M293" s="15"/>
      <c r="N293" s="15"/>
      <c r="O293" s="15"/>
      <c r="P293" s="15"/>
      <c r="Q293" s="15"/>
    </row>
    <row r="294" spans="1:17" ht="13.2">
      <c r="A294" s="266"/>
      <c r="B294" s="16" t="s">
        <v>16</v>
      </c>
      <c r="C294" s="17"/>
      <c r="D294" s="17"/>
      <c r="E294" s="17"/>
      <c r="F294" s="17"/>
      <c r="G294" s="17"/>
      <c r="H294" s="52" t="s">
        <v>37</v>
      </c>
      <c r="I294" s="17"/>
      <c r="J294" s="20"/>
      <c r="K294" s="15"/>
      <c r="L294" s="15"/>
      <c r="M294" s="15"/>
      <c r="N294" s="15"/>
      <c r="O294" s="15"/>
      <c r="P294" s="15"/>
      <c r="Q294" s="15"/>
    </row>
    <row r="295" spans="1:17" ht="13.2">
      <c r="A295" s="267"/>
      <c r="B295" s="16" t="s">
        <v>16</v>
      </c>
      <c r="C295" s="17"/>
      <c r="D295" s="17"/>
      <c r="E295" s="17"/>
      <c r="F295" s="17"/>
      <c r="G295" s="17"/>
      <c r="H295" s="52" t="s">
        <v>38</v>
      </c>
      <c r="I295" s="17"/>
      <c r="J295" s="20"/>
      <c r="K295" s="15"/>
      <c r="L295" s="15"/>
      <c r="M295" s="15"/>
      <c r="N295" s="15"/>
      <c r="O295" s="15"/>
      <c r="P295" s="15"/>
      <c r="Q295" s="15"/>
    </row>
    <row r="296" spans="1:17" ht="15">
      <c r="A296" s="265">
        <v>46044</v>
      </c>
      <c r="B296" s="16" t="s">
        <v>78</v>
      </c>
      <c r="C296" s="17"/>
      <c r="D296" s="17"/>
      <c r="E296" s="17"/>
      <c r="F296" s="64"/>
      <c r="G296" s="17"/>
      <c r="H296" s="52" t="s">
        <v>17</v>
      </c>
      <c r="I296" s="17"/>
      <c r="J296" s="20"/>
      <c r="K296" s="15"/>
      <c r="L296" s="15"/>
      <c r="M296" s="15"/>
      <c r="N296" s="15"/>
      <c r="O296" s="15"/>
      <c r="P296" s="15"/>
      <c r="Q296" s="15"/>
    </row>
    <row r="297" spans="1:17" ht="39.6">
      <c r="A297" s="266"/>
      <c r="B297" s="16" t="s">
        <v>78</v>
      </c>
      <c r="C297" s="17" t="s">
        <v>68</v>
      </c>
      <c r="D297" s="17" t="s">
        <v>19</v>
      </c>
      <c r="E297" s="17"/>
      <c r="F297" s="17"/>
      <c r="G297" s="17" t="s">
        <v>284</v>
      </c>
      <c r="H297" s="52" t="s">
        <v>22</v>
      </c>
      <c r="I297" s="17" t="s">
        <v>23</v>
      </c>
      <c r="J297" s="20"/>
      <c r="K297" s="15"/>
      <c r="L297" s="15"/>
      <c r="M297" s="15"/>
      <c r="N297" s="15"/>
      <c r="O297" s="15"/>
      <c r="P297" s="15"/>
      <c r="Q297" s="15"/>
    </row>
    <row r="298" spans="1:17" ht="15">
      <c r="A298" s="266"/>
      <c r="B298" s="16" t="s">
        <v>78</v>
      </c>
      <c r="C298" s="17"/>
      <c r="D298" s="17"/>
      <c r="E298" s="17"/>
      <c r="F298" s="64"/>
      <c r="G298" s="17"/>
      <c r="H298" s="52" t="s">
        <v>24</v>
      </c>
      <c r="I298" s="17"/>
      <c r="J298" s="20"/>
      <c r="K298" s="15"/>
      <c r="L298" s="15"/>
      <c r="M298" s="15"/>
      <c r="N298" s="15"/>
      <c r="O298" s="15"/>
      <c r="P298" s="15"/>
      <c r="Q298" s="15"/>
    </row>
    <row r="299" spans="1:17" ht="13.2">
      <c r="A299" s="266"/>
      <c r="B299" s="16" t="s">
        <v>78</v>
      </c>
      <c r="C299" s="17"/>
      <c r="D299" s="17"/>
      <c r="E299" s="17"/>
      <c r="F299" s="17"/>
      <c r="G299" s="17"/>
      <c r="H299" s="52" t="s">
        <v>25</v>
      </c>
      <c r="I299" s="17"/>
      <c r="J299" s="20"/>
      <c r="K299" s="15"/>
      <c r="L299" s="15"/>
      <c r="M299" s="15"/>
      <c r="N299" s="15"/>
      <c r="O299" s="15"/>
      <c r="P299" s="15"/>
      <c r="Q299" s="15"/>
    </row>
    <row r="300" spans="1:17" ht="13.2">
      <c r="A300" s="266"/>
      <c r="B300" s="16" t="s">
        <v>78</v>
      </c>
      <c r="C300" s="17"/>
      <c r="D300" s="17"/>
      <c r="E300" s="17"/>
      <c r="F300" s="17"/>
      <c r="G300" s="17"/>
      <c r="H300" s="52" t="s">
        <v>26</v>
      </c>
      <c r="I300" s="17"/>
      <c r="J300" s="20"/>
      <c r="K300" s="15"/>
      <c r="L300" s="15"/>
      <c r="M300" s="15"/>
      <c r="N300" s="15"/>
      <c r="O300" s="15"/>
      <c r="P300" s="15"/>
      <c r="Q300" s="15"/>
    </row>
    <row r="301" spans="1:17" ht="92.4">
      <c r="A301" s="266"/>
      <c r="B301" s="16" t="s">
        <v>78</v>
      </c>
      <c r="C301" s="17" t="s">
        <v>102</v>
      </c>
      <c r="D301" s="17" t="s">
        <v>19</v>
      </c>
      <c r="E301" s="17"/>
      <c r="F301" s="17"/>
      <c r="G301" s="17" t="s">
        <v>285</v>
      </c>
      <c r="H301" s="52" t="s">
        <v>27</v>
      </c>
      <c r="I301" s="17" t="s">
        <v>43</v>
      </c>
      <c r="J301" s="20"/>
      <c r="K301" s="15"/>
      <c r="L301" s="15"/>
      <c r="M301" s="15"/>
      <c r="N301" s="15"/>
      <c r="O301" s="15"/>
      <c r="P301" s="15"/>
      <c r="Q301" s="15"/>
    </row>
    <row r="302" spans="1:17" ht="13.2">
      <c r="A302" s="266"/>
      <c r="B302" s="16" t="s">
        <v>78</v>
      </c>
      <c r="C302" s="17"/>
      <c r="D302" s="17"/>
      <c r="E302" s="17"/>
      <c r="F302" s="17"/>
      <c r="G302" s="17"/>
      <c r="H302" s="52" t="s">
        <v>28</v>
      </c>
      <c r="I302" s="17"/>
      <c r="J302" s="20"/>
      <c r="K302" s="15"/>
      <c r="L302" s="15"/>
      <c r="M302" s="15"/>
      <c r="N302" s="15"/>
      <c r="O302" s="15"/>
      <c r="P302" s="15"/>
      <c r="Q302" s="15"/>
    </row>
    <row r="303" spans="1:17" ht="13.2">
      <c r="A303" s="266"/>
      <c r="B303" s="16" t="s">
        <v>78</v>
      </c>
      <c r="C303" s="17"/>
      <c r="D303" s="17"/>
      <c r="E303" s="17"/>
      <c r="F303" s="17"/>
      <c r="G303" s="17"/>
      <c r="H303" s="52" t="s">
        <v>29</v>
      </c>
      <c r="I303" s="17"/>
      <c r="J303" s="20"/>
      <c r="K303" s="15"/>
      <c r="L303" s="15"/>
      <c r="M303" s="15"/>
      <c r="N303" s="15"/>
      <c r="O303" s="15"/>
      <c r="P303" s="15"/>
      <c r="Q303" s="15"/>
    </row>
    <row r="304" spans="1:17" ht="79.2">
      <c r="A304" s="266"/>
      <c r="B304" s="16" t="s">
        <v>78</v>
      </c>
      <c r="C304" s="17" t="s">
        <v>44</v>
      </c>
      <c r="D304" s="17" t="s">
        <v>19</v>
      </c>
      <c r="E304" s="17"/>
      <c r="F304" s="17"/>
      <c r="G304" s="17" t="s">
        <v>286</v>
      </c>
      <c r="H304" s="52" t="s">
        <v>30</v>
      </c>
      <c r="I304" s="17" t="s">
        <v>43</v>
      </c>
      <c r="J304" s="20"/>
      <c r="K304" s="15"/>
      <c r="L304" s="15"/>
      <c r="M304" s="15"/>
      <c r="N304" s="15"/>
      <c r="O304" s="15"/>
      <c r="P304" s="15"/>
      <c r="Q304" s="15"/>
    </row>
    <row r="305" spans="1:17" ht="13.2">
      <c r="A305" s="266"/>
      <c r="B305" s="16" t="s">
        <v>51</v>
      </c>
      <c r="C305" s="17"/>
      <c r="D305" s="17"/>
      <c r="E305" s="17"/>
      <c r="F305" s="17"/>
      <c r="G305" s="17"/>
      <c r="H305" s="52" t="s">
        <v>34</v>
      </c>
      <c r="I305" s="17"/>
      <c r="J305" s="20"/>
      <c r="K305" s="15"/>
      <c r="L305" s="15"/>
      <c r="M305" s="15"/>
      <c r="N305" s="15"/>
      <c r="O305" s="15"/>
      <c r="P305" s="15"/>
      <c r="Q305" s="15"/>
    </row>
    <row r="306" spans="1:17" ht="13.2">
      <c r="A306" s="266"/>
      <c r="B306" s="16" t="s">
        <v>51</v>
      </c>
      <c r="C306" s="17"/>
      <c r="D306" s="17"/>
      <c r="E306" s="17"/>
      <c r="F306" s="17"/>
      <c r="G306" s="17"/>
      <c r="H306" s="52" t="s">
        <v>35</v>
      </c>
      <c r="I306" s="17"/>
      <c r="J306" s="20"/>
      <c r="K306" s="15"/>
      <c r="L306" s="15"/>
      <c r="M306" s="15"/>
      <c r="N306" s="15"/>
      <c r="O306" s="15"/>
      <c r="P306" s="15"/>
      <c r="Q306" s="15"/>
    </row>
    <row r="307" spans="1:17" ht="13.2">
      <c r="A307" s="266"/>
      <c r="B307" s="16" t="s">
        <v>51</v>
      </c>
      <c r="C307" s="17"/>
      <c r="D307" s="17"/>
      <c r="E307" s="17"/>
      <c r="F307" s="17"/>
      <c r="G307" s="17"/>
      <c r="H307" s="52" t="s">
        <v>36</v>
      </c>
      <c r="I307" s="17"/>
      <c r="J307" s="20"/>
      <c r="K307" s="15"/>
      <c r="L307" s="15"/>
      <c r="M307" s="15"/>
      <c r="N307" s="15"/>
      <c r="O307" s="15"/>
      <c r="P307" s="15"/>
      <c r="Q307" s="15"/>
    </row>
    <row r="308" spans="1:17" ht="13.2">
      <c r="A308" s="266"/>
      <c r="B308" s="16" t="s">
        <v>51</v>
      </c>
      <c r="C308" s="17"/>
      <c r="D308" s="17"/>
      <c r="E308" s="17"/>
      <c r="F308" s="17"/>
      <c r="G308" s="17"/>
      <c r="H308" s="52" t="s">
        <v>37</v>
      </c>
      <c r="I308" s="17"/>
      <c r="J308" s="20"/>
      <c r="K308" s="15"/>
      <c r="L308" s="15"/>
      <c r="M308" s="15"/>
      <c r="N308" s="15"/>
      <c r="O308" s="15"/>
      <c r="P308" s="15"/>
      <c r="Q308" s="15"/>
    </row>
    <row r="309" spans="1:17" ht="13.2">
      <c r="A309" s="267"/>
      <c r="B309" s="16" t="s">
        <v>51</v>
      </c>
      <c r="C309" s="17"/>
      <c r="D309" s="17"/>
      <c r="E309" s="17"/>
      <c r="F309" s="17"/>
      <c r="G309" s="17"/>
      <c r="H309" s="52" t="s">
        <v>38</v>
      </c>
      <c r="I309" s="17"/>
      <c r="J309" s="20"/>
      <c r="K309" s="15"/>
      <c r="L309" s="15"/>
      <c r="M309" s="15"/>
      <c r="N309" s="15"/>
      <c r="O309" s="15"/>
      <c r="P309" s="15"/>
      <c r="Q309" s="15"/>
    </row>
    <row r="310" spans="1:17" ht="13.2">
      <c r="A310" s="265">
        <v>46045</v>
      </c>
      <c r="B310" s="16" t="s">
        <v>16</v>
      </c>
      <c r="C310" s="17"/>
      <c r="D310" s="17"/>
      <c r="E310" s="17"/>
      <c r="F310" s="17"/>
      <c r="G310" s="17"/>
      <c r="H310" s="52" t="s">
        <v>17</v>
      </c>
      <c r="I310" s="17"/>
      <c r="J310" s="20"/>
      <c r="K310" s="15"/>
      <c r="L310" s="15"/>
      <c r="M310" s="15"/>
      <c r="N310" s="15"/>
      <c r="O310" s="15"/>
      <c r="P310" s="15"/>
      <c r="Q310" s="15"/>
    </row>
    <row r="311" spans="1:17" ht="13.2">
      <c r="A311" s="266"/>
      <c r="B311" s="16" t="s">
        <v>16</v>
      </c>
      <c r="C311" s="17"/>
      <c r="D311" s="17"/>
      <c r="E311" s="17"/>
      <c r="F311" s="17"/>
      <c r="G311" s="17"/>
      <c r="H311" s="52" t="s">
        <v>22</v>
      </c>
      <c r="I311" s="17"/>
      <c r="J311" s="20"/>
      <c r="K311" s="15"/>
      <c r="L311" s="15"/>
      <c r="M311" s="15"/>
      <c r="N311" s="15"/>
      <c r="O311" s="15"/>
      <c r="P311" s="15"/>
      <c r="Q311" s="15"/>
    </row>
    <row r="312" spans="1:17" ht="92.4">
      <c r="A312" s="266"/>
      <c r="B312" s="16" t="s">
        <v>16</v>
      </c>
      <c r="C312" s="17" t="s">
        <v>41</v>
      </c>
      <c r="D312" s="17" t="s">
        <v>19</v>
      </c>
      <c r="E312" s="17" t="s">
        <v>287</v>
      </c>
      <c r="F312" s="17"/>
      <c r="G312" s="17" t="s">
        <v>288</v>
      </c>
      <c r="H312" s="52" t="s">
        <v>24</v>
      </c>
      <c r="I312" s="17" t="s">
        <v>43</v>
      </c>
      <c r="J312" s="20"/>
      <c r="K312" s="15"/>
      <c r="L312" s="15"/>
      <c r="M312" s="15"/>
      <c r="N312" s="15"/>
      <c r="O312" s="15"/>
      <c r="P312" s="15"/>
      <c r="Q312" s="15"/>
    </row>
    <row r="313" spans="1:17" ht="13.8">
      <c r="A313" s="266"/>
      <c r="B313" s="16" t="s">
        <v>16</v>
      </c>
      <c r="C313" s="17"/>
      <c r="D313" s="17"/>
      <c r="E313" s="21"/>
      <c r="F313" s="21"/>
      <c r="G313" s="17"/>
      <c r="H313" s="52" t="s">
        <v>25</v>
      </c>
      <c r="I313" s="17"/>
      <c r="J313" s="20"/>
      <c r="K313" s="15"/>
      <c r="L313" s="15"/>
      <c r="M313" s="15"/>
      <c r="N313" s="15"/>
      <c r="O313" s="15"/>
      <c r="P313" s="15"/>
      <c r="Q313" s="15"/>
    </row>
    <row r="314" spans="1:17" ht="13.2">
      <c r="A314" s="266"/>
      <c r="B314" s="16" t="s">
        <v>16</v>
      </c>
      <c r="C314" s="17"/>
      <c r="D314" s="17"/>
      <c r="E314" s="17"/>
      <c r="F314" s="17"/>
      <c r="G314" s="17"/>
      <c r="H314" s="52" t="s">
        <v>26</v>
      </c>
      <c r="I314" s="17"/>
      <c r="J314" s="20"/>
      <c r="K314" s="15"/>
      <c r="L314" s="15"/>
      <c r="M314" s="15"/>
      <c r="N314" s="15"/>
      <c r="O314" s="15"/>
      <c r="P314" s="15"/>
      <c r="Q314" s="15"/>
    </row>
    <row r="315" spans="1:17" ht="237.6">
      <c r="A315" s="266"/>
      <c r="B315" s="16" t="s">
        <v>16</v>
      </c>
      <c r="C315" s="17" t="s">
        <v>41</v>
      </c>
      <c r="D315" s="17" t="s">
        <v>19</v>
      </c>
      <c r="E315" s="17" t="s">
        <v>289</v>
      </c>
      <c r="F315" s="17"/>
      <c r="G315" s="59" t="s">
        <v>290</v>
      </c>
      <c r="H315" s="52" t="s">
        <v>27</v>
      </c>
      <c r="I315" s="17" t="s">
        <v>43</v>
      </c>
      <c r="J315" s="20"/>
      <c r="K315" s="15"/>
      <c r="L315" s="15"/>
      <c r="M315" s="15"/>
      <c r="N315" s="15"/>
      <c r="O315" s="15"/>
      <c r="P315" s="15"/>
      <c r="Q315" s="15"/>
    </row>
    <row r="316" spans="1:17" ht="13.2">
      <c r="A316" s="266"/>
      <c r="B316" s="16" t="s">
        <v>16</v>
      </c>
      <c r="C316" s="17"/>
      <c r="D316" s="17"/>
      <c r="E316" s="17"/>
      <c r="F316" s="17"/>
      <c r="G316" s="16"/>
      <c r="H316" s="52" t="s">
        <v>28</v>
      </c>
      <c r="I316" s="17"/>
      <c r="J316" s="20"/>
      <c r="K316" s="15"/>
      <c r="L316" s="15"/>
      <c r="M316" s="15"/>
      <c r="N316" s="15"/>
      <c r="O316" s="15"/>
      <c r="P316" s="15"/>
      <c r="Q316" s="15"/>
    </row>
    <row r="317" spans="1:17" ht="13.2">
      <c r="A317" s="266"/>
      <c r="B317" s="16" t="s">
        <v>16</v>
      </c>
      <c r="C317" s="17"/>
      <c r="D317" s="17"/>
      <c r="E317" s="17"/>
      <c r="F317" s="17"/>
      <c r="G317" s="17"/>
      <c r="H317" s="52" t="s">
        <v>29</v>
      </c>
      <c r="I317" s="17"/>
      <c r="J317" s="20"/>
      <c r="K317" s="15"/>
      <c r="L317" s="15"/>
      <c r="M317" s="15"/>
      <c r="N317" s="15"/>
      <c r="O317" s="15"/>
      <c r="P317" s="15"/>
      <c r="Q317" s="15"/>
    </row>
    <row r="318" spans="1:17" ht="13.2">
      <c r="A318" s="266"/>
      <c r="B318" s="16" t="s">
        <v>16</v>
      </c>
      <c r="C318" s="17"/>
      <c r="D318" s="17"/>
      <c r="E318" s="17"/>
      <c r="F318" s="17"/>
      <c r="G318" s="17"/>
      <c r="H318" s="52" t="s">
        <v>30</v>
      </c>
      <c r="I318" s="17"/>
      <c r="J318" s="20"/>
      <c r="K318" s="15"/>
      <c r="L318" s="15"/>
      <c r="M318" s="15"/>
      <c r="N318" s="15"/>
      <c r="O318" s="15"/>
      <c r="P318" s="15"/>
      <c r="Q318" s="15"/>
    </row>
    <row r="319" spans="1:17" ht="39.6">
      <c r="A319" s="266"/>
      <c r="B319" s="16" t="s">
        <v>16</v>
      </c>
      <c r="C319" s="17" t="s">
        <v>18</v>
      </c>
      <c r="D319" s="17" t="s">
        <v>19</v>
      </c>
      <c r="E319" s="17" t="s">
        <v>291</v>
      </c>
      <c r="F319" s="17"/>
      <c r="G319" s="69" t="s">
        <v>292</v>
      </c>
      <c r="H319" s="52" t="s">
        <v>34</v>
      </c>
      <c r="I319" s="17" t="s">
        <v>43</v>
      </c>
      <c r="J319" s="20"/>
      <c r="K319" s="15"/>
      <c r="L319" s="15"/>
      <c r="M319" s="15"/>
      <c r="N319" s="15"/>
      <c r="O319" s="15"/>
      <c r="P319" s="15"/>
      <c r="Q319" s="15"/>
    </row>
    <row r="320" spans="1:17" ht="118.8">
      <c r="A320" s="266"/>
      <c r="B320" s="16" t="s">
        <v>16</v>
      </c>
      <c r="C320" s="17" t="s">
        <v>75</v>
      </c>
      <c r="D320" s="17" t="s">
        <v>19</v>
      </c>
      <c r="E320" s="17" t="s">
        <v>293</v>
      </c>
      <c r="F320" s="17"/>
      <c r="G320" s="17" t="s">
        <v>294</v>
      </c>
      <c r="H320" s="52" t="s">
        <v>35</v>
      </c>
      <c r="I320" s="17" t="s">
        <v>43</v>
      </c>
      <c r="J320" s="20"/>
      <c r="K320" s="15"/>
      <c r="L320" s="15"/>
      <c r="M320" s="15"/>
      <c r="N320" s="15"/>
      <c r="O320" s="15"/>
      <c r="P320" s="15"/>
      <c r="Q320" s="15"/>
    </row>
    <row r="321" spans="1:17" ht="158.4">
      <c r="A321" s="266"/>
      <c r="B321" s="16" t="s">
        <v>16</v>
      </c>
      <c r="C321" s="17" t="s">
        <v>18</v>
      </c>
      <c r="D321" s="17" t="s">
        <v>19</v>
      </c>
      <c r="E321" s="17"/>
      <c r="F321" s="17"/>
      <c r="G321" s="17" t="s">
        <v>295</v>
      </c>
      <c r="H321" s="52" t="s">
        <v>36</v>
      </c>
      <c r="I321" s="17" t="s">
        <v>43</v>
      </c>
      <c r="J321" s="20"/>
      <c r="K321" s="15"/>
      <c r="L321" s="15"/>
      <c r="M321" s="15"/>
      <c r="N321" s="15"/>
      <c r="O321" s="15"/>
      <c r="P321" s="15"/>
      <c r="Q321" s="15"/>
    </row>
    <row r="322" spans="1:17" ht="26.4">
      <c r="A322" s="266"/>
      <c r="B322" s="16" t="s">
        <v>16</v>
      </c>
      <c r="C322" s="17" t="s">
        <v>18</v>
      </c>
      <c r="D322" s="17" t="s">
        <v>19</v>
      </c>
      <c r="E322" s="17" t="s">
        <v>296</v>
      </c>
      <c r="F322" s="17"/>
      <c r="G322" s="17" t="s">
        <v>297</v>
      </c>
      <c r="H322" s="52" t="s">
        <v>37</v>
      </c>
      <c r="I322" s="17" t="s">
        <v>23</v>
      </c>
      <c r="J322" s="20"/>
      <c r="K322" s="15"/>
      <c r="L322" s="15"/>
      <c r="M322" s="15"/>
      <c r="N322" s="15"/>
      <c r="O322" s="15"/>
      <c r="P322" s="15"/>
      <c r="Q322" s="15"/>
    </row>
    <row r="323" spans="1:17" ht="13.2">
      <c r="A323" s="267"/>
      <c r="B323" s="16" t="s">
        <v>16</v>
      </c>
      <c r="C323" s="17"/>
      <c r="D323" s="17"/>
      <c r="E323" s="17"/>
      <c r="F323" s="17"/>
      <c r="G323" s="17"/>
      <c r="H323" s="52" t="s">
        <v>38</v>
      </c>
      <c r="I323" s="17"/>
      <c r="J323" s="20"/>
      <c r="K323" s="15"/>
      <c r="L323" s="15"/>
      <c r="M323" s="15"/>
      <c r="N323" s="15"/>
      <c r="O323" s="15"/>
      <c r="P323" s="15"/>
      <c r="Q323" s="15"/>
    </row>
    <row r="324" spans="1:17" ht="26.4">
      <c r="A324" s="265">
        <v>46046</v>
      </c>
      <c r="B324" s="16" t="s">
        <v>16</v>
      </c>
      <c r="C324" s="17" t="s">
        <v>18</v>
      </c>
      <c r="D324" s="17" t="s">
        <v>19</v>
      </c>
      <c r="E324" s="17" t="s">
        <v>165</v>
      </c>
      <c r="F324" s="17"/>
      <c r="G324" s="17" t="s">
        <v>298</v>
      </c>
      <c r="H324" s="52" t="s">
        <v>17</v>
      </c>
      <c r="I324" s="17" t="s">
        <v>43</v>
      </c>
      <c r="J324" s="20"/>
      <c r="K324" s="15"/>
      <c r="L324" s="15"/>
      <c r="M324" s="15"/>
      <c r="N324" s="15"/>
      <c r="O324" s="15"/>
      <c r="P324" s="15"/>
      <c r="Q324" s="15"/>
    </row>
    <row r="325" spans="1:17" ht="13.2">
      <c r="A325" s="266"/>
      <c r="B325" s="16" t="s">
        <v>16</v>
      </c>
      <c r="C325" s="17"/>
      <c r="D325" s="17"/>
      <c r="E325" s="17"/>
      <c r="F325" s="17"/>
      <c r="G325" s="17"/>
      <c r="H325" s="52" t="s">
        <v>22</v>
      </c>
      <c r="I325" s="17"/>
      <c r="J325" s="20"/>
      <c r="K325" s="15"/>
      <c r="L325" s="15"/>
      <c r="M325" s="15"/>
      <c r="N325" s="15"/>
      <c r="O325" s="15"/>
      <c r="P325" s="15"/>
      <c r="Q325" s="15"/>
    </row>
    <row r="326" spans="1:17" ht="13.2">
      <c r="A326" s="266"/>
      <c r="B326" s="16" t="s">
        <v>16</v>
      </c>
      <c r="C326" s="17"/>
      <c r="D326" s="17"/>
      <c r="E326" s="17"/>
      <c r="F326" s="17"/>
      <c r="G326" s="16"/>
      <c r="H326" s="52" t="s">
        <v>24</v>
      </c>
      <c r="I326" s="17"/>
      <c r="J326" s="20"/>
      <c r="K326" s="15"/>
      <c r="L326" s="15"/>
      <c r="M326" s="15"/>
      <c r="N326" s="15"/>
      <c r="O326" s="15"/>
      <c r="P326" s="15"/>
      <c r="Q326" s="15"/>
    </row>
    <row r="327" spans="1:17" ht="13.2">
      <c r="A327" s="266"/>
      <c r="B327" s="16" t="s">
        <v>16</v>
      </c>
      <c r="C327" s="17"/>
      <c r="D327" s="17"/>
      <c r="E327" s="17"/>
      <c r="F327" s="17"/>
      <c r="G327" s="17"/>
      <c r="H327" s="52" t="s">
        <v>25</v>
      </c>
      <c r="I327" s="17"/>
      <c r="J327" s="20"/>
      <c r="K327" s="15"/>
      <c r="L327" s="15"/>
      <c r="M327" s="15"/>
      <c r="N327" s="15"/>
      <c r="O327" s="15"/>
      <c r="P327" s="15"/>
      <c r="Q327" s="15"/>
    </row>
    <row r="328" spans="1:17" ht="13.2">
      <c r="A328" s="266"/>
      <c r="B328" s="16" t="s">
        <v>16</v>
      </c>
      <c r="C328" s="17"/>
      <c r="D328" s="17"/>
      <c r="E328" s="17"/>
      <c r="F328" s="17"/>
      <c r="G328" s="17"/>
      <c r="H328" s="52" t="s">
        <v>26</v>
      </c>
      <c r="I328" s="17"/>
      <c r="J328" s="20"/>
      <c r="K328" s="15"/>
      <c r="L328" s="15"/>
      <c r="M328" s="15"/>
      <c r="N328" s="15"/>
      <c r="O328" s="15"/>
      <c r="P328" s="15"/>
      <c r="Q328" s="15"/>
    </row>
    <row r="329" spans="1:17" ht="13.2">
      <c r="A329" s="266"/>
      <c r="B329" s="16" t="s">
        <v>78</v>
      </c>
      <c r="C329" s="17"/>
      <c r="D329" s="17"/>
      <c r="E329" s="17"/>
      <c r="F329" s="17"/>
      <c r="G329" s="75"/>
      <c r="H329" s="52" t="s">
        <v>27</v>
      </c>
      <c r="I329" s="17"/>
      <c r="J329" s="20"/>
      <c r="K329" s="15"/>
      <c r="L329" s="15"/>
      <c r="M329" s="15"/>
      <c r="N329" s="15"/>
      <c r="O329" s="15"/>
      <c r="P329" s="15"/>
      <c r="Q329" s="15"/>
    </row>
    <row r="330" spans="1:17" ht="13.2">
      <c r="A330" s="266"/>
      <c r="B330" s="16" t="s">
        <v>78</v>
      </c>
      <c r="C330" s="17"/>
      <c r="D330" s="17"/>
      <c r="E330" s="17"/>
      <c r="F330" s="17"/>
      <c r="G330" s="17"/>
      <c r="H330" s="52" t="s">
        <v>28</v>
      </c>
      <c r="I330" s="17"/>
      <c r="J330" s="20"/>
      <c r="K330" s="15"/>
      <c r="L330" s="15"/>
      <c r="M330" s="15"/>
      <c r="N330" s="15"/>
      <c r="O330" s="15"/>
      <c r="P330" s="15"/>
      <c r="Q330" s="15"/>
    </row>
    <row r="331" spans="1:17" ht="13.2">
      <c r="A331" s="266"/>
      <c r="B331" s="16" t="s">
        <v>78</v>
      </c>
      <c r="C331" s="17"/>
      <c r="D331" s="17"/>
      <c r="E331" s="17"/>
      <c r="F331" s="17"/>
      <c r="G331" s="17"/>
      <c r="H331" s="52" t="s">
        <v>29</v>
      </c>
      <c r="I331" s="17"/>
      <c r="J331" s="20"/>
      <c r="K331" s="15"/>
      <c r="L331" s="15"/>
      <c r="M331" s="15"/>
      <c r="N331" s="15"/>
      <c r="O331" s="15"/>
      <c r="P331" s="15"/>
      <c r="Q331" s="15"/>
    </row>
    <row r="332" spans="1:17" ht="13.2">
      <c r="A332" s="266"/>
      <c r="B332" s="16" t="s">
        <v>78</v>
      </c>
      <c r="C332" s="17"/>
      <c r="D332" s="17"/>
      <c r="E332" s="17"/>
      <c r="F332" s="17"/>
      <c r="G332" s="17"/>
      <c r="H332" s="52" t="s">
        <v>30</v>
      </c>
      <c r="I332" s="17"/>
      <c r="J332" s="20"/>
      <c r="K332" s="15"/>
      <c r="L332" s="15"/>
      <c r="M332" s="15"/>
      <c r="N332" s="15"/>
      <c r="O332" s="15"/>
      <c r="P332" s="15"/>
      <c r="Q332" s="15"/>
    </row>
    <row r="333" spans="1:17" ht="13.2">
      <c r="A333" s="266"/>
      <c r="B333" s="16" t="s">
        <v>78</v>
      </c>
      <c r="C333" s="17"/>
      <c r="D333" s="17"/>
      <c r="E333" s="17"/>
      <c r="F333" s="17"/>
      <c r="G333" s="17"/>
      <c r="H333" s="52" t="s">
        <v>34</v>
      </c>
      <c r="I333" s="17"/>
      <c r="J333" s="20"/>
      <c r="K333" s="15"/>
      <c r="L333" s="15"/>
      <c r="M333" s="15"/>
      <c r="N333" s="15"/>
      <c r="O333" s="15"/>
      <c r="P333" s="15"/>
      <c r="Q333" s="15"/>
    </row>
    <row r="334" spans="1:17" ht="13.2">
      <c r="A334" s="266"/>
      <c r="B334" s="16" t="s">
        <v>78</v>
      </c>
      <c r="C334" s="17"/>
      <c r="D334" s="17"/>
      <c r="E334" s="17"/>
      <c r="F334" s="17"/>
      <c r="G334" s="17"/>
      <c r="H334" s="52" t="s">
        <v>35</v>
      </c>
      <c r="I334" s="17"/>
      <c r="J334" s="20"/>
      <c r="K334" s="15"/>
      <c r="L334" s="15"/>
      <c r="M334" s="15"/>
      <c r="N334" s="15"/>
      <c r="O334" s="15"/>
      <c r="P334" s="15"/>
      <c r="Q334" s="15"/>
    </row>
    <row r="335" spans="1:17" ht="13.2">
      <c r="A335" s="266"/>
      <c r="B335" s="16" t="s">
        <v>78</v>
      </c>
      <c r="C335" s="17"/>
      <c r="D335" s="17"/>
      <c r="E335" s="17"/>
      <c r="F335" s="17"/>
      <c r="G335" s="17"/>
      <c r="H335" s="52" t="s">
        <v>36</v>
      </c>
      <c r="I335" s="17"/>
      <c r="J335" s="20"/>
      <c r="K335" s="15"/>
      <c r="L335" s="15"/>
      <c r="M335" s="15"/>
      <c r="N335" s="15"/>
      <c r="O335" s="15"/>
      <c r="P335" s="15"/>
      <c r="Q335" s="15"/>
    </row>
    <row r="336" spans="1:17" ht="13.2">
      <c r="A336" s="266"/>
      <c r="B336" s="16" t="s">
        <v>78</v>
      </c>
      <c r="C336" s="17"/>
      <c r="D336" s="17"/>
      <c r="E336" s="17"/>
      <c r="F336" s="17"/>
      <c r="G336" s="17"/>
      <c r="H336" s="52" t="s">
        <v>37</v>
      </c>
      <c r="I336" s="17"/>
      <c r="J336" s="20"/>
      <c r="K336" s="15"/>
      <c r="L336" s="15"/>
      <c r="M336" s="15"/>
      <c r="N336" s="15"/>
      <c r="O336" s="15"/>
      <c r="P336" s="15"/>
      <c r="Q336" s="15"/>
    </row>
    <row r="337" spans="1:17" ht="13.2">
      <c r="A337" s="267"/>
      <c r="B337" s="16" t="s">
        <v>78</v>
      </c>
      <c r="C337" s="17"/>
      <c r="D337" s="17"/>
      <c r="E337" s="17"/>
      <c r="F337" s="17"/>
      <c r="G337" s="17"/>
      <c r="H337" s="52" t="s">
        <v>38</v>
      </c>
      <c r="I337" s="17"/>
      <c r="J337" s="20"/>
      <c r="K337" s="15"/>
      <c r="L337" s="15"/>
      <c r="M337" s="15"/>
      <c r="N337" s="15"/>
      <c r="O337" s="15"/>
      <c r="P337" s="15"/>
      <c r="Q337" s="15"/>
    </row>
    <row r="338" spans="1:17" ht="13.2">
      <c r="A338" s="265">
        <v>46047</v>
      </c>
      <c r="B338" s="16" t="s">
        <v>16</v>
      </c>
      <c r="C338" s="17"/>
      <c r="D338" s="17"/>
      <c r="E338" s="17"/>
      <c r="F338" s="17"/>
      <c r="G338" s="17"/>
      <c r="H338" s="52" t="s">
        <v>17</v>
      </c>
      <c r="I338" s="17"/>
      <c r="J338" s="20"/>
      <c r="K338" s="15"/>
      <c r="L338" s="15"/>
      <c r="M338" s="15"/>
      <c r="N338" s="15"/>
      <c r="O338" s="15"/>
      <c r="P338" s="15"/>
      <c r="Q338" s="15"/>
    </row>
    <row r="339" spans="1:17" ht="13.2">
      <c r="A339" s="266"/>
      <c r="B339" s="16" t="s">
        <v>16</v>
      </c>
      <c r="C339" s="17"/>
      <c r="D339" s="17"/>
      <c r="E339" s="17"/>
      <c r="F339" s="17"/>
      <c r="G339" s="17"/>
      <c r="H339" s="52" t="s">
        <v>22</v>
      </c>
      <c r="I339" s="17"/>
      <c r="J339" s="20"/>
      <c r="K339" s="15"/>
      <c r="L339" s="15"/>
      <c r="M339" s="15"/>
      <c r="N339" s="15"/>
      <c r="O339" s="15"/>
      <c r="P339" s="15"/>
      <c r="Q339" s="15"/>
    </row>
    <row r="340" spans="1:17" ht="13.2">
      <c r="A340" s="266"/>
      <c r="B340" s="16" t="s">
        <v>16</v>
      </c>
      <c r="C340" s="17"/>
      <c r="D340" s="17"/>
      <c r="E340" s="17"/>
      <c r="F340" s="17"/>
      <c r="G340" s="17"/>
      <c r="H340" s="52" t="s">
        <v>24</v>
      </c>
      <c r="I340" s="17"/>
      <c r="J340" s="20"/>
      <c r="K340" s="15"/>
      <c r="L340" s="15"/>
      <c r="M340" s="15"/>
      <c r="N340" s="15"/>
      <c r="O340" s="15"/>
      <c r="P340" s="15"/>
      <c r="Q340" s="15"/>
    </row>
    <row r="341" spans="1:17" ht="13.2">
      <c r="A341" s="266"/>
      <c r="B341" s="16" t="s">
        <v>16</v>
      </c>
      <c r="C341" s="17"/>
      <c r="D341" s="17"/>
      <c r="E341" s="17"/>
      <c r="F341" s="17"/>
      <c r="G341" s="17"/>
      <c r="H341" s="52" t="s">
        <v>25</v>
      </c>
      <c r="I341" s="17"/>
      <c r="J341" s="20"/>
      <c r="K341" s="15"/>
      <c r="L341" s="15"/>
      <c r="M341" s="15"/>
      <c r="N341" s="15"/>
      <c r="O341" s="15"/>
      <c r="P341" s="15"/>
      <c r="Q341" s="15"/>
    </row>
    <row r="342" spans="1:17" ht="13.2">
      <c r="A342" s="266"/>
      <c r="B342" s="16" t="s">
        <v>16</v>
      </c>
      <c r="C342" s="17"/>
      <c r="D342" s="17"/>
      <c r="E342" s="17"/>
      <c r="F342" s="17"/>
      <c r="G342" s="17"/>
      <c r="H342" s="52" t="s">
        <v>26</v>
      </c>
      <c r="I342" s="17"/>
      <c r="J342" s="20"/>
      <c r="K342" s="15"/>
      <c r="L342" s="15"/>
      <c r="M342" s="15"/>
      <c r="N342" s="15"/>
      <c r="O342" s="15"/>
      <c r="P342" s="15"/>
      <c r="Q342" s="15"/>
    </row>
    <row r="343" spans="1:17" ht="13.2">
      <c r="A343" s="266"/>
      <c r="B343" s="16" t="s">
        <v>16</v>
      </c>
      <c r="C343" s="17"/>
      <c r="D343" s="17"/>
      <c r="E343" s="17"/>
      <c r="F343" s="17"/>
      <c r="G343" s="17"/>
      <c r="H343" s="52" t="s">
        <v>27</v>
      </c>
      <c r="I343" s="17"/>
      <c r="J343" s="20"/>
      <c r="K343" s="15"/>
      <c r="L343" s="15"/>
      <c r="M343" s="15"/>
      <c r="N343" s="15"/>
      <c r="O343" s="15"/>
      <c r="P343" s="15"/>
      <c r="Q343" s="15"/>
    </row>
    <row r="344" spans="1:17" ht="13.2">
      <c r="A344" s="266"/>
      <c r="B344" s="16" t="s">
        <v>16</v>
      </c>
      <c r="C344" s="17"/>
      <c r="D344" s="17"/>
      <c r="E344" s="17"/>
      <c r="F344" s="17"/>
      <c r="G344" s="17"/>
      <c r="H344" s="52" t="s">
        <v>28</v>
      </c>
      <c r="I344" s="17"/>
      <c r="J344" s="20"/>
      <c r="K344" s="15"/>
      <c r="L344" s="15"/>
      <c r="M344" s="15"/>
      <c r="N344" s="15"/>
      <c r="O344" s="15"/>
      <c r="P344" s="15"/>
      <c r="Q344" s="15"/>
    </row>
    <row r="345" spans="1:17" ht="26.4">
      <c r="A345" s="266"/>
      <c r="B345" s="16" t="s">
        <v>16</v>
      </c>
      <c r="C345" s="17" t="s">
        <v>18</v>
      </c>
      <c r="D345" s="17" t="s">
        <v>19</v>
      </c>
      <c r="E345" s="17" t="s">
        <v>165</v>
      </c>
      <c r="F345" s="17"/>
      <c r="G345" s="69" t="s">
        <v>299</v>
      </c>
      <c r="H345" s="52" t="s">
        <v>29</v>
      </c>
      <c r="I345" s="17" t="s">
        <v>43</v>
      </c>
      <c r="J345" s="20"/>
      <c r="K345" s="15"/>
      <c r="L345" s="15"/>
      <c r="M345" s="15"/>
      <c r="N345" s="15"/>
      <c r="O345" s="15"/>
      <c r="P345" s="15"/>
      <c r="Q345" s="15"/>
    </row>
    <row r="346" spans="1:17" ht="13.2">
      <c r="A346" s="266"/>
      <c r="B346" s="16" t="s">
        <v>16</v>
      </c>
      <c r="C346" s="17"/>
      <c r="D346" s="17"/>
      <c r="E346" s="17"/>
      <c r="F346" s="17"/>
      <c r="G346" s="17"/>
      <c r="H346" s="52" t="s">
        <v>30</v>
      </c>
      <c r="I346" s="17"/>
      <c r="J346" s="20"/>
      <c r="K346" s="15"/>
      <c r="L346" s="15"/>
      <c r="M346" s="15"/>
      <c r="N346" s="15"/>
      <c r="O346" s="15"/>
      <c r="P346" s="15"/>
      <c r="Q346" s="15"/>
    </row>
    <row r="347" spans="1:17" ht="13.2">
      <c r="A347" s="266"/>
      <c r="B347" s="16" t="s">
        <v>16</v>
      </c>
      <c r="C347" s="17"/>
      <c r="D347" s="17"/>
      <c r="E347" s="17"/>
      <c r="F347" s="17"/>
      <c r="G347" s="17"/>
      <c r="H347" s="52" t="s">
        <v>34</v>
      </c>
      <c r="I347" s="17"/>
      <c r="J347" s="20"/>
      <c r="K347" s="15"/>
      <c r="L347" s="15"/>
      <c r="M347" s="15"/>
      <c r="N347" s="15"/>
      <c r="O347" s="15"/>
      <c r="P347" s="15"/>
      <c r="Q347" s="15"/>
    </row>
    <row r="348" spans="1:17" ht="13.2">
      <c r="A348" s="266"/>
      <c r="B348" s="16" t="s">
        <v>16</v>
      </c>
      <c r="C348" s="17"/>
      <c r="D348" s="17"/>
      <c r="E348" s="17"/>
      <c r="F348" s="17"/>
      <c r="G348" s="17"/>
      <c r="H348" s="52" t="s">
        <v>35</v>
      </c>
      <c r="I348" s="17"/>
      <c r="J348" s="20"/>
      <c r="K348" s="15"/>
      <c r="L348" s="15"/>
      <c r="M348" s="15"/>
      <c r="N348" s="15"/>
      <c r="O348" s="15"/>
      <c r="P348" s="15"/>
      <c r="Q348" s="15"/>
    </row>
    <row r="349" spans="1:17" ht="13.2">
      <c r="A349" s="266"/>
      <c r="B349" s="16" t="s">
        <v>16</v>
      </c>
      <c r="C349" s="17"/>
      <c r="D349" s="17"/>
      <c r="E349" s="17"/>
      <c r="F349" s="17"/>
      <c r="G349" s="17"/>
      <c r="H349" s="52" t="s">
        <v>36</v>
      </c>
      <c r="I349" s="17"/>
      <c r="J349" s="20"/>
      <c r="K349" s="15"/>
      <c r="L349" s="15"/>
      <c r="M349" s="15"/>
      <c r="N349" s="15"/>
      <c r="O349" s="15"/>
      <c r="P349" s="15"/>
      <c r="Q349" s="15"/>
    </row>
    <row r="350" spans="1:17" ht="13.2">
      <c r="A350" s="266"/>
      <c r="B350" s="16" t="s">
        <v>16</v>
      </c>
      <c r="C350" s="17"/>
      <c r="D350" s="17"/>
      <c r="E350" s="17"/>
      <c r="F350" s="17"/>
      <c r="G350" s="17"/>
      <c r="H350" s="52" t="s">
        <v>37</v>
      </c>
      <c r="I350" s="17"/>
      <c r="J350" s="20"/>
      <c r="K350" s="15"/>
      <c r="L350" s="15"/>
      <c r="M350" s="15"/>
      <c r="N350" s="15"/>
      <c r="O350" s="15"/>
      <c r="P350" s="15"/>
      <c r="Q350" s="15"/>
    </row>
    <row r="351" spans="1:17" ht="13.2">
      <c r="A351" s="267"/>
      <c r="B351" s="16" t="s">
        <v>16</v>
      </c>
      <c r="C351" s="17"/>
      <c r="D351" s="17"/>
      <c r="E351" s="17"/>
      <c r="F351" s="17"/>
      <c r="G351" s="17"/>
      <c r="H351" s="52" t="s">
        <v>38</v>
      </c>
      <c r="I351" s="17"/>
      <c r="J351" s="20"/>
      <c r="K351" s="15"/>
      <c r="L351" s="15"/>
      <c r="M351" s="15"/>
      <c r="N351" s="15"/>
      <c r="O351" s="15"/>
      <c r="P351" s="15"/>
      <c r="Q351" s="15"/>
    </row>
    <row r="352" spans="1:17" ht="13.2">
      <c r="A352" s="265">
        <v>46048</v>
      </c>
      <c r="B352" s="16" t="s">
        <v>78</v>
      </c>
      <c r="C352" s="17"/>
      <c r="D352" s="17"/>
      <c r="E352" s="17"/>
      <c r="F352" s="17"/>
      <c r="G352" s="17"/>
      <c r="H352" s="52" t="s">
        <v>17</v>
      </c>
      <c r="I352" s="17"/>
      <c r="J352" s="20"/>
      <c r="K352" s="15"/>
      <c r="L352" s="15"/>
      <c r="M352" s="15"/>
      <c r="N352" s="15"/>
      <c r="O352" s="15"/>
      <c r="P352" s="15"/>
      <c r="Q352" s="15"/>
    </row>
    <row r="353" spans="1:17" ht="13.2">
      <c r="A353" s="266"/>
      <c r="B353" s="16" t="s">
        <v>78</v>
      </c>
      <c r="C353" s="17"/>
      <c r="D353" s="17"/>
      <c r="E353" s="17"/>
      <c r="F353" s="17"/>
      <c r="G353" s="17"/>
      <c r="H353" s="52" t="s">
        <v>22</v>
      </c>
      <c r="I353" s="17"/>
      <c r="J353" s="20"/>
      <c r="K353" s="15"/>
      <c r="L353" s="15"/>
      <c r="M353" s="15"/>
      <c r="N353" s="15"/>
      <c r="O353" s="15"/>
      <c r="P353" s="15"/>
      <c r="Q353" s="15"/>
    </row>
    <row r="354" spans="1:17" ht="13.2">
      <c r="A354" s="266"/>
      <c r="B354" s="16" t="s">
        <v>78</v>
      </c>
      <c r="C354" s="17"/>
      <c r="D354" s="17"/>
      <c r="E354" s="17"/>
      <c r="F354" s="17"/>
      <c r="G354" s="17"/>
      <c r="H354" s="52" t="s">
        <v>24</v>
      </c>
      <c r="I354" s="17"/>
      <c r="J354" s="20"/>
      <c r="K354" s="15"/>
      <c r="L354" s="15"/>
      <c r="M354" s="15"/>
      <c r="N354" s="15"/>
      <c r="O354" s="15"/>
      <c r="P354" s="15"/>
      <c r="Q354" s="15"/>
    </row>
    <row r="355" spans="1:17" ht="13.2">
      <c r="A355" s="266"/>
      <c r="B355" s="16" t="s">
        <v>78</v>
      </c>
      <c r="C355" s="17"/>
      <c r="D355" s="17"/>
      <c r="E355" s="17"/>
      <c r="F355" s="17"/>
      <c r="G355" s="17"/>
      <c r="H355" s="52" t="s">
        <v>25</v>
      </c>
      <c r="I355" s="17"/>
      <c r="J355" s="20"/>
      <c r="K355" s="15"/>
      <c r="L355" s="15"/>
      <c r="M355" s="15"/>
      <c r="N355" s="15"/>
      <c r="O355" s="15"/>
      <c r="P355" s="15"/>
      <c r="Q355" s="15"/>
    </row>
    <row r="356" spans="1:17" ht="13.2">
      <c r="A356" s="266"/>
      <c r="B356" s="16" t="s">
        <v>78</v>
      </c>
      <c r="C356" s="17"/>
      <c r="D356" s="17"/>
      <c r="E356" s="17"/>
      <c r="F356" s="17"/>
      <c r="G356" s="17"/>
      <c r="H356" s="52" t="s">
        <v>26</v>
      </c>
      <c r="I356" s="17"/>
      <c r="J356" s="20"/>
      <c r="K356" s="15"/>
      <c r="L356" s="15"/>
      <c r="M356" s="15"/>
      <c r="N356" s="15"/>
      <c r="O356" s="15"/>
      <c r="P356" s="15"/>
      <c r="Q356" s="15"/>
    </row>
    <row r="357" spans="1:17" ht="13.2">
      <c r="A357" s="266"/>
      <c r="B357" s="16" t="s">
        <v>78</v>
      </c>
      <c r="C357" s="17"/>
      <c r="D357" s="17"/>
      <c r="E357" s="17"/>
      <c r="F357" s="17"/>
      <c r="G357" s="17"/>
      <c r="H357" s="52" t="s">
        <v>27</v>
      </c>
      <c r="I357" s="17"/>
      <c r="J357" s="20"/>
      <c r="K357" s="15"/>
      <c r="L357" s="15"/>
      <c r="M357" s="15"/>
      <c r="N357" s="15"/>
      <c r="O357" s="15"/>
      <c r="P357" s="15"/>
      <c r="Q357" s="15"/>
    </row>
    <row r="358" spans="1:17" ht="13.2">
      <c r="A358" s="266"/>
      <c r="B358" s="16" t="s">
        <v>78</v>
      </c>
      <c r="C358" s="17"/>
      <c r="D358" s="17"/>
      <c r="E358" s="17"/>
      <c r="F358" s="17"/>
      <c r="G358" s="17"/>
      <c r="H358" s="52" t="s">
        <v>28</v>
      </c>
      <c r="I358" s="17"/>
      <c r="J358" s="20"/>
      <c r="K358" s="15"/>
      <c r="L358" s="15"/>
      <c r="M358" s="15"/>
      <c r="N358" s="15"/>
      <c r="O358" s="15"/>
      <c r="P358" s="15"/>
      <c r="Q358" s="15"/>
    </row>
    <row r="359" spans="1:17" ht="13.2">
      <c r="A359" s="266"/>
      <c r="B359" s="16" t="s">
        <v>78</v>
      </c>
      <c r="C359" s="17"/>
      <c r="D359" s="17"/>
      <c r="E359" s="17"/>
      <c r="F359" s="17"/>
      <c r="G359" s="17"/>
      <c r="H359" s="52" t="s">
        <v>29</v>
      </c>
      <c r="I359" s="17"/>
      <c r="J359" s="20"/>
      <c r="K359" s="15"/>
      <c r="L359" s="15"/>
      <c r="M359" s="15"/>
      <c r="N359" s="15"/>
      <c r="O359" s="15"/>
      <c r="P359" s="15"/>
      <c r="Q359" s="15"/>
    </row>
    <row r="360" spans="1:17" ht="13.2">
      <c r="A360" s="266"/>
      <c r="B360" s="16" t="s">
        <v>78</v>
      </c>
      <c r="C360" s="17"/>
      <c r="D360" s="17"/>
      <c r="E360" s="17"/>
      <c r="F360" s="17"/>
      <c r="G360" s="16"/>
      <c r="H360" s="52" t="s">
        <v>30</v>
      </c>
      <c r="I360" s="17"/>
      <c r="J360" s="20"/>
      <c r="K360" s="15"/>
      <c r="L360" s="15"/>
      <c r="M360" s="15"/>
      <c r="N360" s="15"/>
      <c r="O360" s="15"/>
      <c r="P360" s="15"/>
      <c r="Q360" s="15"/>
    </row>
    <row r="361" spans="1:17" ht="13.2">
      <c r="A361" s="266"/>
      <c r="B361" s="16" t="s">
        <v>51</v>
      </c>
      <c r="C361" s="17"/>
      <c r="D361" s="17"/>
      <c r="E361" s="17"/>
      <c r="F361" s="17"/>
      <c r="G361" s="16"/>
      <c r="H361" s="52" t="s">
        <v>34</v>
      </c>
      <c r="I361" s="17"/>
      <c r="J361" s="20"/>
      <c r="K361" s="15"/>
      <c r="L361" s="15"/>
      <c r="M361" s="15"/>
      <c r="N361" s="15"/>
      <c r="O361" s="15"/>
      <c r="P361" s="15"/>
      <c r="Q361" s="15"/>
    </row>
    <row r="362" spans="1:17" ht="13.2">
      <c r="A362" s="266"/>
      <c r="B362" s="16" t="s">
        <v>51</v>
      </c>
      <c r="C362" s="17"/>
      <c r="D362" s="17"/>
      <c r="E362" s="17"/>
      <c r="F362" s="17"/>
      <c r="G362" s="16"/>
      <c r="H362" s="52" t="s">
        <v>35</v>
      </c>
      <c r="I362" s="17"/>
      <c r="J362" s="20"/>
      <c r="K362" s="15"/>
      <c r="L362" s="15"/>
      <c r="M362" s="15"/>
      <c r="N362" s="15"/>
      <c r="O362" s="15"/>
      <c r="P362" s="15"/>
      <c r="Q362" s="15"/>
    </row>
    <row r="363" spans="1:17" ht="13.2">
      <c r="A363" s="266"/>
      <c r="B363" s="16" t="s">
        <v>51</v>
      </c>
      <c r="C363" s="17"/>
      <c r="D363" s="17"/>
      <c r="E363" s="67"/>
      <c r="F363" s="17"/>
      <c r="G363" s="17"/>
      <c r="H363" s="52" t="s">
        <v>36</v>
      </c>
      <c r="I363" s="17"/>
      <c r="J363" s="20"/>
      <c r="K363" s="15"/>
      <c r="L363" s="15"/>
      <c r="M363" s="15"/>
      <c r="N363" s="15"/>
      <c r="O363" s="15"/>
      <c r="P363" s="15"/>
      <c r="Q363" s="15"/>
    </row>
    <row r="364" spans="1:17" ht="13.2">
      <c r="A364" s="266"/>
      <c r="B364" s="16" t="s">
        <v>51</v>
      </c>
      <c r="C364" s="17"/>
      <c r="D364" s="17"/>
      <c r="E364" s="17"/>
      <c r="F364" s="17"/>
      <c r="G364" s="17"/>
      <c r="H364" s="52" t="s">
        <v>37</v>
      </c>
      <c r="I364" s="17"/>
      <c r="J364" s="20"/>
      <c r="K364" s="15"/>
      <c r="L364" s="15"/>
      <c r="M364" s="15"/>
      <c r="N364" s="15"/>
      <c r="O364" s="15"/>
      <c r="P364" s="15"/>
      <c r="Q364" s="15"/>
    </row>
    <row r="365" spans="1:17" ht="13.2">
      <c r="A365" s="267"/>
      <c r="B365" s="16" t="s">
        <v>51</v>
      </c>
      <c r="C365" s="17"/>
      <c r="D365" s="17"/>
      <c r="E365" s="17"/>
      <c r="F365" s="17"/>
      <c r="G365" s="17"/>
      <c r="H365" s="52" t="s">
        <v>38</v>
      </c>
      <c r="I365" s="17"/>
      <c r="J365" s="20"/>
      <c r="K365" s="15"/>
      <c r="L365" s="15"/>
      <c r="M365" s="15"/>
      <c r="N365" s="15"/>
      <c r="O365" s="15"/>
      <c r="P365" s="15"/>
      <c r="Q365" s="15"/>
    </row>
    <row r="366" spans="1:17" ht="52.8">
      <c r="A366" s="265">
        <v>46049</v>
      </c>
      <c r="B366" s="16" t="s">
        <v>78</v>
      </c>
      <c r="C366" s="17" t="s">
        <v>54</v>
      </c>
      <c r="D366" s="17" t="s">
        <v>19</v>
      </c>
      <c r="E366" s="17"/>
      <c r="F366" s="17"/>
      <c r="G366" s="17" t="s">
        <v>300</v>
      </c>
      <c r="H366" s="52" t="s">
        <v>17</v>
      </c>
      <c r="I366" s="17" t="s">
        <v>23</v>
      </c>
      <c r="J366" s="20"/>
      <c r="K366" s="15"/>
      <c r="L366" s="15"/>
      <c r="M366" s="15"/>
      <c r="N366" s="15"/>
      <c r="O366" s="15"/>
      <c r="P366" s="15"/>
      <c r="Q366" s="15"/>
    </row>
    <row r="367" spans="1:17" ht="92.4">
      <c r="A367" s="266"/>
      <c r="B367" s="16" t="s">
        <v>78</v>
      </c>
      <c r="C367" s="17" t="s">
        <v>54</v>
      </c>
      <c r="D367" s="17" t="s">
        <v>19</v>
      </c>
      <c r="E367" s="17"/>
      <c r="F367" s="17"/>
      <c r="G367" s="17" t="s">
        <v>301</v>
      </c>
      <c r="H367" s="52" t="s">
        <v>22</v>
      </c>
      <c r="I367" s="17" t="s">
        <v>23</v>
      </c>
      <c r="J367" s="20"/>
      <c r="K367" s="15"/>
      <c r="L367" s="15"/>
      <c r="M367" s="15"/>
      <c r="N367" s="15"/>
      <c r="O367" s="15"/>
      <c r="P367" s="15"/>
      <c r="Q367" s="15"/>
    </row>
    <row r="368" spans="1:17" ht="13.2">
      <c r="A368" s="266"/>
      <c r="B368" s="16" t="s">
        <v>78</v>
      </c>
      <c r="C368" s="17"/>
      <c r="D368" s="17"/>
      <c r="E368" s="17"/>
      <c r="F368" s="17"/>
      <c r="G368" s="17"/>
      <c r="H368" s="52" t="s">
        <v>24</v>
      </c>
      <c r="I368" s="17"/>
      <c r="J368" s="20"/>
      <c r="K368" s="15"/>
      <c r="L368" s="15"/>
      <c r="M368" s="15"/>
      <c r="N368" s="15"/>
      <c r="O368" s="15"/>
      <c r="P368" s="15"/>
      <c r="Q368" s="15"/>
    </row>
    <row r="369" spans="1:17" ht="13.2">
      <c r="A369" s="266"/>
      <c r="B369" s="16" t="s">
        <v>78</v>
      </c>
      <c r="C369" s="17"/>
      <c r="D369" s="17"/>
      <c r="E369" s="17"/>
      <c r="F369" s="17"/>
      <c r="G369" s="17"/>
      <c r="H369" s="52" t="s">
        <v>25</v>
      </c>
      <c r="I369" s="17"/>
      <c r="J369" s="20"/>
      <c r="K369" s="15"/>
      <c r="L369" s="15"/>
      <c r="M369" s="15"/>
      <c r="N369" s="15"/>
      <c r="O369" s="15"/>
      <c r="P369" s="15"/>
      <c r="Q369" s="15"/>
    </row>
    <row r="370" spans="1:17" ht="13.2">
      <c r="A370" s="266"/>
      <c r="B370" s="16" t="s">
        <v>78</v>
      </c>
      <c r="C370" s="17"/>
      <c r="D370" s="17"/>
      <c r="E370" s="17"/>
      <c r="F370" s="17"/>
      <c r="G370" s="17"/>
      <c r="H370" s="52" t="s">
        <v>26</v>
      </c>
      <c r="I370" s="17"/>
      <c r="J370" s="20"/>
      <c r="K370" s="15"/>
      <c r="L370" s="15"/>
      <c r="M370" s="15"/>
      <c r="N370" s="15"/>
      <c r="O370" s="15"/>
      <c r="P370" s="15"/>
      <c r="Q370" s="15"/>
    </row>
    <row r="371" spans="1:17" ht="13.2">
      <c r="A371" s="266"/>
      <c r="B371" s="16" t="s">
        <v>78</v>
      </c>
      <c r="C371" s="17"/>
      <c r="D371" s="17"/>
      <c r="E371" s="17"/>
      <c r="F371" s="17"/>
      <c r="G371" s="17"/>
      <c r="H371" s="52" t="s">
        <v>27</v>
      </c>
      <c r="I371" s="17"/>
      <c r="J371" s="20"/>
      <c r="K371" s="15"/>
      <c r="L371" s="15"/>
      <c r="M371" s="15"/>
      <c r="N371" s="15"/>
      <c r="O371" s="15"/>
      <c r="P371" s="15"/>
      <c r="Q371" s="15"/>
    </row>
    <row r="372" spans="1:17" ht="13.2">
      <c r="A372" s="266"/>
      <c r="B372" s="16" t="s">
        <v>78</v>
      </c>
      <c r="C372" s="17" t="s">
        <v>68</v>
      </c>
      <c r="D372" s="17" t="s">
        <v>19</v>
      </c>
      <c r="E372" s="17" t="s">
        <v>302</v>
      </c>
      <c r="F372" s="17"/>
      <c r="G372" s="17" t="s">
        <v>303</v>
      </c>
      <c r="H372" s="52" t="s">
        <v>28</v>
      </c>
      <c r="I372" s="17" t="s">
        <v>43</v>
      </c>
      <c r="J372" s="20"/>
      <c r="K372" s="15"/>
      <c r="L372" s="15"/>
      <c r="M372" s="15"/>
      <c r="N372" s="15"/>
      <c r="O372" s="15"/>
      <c r="P372" s="15"/>
      <c r="Q372" s="15"/>
    </row>
    <row r="373" spans="1:17" ht="13.2">
      <c r="A373" s="266"/>
      <c r="B373" s="16" t="s">
        <v>78</v>
      </c>
      <c r="C373" s="17"/>
      <c r="D373" s="17"/>
      <c r="E373" s="17"/>
      <c r="F373" s="17"/>
      <c r="G373" s="17"/>
      <c r="H373" s="52" t="s">
        <v>29</v>
      </c>
      <c r="I373" s="17"/>
      <c r="J373" s="20"/>
      <c r="K373" s="15"/>
      <c r="L373" s="15"/>
      <c r="M373" s="15"/>
      <c r="N373" s="15"/>
      <c r="O373" s="15"/>
      <c r="P373" s="15"/>
      <c r="Q373" s="15"/>
    </row>
    <row r="374" spans="1:17" ht="13.2">
      <c r="A374" s="266"/>
      <c r="B374" s="16" t="s">
        <v>78</v>
      </c>
      <c r="C374" s="17"/>
      <c r="D374" s="17"/>
      <c r="E374" s="17"/>
      <c r="F374" s="17"/>
      <c r="G374" s="17"/>
      <c r="H374" s="52" t="s">
        <v>30</v>
      </c>
      <c r="I374" s="17"/>
      <c r="J374" s="20"/>
      <c r="K374" s="15"/>
      <c r="L374" s="15"/>
      <c r="M374" s="15"/>
      <c r="N374" s="15"/>
      <c r="O374" s="15"/>
      <c r="P374" s="15"/>
      <c r="Q374" s="15"/>
    </row>
    <row r="375" spans="1:17" ht="79.2">
      <c r="A375" s="266"/>
      <c r="B375" s="16" t="s">
        <v>51</v>
      </c>
      <c r="C375" s="17" t="s">
        <v>41</v>
      </c>
      <c r="D375" s="17" t="s">
        <v>19</v>
      </c>
      <c r="E375" s="17" t="s">
        <v>304</v>
      </c>
      <c r="F375" s="17"/>
      <c r="G375" s="17" t="s">
        <v>305</v>
      </c>
      <c r="H375" s="52" t="s">
        <v>34</v>
      </c>
      <c r="I375" s="17" t="s">
        <v>43</v>
      </c>
      <c r="J375" s="65" t="s">
        <v>199</v>
      </c>
      <c r="K375" s="15"/>
      <c r="L375" s="15"/>
      <c r="M375" s="15"/>
      <c r="N375" s="15"/>
      <c r="O375" s="15"/>
      <c r="P375" s="15"/>
      <c r="Q375" s="15"/>
    </row>
    <row r="376" spans="1:17" ht="132">
      <c r="A376" s="266"/>
      <c r="B376" s="16" t="s">
        <v>51</v>
      </c>
      <c r="C376" s="17" t="s">
        <v>18</v>
      </c>
      <c r="D376" s="17" t="s">
        <v>19</v>
      </c>
      <c r="E376" s="17" t="s">
        <v>306</v>
      </c>
      <c r="F376" s="17"/>
      <c r="G376" s="17" t="s">
        <v>307</v>
      </c>
      <c r="H376" s="52" t="s">
        <v>35</v>
      </c>
      <c r="I376" s="17" t="s">
        <v>23</v>
      </c>
      <c r="J376" s="20"/>
      <c r="K376" s="15"/>
      <c r="L376" s="15"/>
      <c r="M376" s="15"/>
      <c r="N376" s="15"/>
      <c r="O376" s="15"/>
      <c r="P376" s="15"/>
      <c r="Q376" s="15"/>
    </row>
    <row r="377" spans="1:17" ht="158.4">
      <c r="A377" s="266"/>
      <c r="B377" s="16" t="s">
        <v>51</v>
      </c>
      <c r="C377" s="17" t="s">
        <v>308</v>
      </c>
      <c r="D377" s="17" t="s">
        <v>19</v>
      </c>
      <c r="E377" s="17" t="s">
        <v>309</v>
      </c>
      <c r="F377" s="17"/>
      <c r="G377" s="17" t="s">
        <v>310</v>
      </c>
      <c r="H377" s="52" t="s">
        <v>36</v>
      </c>
      <c r="I377" s="17" t="s">
        <v>43</v>
      </c>
      <c r="J377" s="65" t="s">
        <v>199</v>
      </c>
      <c r="K377" s="15"/>
      <c r="L377" s="15"/>
      <c r="M377" s="15"/>
      <c r="N377" s="15"/>
      <c r="O377" s="15"/>
      <c r="P377" s="15"/>
      <c r="Q377" s="15"/>
    </row>
    <row r="378" spans="1:17" ht="52.8">
      <c r="A378" s="266"/>
      <c r="B378" s="16" t="s">
        <v>51</v>
      </c>
      <c r="C378" s="17" t="s">
        <v>18</v>
      </c>
      <c r="D378" s="17" t="s">
        <v>19</v>
      </c>
      <c r="E378" s="17" t="s">
        <v>311</v>
      </c>
      <c r="F378" s="17"/>
      <c r="G378" s="17" t="s">
        <v>312</v>
      </c>
      <c r="H378" s="52" t="s">
        <v>37</v>
      </c>
      <c r="I378" s="17" t="s">
        <v>43</v>
      </c>
      <c r="J378" s="65" t="s">
        <v>199</v>
      </c>
      <c r="K378" s="15"/>
      <c r="L378" s="15"/>
      <c r="M378" s="15"/>
      <c r="N378" s="15"/>
      <c r="O378" s="15"/>
      <c r="P378" s="15"/>
      <c r="Q378" s="15"/>
    </row>
    <row r="379" spans="1:17" ht="13.2">
      <c r="A379" s="267"/>
      <c r="B379" s="16" t="s">
        <v>51</v>
      </c>
      <c r="C379" s="17"/>
      <c r="D379" s="17"/>
      <c r="E379" s="17"/>
      <c r="F379" s="17"/>
      <c r="G379" s="17"/>
      <c r="H379" s="52" t="s">
        <v>38</v>
      </c>
      <c r="I379" s="17"/>
      <c r="J379" s="20"/>
      <c r="K379" s="15"/>
      <c r="L379" s="15"/>
      <c r="M379" s="15"/>
      <c r="N379" s="15"/>
      <c r="O379" s="15"/>
      <c r="P379" s="15"/>
      <c r="Q379" s="15"/>
    </row>
    <row r="380" spans="1:17" ht="171.6">
      <c r="A380" s="265">
        <v>46050</v>
      </c>
      <c r="B380" s="16" t="s">
        <v>16</v>
      </c>
      <c r="C380" s="17" t="s">
        <v>54</v>
      </c>
      <c r="D380" s="17" t="s">
        <v>19</v>
      </c>
      <c r="E380" s="17"/>
      <c r="F380" s="17"/>
      <c r="G380" s="17" t="s">
        <v>313</v>
      </c>
      <c r="H380" s="52" t="s">
        <v>17</v>
      </c>
      <c r="I380" s="17" t="s">
        <v>23</v>
      </c>
      <c r="J380" s="20"/>
      <c r="K380" s="15"/>
      <c r="L380" s="15"/>
      <c r="M380" s="15"/>
      <c r="N380" s="15"/>
      <c r="O380" s="15"/>
      <c r="P380" s="15"/>
      <c r="Q380" s="15"/>
    </row>
    <row r="381" spans="1:17" ht="13.2">
      <c r="A381" s="266"/>
      <c r="B381" s="16" t="s">
        <v>16</v>
      </c>
      <c r="C381" s="17"/>
      <c r="D381" s="17"/>
      <c r="E381" s="17"/>
      <c r="F381" s="17"/>
      <c r="G381" s="17"/>
      <c r="H381" s="52" t="s">
        <v>22</v>
      </c>
      <c r="I381" s="17"/>
      <c r="J381" s="20"/>
      <c r="K381" s="15"/>
      <c r="L381" s="15"/>
      <c r="M381" s="15"/>
      <c r="N381" s="15"/>
      <c r="O381" s="15"/>
      <c r="P381" s="15"/>
      <c r="Q381" s="15"/>
    </row>
    <row r="382" spans="1:17" ht="184.8">
      <c r="A382" s="266"/>
      <c r="B382" s="16" t="s">
        <v>16</v>
      </c>
      <c r="C382" s="17" t="s">
        <v>54</v>
      </c>
      <c r="D382" s="17" t="s">
        <v>19</v>
      </c>
      <c r="E382" s="17"/>
      <c r="F382" s="17"/>
      <c r="G382" s="17" t="s">
        <v>314</v>
      </c>
      <c r="H382" s="52" t="s">
        <v>24</v>
      </c>
      <c r="I382" s="17" t="s">
        <v>23</v>
      </c>
      <c r="J382" s="20"/>
      <c r="K382" s="15"/>
      <c r="L382" s="15"/>
      <c r="M382" s="15"/>
      <c r="N382" s="15"/>
      <c r="O382" s="15"/>
      <c r="P382" s="15"/>
      <c r="Q382" s="15"/>
    </row>
    <row r="383" spans="1:17" ht="118.8">
      <c r="A383" s="266"/>
      <c r="B383" s="16" t="s">
        <v>16</v>
      </c>
      <c r="C383" s="17" t="s">
        <v>54</v>
      </c>
      <c r="D383" s="17" t="s">
        <v>19</v>
      </c>
      <c r="E383" s="17"/>
      <c r="F383" s="17"/>
      <c r="G383" s="17" t="s">
        <v>315</v>
      </c>
      <c r="H383" s="52" t="s">
        <v>25</v>
      </c>
      <c r="I383" s="17" t="s">
        <v>23</v>
      </c>
      <c r="J383" s="20"/>
      <c r="K383" s="15"/>
      <c r="L383" s="15"/>
      <c r="M383" s="15"/>
      <c r="N383" s="15"/>
      <c r="O383" s="15"/>
      <c r="P383" s="15"/>
      <c r="Q383" s="15"/>
    </row>
    <row r="384" spans="1:17" ht="13.2">
      <c r="A384" s="266"/>
      <c r="B384" s="16" t="s">
        <v>16</v>
      </c>
      <c r="C384" s="17"/>
      <c r="D384" s="17"/>
      <c r="E384" s="17"/>
      <c r="F384" s="17"/>
      <c r="G384" s="17"/>
      <c r="H384" s="52" t="s">
        <v>26</v>
      </c>
      <c r="I384" s="17"/>
      <c r="J384" s="20"/>
      <c r="K384" s="15"/>
      <c r="L384" s="15"/>
      <c r="M384" s="15"/>
      <c r="N384" s="15"/>
      <c r="O384" s="15"/>
      <c r="P384" s="15"/>
      <c r="Q384" s="15"/>
    </row>
    <row r="385" spans="1:17" ht="13.2">
      <c r="A385" s="266"/>
      <c r="B385" s="16" t="s">
        <v>16</v>
      </c>
      <c r="C385" s="17"/>
      <c r="D385" s="17"/>
      <c r="E385" s="17"/>
      <c r="F385" s="17"/>
      <c r="G385" s="17"/>
      <c r="H385" s="52" t="s">
        <v>27</v>
      </c>
      <c r="I385" s="17"/>
      <c r="J385" s="20"/>
      <c r="K385" s="15"/>
      <c r="L385" s="15"/>
      <c r="M385" s="15"/>
      <c r="N385" s="15"/>
      <c r="O385" s="15"/>
      <c r="P385" s="15"/>
      <c r="Q385" s="15"/>
    </row>
    <row r="386" spans="1:17" ht="303.60000000000002">
      <c r="A386" s="266"/>
      <c r="B386" s="16" t="s">
        <v>16</v>
      </c>
      <c r="C386" s="17" t="s">
        <v>154</v>
      </c>
      <c r="D386" s="17" t="s">
        <v>92</v>
      </c>
      <c r="E386" s="17"/>
      <c r="F386" s="17"/>
      <c r="G386" s="17" t="s">
        <v>316</v>
      </c>
      <c r="H386" s="52" t="s">
        <v>28</v>
      </c>
      <c r="I386" s="17" t="s">
        <v>43</v>
      </c>
      <c r="J386" s="20"/>
      <c r="K386" s="15"/>
      <c r="L386" s="15"/>
      <c r="M386" s="15"/>
      <c r="N386" s="15"/>
      <c r="O386" s="15"/>
      <c r="P386" s="15"/>
      <c r="Q386" s="15"/>
    </row>
    <row r="387" spans="1:17" ht="13.2">
      <c r="A387" s="266"/>
      <c r="B387" s="16" t="s">
        <v>16</v>
      </c>
      <c r="C387" s="17"/>
      <c r="D387" s="17"/>
      <c r="E387" s="17"/>
      <c r="F387" s="17"/>
      <c r="G387" s="16"/>
      <c r="H387" s="52" t="s">
        <v>29</v>
      </c>
      <c r="I387" s="17"/>
      <c r="J387" s="20"/>
      <c r="K387" s="15"/>
      <c r="L387" s="15"/>
      <c r="M387" s="15"/>
      <c r="N387" s="15"/>
      <c r="O387" s="15"/>
      <c r="P387" s="15"/>
      <c r="Q387" s="15"/>
    </row>
    <row r="388" spans="1:17" ht="66">
      <c r="A388" s="266"/>
      <c r="B388" s="16" t="s">
        <v>16</v>
      </c>
      <c r="C388" s="17" t="s">
        <v>18</v>
      </c>
      <c r="D388" s="17" t="s">
        <v>19</v>
      </c>
      <c r="E388" s="17"/>
      <c r="F388" s="17"/>
      <c r="G388" s="17" t="s">
        <v>317</v>
      </c>
      <c r="H388" s="52" t="s">
        <v>30</v>
      </c>
      <c r="I388" s="17" t="s">
        <v>43</v>
      </c>
      <c r="J388" s="20"/>
      <c r="K388" s="15"/>
      <c r="L388" s="15"/>
      <c r="M388" s="15"/>
      <c r="N388" s="15"/>
      <c r="O388" s="15"/>
      <c r="P388" s="15"/>
      <c r="Q388" s="15"/>
    </row>
    <row r="389" spans="1:17" ht="13.2">
      <c r="A389" s="266"/>
      <c r="B389" s="16" t="s">
        <v>16</v>
      </c>
      <c r="C389" s="17"/>
      <c r="D389" s="17"/>
      <c r="E389" s="17"/>
      <c r="F389" s="17"/>
      <c r="G389" s="17"/>
      <c r="H389" s="52" t="s">
        <v>34</v>
      </c>
      <c r="I389" s="17"/>
      <c r="J389" s="20"/>
      <c r="K389" s="15"/>
      <c r="L389" s="15"/>
      <c r="M389" s="15"/>
      <c r="N389" s="15"/>
      <c r="O389" s="15"/>
      <c r="P389" s="15"/>
      <c r="Q389" s="15"/>
    </row>
    <row r="390" spans="1:17" ht="13.2">
      <c r="A390" s="266"/>
      <c r="B390" s="16" t="s">
        <v>16</v>
      </c>
      <c r="C390" s="17"/>
      <c r="D390" s="17"/>
      <c r="E390" s="17"/>
      <c r="F390" s="17"/>
      <c r="G390" s="16"/>
      <c r="H390" s="52" t="s">
        <v>35</v>
      </c>
      <c r="I390" s="17"/>
      <c r="J390" s="20"/>
      <c r="K390" s="15"/>
      <c r="L390" s="15"/>
      <c r="M390" s="15"/>
      <c r="N390" s="15"/>
      <c r="O390" s="15"/>
      <c r="P390" s="15"/>
      <c r="Q390" s="15"/>
    </row>
    <row r="391" spans="1:17" ht="52.8">
      <c r="A391" s="266"/>
      <c r="B391" s="16" t="s">
        <v>16</v>
      </c>
      <c r="C391" s="17" t="s">
        <v>75</v>
      </c>
      <c r="D391" s="17" t="s">
        <v>31</v>
      </c>
      <c r="E391" s="17" t="s">
        <v>318</v>
      </c>
      <c r="F391" s="17"/>
      <c r="G391" s="59" t="s">
        <v>319</v>
      </c>
      <c r="H391" s="52" t="s">
        <v>36</v>
      </c>
      <c r="I391" s="17" t="s">
        <v>62</v>
      </c>
      <c r="J391" s="20"/>
      <c r="K391" s="15"/>
      <c r="L391" s="15"/>
      <c r="M391" s="15"/>
      <c r="N391" s="15"/>
      <c r="O391" s="15"/>
      <c r="P391" s="15"/>
      <c r="Q391" s="15"/>
    </row>
    <row r="392" spans="1:17" ht="13.2">
      <c r="A392" s="266"/>
      <c r="B392" s="16" t="s">
        <v>16</v>
      </c>
      <c r="C392" s="17"/>
      <c r="D392" s="17"/>
      <c r="E392" s="17"/>
      <c r="F392" s="17"/>
      <c r="G392" s="17"/>
      <c r="H392" s="52" t="s">
        <v>37</v>
      </c>
      <c r="I392" s="17"/>
      <c r="J392" s="20"/>
      <c r="K392" s="15"/>
      <c r="L392" s="15"/>
      <c r="M392" s="15"/>
      <c r="N392" s="15"/>
      <c r="O392" s="15"/>
      <c r="P392" s="15"/>
      <c r="Q392" s="15"/>
    </row>
    <row r="393" spans="1:17" ht="13.2">
      <c r="A393" s="267"/>
      <c r="B393" s="16" t="s">
        <v>16</v>
      </c>
      <c r="C393" s="17"/>
      <c r="D393" s="17"/>
      <c r="E393" s="17"/>
      <c r="F393" s="17"/>
      <c r="G393" s="17"/>
      <c r="H393" s="52" t="s">
        <v>38</v>
      </c>
      <c r="I393" s="17"/>
      <c r="J393" s="20"/>
      <c r="K393" s="15"/>
      <c r="L393" s="15"/>
      <c r="M393" s="15"/>
      <c r="N393" s="15"/>
      <c r="O393" s="15"/>
      <c r="P393" s="15"/>
      <c r="Q393" s="15"/>
    </row>
    <row r="394" spans="1:17" ht="13.2">
      <c r="A394" s="265">
        <v>46051</v>
      </c>
      <c r="B394" s="16" t="s">
        <v>78</v>
      </c>
      <c r="C394" s="17"/>
      <c r="D394" s="17"/>
      <c r="E394" s="17"/>
      <c r="F394" s="17"/>
      <c r="G394" s="17"/>
      <c r="H394" s="52" t="s">
        <v>17</v>
      </c>
      <c r="I394" s="17"/>
      <c r="J394" s="20"/>
      <c r="K394" s="15"/>
      <c r="L394" s="15"/>
      <c r="M394" s="15"/>
      <c r="N394" s="15"/>
      <c r="O394" s="15"/>
      <c r="P394" s="15"/>
      <c r="Q394" s="15"/>
    </row>
    <row r="395" spans="1:17" ht="13.2">
      <c r="A395" s="266"/>
      <c r="B395" s="16" t="s">
        <v>78</v>
      </c>
      <c r="C395" s="17"/>
      <c r="D395" s="17"/>
      <c r="E395" s="17"/>
      <c r="F395" s="17"/>
      <c r="G395" s="17"/>
      <c r="H395" s="52" t="s">
        <v>22</v>
      </c>
      <c r="I395" s="17"/>
      <c r="J395" s="20"/>
      <c r="K395" s="15"/>
      <c r="L395" s="15"/>
      <c r="M395" s="15"/>
      <c r="N395" s="15"/>
      <c r="O395" s="15"/>
      <c r="P395" s="15"/>
      <c r="Q395" s="15"/>
    </row>
    <row r="396" spans="1:17" ht="13.2">
      <c r="A396" s="266"/>
      <c r="B396" s="16" t="s">
        <v>78</v>
      </c>
      <c r="C396" s="17"/>
      <c r="D396" s="17"/>
      <c r="E396" s="17"/>
      <c r="F396" s="17"/>
      <c r="G396" s="17"/>
      <c r="H396" s="52" t="s">
        <v>24</v>
      </c>
      <c r="I396" s="17"/>
      <c r="J396" s="20"/>
      <c r="K396" s="15"/>
      <c r="L396" s="15"/>
      <c r="M396" s="15"/>
      <c r="N396" s="15"/>
      <c r="O396" s="15"/>
      <c r="P396" s="15"/>
      <c r="Q396" s="15"/>
    </row>
    <row r="397" spans="1:17" ht="13.2">
      <c r="A397" s="266"/>
      <c r="B397" s="16" t="s">
        <v>78</v>
      </c>
      <c r="C397" s="17"/>
      <c r="D397" s="17"/>
      <c r="E397" s="17"/>
      <c r="F397" s="17"/>
      <c r="G397" s="17"/>
      <c r="H397" s="52" t="s">
        <v>25</v>
      </c>
      <c r="I397" s="17"/>
      <c r="J397" s="20"/>
      <c r="K397" s="15"/>
      <c r="L397" s="15"/>
      <c r="M397" s="15"/>
      <c r="N397" s="15"/>
      <c r="O397" s="15"/>
      <c r="P397" s="15"/>
      <c r="Q397" s="15"/>
    </row>
    <row r="398" spans="1:17" ht="13.2">
      <c r="A398" s="266"/>
      <c r="B398" s="16" t="s">
        <v>78</v>
      </c>
      <c r="C398" s="17"/>
      <c r="D398" s="17"/>
      <c r="E398" s="17"/>
      <c r="F398" s="17"/>
      <c r="G398" s="17"/>
      <c r="H398" s="52" t="s">
        <v>26</v>
      </c>
      <c r="I398" s="17"/>
      <c r="J398" s="20"/>
      <c r="K398" s="15"/>
      <c r="L398" s="15"/>
      <c r="M398" s="15"/>
      <c r="N398" s="15"/>
      <c r="O398" s="15"/>
      <c r="P398" s="15"/>
      <c r="Q398" s="15"/>
    </row>
    <row r="399" spans="1:17" ht="171.6">
      <c r="A399" s="266"/>
      <c r="B399" s="16" t="s">
        <v>78</v>
      </c>
      <c r="C399" s="17" t="s">
        <v>41</v>
      </c>
      <c r="D399" s="17" t="s">
        <v>19</v>
      </c>
      <c r="E399" s="17"/>
      <c r="F399" s="17"/>
      <c r="G399" s="17" t="s">
        <v>320</v>
      </c>
      <c r="H399" s="52" t="s">
        <v>27</v>
      </c>
      <c r="I399" s="17" t="s">
        <v>43</v>
      </c>
      <c r="J399" s="20"/>
      <c r="K399" s="15"/>
      <c r="L399" s="15"/>
      <c r="M399" s="15"/>
      <c r="N399" s="15"/>
      <c r="O399" s="15"/>
      <c r="P399" s="15"/>
      <c r="Q399" s="15"/>
    </row>
    <row r="400" spans="1:17" ht="13.2">
      <c r="A400" s="266"/>
      <c r="B400" s="16" t="s">
        <v>16</v>
      </c>
      <c r="C400" s="17"/>
      <c r="D400" s="17"/>
      <c r="E400" s="17"/>
      <c r="F400" s="17"/>
      <c r="G400" s="17"/>
      <c r="H400" s="52" t="s">
        <v>28</v>
      </c>
      <c r="I400" s="17"/>
      <c r="J400" s="20"/>
      <c r="K400" s="15"/>
      <c r="L400" s="15"/>
      <c r="M400" s="15"/>
      <c r="N400" s="15"/>
      <c r="O400" s="15"/>
      <c r="P400" s="15"/>
      <c r="Q400" s="15"/>
    </row>
    <row r="401" spans="1:17" ht="13.2">
      <c r="A401" s="266"/>
      <c r="B401" s="16" t="s">
        <v>16</v>
      </c>
      <c r="C401" s="17"/>
      <c r="D401" s="17"/>
      <c r="E401" s="17"/>
      <c r="F401" s="17"/>
      <c r="G401" s="17"/>
      <c r="H401" s="52" t="s">
        <v>29</v>
      </c>
      <c r="I401" s="17"/>
      <c r="J401" s="20"/>
      <c r="K401" s="15"/>
      <c r="L401" s="15"/>
      <c r="M401" s="15"/>
      <c r="N401" s="15"/>
      <c r="O401" s="15"/>
      <c r="P401" s="15"/>
      <c r="Q401" s="15"/>
    </row>
    <row r="402" spans="1:17" ht="79.2">
      <c r="A402" s="266"/>
      <c r="B402" s="16" t="s">
        <v>78</v>
      </c>
      <c r="C402" s="17" t="s">
        <v>68</v>
      </c>
      <c r="D402" s="17" t="s">
        <v>19</v>
      </c>
      <c r="E402" s="17" t="s">
        <v>86</v>
      </c>
      <c r="F402" s="17"/>
      <c r="G402" s="17" t="s">
        <v>321</v>
      </c>
      <c r="H402" s="52" t="s">
        <v>30</v>
      </c>
      <c r="I402" s="17" t="s">
        <v>23</v>
      </c>
      <c r="J402" s="20"/>
      <c r="K402" s="15"/>
      <c r="L402" s="15"/>
      <c r="M402" s="15"/>
      <c r="N402" s="15"/>
      <c r="O402" s="15"/>
      <c r="P402" s="15"/>
      <c r="Q402" s="15"/>
    </row>
    <row r="403" spans="1:17" ht="13.2">
      <c r="A403" s="266"/>
      <c r="B403" s="16" t="s">
        <v>78</v>
      </c>
      <c r="C403" s="17"/>
      <c r="D403" s="17"/>
      <c r="E403" s="17"/>
      <c r="F403" s="17"/>
      <c r="G403" s="17"/>
      <c r="H403" s="52" t="s">
        <v>34</v>
      </c>
      <c r="I403" s="17"/>
      <c r="J403" s="20"/>
      <c r="K403" s="15"/>
      <c r="L403" s="15"/>
      <c r="M403" s="15"/>
      <c r="N403" s="15"/>
      <c r="O403" s="15"/>
      <c r="P403" s="15"/>
      <c r="Q403" s="15"/>
    </row>
    <row r="404" spans="1:17" ht="13.2">
      <c r="A404" s="266"/>
      <c r="B404" s="16" t="s">
        <v>78</v>
      </c>
      <c r="C404" s="17"/>
      <c r="D404" s="17"/>
      <c r="E404" s="17"/>
      <c r="F404" s="17"/>
      <c r="G404" s="17"/>
      <c r="H404" s="52" t="s">
        <v>35</v>
      </c>
      <c r="I404" s="17"/>
      <c r="J404" s="20"/>
      <c r="K404" s="15"/>
      <c r="L404" s="15"/>
      <c r="M404" s="15"/>
      <c r="N404" s="15"/>
      <c r="O404" s="15"/>
      <c r="P404" s="15"/>
      <c r="Q404" s="15"/>
    </row>
    <row r="405" spans="1:17" ht="13.2">
      <c r="A405" s="266"/>
      <c r="B405" s="16" t="s">
        <v>78</v>
      </c>
      <c r="C405" s="17"/>
      <c r="D405" s="17"/>
      <c r="E405" s="17"/>
      <c r="F405" s="17"/>
      <c r="G405" s="17"/>
      <c r="H405" s="52" t="s">
        <v>36</v>
      </c>
      <c r="I405" s="17"/>
      <c r="J405" s="20"/>
      <c r="K405" s="15"/>
      <c r="L405" s="15"/>
      <c r="M405" s="15"/>
      <c r="N405" s="15"/>
      <c r="O405" s="15"/>
      <c r="P405" s="15"/>
      <c r="Q405" s="15"/>
    </row>
    <row r="406" spans="1:17" ht="13.2">
      <c r="A406" s="266"/>
      <c r="B406" s="16" t="s">
        <v>78</v>
      </c>
      <c r="C406" s="17"/>
      <c r="D406" s="17"/>
      <c r="E406" s="17"/>
      <c r="F406" s="17"/>
      <c r="G406" s="17"/>
      <c r="H406" s="52" t="s">
        <v>37</v>
      </c>
      <c r="I406" s="17"/>
      <c r="J406" s="20"/>
      <c r="K406" s="15"/>
      <c r="L406" s="15"/>
      <c r="M406" s="15"/>
      <c r="N406" s="15"/>
      <c r="O406" s="15"/>
      <c r="P406" s="15"/>
      <c r="Q406" s="15"/>
    </row>
    <row r="407" spans="1:17" ht="132">
      <c r="A407" s="267"/>
      <c r="B407" s="16" t="s">
        <v>78</v>
      </c>
      <c r="C407" s="17" t="s">
        <v>41</v>
      </c>
      <c r="D407" s="17" t="s">
        <v>92</v>
      </c>
      <c r="E407" s="17"/>
      <c r="F407" s="17"/>
      <c r="G407" s="17" t="s">
        <v>322</v>
      </c>
      <c r="H407" s="52" t="s">
        <v>38</v>
      </c>
      <c r="I407" s="17" t="s">
        <v>43</v>
      </c>
      <c r="J407" s="20"/>
      <c r="K407" s="15"/>
      <c r="L407" s="15"/>
      <c r="M407" s="15"/>
      <c r="N407" s="15"/>
      <c r="O407" s="15"/>
      <c r="P407" s="15"/>
      <c r="Q407" s="15"/>
    </row>
    <row r="408" spans="1:17" ht="13.2">
      <c r="A408" s="265">
        <v>46052</v>
      </c>
      <c r="B408" s="16" t="s">
        <v>78</v>
      </c>
      <c r="C408" s="17"/>
      <c r="D408" s="70"/>
      <c r="E408" s="70"/>
      <c r="F408" s="70"/>
      <c r="G408" s="17"/>
      <c r="H408" s="52" t="s">
        <v>17</v>
      </c>
      <c r="I408" s="17"/>
      <c r="J408" s="20"/>
      <c r="K408" s="15"/>
      <c r="L408" s="15"/>
      <c r="M408" s="15"/>
      <c r="N408" s="15"/>
      <c r="O408" s="15"/>
      <c r="P408" s="15"/>
      <c r="Q408" s="15"/>
    </row>
    <row r="409" spans="1:17" ht="13.2">
      <c r="A409" s="266"/>
      <c r="B409" s="16" t="s">
        <v>78</v>
      </c>
      <c r="C409" s="17"/>
      <c r="D409" s="70"/>
      <c r="E409" s="70"/>
      <c r="F409" s="70"/>
      <c r="G409" s="17"/>
      <c r="H409" s="52" t="s">
        <v>22</v>
      </c>
      <c r="I409" s="17"/>
      <c r="J409" s="20"/>
      <c r="K409" s="15"/>
      <c r="L409" s="15"/>
      <c r="M409" s="15"/>
      <c r="N409" s="15"/>
      <c r="O409" s="15"/>
      <c r="P409" s="15"/>
      <c r="Q409" s="15"/>
    </row>
    <row r="410" spans="1:17" ht="13.2">
      <c r="A410" s="266"/>
      <c r="B410" s="16" t="s">
        <v>78</v>
      </c>
      <c r="C410" s="17"/>
      <c r="D410" s="70"/>
      <c r="E410" s="70"/>
      <c r="F410" s="70"/>
      <c r="G410" s="17"/>
      <c r="H410" s="52" t="s">
        <v>24</v>
      </c>
      <c r="I410" s="17"/>
      <c r="J410" s="20"/>
      <c r="K410" s="15"/>
      <c r="L410" s="15"/>
      <c r="M410" s="15"/>
      <c r="N410" s="15"/>
      <c r="O410" s="15"/>
      <c r="P410" s="15"/>
      <c r="Q410" s="15"/>
    </row>
    <row r="411" spans="1:17" ht="13.2">
      <c r="A411" s="266"/>
      <c r="B411" s="16" t="s">
        <v>78</v>
      </c>
      <c r="C411" s="17"/>
      <c r="D411" s="70"/>
      <c r="E411" s="70"/>
      <c r="F411" s="70"/>
      <c r="G411" s="17"/>
      <c r="H411" s="52" t="s">
        <v>25</v>
      </c>
      <c r="I411" s="17"/>
      <c r="J411" s="20"/>
      <c r="K411" s="15"/>
      <c r="L411" s="15"/>
      <c r="M411" s="15"/>
      <c r="N411" s="15"/>
      <c r="O411" s="15"/>
      <c r="P411" s="15"/>
      <c r="Q411" s="15"/>
    </row>
    <row r="412" spans="1:17" ht="13.2">
      <c r="A412" s="266"/>
      <c r="B412" s="16" t="s">
        <v>78</v>
      </c>
      <c r="C412" s="17"/>
      <c r="D412" s="70"/>
      <c r="E412" s="70"/>
      <c r="F412" s="70"/>
      <c r="G412" s="16"/>
      <c r="H412" s="52" t="s">
        <v>26</v>
      </c>
      <c r="I412" s="17"/>
      <c r="J412" s="20"/>
      <c r="K412" s="15"/>
      <c r="L412" s="15"/>
      <c r="M412" s="15"/>
      <c r="N412" s="15"/>
      <c r="O412" s="15"/>
      <c r="P412" s="15"/>
      <c r="Q412" s="15"/>
    </row>
    <row r="413" spans="1:17" ht="13.2">
      <c r="A413" s="266"/>
      <c r="B413" s="16" t="s">
        <v>78</v>
      </c>
      <c r="C413" s="17"/>
      <c r="D413" s="70"/>
      <c r="E413" s="70"/>
      <c r="F413" s="70"/>
      <c r="G413" s="16"/>
      <c r="H413" s="52" t="s">
        <v>27</v>
      </c>
      <c r="I413" s="17"/>
      <c r="J413" s="20"/>
      <c r="K413" s="15"/>
      <c r="L413" s="15"/>
      <c r="M413" s="15"/>
      <c r="N413" s="15"/>
      <c r="O413" s="15"/>
      <c r="P413" s="15"/>
      <c r="Q413" s="15"/>
    </row>
    <row r="414" spans="1:17" ht="13.2">
      <c r="A414" s="266"/>
      <c r="B414" s="16" t="s">
        <v>78</v>
      </c>
      <c r="C414" s="17"/>
      <c r="D414" s="70"/>
      <c r="E414" s="70"/>
      <c r="F414" s="70"/>
      <c r="G414" s="17"/>
      <c r="H414" s="52" t="s">
        <v>28</v>
      </c>
      <c r="I414" s="17"/>
      <c r="J414" s="17"/>
      <c r="K414" s="22"/>
      <c r="L414" s="22"/>
      <c r="M414" s="22"/>
      <c r="N414" s="22"/>
      <c r="O414" s="22"/>
      <c r="P414" s="15"/>
      <c r="Q414" s="15"/>
    </row>
    <row r="415" spans="1:17" ht="13.2">
      <c r="A415" s="266"/>
      <c r="B415" s="16" t="s">
        <v>78</v>
      </c>
      <c r="C415" s="17" t="s">
        <v>44</v>
      </c>
      <c r="D415" s="70" t="s">
        <v>19</v>
      </c>
      <c r="E415" s="70"/>
      <c r="F415" s="70"/>
      <c r="G415" s="16" t="s">
        <v>323</v>
      </c>
      <c r="H415" s="52" t="s">
        <v>29</v>
      </c>
      <c r="I415" s="17" t="s">
        <v>43</v>
      </c>
      <c r="J415" s="17"/>
      <c r="K415" s="22"/>
      <c r="L415" s="22"/>
      <c r="M415" s="22"/>
      <c r="N415" s="22"/>
      <c r="O415" s="22"/>
      <c r="P415" s="15"/>
      <c r="Q415" s="15"/>
    </row>
    <row r="416" spans="1:17" ht="13.2">
      <c r="A416" s="266"/>
      <c r="B416" s="16" t="s">
        <v>51</v>
      </c>
      <c r="C416" s="17"/>
      <c r="D416" s="70"/>
      <c r="E416" s="70"/>
      <c r="F416" s="70"/>
      <c r="G416" s="17"/>
      <c r="H416" s="52" t="s">
        <v>30</v>
      </c>
      <c r="I416" s="17"/>
      <c r="J416" s="17"/>
      <c r="K416" s="22"/>
      <c r="L416" s="22"/>
      <c r="M416" s="22"/>
      <c r="N416" s="22"/>
      <c r="O416" s="22"/>
      <c r="P416" s="15"/>
      <c r="Q416" s="15"/>
    </row>
    <row r="417" spans="1:17" ht="13.2">
      <c r="A417" s="266"/>
      <c r="B417" s="16" t="s">
        <v>51</v>
      </c>
      <c r="C417" s="17"/>
      <c r="D417" s="70"/>
      <c r="E417" s="70"/>
      <c r="F417" s="70"/>
      <c r="G417" s="17"/>
      <c r="H417" s="52" t="s">
        <v>34</v>
      </c>
      <c r="I417" s="17"/>
      <c r="J417" s="17"/>
      <c r="K417" s="22"/>
      <c r="L417" s="22"/>
      <c r="M417" s="22"/>
      <c r="N417" s="22"/>
      <c r="O417" s="22"/>
      <c r="P417" s="15"/>
      <c r="Q417" s="15"/>
    </row>
    <row r="418" spans="1:17" ht="13.2">
      <c r="A418" s="266"/>
      <c r="B418" s="16" t="s">
        <v>51</v>
      </c>
      <c r="C418" s="17"/>
      <c r="D418" s="70"/>
      <c r="E418" s="70"/>
      <c r="F418" s="70"/>
      <c r="G418" s="17"/>
      <c r="H418" s="53" t="s">
        <v>35</v>
      </c>
      <c r="I418" s="17"/>
      <c r="J418" s="17"/>
      <c r="K418" s="22"/>
      <c r="L418" s="22"/>
      <c r="M418" s="22"/>
      <c r="N418" s="22"/>
      <c r="O418" s="22"/>
      <c r="P418" s="15"/>
      <c r="Q418" s="15"/>
    </row>
    <row r="419" spans="1:17" ht="13.2">
      <c r="A419" s="266"/>
      <c r="B419" s="16" t="s">
        <v>51</v>
      </c>
      <c r="C419" s="17"/>
      <c r="D419" s="70"/>
      <c r="E419" s="70"/>
      <c r="F419" s="70"/>
      <c r="G419" s="17"/>
      <c r="H419" s="53" t="s">
        <v>36</v>
      </c>
      <c r="I419" s="17"/>
      <c r="J419" s="17"/>
      <c r="K419" s="22"/>
      <c r="L419" s="22"/>
      <c r="M419" s="22"/>
      <c r="N419" s="22"/>
      <c r="O419" s="22"/>
      <c r="P419" s="15"/>
      <c r="Q419" s="15"/>
    </row>
    <row r="420" spans="1:17" ht="15" customHeight="1">
      <c r="A420" s="266"/>
      <c r="B420" s="16" t="s">
        <v>51</v>
      </c>
      <c r="C420" s="17"/>
      <c r="D420" s="70"/>
      <c r="E420" s="70"/>
      <c r="F420" s="70"/>
      <c r="G420" s="17"/>
      <c r="H420" s="53" t="s">
        <v>37</v>
      </c>
      <c r="I420" s="17"/>
      <c r="J420" s="17"/>
      <c r="K420" s="22"/>
      <c r="L420" s="22"/>
      <c r="M420" s="22"/>
      <c r="N420" s="22"/>
      <c r="O420" s="22"/>
      <c r="P420" s="15"/>
      <c r="Q420" s="15"/>
    </row>
    <row r="421" spans="1:17" ht="13.2">
      <c r="A421" s="267"/>
      <c r="B421" s="16" t="s">
        <v>51</v>
      </c>
      <c r="C421" s="17"/>
      <c r="D421" s="70"/>
      <c r="E421" s="70"/>
      <c r="F421" s="70"/>
      <c r="G421" s="17"/>
      <c r="H421" s="53" t="s">
        <v>38</v>
      </c>
      <c r="I421" s="17"/>
      <c r="J421" s="17"/>
      <c r="K421" s="22"/>
      <c r="L421" s="22"/>
      <c r="M421" s="22"/>
      <c r="N421" s="22"/>
      <c r="O421" s="22"/>
      <c r="P421" s="15"/>
      <c r="Q421" s="15"/>
    </row>
    <row r="422" spans="1:17" ht="13.2">
      <c r="A422" s="265">
        <v>46053</v>
      </c>
      <c r="B422" s="16" t="s">
        <v>78</v>
      </c>
      <c r="C422" s="17"/>
      <c r="D422" s="70"/>
      <c r="E422" s="70"/>
      <c r="F422" s="70"/>
      <c r="G422" s="17"/>
      <c r="H422" s="53" t="s">
        <v>17</v>
      </c>
      <c r="I422" s="17"/>
      <c r="J422" s="17"/>
      <c r="K422" s="22"/>
      <c r="L422" s="22"/>
      <c r="M422" s="22"/>
      <c r="N422" s="22"/>
      <c r="O422" s="22"/>
      <c r="P422" s="15"/>
      <c r="Q422" s="15"/>
    </row>
    <row r="423" spans="1:17" ht="13.2">
      <c r="A423" s="266"/>
      <c r="B423" s="16" t="s">
        <v>78</v>
      </c>
      <c r="C423" s="17"/>
      <c r="D423" s="70"/>
      <c r="E423" s="70"/>
      <c r="F423" s="70"/>
      <c r="G423" s="17"/>
      <c r="H423" s="53" t="s">
        <v>22</v>
      </c>
      <c r="I423" s="17"/>
      <c r="J423" s="17"/>
      <c r="K423" s="22"/>
      <c r="L423" s="22"/>
      <c r="M423" s="22"/>
      <c r="N423" s="22"/>
      <c r="O423" s="22"/>
      <c r="P423" s="15"/>
      <c r="Q423" s="15"/>
    </row>
    <row r="424" spans="1:17" ht="39.6">
      <c r="A424" s="266"/>
      <c r="B424" s="16" t="s">
        <v>78</v>
      </c>
      <c r="C424" s="17" t="s">
        <v>44</v>
      </c>
      <c r="D424" s="70" t="s">
        <v>19</v>
      </c>
      <c r="E424" s="70"/>
      <c r="F424" s="70"/>
      <c r="G424" s="17" t="s">
        <v>324</v>
      </c>
      <c r="H424" s="53" t="s">
        <v>24</v>
      </c>
      <c r="I424" s="17" t="s">
        <v>43</v>
      </c>
      <c r="J424" s="17"/>
      <c r="K424" s="22"/>
      <c r="L424" s="22"/>
      <c r="M424" s="22"/>
      <c r="N424" s="22"/>
      <c r="O424" s="22"/>
      <c r="P424" s="15"/>
      <c r="Q424" s="15"/>
    </row>
    <row r="425" spans="1:17" ht="13.2">
      <c r="A425" s="266"/>
      <c r="B425" s="16" t="s">
        <v>78</v>
      </c>
      <c r="C425" s="17"/>
      <c r="D425" s="70"/>
      <c r="E425" s="70"/>
      <c r="F425" s="70"/>
      <c r="G425" s="17"/>
      <c r="H425" s="52" t="s">
        <v>25</v>
      </c>
      <c r="I425" s="17"/>
      <c r="J425" s="17"/>
      <c r="K425" s="22"/>
      <c r="L425" s="22"/>
      <c r="M425" s="22"/>
      <c r="N425" s="22"/>
      <c r="O425" s="22"/>
      <c r="P425" s="15"/>
      <c r="Q425" s="15"/>
    </row>
    <row r="426" spans="1:17" ht="13.2">
      <c r="A426" s="266"/>
      <c r="B426" s="16" t="s">
        <v>78</v>
      </c>
      <c r="C426" s="17"/>
      <c r="D426" s="70"/>
      <c r="E426" s="70"/>
      <c r="F426" s="70"/>
      <c r="G426" s="16"/>
      <c r="H426" s="52" t="s">
        <v>26</v>
      </c>
      <c r="I426" s="17"/>
      <c r="J426" s="17"/>
      <c r="K426" s="22"/>
      <c r="L426" s="22"/>
      <c r="M426" s="22"/>
      <c r="N426" s="22"/>
      <c r="O426" s="22"/>
      <c r="P426" s="15"/>
      <c r="Q426" s="15"/>
    </row>
    <row r="427" spans="1:17" ht="13.2">
      <c r="A427" s="266"/>
      <c r="B427" s="16" t="s">
        <v>78</v>
      </c>
      <c r="C427" s="17" t="s">
        <v>41</v>
      </c>
      <c r="D427" s="70" t="s">
        <v>19</v>
      </c>
      <c r="E427" s="70"/>
      <c r="F427" s="70"/>
      <c r="G427" s="16" t="s">
        <v>325</v>
      </c>
      <c r="H427" s="52" t="s">
        <v>27</v>
      </c>
      <c r="I427" s="17" t="s">
        <v>43</v>
      </c>
      <c r="J427" s="17"/>
      <c r="K427" s="22"/>
      <c r="L427" s="22"/>
      <c r="M427" s="22"/>
      <c r="N427" s="22"/>
      <c r="O427" s="22"/>
      <c r="P427" s="15"/>
      <c r="Q427" s="15"/>
    </row>
    <row r="428" spans="1:17" ht="13.2">
      <c r="A428" s="266"/>
      <c r="B428" s="16" t="s">
        <v>78</v>
      </c>
      <c r="C428" s="17"/>
      <c r="D428" s="70"/>
      <c r="E428" s="70"/>
      <c r="F428" s="70"/>
      <c r="G428" s="17"/>
      <c r="H428" s="52" t="s">
        <v>28</v>
      </c>
      <c r="I428" s="17"/>
      <c r="J428" s="17"/>
      <c r="K428" s="22"/>
      <c r="L428" s="22"/>
      <c r="M428" s="22"/>
      <c r="N428" s="22"/>
      <c r="O428" s="22"/>
      <c r="P428" s="15"/>
      <c r="Q428" s="15"/>
    </row>
    <row r="429" spans="1:17" ht="13.2">
      <c r="A429" s="266"/>
      <c r="B429" s="16" t="s">
        <v>78</v>
      </c>
      <c r="C429" s="17" t="s">
        <v>44</v>
      </c>
      <c r="D429" s="70" t="s">
        <v>19</v>
      </c>
      <c r="E429" s="70" t="s">
        <v>326</v>
      </c>
      <c r="F429" s="70"/>
      <c r="G429" s="16" t="s">
        <v>327</v>
      </c>
      <c r="H429" s="52" t="s">
        <v>29</v>
      </c>
      <c r="I429" s="17" t="s">
        <v>23</v>
      </c>
      <c r="J429" s="17"/>
      <c r="K429" s="22"/>
      <c r="L429" s="22"/>
      <c r="M429" s="22"/>
      <c r="N429" s="22"/>
      <c r="O429" s="22"/>
      <c r="P429" s="15"/>
      <c r="Q429" s="15"/>
    </row>
    <row r="430" spans="1:17" ht="13.2">
      <c r="A430" s="266"/>
      <c r="B430" s="16" t="s">
        <v>78</v>
      </c>
      <c r="C430" s="17"/>
      <c r="D430" s="70"/>
      <c r="E430" s="70"/>
      <c r="F430" s="70"/>
      <c r="G430" s="17"/>
      <c r="H430" s="52" t="s">
        <v>30</v>
      </c>
      <c r="I430" s="17"/>
      <c r="J430" s="20"/>
      <c r="K430" s="15"/>
      <c r="L430" s="15"/>
      <c r="M430" s="15"/>
      <c r="N430" s="15"/>
      <c r="O430" s="15"/>
      <c r="P430" s="15"/>
      <c r="Q430" s="15"/>
    </row>
    <row r="431" spans="1:17" ht="13.2">
      <c r="A431" s="266"/>
      <c r="B431" s="16" t="s">
        <v>78</v>
      </c>
      <c r="C431" s="17"/>
      <c r="D431" s="70"/>
      <c r="E431" s="70"/>
      <c r="F431" s="70"/>
      <c r="G431" s="17"/>
      <c r="H431" s="52" t="s">
        <v>34</v>
      </c>
      <c r="I431" s="17"/>
      <c r="J431" s="20"/>
      <c r="K431" s="15"/>
      <c r="L431" s="15"/>
      <c r="M431" s="15"/>
      <c r="N431" s="15"/>
      <c r="O431" s="15"/>
      <c r="P431" s="15"/>
      <c r="Q431" s="15"/>
    </row>
    <row r="432" spans="1:17" ht="13.2">
      <c r="A432" s="266"/>
      <c r="B432" s="16" t="s">
        <v>78</v>
      </c>
      <c r="C432" s="17"/>
      <c r="D432" s="70"/>
      <c r="E432" s="70"/>
      <c r="F432" s="70"/>
      <c r="G432" s="17"/>
      <c r="H432" s="52" t="s">
        <v>35</v>
      </c>
      <c r="I432" s="17"/>
      <c r="J432" s="20"/>
      <c r="K432" s="15"/>
      <c r="L432" s="15"/>
      <c r="M432" s="15"/>
      <c r="N432" s="15"/>
      <c r="O432" s="15"/>
      <c r="P432" s="15"/>
      <c r="Q432" s="15"/>
    </row>
    <row r="433" spans="1:17" ht="13.2">
      <c r="A433" s="266"/>
      <c r="B433" s="16" t="s">
        <v>78</v>
      </c>
      <c r="C433" s="17"/>
      <c r="D433" s="70"/>
      <c r="E433" s="70"/>
      <c r="F433" s="70"/>
      <c r="G433" s="17"/>
      <c r="H433" s="52" t="s">
        <v>36</v>
      </c>
      <c r="I433" s="17"/>
      <c r="J433" s="20"/>
      <c r="K433" s="15"/>
      <c r="L433" s="15"/>
      <c r="M433" s="15"/>
      <c r="N433" s="15"/>
      <c r="O433" s="15"/>
      <c r="P433" s="15"/>
      <c r="Q433" s="15"/>
    </row>
    <row r="434" spans="1:17" ht="15" customHeight="1">
      <c r="A434" s="266"/>
      <c r="B434" s="16" t="s">
        <v>78</v>
      </c>
      <c r="C434" s="17"/>
      <c r="D434" s="70"/>
      <c r="E434" s="70"/>
      <c r="F434" s="70"/>
      <c r="G434" s="17"/>
      <c r="H434" s="52" t="s">
        <v>37</v>
      </c>
      <c r="I434" s="17"/>
      <c r="J434" s="20"/>
      <c r="K434" s="15"/>
      <c r="L434" s="15"/>
      <c r="M434" s="15"/>
      <c r="N434" s="15"/>
      <c r="O434" s="15"/>
      <c r="P434" s="15"/>
      <c r="Q434" s="15"/>
    </row>
    <row r="435" spans="1:17" ht="13.2">
      <c r="A435" s="267"/>
      <c r="B435" s="16" t="s">
        <v>78</v>
      </c>
      <c r="C435" s="17"/>
      <c r="D435" s="70"/>
      <c r="E435" s="70"/>
      <c r="F435" s="70"/>
      <c r="G435" s="17"/>
      <c r="H435" s="52" t="s">
        <v>38</v>
      </c>
      <c r="I435" s="17"/>
      <c r="J435" s="20"/>
      <c r="K435" s="15"/>
      <c r="L435" s="15"/>
      <c r="M435" s="15"/>
      <c r="N435" s="15"/>
      <c r="O435" s="15"/>
      <c r="P435" s="15"/>
      <c r="Q435" s="15"/>
    </row>
  </sheetData>
  <autoFilter ref="A1:Q421" xr:uid="{00000000-0009-0000-0000-000003000000}"/>
  <customSheetViews>
    <customSheetView guid="{EE409CCF-41C7-4BE1-8A6A-F342F255A85B}" filter="1" showAutoFilter="1">
      <pageMargins left="0.7" right="0.7" top="0.75" bottom="0.75" header="0.3" footer="0.3"/>
      <autoFilter ref="A1:Q421" xr:uid="{2DA09B93-D4DF-4C8D-A359-74BE0CA7AC73}"/>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hyperlinks>
    <hyperlink ref="F166" r:id="rId1" xr:uid="{00000000-0004-0000-0300-000000000000}"/>
    <hyperlink ref="J166" r:id="rId2" xr:uid="{00000000-0004-0000-0300-000001000000}"/>
    <hyperlink ref="J182" r:id="rId3" xr:uid="{00000000-0004-0000-0300-000002000000}"/>
    <hyperlink ref="E247" r:id="rId4" xr:uid="{00000000-0004-0000-0300-000003000000}"/>
    <hyperlink ref="G315" r:id="rId5" xr:uid="{00000000-0004-0000-0300-000004000000}"/>
    <hyperlink ref="J375" r:id="rId6" xr:uid="{00000000-0004-0000-0300-000005000000}"/>
    <hyperlink ref="J377" r:id="rId7" xr:uid="{00000000-0004-0000-0300-000006000000}"/>
    <hyperlink ref="J378" r:id="rId8" xr:uid="{00000000-0004-0000-0300-000007000000}"/>
    <hyperlink ref="G391" r:id="rId9" xr:uid="{00000000-0004-0000-03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'Служебный лист 2'!$D$2:$D$23</xm:f>
          </x14:formula1>
          <xm:sqref>I2:I435</xm:sqref>
        </x14:dataValidation>
        <x14:dataValidation type="list" allowBlank="1" showErrorMessage="1" xr:uid="{00000000-0002-0000-0300-000001000000}">
          <x14:formula1>
            <xm:f>'Служебный лист 2'!$B$2:$B$22</xm:f>
          </x14:formula1>
          <xm:sqref>C2:C435</xm:sqref>
        </x14:dataValidation>
        <x14:dataValidation type="list" allowBlank="1" showErrorMessage="1" xr:uid="{00000000-0002-0000-0300-000002000000}">
          <x14:formula1>
            <xm:f>'Служебный лист 2'!$A$2:$A$11</xm:f>
          </x14:formula1>
          <xm:sqref>B2:B435</xm:sqref>
        </x14:dataValidation>
        <x14:dataValidation type="list" allowBlank="1" showErrorMessage="1" xr:uid="{00000000-0002-0000-0300-000003000000}">
          <x14:formula1>
            <xm:f>'Служебный лист'!$C$2:$C$1000</xm:f>
          </x14:formula1>
          <xm:sqref>D2:D435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9.8867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26.4">
      <c r="A2" s="265">
        <v>45992</v>
      </c>
      <c r="B2" s="76" t="s">
        <v>51</v>
      </c>
      <c r="C2" s="20" t="s">
        <v>54</v>
      </c>
      <c r="D2" s="20" t="s">
        <v>19</v>
      </c>
      <c r="E2" s="20"/>
      <c r="F2" s="20"/>
      <c r="G2" s="77" t="s">
        <v>337</v>
      </c>
      <c r="H2" s="19" t="s">
        <v>17</v>
      </c>
      <c r="I2" s="20"/>
      <c r="J2" s="20"/>
      <c r="K2" s="20"/>
      <c r="L2" s="20"/>
      <c r="M2" s="20"/>
      <c r="N2" s="20"/>
      <c r="O2" s="20"/>
      <c r="P2" s="50"/>
      <c r="Q2" s="20"/>
      <c r="R2" s="15">
        <f>COUNTBLANK(B:B)</f>
        <v>1048141</v>
      </c>
      <c r="S2" s="15"/>
      <c r="T2" s="15"/>
      <c r="U2" s="15"/>
      <c r="V2" s="15"/>
      <c r="W2" s="15"/>
      <c r="X2" s="15"/>
      <c r="Y2" s="15"/>
      <c r="Z2" s="15"/>
      <c r="AA2" s="15"/>
    </row>
    <row r="3" spans="1:27" ht="118.8">
      <c r="A3" s="266"/>
      <c r="B3" s="76" t="s">
        <v>51</v>
      </c>
      <c r="C3" s="20" t="s">
        <v>54</v>
      </c>
      <c r="D3" s="20" t="s">
        <v>19</v>
      </c>
      <c r="E3" s="20" t="s">
        <v>338</v>
      </c>
      <c r="F3" s="20"/>
      <c r="G3" s="77" t="s">
        <v>339</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51</v>
      </c>
      <c r="C4" s="20"/>
      <c r="D4" s="20"/>
      <c r="E4" s="20"/>
      <c r="F4" s="20"/>
      <c r="G4" s="67"/>
      <c r="H4" s="20" t="s">
        <v>24</v>
      </c>
      <c r="I4" s="20"/>
      <c r="J4" s="20"/>
      <c r="K4" s="20"/>
      <c r="L4" s="20"/>
      <c r="M4" s="20"/>
      <c r="N4" s="20"/>
      <c r="O4" s="20"/>
      <c r="P4" s="35"/>
      <c r="Q4" s="20"/>
      <c r="R4" s="15"/>
      <c r="S4" s="15"/>
      <c r="T4" s="15"/>
      <c r="U4" s="15"/>
      <c r="V4" s="15"/>
      <c r="W4" s="15"/>
      <c r="X4" s="15"/>
      <c r="Y4" s="15"/>
      <c r="Z4" s="15"/>
      <c r="AA4" s="15"/>
    </row>
    <row r="5" spans="1:27" ht="13.2">
      <c r="A5" s="266"/>
      <c r="B5" s="76" t="s">
        <v>51</v>
      </c>
      <c r="C5" s="20"/>
      <c r="D5" s="20"/>
      <c r="E5" s="20"/>
      <c r="F5" s="20"/>
      <c r="G5" s="67"/>
      <c r="H5" s="20" t="s">
        <v>25</v>
      </c>
      <c r="I5" s="20"/>
      <c r="J5" s="20"/>
      <c r="K5" s="20"/>
      <c r="L5" s="20"/>
      <c r="M5" s="20"/>
      <c r="N5" s="20"/>
      <c r="O5" s="20"/>
      <c r="P5" s="35"/>
      <c r="Q5" s="20"/>
      <c r="R5" s="15"/>
      <c r="S5" s="15"/>
      <c r="T5" s="15"/>
      <c r="U5" s="15"/>
      <c r="V5" s="15"/>
      <c r="W5" s="15"/>
      <c r="X5" s="15"/>
      <c r="Y5" s="15"/>
      <c r="Z5" s="15"/>
      <c r="AA5" s="15"/>
    </row>
    <row r="6" spans="1:27" ht="13.2">
      <c r="A6" s="266"/>
      <c r="B6" s="76" t="s">
        <v>51</v>
      </c>
      <c r="C6" s="20"/>
      <c r="D6" s="20"/>
      <c r="E6" s="20"/>
      <c r="F6" s="20"/>
      <c r="G6" s="67"/>
      <c r="H6" s="20" t="s">
        <v>26</v>
      </c>
      <c r="I6" s="20"/>
      <c r="J6" s="20"/>
      <c r="K6" s="20"/>
      <c r="L6" s="20"/>
      <c r="M6" s="20"/>
      <c r="N6" s="20"/>
      <c r="O6" s="20"/>
      <c r="P6" s="35"/>
      <c r="Q6" s="20"/>
      <c r="R6" s="15"/>
      <c r="S6" s="15"/>
      <c r="T6" s="15"/>
      <c r="U6" s="15"/>
      <c r="V6" s="15"/>
      <c r="W6" s="15"/>
      <c r="X6" s="15"/>
      <c r="Y6" s="15"/>
      <c r="Z6" s="15"/>
      <c r="AA6" s="15"/>
    </row>
    <row r="7" spans="1:27" ht="66">
      <c r="A7" s="266"/>
      <c r="B7" s="76" t="s">
        <v>51</v>
      </c>
      <c r="C7" s="20" t="s">
        <v>18</v>
      </c>
      <c r="D7" s="20" t="s">
        <v>19</v>
      </c>
      <c r="E7" s="20"/>
      <c r="F7" s="20"/>
      <c r="G7" s="77" t="s">
        <v>340</v>
      </c>
      <c r="H7" s="20" t="s">
        <v>27</v>
      </c>
      <c r="I7" s="20"/>
      <c r="J7" s="20"/>
      <c r="K7" s="20"/>
      <c r="L7" s="20"/>
      <c r="M7" s="20"/>
      <c r="N7" s="20"/>
      <c r="O7" s="20"/>
      <c r="P7" s="35"/>
      <c r="Q7" s="20"/>
      <c r="R7" s="15"/>
      <c r="S7" s="15"/>
      <c r="T7" s="15"/>
      <c r="U7" s="15"/>
      <c r="V7" s="15"/>
      <c r="W7" s="15"/>
      <c r="X7" s="15"/>
      <c r="Y7" s="15"/>
      <c r="Z7" s="15"/>
      <c r="AA7" s="15"/>
    </row>
    <row r="8" spans="1:27" ht="26.4">
      <c r="A8" s="266"/>
      <c r="B8" s="76" t="s">
        <v>51</v>
      </c>
      <c r="C8" s="20" t="s">
        <v>44</v>
      </c>
      <c r="D8" s="20" t="s">
        <v>19</v>
      </c>
      <c r="E8" s="20" t="s">
        <v>341</v>
      </c>
      <c r="F8" s="20"/>
      <c r="G8" s="77" t="s">
        <v>342</v>
      </c>
      <c r="H8" s="20" t="s">
        <v>28</v>
      </c>
      <c r="I8" s="20"/>
      <c r="J8" s="20"/>
      <c r="K8" s="20"/>
      <c r="L8" s="20"/>
      <c r="M8" s="20"/>
      <c r="N8" s="20"/>
      <c r="O8" s="20"/>
      <c r="P8" s="35"/>
      <c r="Q8" s="20"/>
      <c r="R8" s="15"/>
      <c r="S8" s="15"/>
      <c r="T8" s="15"/>
      <c r="U8" s="15"/>
      <c r="V8" s="15"/>
      <c r="W8" s="15"/>
      <c r="X8" s="15"/>
      <c r="Y8" s="15"/>
      <c r="Z8" s="15"/>
      <c r="AA8" s="15"/>
    </row>
    <row r="9" spans="1:27" ht="13.8">
      <c r="A9" s="266"/>
      <c r="B9" s="76" t="s">
        <v>51</v>
      </c>
      <c r="C9" s="20"/>
      <c r="D9" s="78"/>
      <c r="E9" s="78"/>
      <c r="F9" s="20"/>
      <c r="G9" s="67"/>
      <c r="H9" s="20" t="s">
        <v>29</v>
      </c>
      <c r="I9" s="20"/>
      <c r="J9" s="20"/>
      <c r="K9" s="20"/>
      <c r="L9" s="20"/>
      <c r="M9" s="20"/>
      <c r="N9" s="20"/>
      <c r="O9" s="20"/>
      <c r="P9" s="35"/>
      <c r="Q9" s="20"/>
      <c r="R9" s="15"/>
      <c r="S9" s="15"/>
      <c r="T9" s="15"/>
      <c r="U9" s="15"/>
      <c r="V9" s="15"/>
      <c r="W9" s="15"/>
      <c r="X9" s="15"/>
      <c r="Y9" s="15"/>
      <c r="Z9" s="15"/>
      <c r="AA9" s="15"/>
    </row>
    <row r="10" spans="1:27" ht="13.2">
      <c r="A10" s="266"/>
      <c r="B10" s="76" t="s">
        <v>51</v>
      </c>
      <c r="C10" s="20"/>
      <c r="D10" s="20"/>
      <c r="E10" s="15"/>
      <c r="F10" s="20"/>
      <c r="G10" s="79"/>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51</v>
      </c>
      <c r="C11" s="20"/>
      <c r="D11" s="20"/>
      <c r="E11" s="20"/>
      <c r="F11" s="20"/>
      <c r="G11" s="6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51</v>
      </c>
      <c r="C12" s="20"/>
      <c r="D12" s="20"/>
      <c r="E12" s="20"/>
      <c r="F12" s="20"/>
      <c r="G12" s="67"/>
      <c r="H12" s="25" t="s">
        <v>35</v>
      </c>
      <c r="I12" s="20"/>
      <c r="J12" s="20"/>
      <c r="K12" s="20"/>
      <c r="L12" s="20"/>
      <c r="M12" s="20"/>
      <c r="N12" s="20"/>
      <c r="O12" s="20"/>
      <c r="P12" s="35"/>
      <c r="Q12" s="20"/>
      <c r="R12" s="15"/>
      <c r="S12" s="15"/>
      <c r="T12" s="15"/>
      <c r="U12" s="15"/>
      <c r="V12" s="15"/>
      <c r="W12" s="15"/>
      <c r="X12" s="15"/>
      <c r="Y12" s="15"/>
      <c r="Z12" s="15"/>
      <c r="AA12" s="15"/>
    </row>
    <row r="13" spans="1:27" ht="92.4">
      <c r="A13" s="266"/>
      <c r="B13" s="76" t="s">
        <v>343</v>
      </c>
      <c r="C13" s="20" t="s">
        <v>44</v>
      </c>
      <c r="D13" s="20" t="s">
        <v>19</v>
      </c>
      <c r="E13" s="20"/>
      <c r="F13" s="20"/>
      <c r="G13" s="77" t="s">
        <v>344</v>
      </c>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343</v>
      </c>
      <c r="C14" s="20" t="s">
        <v>18</v>
      </c>
      <c r="D14" s="20" t="s">
        <v>19</v>
      </c>
      <c r="E14" s="15"/>
      <c r="F14" s="20"/>
      <c r="G14" s="77" t="s">
        <v>345</v>
      </c>
      <c r="H14" s="25" t="s">
        <v>37</v>
      </c>
      <c r="I14" s="20"/>
      <c r="J14" s="20"/>
      <c r="K14" s="20"/>
      <c r="L14" s="20"/>
      <c r="M14" s="20"/>
      <c r="N14" s="20"/>
      <c r="O14" s="20"/>
      <c r="P14" s="35"/>
      <c r="Q14" s="20"/>
      <c r="R14" s="15"/>
      <c r="S14" s="15"/>
      <c r="T14" s="15"/>
      <c r="U14" s="15"/>
      <c r="V14" s="15"/>
      <c r="W14" s="15"/>
      <c r="X14" s="15"/>
      <c r="Y14" s="15"/>
      <c r="Z14" s="15"/>
      <c r="AA14" s="15"/>
    </row>
    <row r="15" spans="1:27" ht="409.6">
      <c r="A15" s="267"/>
      <c r="B15" s="76" t="s">
        <v>343</v>
      </c>
      <c r="C15" s="20" t="s">
        <v>41</v>
      </c>
      <c r="D15" s="20" t="s">
        <v>19</v>
      </c>
      <c r="E15" s="20"/>
      <c r="F15" s="32" t="s">
        <v>346</v>
      </c>
      <c r="G15" s="77" t="s">
        <v>347</v>
      </c>
      <c r="H15" s="25" t="s">
        <v>38</v>
      </c>
      <c r="I15" s="20"/>
      <c r="J15" s="20"/>
      <c r="K15" s="20"/>
      <c r="L15" s="20"/>
      <c r="M15" s="20"/>
      <c r="N15" s="20"/>
      <c r="O15" s="20"/>
      <c r="P15" s="35"/>
      <c r="Q15" s="20"/>
      <c r="R15" s="15"/>
      <c r="S15" s="15"/>
      <c r="T15" s="15"/>
      <c r="U15" s="15"/>
      <c r="V15" s="15"/>
      <c r="W15" s="15"/>
      <c r="X15" s="15"/>
      <c r="Y15" s="15"/>
      <c r="Z15" s="15"/>
      <c r="AA15" s="15"/>
    </row>
    <row r="16" spans="1:27" ht="13.2">
      <c r="A16" s="265">
        <v>45993</v>
      </c>
      <c r="B16" s="76" t="s">
        <v>78</v>
      </c>
      <c r="C16" s="20"/>
      <c r="D16" s="20"/>
      <c r="E16" s="20"/>
      <c r="F16" s="20"/>
      <c r="G16" s="6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6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67"/>
      <c r="H18" s="20" t="s">
        <v>24</v>
      </c>
      <c r="I18" s="20"/>
      <c r="J18" s="20"/>
      <c r="K18" s="20"/>
      <c r="L18" s="20"/>
      <c r="M18" s="20"/>
      <c r="N18" s="20"/>
      <c r="O18" s="20"/>
      <c r="P18" s="35"/>
      <c r="Q18" s="20"/>
      <c r="R18" s="15"/>
      <c r="S18" s="15"/>
      <c r="T18" s="15"/>
      <c r="U18" s="15"/>
      <c r="V18" s="15"/>
      <c r="W18" s="15"/>
      <c r="X18" s="15"/>
      <c r="Y18" s="15"/>
      <c r="Z18" s="15"/>
      <c r="AA18" s="15"/>
    </row>
    <row r="19" spans="1:27" ht="105.6">
      <c r="A19" s="266"/>
      <c r="B19" s="16" t="s">
        <v>78</v>
      </c>
      <c r="C19" s="17" t="s">
        <v>18</v>
      </c>
      <c r="D19" s="17" t="s">
        <v>19</v>
      </c>
      <c r="E19" s="17"/>
      <c r="F19" s="17"/>
      <c r="G19" s="77" t="s">
        <v>348</v>
      </c>
      <c r="H19" s="17" t="s">
        <v>25</v>
      </c>
      <c r="I19" s="17"/>
      <c r="J19" s="17"/>
      <c r="K19" s="17"/>
      <c r="L19" s="17"/>
      <c r="M19" s="17"/>
      <c r="N19" s="17"/>
      <c r="O19" s="17"/>
      <c r="P19" s="44"/>
      <c r="Q19" s="17"/>
      <c r="R19" s="22"/>
      <c r="S19" s="22"/>
      <c r="T19" s="22"/>
      <c r="U19" s="22"/>
      <c r="V19" s="22"/>
      <c r="W19" s="22"/>
      <c r="X19" s="22"/>
      <c r="Y19" s="22"/>
      <c r="Z19" s="22"/>
      <c r="AA19" s="22"/>
    </row>
    <row r="20" spans="1:27" ht="92.4">
      <c r="A20" s="266"/>
      <c r="B20" s="76" t="s">
        <v>78</v>
      </c>
      <c r="C20" s="20" t="s">
        <v>102</v>
      </c>
      <c r="D20" s="20" t="s">
        <v>19</v>
      </c>
      <c r="E20" s="20"/>
      <c r="F20" s="32" t="s">
        <v>349</v>
      </c>
      <c r="G20" s="77" t="s">
        <v>350</v>
      </c>
      <c r="H20" s="20" t="s">
        <v>26</v>
      </c>
      <c r="I20" s="20"/>
      <c r="J20" s="20"/>
      <c r="K20" s="20"/>
      <c r="L20" s="20"/>
      <c r="M20" s="20"/>
      <c r="N20" s="20"/>
      <c r="O20" s="20"/>
      <c r="P20" s="35"/>
      <c r="Q20" s="20"/>
      <c r="R20" s="15"/>
      <c r="S20" s="15"/>
      <c r="T20" s="15"/>
      <c r="U20" s="15"/>
      <c r="V20" s="15"/>
      <c r="W20" s="15"/>
      <c r="X20" s="15"/>
      <c r="Y20" s="15"/>
      <c r="Z20" s="15"/>
      <c r="AA20" s="15"/>
    </row>
    <row r="21" spans="1:27" ht="92.4">
      <c r="A21" s="266"/>
      <c r="B21" s="76" t="s">
        <v>78</v>
      </c>
      <c r="C21" s="20" t="s">
        <v>75</v>
      </c>
      <c r="D21" s="20" t="s">
        <v>19</v>
      </c>
      <c r="E21" s="20" t="s">
        <v>351</v>
      </c>
      <c r="F21" s="20"/>
      <c r="G21" s="77" t="s">
        <v>352</v>
      </c>
      <c r="H21" s="20" t="s">
        <v>27</v>
      </c>
      <c r="I21" s="20"/>
      <c r="J21" s="20"/>
      <c r="K21" s="20"/>
      <c r="L21" s="20"/>
      <c r="M21" s="20"/>
      <c r="N21" s="20"/>
      <c r="O21" s="20"/>
      <c r="P21" s="35"/>
      <c r="Q21" s="20"/>
      <c r="R21" s="15"/>
      <c r="S21" s="15"/>
      <c r="T21" s="15"/>
      <c r="U21" s="15"/>
      <c r="V21" s="15"/>
      <c r="W21" s="15"/>
      <c r="X21" s="15"/>
      <c r="Y21" s="15"/>
      <c r="Z21" s="15"/>
      <c r="AA21" s="15"/>
    </row>
    <row r="22" spans="1:27" ht="52.8">
      <c r="A22" s="266"/>
      <c r="B22" s="76" t="s">
        <v>78</v>
      </c>
      <c r="C22" s="20" t="s">
        <v>44</v>
      </c>
      <c r="D22" s="20" t="s">
        <v>19</v>
      </c>
      <c r="E22" s="20" t="s">
        <v>353</v>
      </c>
      <c r="F22" s="20"/>
      <c r="G22" s="77" t="s">
        <v>354</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6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6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343</v>
      </c>
      <c r="C25" s="17"/>
      <c r="D25" s="17"/>
      <c r="E25" s="17"/>
      <c r="F25" s="17"/>
      <c r="G25" s="67"/>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343</v>
      </c>
      <c r="C26" s="17"/>
      <c r="D26" s="17"/>
      <c r="E26" s="17"/>
      <c r="F26" s="17"/>
      <c r="G26" s="67"/>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343</v>
      </c>
      <c r="C27" s="20"/>
      <c r="D27" s="20"/>
      <c r="E27" s="20"/>
      <c r="F27" s="20"/>
      <c r="G27" s="67"/>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343</v>
      </c>
      <c r="C28" s="20"/>
      <c r="D28" s="20"/>
      <c r="E28" s="20"/>
      <c r="F28" s="20"/>
      <c r="G28" s="67"/>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343</v>
      </c>
      <c r="C29" s="20"/>
      <c r="D29" s="20"/>
      <c r="E29" s="20"/>
      <c r="F29" s="20"/>
      <c r="G29" s="67"/>
      <c r="H29" s="25" t="s">
        <v>38</v>
      </c>
      <c r="I29" s="20"/>
      <c r="J29" s="20"/>
      <c r="K29" s="20"/>
      <c r="L29" s="20"/>
      <c r="M29" s="20"/>
      <c r="N29" s="20"/>
      <c r="O29" s="20"/>
      <c r="P29" s="35"/>
      <c r="Q29" s="20"/>
      <c r="R29" s="15"/>
      <c r="S29" s="15"/>
      <c r="T29" s="15"/>
      <c r="U29" s="15"/>
      <c r="V29" s="15"/>
      <c r="W29" s="15"/>
      <c r="X29" s="15"/>
      <c r="Y29" s="15"/>
      <c r="Z29" s="15"/>
      <c r="AA29" s="15"/>
    </row>
    <row r="30" spans="1:27" ht="13.2">
      <c r="A30" s="265">
        <v>45994</v>
      </c>
      <c r="B30" s="76" t="s">
        <v>78</v>
      </c>
      <c r="C30" s="20"/>
      <c r="D30" s="20"/>
      <c r="E30" s="20"/>
      <c r="F30" s="20"/>
      <c r="G30" s="6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78</v>
      </c>
      <c r="C31" s="20"/>
      <c r="D31" s="20"/>
      <c r="E31" s="20"/>
      <c r="F31" s="20"/>
      <c r="G31" s="67"/>
      <c r="H31" s="20" t="s">
        <v>22</v>
      </c>
      <c r="I31" s="20"/>
      <c r="J31" s="20"/>
      <c r="K31" s="20"/>
      <c r="L31" s="20"/>
      <c r="M31" s="20"/>
      <c r="N31" s="20"/>
      <c r="O31" s="20"/>
      <c r="P31" s="35"/>
      <c r="Q31" s="20"/>
      <c r="R31" s="15"/>
      <c r="S31" s="15"/>
      <c r="T31" s="15"/>
      <c r="U31" s="15"/>
      <c r="V31" s="15"/>
      <c r="W31" s="15"/>
      <c r="X31" s="15"/>
      <c r="Y31" s="15"/>
      <c r="Z31" s="15"/>
      <c r="AA31" s="15"/>
    </row>
    <row r="32" spans="1:27" ht="198">
      <c r="A32" s="266"/>
      <c r="B32" s="76" t="s">
        <v>78</v>
      </c>
      <c r="C32" s="76" t="s">
        <v>355</v>
      </c>
      <c r="D32" s="76" t="s">
        <v>19</v>
      </c>
      <c r="E32" s="80"/>
      <c r="F32" s="76"/>
      <c r="G32" s="81" t="s">
        <v>356</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67"/>
      <c r="H33" s="20" t="s">
        <v>25</v>
      </c>
      <c r="I33" s="20"/>
      <c r="J33" s="20"/>
      <c r="K33" s="20"/>
      <c r="L33" s="20"/>
      <c r="M33" s="20"/>
      <c r="N33" s="20"/>
      <c r="O33" s="20"/>
      <c r="P33" s="35"/>
      <c r="Q33" s="20"/>
      <c r="R33" s="15"/>
      <c r="S33" s="15"/>
      <c r="T33" s="15"/>
      <c r="U33" s="15"/>
      <c r="V33" s="15"/>
      <c r="W33" s="15"/>
      <c r="X33" s="15"/>
      <c r="Y33" s="15"/>
      <c r="Z33" s="15"/>
      <c r="AA33" s="15"/>
    </row>
    <row r="34" spans="1:27" ht="171.6">
      <c r="A34" s="266"/>
      <c r="B34" s="76" t="s">
        <v>16</v>
      </c>
      <c r="C34" s="20" t="s">
        <v>54</v>
      </c>
      <c r="D34" s="20" t="s">
        <v>19</v>
      </c>
      <c r="E34" s="20"/>
      <c r="F34" s="20"/>
      <c r="G34" s="77" t="s">
        <v>357</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16</v>
      </c>
      <c r="C35" s="20"/>
      <c r="D35" s="20"/>
      <c r="E35" s="20"/>
      <c r="F35" s="20"/>
      <c r="G35" s="67"/>
      <c r="H35" s="20" t="s">
        <v>27</v>
      </c>
      <c r="I35" s="20"/>
      <c r="J35" s="20"/>
      <c r="K35" s="20"/>
      <c r="L35" s="20"/>
      <c r="M35" s="20"/>
      <c r="N35" s="20"/>
      <c r="O35" s="20"/>
      <c r="P35" s="35"/>
      <c r="Q35" s="20"/>
      <c r="R35" s="15"/>
      <c r="S35" s="15"/>
      <c r="T35" s="15"/>
      <c r="U35" s="15"/>
      <c r="V35" s="15"/>
      <c r="W35" s="15"/>
      <c r="X35" s="15"/>
      <c r="Y35" s="15"/>
      <c r="Z35" s="15"/>
      <c r="AA35" s="15"/>
    </row>
    <row r="36" spans="1:27" ht="184.8">
      <c r="A36" s="266"/>
      <c r="B36" s="76" t="s">
        <v>16</v>
      </c>
      <c r="C36" s="20" t="s">
        <v>54</v>
      </c>
      <c r="D36" s="20" t="s">
        <v>19</v>
      </c>
      <c r="E36" s="20"/>
      <c r="F36" s="20"/>
      <c r="G36" s="77" t="s">
        <v>358</v>
      </c>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16</v>
      </c>
      <c r="C37" s="20"/>
      <c r="D37" s="20"/>
      <c r="E37" s="20"/>
      <c r="F37" s="20"/>
      <c r="G37" s="6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16</v>
      </c>
      <c r="C38" s="20"/>
      <c r="D38" s="20"/>
      <c r="E38" s="20"/>
      <c r="F38" s="20"/>
      <c r="G38" s="67"/>
      <c r="H38" s="20" t="s">
        <v>30</v>
      </c>
      <c r="I38" s="20"/>
      <c r="J38" s="20"/>
      <c r="K38" s="20"/>
      <c r="L38" s="20"/>
      <c r="M38" s="20"/>
      <c r="N38" s="20"/>
      <c r="O38" s="20"/>
      <c r="P38" s="35"/>
      <c r="Q38" s="20"/>
      <c r="R38" s="15"/>
      <c r="S38" s="15"/>
      <c r="T38" s="15"/>
      <c r="U38" s="15"/>
      <c r="V38" s="15"/>
      <c r="W38" s="15"/>
      <c r="X38" s="15"/>
      <c r="Y38" s="15"/>
      <c r="Z38" s="15"/>
      <c r="AA38" s="15"/>
    </row>
    <row r="39" spans="1:27" ht="39.6">
      <c r="A39" s="266"/>
      <c r="B39" s="76" t="s">
        <v>16</v>
      </c>
      <c r="C39" s="20" t="s">
        <v>75</v>
      </c>
      <c r="D39" s="20" t="s">
        <v>19</v>
      </c>
      <c r="E39" s="20"/>
      <c r="F39" s="20" t="s">
        <v>359</v>
      </c>
      <c r="G39" s="77" t="s">
        <v>360</v>
      </c>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v>
      </c>
      <c r="C40" s="20"/>
      <c r="D40" s="20"/>
      <c r="E40" s="20"/>
      <c r="F40" s="76"/>
      <c r="G40" s="67"/>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16</v>
      </c>
      <c r="C41" s="20"/>
      <c r="D41" s="20"/>
      <c r="E41" s="20"/>
      <c r="F41" s="20"/>
      <c r="G41" s="6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16</v>
      </c>
      <c r="C42" s="20"/>
      <c r="D42" s="20"/>
      <c r="E42" s="20"/>
      <c r="F42" s="20"/>
      <c r="G42" s="67"/>
      <c r="H42" s="25" t="s">
        <v>37</v>
      </c>
      <c r="I42" s="20"/>
      <c r="J42" s="20"/>
      <c r="K42" s="20"/>
      <c r="L42" s="20"/>
      <c r="M42" s="20"/>
      <c r="N42" s="20"/>
      <c r="O42" s="20"/>
      <c r="P42" s="35"/>
      <c r="Q42" s="20"/>
      <c r="R42" s="15"/>
      <c r="S42" s="15"/>
      <c r="T42" s="15"/>
      <c r="U42" s="15"/>
      <c r="V42" s="15"/>
      <c r="W42" s="15"/>
      <c r="X42" s="15"/>
      <c r="Y42" s="15"/>
      <c r="Z42" s="15"/>
      <c r="AA42" s="15"/>
    </row>
    <row r="43" spans="1:27" ht="118.8">
      <c r="A43" s="267"/>
      <c r="B43" s="76" t="s">
        <v>16</v>
      </c>
      <c r="C43" s="20" t="s">
        <v>41</v>
      </c>
      <c r="D43" s="20" t="s">
        <v>19</v>
      </c>
      <c r="E43" s="20" t="s">
        <v>361</v>
      </c>
      <c r="F43" s="32" t="s">
        <v>346</v>
      </c>
      <c r="G43" s="77" t="s">
        <v>362</v>
      </c>
      <c r="H43" s="25" t="s">
        <v>38</v>
      </c>
      <c r="I43" s="20"/>
      <c r="J43" s="20"/>
      <c r="K43" s="20"/>
      <c r="L43" s="20"/>
      <c r="M43" s="20"/>
      <c r="N43" s="20"/>
      <c r="O43" s="20"/>
      <c r="P43" s="35"/>
      <c r="Q43" s="20"/>
      <c r="R43" s="15"/>
      <c r="S43" s="15"/>
      <c r="T43" s="15"/>
      <c r="U43" s="15"/>
      <c r="V43" s="15"/>
      <c r="W43" s="15"/>
      <c r="X43" s="15"/>
      <c r="Y43" s="15"/>
      <c r="Z43" s="15"/>
      <c r="AA43" s="15"/>
    </row>
    <row r="44" spans="1:27" ht="13.2">
      <c r="A44" s="265">
        <v>45995</v>
      </c>
      <c r="B44" s="76" t="s">
        <v>78</v>
      </c>
      <c r="C44" s="20"/>
      <c r="D44" s="20"/>
      <c r="E44" s="20"/>
      <c r="F44" s="20"/>
      <c r="G44" s="67"/>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78</v>
      </c>
      <c r="C45" s="20"/>
      <c r="D45" s="20"/>
      <c r="E45" s="78"/>
      <c r="F45" s="78"/>
      <c r="G45" s="82"/>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78</v>
      </c>
      <c r="C46" s="20"/>
      <c r="D46" s="20"/>
      <c r="E46" s="20"/>
      <c r="F46" s="20"/>
      <c r="G46" s="6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67"/>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16</v>
      </c>
      <c r="C48" s="20"/>
      <c r="D48" s="20"/>
      <c r="E48" s="20"/>
      <c r="F48" s="20"/>
      <c r="G48" s="67"/>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16</v>
      </c>
      <c r="C49" s="20" t="s">
        <v>54</v>
      </c>
      <c r="D49" s="20" t="s">
        <v>19</v>
      </c>
      <c r="E49" s="83"/>
      <c r="F49" s="15"/>
      <c r="G49" s="77" t="s">
        <v>363</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16</v>
      </c>
      <c r="C50" s="20"/>
      <c r="D50" s="20"/>
      <c r="E50" s="20"/>
      <c r="F50" s="20"/>
      <c r="G50" s="6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16</v>
      </c>
      <c r="C51" s="20"/>
      <c r="D51" s="20"/>
      <c r="E51" s="20"/>
      <c r="F51" s="20"/>
      <c r="G51" s="6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16</v>
      </c>
      <c r="C52" s="20"/>
      <c r="D52" s="20"/>
      <c r="E52" s="20"/>
      <c r="F52" s="20"/>
      <c r="G52" s="6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16</v>
      </c>
      <c r="C53" s="20"/>
      <c r="D53" s="20"/>
      <c r="E53" s="20"/>
      <c r="F53" s="20"/>
      <c r="G53" s="6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16</v>
      </c>
      <c r="C54" s="20"/>
      <c r="D54" s="20"/>
      <c r="E54" s="20"/>
      <c r="F54" s="20"/>
      <c r="G54" s="6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16</v>
      </c>
      <c r="C55" s="20" t="s">
        <v>18</v>
      </c>
      <c r="D55" s="20" t="s">
        <v>19</v>
      </c>
      <c r="E55" s="20"/>
      <c r="F55" s="20"/>
      <c r="G55" s="77" t="s">
        <v>364</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16</v>
      </c>
      <c r="C56" s="20"/>
      <c r="D56" s="20"/>
      <c r="E56" s="20"/>
      <c r="F56" s="20"/>
      <c r="G56" s="6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16</v>
      </c>
      <c r="C57" s="20"/>
      <c r="D57" s="20"/>
      <c r="E57" s="20"/>
      <c r="F57" s="20"/>
      <c r="G57" s="67"/>
      <c r="H57" s="25" t="s">
        <v>38</v>
      </c>
      <c r="I57" s="20"/>
      <c r="J57" s="20"/>
      <c r="K57" s="20"/>
      <c r="L57" s="20"/>
      <c r="M57" s="20"/>
      <c r="N57" s="20"/>
      <c r="O57" s="20"/>
      <c r="P57" s="35"/>
      <c r="Q57" s="20"/>
      <c r="R57" s="15"/>
      <c r="S57" s="15"/>
      <c r="T57" s="15"/>
      <c r="U57" s="15"/>
      <c r="V57" s="15"/>
      <c r="W57" s="15"/>
      <c r="X57" s="15"/>
      <c r="Y57" s="15"/>
      <c r="Z57" s="15"/>
      <c r="AA57" s="15"/>
    </row>
    <row r="58" spans="1:27" ht="13.2">
      <c r="A58" s="265">
        <v>45996</v>
      </c>
      <c r="B58" s="76" t="s">
        <v>51</v>
      </c>
      <c r="C58" s="20"/>
      <c r="D58" s="20"/>
      <c r="E58" s="20"/>
      <c r="F58" s="20"/>
      <c r="G58" s="67"/>
      <c r="H58" s="34" t="s">
        <v>17</v>
      </c>
      <c r="I58" s="20"/>
      <c r="J58" s="20"/>
      <c r="K58" s="20"/>
      <c r="L58" s="20"/>
      <c r="M58" s="20"/>
      <c r="N58" s="20"/>
      <c r="O58" s="20"/>
      <c r="P58" s="20"/>
      <c r="Q58" s="20"/>
      <c r="R58" s="15"/>
      <c r="S58" s="15"/>
      <c r="T58" s="15"/>
      <c r="U58" s="15"/>
      <c r="V58" s="15"/>
      <c r="W58" s="15"/>
      <c r="X58" s="15"/>
      <c r="Y58" s="15"/>
      <c r="Z58" s="15"/>
      <c r="AA58" s="15"/>
    </row>
    <row r="59" spans="1:27" ht="158.4">
      <c r="A59" s="266"/>
      <c r="B59" s="76" t="s">
        <v>51</v>
      </c>
      <c r="C59" s="20" t="s">
        <v>54</v>
      </c>
      <c r="D59" s="20" t="s">
        <v>19</v>
      </c>
      <c r="E59" s="20"/>
      <c r="F59" s="20"/>
      <c r="G59" s="77" t="s">
        <v>365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51</v>
      </c>
      <c r="C60" s="20"/>
      <c r="D60" s="20"/>
      <c r="E60" s="83"/>
      <c r="F60" s="15"/>
      <c r="G60" s="67"/>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51</v>
      </c>
      <c r="C61" s="20"/>
      <c r="D61" s="20"/>
      <c r="E61" s="20"/>
      <c r="F61" s="20"/>
      <c r="G61" s="67"/>
      <c r="H61" s="35" t="s">
        <v>25</v>
      </c>
      <c r="I61" s="20"/>
      <c r="J61" s="20"/>
      <c r="K61" s="20"/>
      <c r="L61" s="20"/>
      <c r="M61" s="20"/>
      <c r="N61" s="20"/>
      <c r="O61" s="20"/>
      <c r="P61" s="20"/>
      <c r="Q61" s="20"/>
      <c r="R61" s="15"/>
      <c r="S61" s="15"/>
      <c r="T61" s="15"/>
      <c r="U61" s="15"/>
      <c r="V61" s="15"/>
      <c r="W61" s="15"/>
      <c r="X61" s="15"/>
      <c r="Y61" s="15"/>
      <c r="Z61" s="15"/>
      <c r="AA61" s="15"/>
    </row>
    <row r="62" spans="1:27" ht="52.8">
      <c r="A62" s="266"/>
      <c r="B62" s="84" t="s">
        <v>16</v>
      </c>
      <c r="C62" s="20" t="s">
        <v>75</v>
      </c>
      <c r="D62" s="20" t="s">
        <v>19</v>
      </c>
      <c r="E62" s="20" t="s">
        <v>165</v>
      </c>
      <c r="F62" s="65" t="s">
        <v>366</v>
      </c>
      <c r="G62" s="77" t="s">
        <v>367</v>
      </c>
      <c r="H62" s="35" t="s">
        <v>26</v>
      </c>
      <c r="I62" s="20"/>
      <c r="J62" s="20"/>
      <c r="K62" s="20"/>
      <c r="L62" s="20"/>
      <c r="M62" s="20"/>
      <c r="N62" s="20"/>
      <c r="O62" s="20"/>
      <c r="P62" s="20"/>
      <c r="Q62" s="20"/>
      <c r="R62" s="15"/>
      <c r="S62" s="15"/>
      <c r="T62" s="15"/>
      <c r="U62" s="15"/>
      <c r="V62" s="15"/>
      <c r="W62" s="15"/>
      <c r="X62" s="15"/>
      <c r="Y62" s="15"/>
      <c r="Z62" s="15"/>
      <c r="AA62" s="15"/>
    </row>
    <row r="63" spans="1:27" ht="66">
      <c r="A63" s="266"/>
      <c r="B63" s="76" t="s">
        <v>16</v>
      </c>
      <c r="C63" s="20" t="s">
        <v>18</v>
      </c>
      <c r="D63" s="20" t="s">
        <v>19</v>
      </c>
      <c r="E63" s="20" t="s">
        <v>368</v>
      </c>
      <c r="F63" s="20"/>
      <c r="G63" s="77" t="s">
        <v>369</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16</v>
      </c>
      <c r="C64" s="20" t="s">
        <v>18</v>
      </c>
      <c r="D64" s="20" t="s">
        <v>19</v>
      </c>
      <c r="E64" s="20" t="s">
        <v>370</v>
      </c>
      <c r="F64" s="20"/>
      <c r="G64" s="77" t="s">
        <v>371</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16</v>
      </c>
      <c r="C65" s="20" t="s">
        <v>68</v>
      </c>
      <c r="D65" s="20" t="s">
        <v>19</v>
      </c>
      <c r="E65" s="85" t="s">
        <v>372</v>
      </c>
      <c r="F65" s="86"/>
      <c r="G65" s="77" t="s">
        <v>373</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16</v>
      </c>
      <c r="C66" s="20" t="s">
        <v>18</v>
      </c>
      <c r="D66" s="20" t="s">
        <v>19</v>
      </c>
      <c r="E66" s="20" t="s">
        <v>165</v>
      </c>
      <c r="F66" s="20"/>
      <c r="G66" s="77" t="s">
        <v>374</v>
      </c>
      <c r="H66" s="35" t="s">
        <v>30</v>
      </c>
      <c r="I66" s="20"/>
      <c r="J66" s="20"/>
      <c r="K66" s="20"/>
      <c r="L66" s="20"/>
      <c r="M66" s="20"/>
      <c r="N66" s="20"/>
      <c r="O66" s="20"/>
      <c r="P66" s="35"/>
      <c r="Q66" s="20"/>
      <c r="R66" s="15"/>
      <c r="S66" s="15"/>
      <c r="T66" s="15"/>
      <c r="U66" s="15"/>
      <c r="V66" s="15"/>
      <c r="W66" s="15"/>
      <c r="X66" s="15"/>
      <c r="Y66" s="15"/>
      <c r="Z66" s="15"/>
      <c r="AA66" s="15"/>
    </row>
    <row r="67" spans="1:27" ht="39.6">
      <c r="A67" s="266"/>
      <c r="B67" s="76" t="s">
        <v>16</v>
      </c>
      <c r="C67" s="20" t="s">
        <v>18</v>
      </c>
      <c r="D67" s="20" t="s">
        <v>19</v>
      </c>
      <c r="E67" s="20" t="s">
        <v>165</v>
      </c>
      <c r="F67" s="20"/>
      <c r="G67" s="77" t="s">
        <v>375</v>
      </c>
      <c r="H67" s="38" t="s">
        <v>34</v>
      </c>
      <c r="I67" s="20"/>
      <c r="J67" s="20"/>
      <c r="K67" s="20"/>
      <c r="L67" s="20"/>
      <c r="M67" s="20"/>
      <c r="N67" s="20"/>
      <c r="O67" s="20"/>
      <c r="P67" s="35"/>
      <c r="Q67" s="20"/>
      <c r="R67" s="15"/>
      <c r="S67" s="15"/>
      <c r="T67" s="15"/>
      <c r="U67" s="15"/>
      <c r="V67" s="15"/>
      <c r="W67" s="15"/>
      <c r="X67" s="15"/>
      <c r="Y67" s="15"/>
      <c r="Z67" s="15"/>
      <c r="AA67" s="15"/>
    </row>
    <row r="68" spans="1:27" ht="39.6">
      <c r="A68" s="266"/>
      <c r="B68" s="76" t="s">
        <v>16</v>
      </c>
      <c r="C68" s="20" t="s">
        <v>18</v>
      </c>
      <c r="D68" s="20" t="s">
        <v>19</v>
      </c>
      <c r="E68" s="20" t="s">
        <v>376</v>
      </c>
      <c r="F68" s="20"/>
      <c r="G68" s="77" t="s">
        <v>377</v>
      </c>
      <c r="H68" s="38" t="s">
        <v>35</v>
      </c>
      <c r="I68" s="20"/>
      <c r="J68" s="20"/>
      <c r="K68" s="20"/>
      <c r="L68" s="20"/>
      <c r="M68" s="20"/>
      <c r="N68" s="20"/>
      <c r="O68" s="20"/>
      <c r="P68" s="35"/>
      <c r="Q68" s="20"/>
      <c r="R68" s="15"/>
      <c r="S68" s="15"/>
      <c r="T68" s="15"/>
      <c r="U68" s="15"/>
      <c r="V68" s="15"/>
      <c r="W68" s="15"/>
      <c r="X68" s="15"/>
      <c r="Y68" s="15"/>
      <c r="Z68" s="15"/>
      <c r="AA68" s="15"/>
    </row>
    <row r="69" spans="1:27" ht="105.6">
      <c r="A69" s="266"/>
      <c r="B69" s="16" t="s">
        <v>16</v>
      </c>
      <c r="C69" s="17" t="s">
        <v>18</v>
      </c>
      <c r="D69" s="17" t="s">
        <v>19</v>
      </c>
      <c r="E69" s="17" t="s">
        <v>165</v>
      </c>
      <c r="F69" s="17"/>
      <c r="G69" s="77" t="s">
        <v>378</v>
      </c>
      <c r="H69" s="39" t="s">
        <v>36</v>
      </c>
      <c r="I69" s="17"/>
      <c r="J69" s="17"/>
      <c r="K69" s="17"/>
      <c r="L69" s="17"/>
      <c r="M69" s="17"/>
      <c r="N69" s="17"/>
      <c r="O69" s="17"/>
      <c r="P69" s="44"/>
      <c r="Q69" s="17"/>
      <c r="R69" s="22"/>
      <c r="S69" s="22"/>
      <c r="T69" s="22"/>
      <c r="U69" s="22"/>
      <c r="V69" s="22"/>
      <c r="W69" s="22"/>
      <c r="X69" s="22"/>
      <c r="Y69" s="22"/>
      <c r="Z69" s="22"/>
      <c r="AA69" s="22"/>
    </row>
    <row r="70" spans="1:27" ht="39.6">
      <c r="A70" s="266"/>
      <c r="B70" s="16" t="s">
        <v>16</v>
      </c>
      <c r="C70" s="17" t="s">
        <v>18</v>
      </c>
      <c r="D70" s="17" t="s">
        <v>19</v>
      </c>
      <c r="E70" s="17" t="s">
        <v>165</v>
      </c>
      <c r="F70" s="17"/>
      <c r="G70" s="77" t="s">
        <v>379</v>
      </c>
      <c r="H70" s="39" t="s">
        <v>37</v>
      </c>
      <c r="I70" s="17"/>
      <c r="J70" s="17"/>
      <c r="K70" s="17"/>
      <c r="L70" s="17"/>
      <c r="M70" s="17"/>
      <c r="N70" s="17"/>
      <c r="O70" s="17"/>
      <c r="P70" s="44"/>
      <c r="Q70" s="17"/>
      <c r="R70" s="22"/>
      <c r="S70" s="22"/>
      <c r="T70" s="22"/>
      <c r="U70" s="22"/>
      <c r="V70" s="22"/>
      <c r="W70" s="22"/>
      <c r="X70" s="22"/>
      <c r="Y70" s="22"/>
      <c r="Z70" s="22"/>
      <c r="AA70" s="22"/>
    </row>
    <row r="71" spans="1:27" ht="79.2">
      <c r="A71" s="267"/>
      <c r="B71" s="76" t="s">
        <v>16</v>
      </c>
      <c r="C71" s="20" t="s">
        <v>102</v>
      </c>
      <c r="D71" s="20" t="s">
        <v>19</v>
      </c>
      <c r="E71" s="20" t="s">
        <v>380</v>
      </c>
      <c r="F71" s="20"/>
      <c r="G71" s="77" t="s">
        <v>381</v>
      </c>
      <c r="H71" s="35" t="s">
        <v>38</v>
      </c>
      <c r="I71" s="20"/>
      <c r="J71" s="20"/>
      <c r="K71" s="20"/>
      <c r="L71" s="20"/>
      <c r="M71" s="20"/>
      <c r="N71" s="20"/>
      <c r="O71" s="20"/>
      <c r="P71" s="35"/>
      <c r="Q71" s="20"/>
      <c r="R71" s="15"/>
      <c r="S71" s="15"/>
      <c r="T71" s="15"/>
      <c r="U71" s="15"/>
      <c r="V71" s="15"/>
      <c r="W71" s="15"/>
      <c r="X71" s="15"/>
      <c r="Y71" s="15"/>
      <c r="Z71" s="15"/>
      <c r="AA71" s="15"/>
    </row>
    <row r="72" spans="1:27" ht="66">
      <c r="A72" s="265">
        <v>45997</v>
      </c>
      <c r="B72" s="84" t="s">
        <v>51</v>
      </c>
      <c r="C72" s="20" t="s">
        <v>18</v>
      </c>
      <c r="D72" s="20" t="s">
        <v>19</v>
      </c>
      <c r="E72" s="20" t="s">
        <v>382</v>
      </c>
      <c r="F72" s="8"/>
      <c r="G72" s="87" t="s">
        <v>383</v>
      </c>
      <c r="H72" s="34" t="s">
        <v>17</v>
      </c>
      <c r="I72" s="20"/>
      <c r="J72" s="20"/>
      <c r="K72" s="20"/>
      <c r="L72" s="20"/>
      <c r="M72" s="20"/>
      <c r="N72" s="20"/>
      <c r="O72" s="20"/>
      <c r="P72" s="20"/>
      <c r="Q72" s="20"/>
      <c r="R72" s="15"/>
      <c r="S72" s="15"/>
      <c r="T72" s="15"/>
      <c r="U72" s="15"/>
      <c r="V72" s="15"/>
      <c r="W72" s="15"/>
      <c r="X72" s="15"/>
      <c r="Y72" s="15"/>
      <c r="Z72" s="15"/>
      <c r="AA72" s="15"/>
    </row>
    <row r="73" spans="1:27" ht="66">
      <c r="A73" s="266"/>
      <c r="B73" s="76" t="s">
        <v>51</v>
      </c>
      <c r="C73" s="20" t="s">
        <v>102</v>
      </c>
      <c r="D73" s="20" t="s">
        <v>19</v>
      </c>
      <c r="E73" s="20" t="s">
        <v>384</v>
      </c>
      <c r="F73" s="20"/>
      <c r="G73" s="77" t="s">
        <v>385</v>
      </c>
      <c r="H73" s="35" t="s">
        <v>22</v>
      </c>
      <c r="I73" s="20"/>
      <c r="J73" s="20"/>
      <c r="K73" s="20"/>
      <c r="L73" s="20"/>
      <c r="M73" s="20"/>
      <c r="N73" s="20"/>
      <c r="O73" s="20"/>
      <c r="P73" s="20"/>
      <c r="Q73" s="20"/>
      <c r="R73" s="15"/>
      <c r="S73" s="15"/>
      <c r="T73" s="15"/>
      <c r="U73" s="15"/>
      <c r="V73" s="15"/>
      <c r="W73" s="15"/>
      <c r="X73" s="15"/>
      <c r="Y73" s="15"/>
      <c r="Z73" s="15"/>
      <c r="AA73" s="15"/>
    </row>
    <row r="74" spans="1:27" ht="52.8">
      <c r="A74" s="266"/>
      <c r="B74" s="76" t="s">
        <v>51</v>
      </c>
      <c r="C74" s="20" t="s">
        <v>18</v>
      </c>
      <c r="D74" s="20" t="s">
        <v>19</v>
      </c>
      <c r="E74" s="20" t="s">
        <v>386</v>
      </c>
      <c r="F74" s="20"/>
      <c r="G74" s="77" t="s">
        <v>387</v>
      </c>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51</v>
      </c>
      <c r="C75" s="20"/>
      <c r="D75" s="20"/>
      <c r="E75" s="20"/>
      <c r="F75" s="20"/>
      <c r="G75" s="6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6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6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67"/>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67"/>
      <c r="H79" s="35" t="s">
        <v>29</v>
      </c>
      <c r="I79" s="20"/>
      <c r="J79" s="20"/>
      <c r="K79" s="20"/>
      <c r="L79" s="20"/>
      <c r="M79" s="20"/>
      <c r="N79" s="20"/>
      <c r="O79" s="20"/>
      <c r="P79" s="20"/>
      <c r="Q79" s="20"/>
      <c r="R79" s="15"/>
      <c r="S79" s="15"/>
      <c r="T79" s="15"/>
      <c r="U79" s="15"/>
      <c r="V79" s="15"/>
      <c r="W79" s="15"/>
      <c r="X79" s="15"/>
      <c r="Y79" s="15"/>
      <c r="Z79" s="15"/>
      <c r="AA79" s="15"/>
    </row>
    <row r="80" spans="1:27" ht="105.6">
      <c r="A80" s="266"/>
      <c r="B80" s="76" t="s">
        <v>78</v>
      </c>
      <c r="C80" s="20" t="s">
        <v>224</v>
      </c>
      <c r="D80" s="20" t="s">
        <v>19</v>
      </c>
      <c r="E80" s="20" t="s">
        <v>388</v>
      </c>
      <c r="F80" s="20"/>
      <c r="G80" s="77" t="s">
        <v>389</v>
      </c>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6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78</v>
      </c>
      <c r="C82" s="17"/>
      <c r="D82" s="17"/>
      <c r="E82" s="17"/>
      <c r="F82" s="17"/>
      <c r="G82" s="6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v>
      </c>
      <c r="C83" s="20"/>
      <c r="D83" s="20"/>
      <c r="E83" s="20"/>
      <c r="F83" s="20"/>
      <c r="G83" s="6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6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67"/>
      <c r="H85" s="35" t="s">
        <v>38</v>
      </c>
      <c r="I85" s="20"/>
      <c r="J85" s="20"/>
      <c r="K85" s="20"/>
      <c r="L85" s="20"/>
      <c r="M85" s="20"/>
      <c r="N85" s="20"/>
      <c r="O85" s="20"/>
      <c r="P85" s="20"/>
      <c r="Q85" s="20"/>
      <c r="R85" s="15"/>
      <c r="S85" s="15"/>
      <c r="T85" s="15"/>
      <c r="U85" s="15"/>
      <c r="V85" s="15"/>
      <c r="W85" s="15"/>
      <c r="X85" s="15"/>
      <c r="Y85" s="15"/>
      <c r="Z85" s="15"/>
      <c r="AA85" s="15"/>
    </row>
    <row r="86" spans="1:27" ht="13.2">
      <c r="A86" s="265">
        <v>45998</v>
      </c>
      <c r="B86" s="76" t="s">
        <v>16</v>
      </c>
      <c r="C86" s="20"/>
      <c r="D86" s="20"/>
      <c r="E86" s="20"/>
      <c r="F86" s="20"/>
      <c r="G86" s="6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16</v>
      </c>
      <c r="C87" s="20"/>
      <c r="D87" s="20"/>
      <c r="E87" s="20"/>
      <c r="F87" s="20"/>
      <c r="G87" s="6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16</v>
      </c>
      <c r="C88" s="20"/>
      <c r="D88" s="20"/>
      <c r="E88" s="20"/>
      <c r="F88" s="20"/>
      <c r="G88" s="6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16</v>
      </c>
      <c r="C89" s="20"/>
      <c r="D89" s="20"/>
      <c r="E89" s="20"/>
      <c r="F89" s="20"/>
      <c r="G89" s="6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16</v>
      </c>
      <c r="C90" s="17"/>
      <c r="D90" s="17"/>
      <c r="E90" s="17"/>
      <c r="F90" s="17"/>
      <c r="G90" s="6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16</v>
      </c>
      <c r="C91" s="20" t="s">
        <v>44</v>
      </c>
      <c r="D91" s="20" t="s">
        <v>19</v>
      </c>
      <c r="E91" s="20" t="s">
        <v>390</v>
      </c>
      <c r="F91" s="32" t="s">
        <v>366</v>
      </c>
      <c r="G91" s="77" t="s">
        <v>391</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16</v>
      </c>
      <c r="C92" s="20"/>
      <c r="D92" s="20"/>
      <c r="E92" s="20"/>
      <c r="F92" s="20"/>
      <c r="G92" s="67"/>
      <c r="H92" s="35" t="s">
        <v>28</v>
      </c>
      <c r="I92" s="20"/>
      <c r="J92" s="20"/>
      <c r="K92" s="20"/>
      <c r="L92" s="20"/>
      <c r="M92" s="20"/>
      <c r="N92" s="20"/>
      <c r="O92" s="20"/>
      <c r="P92" s="20"/>
      <c r="Q92" s="20"/>
      <c r="R92" s="15"/>
      <c r="S92" s="15"/>
      <c r="T92" s="15"/>
      <c r="U92" s="15"/>
      <c r="V92" s="15"/>
      <c r="W92" s="15"/>
      <c r="X92" s="15"/>
      <c r="Y92" s="15"/>
      <c r="Z92" s="15"/>
      <c r="AA92" s="15"/>
    </row>
    <row r="93" spans="1:27" ht="39.6">
      <c r="A93" s="266"/>
      <c r="B93" s="76" t="s">
        <v>16</v>
      </c>
      <c r="C93" s="20" t="s">
        <v>44</v>
      </c>
      <c r="D93" s="20" t="s">
        <v>19</v>
      </c>
      <c r="E93" s="20" t="s">
        <v>392</v>
      </c>
      <c r="F93" s="78"/>
      <c r="G93" s="77" t="s">
        <v>393</v>
      </c>
      <c r="H93" s="35" t="s">
        <v>29</v>
      </c>
      <c r="I93" s="20"/>
      <c r="J93" s="20"/>
      <c r="K93" s="20"/>
      <c r="L93" s="20"/>
      <c r="M93" s="20"/>
      <c r="N93" s="20"/>
      <c r="O93" s="20"/>
      <c r="P93" s="20"/>
      <c r="Q93" s="20"/>
      <c r="R93" s="15"/>
      <c r="S93" s="15"/>
      <c r="T93" s="15"/>
      <c r="U93" s="15"/>
      <c r="V93" s="15"/>
      <c r="W93" s="15"/>
      <c r="X93" s="15"/>
      <c r="Y93" s="15"/>
      <c r="Z93" s="15"/>
      <c r="AA93" s="15"/>
    </row>
    <row r="94" spans="1:27" ht="92.4">
      <c r="A94" s="266"/>
      <c r="B94" s="76" t="s">
        <v>16</v>
      </c>
      <c r="C94" s="20" t="s">
        <v>18</v>
      </c>
      <c r="D94" s="20" t="s">
        <v>19</v>
      </c>
      <c r="E94" s="20" t="s">
        <v>394</v>
      </c>
      <c r="F94" s="20"/>
      <c r="G94" s="77" t="s">
        <v>395</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16</v>
      </c>
      <c r="C95" s="20"/>
      <c r="D95" s="20"/>
      <c r="E95" s="20"/>
      <c r="F95" s="20"/>
      <c r="G95" s="6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16</v>
      </c>
      <c r="C96" s="17"/>
      <c r="D96" s="17"/>
      <c r="E96" s="17"/>
      <c r="F96" s="17"/>
      <c r="G96" s="6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16</v>
      </c>
      <c r="C97" s="20"/>
      <c r="D97" s="20"/>
      <c r="E97" s="20"/>
      <c r="F97" s="20"/>
      <c r="G97" s="6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16</v>
      </c>
      <c r="C98" s="20"/>
      <c r="D98" s="20"/>
      <c r="E98" s="20"/>
      <c r="F98" s="20"/>
      <c r="G98" s="6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16</v>
      </c>
      <c r="C99" s="20"/>
      <c r="D99" s="20"/>
      <c r="E99" s="20"/>
      <c r="F99" s="20"/>
      <c r="G99" s="67"/>
      <c r="H99" s="35" t="s">
        <v>38</v>
      </c>
      <c r="I99" s="20"/>
      <c r="J99" s="20"/>
      <c r="K99" s="20"/>
      <c r="L99" s="20"/>
      <c r="M99" s="20"/>
      <c r="N99" s="20"/>
      <c r="O99" s="20"/>
      <c r="P99" s="20"/>
      <c r="Q99" s="20"/>
      <c r="R99" s="15"/>
      <c r="S99" s="15"/>
      <c r="T99" s="15"/>
      <c r="U99" s="15"/>
      <c r="V99" s="15"/>
      <c r="W99" s="15"/>
      <c r="X99" s="15"/>
      <c r="Y99" s="15"/>
      <c r="Z99" s="15"/>
      <c r="AA99" s="15"/>
    </row>
    <row r="100" spans="1:27" ht="145.19999999999999">
      <c r="A100" s="265">
        <v>45999</v>
      </c>
      <c r="B100" s="76" t="s">
        <v>51</v>
      </c>
      <c r="C100" s="20" t="s">
        <v>54</v>
      </c>
      <c r="D100" s="20" t="s">
        <v>19</v>
      </c>
      <c r="E100" s="20"/>
      <c r="F100" s="20"/>
      <c r="G100" s="77" t="s">
        <v>396</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t="s">
        <v>54</v>
      </c>
      <c r="D101" s="20" t="s">
        <v>19</v>
      </c>
      <c r="E101" s="20"/>
      <c r="F101" s="20"/>
      <c r="G101" s="77" t="s">
        <v>397</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t="s">
        <v>54</v>
      </c>
      <c r="D102" s="20" t="s">
        <v>19</v>
      </c>
      <c r="E102" s="20"/>
      <c r="F102" s="20"/>
      <c r="G102" s="77" t="s">
        <v>398</v>
      </c>
      <c r="H102" s="35" t="s">
        <v>24</v>
      </c>
      <c r="I102" s="20"/>
      <c r="J102" s="20"/>
      <c r="K102" s="20"/>
      <c r="L102" s="20"/>
      <c r="M102" s="20"/>
      <c r="N102" s="20"/>
      <c r="O102" s="20"/>
      <c r="P102" s="20"/>
      <c r="Q102" s="20"/>
      <c r="R102" s="15"/>
      <c r="S102" s="15"/>
      <c r="T102" s="15"/>
      <c r="U102" s="15"/>
      <c r="V102" s="15"/>
      <c r="W102" s="15"/>
      <c r="X102" s="15"/>
      <c r="Y102" s="15"/>
      <c r="Z102" s="15"/>
      <c r="AA102" s="15"/>
    </row>
    <row r="103" spans="1:27" ht="66">
      <c r="A103" s="266"/>
      <c r="B103" s="76" t="s">
        <v>51</v>
      </c>
      <c r="C103" s="20" t="s">
        <v>399</v>
      </c>
      <c r="D103" s="20" t="s">
        <v>19</v>
      </c>
      <c r="E103" s="78"/>
      <c r="F103" s="88"/>
      <c r="G103" s="77" t="s">
        <v>400</v>
      </c>
      <c r="H103" s="35" t="s">
        <v>25</v>
      </c>
      <c r="I103" s="20"/>
      <c r="J103" s="20"/>
      <c r="K103" s="20"/>
      <c r="L103" s="20"/>
      <c r="M103" s="20"/>
      <c r="N103" s="20"/>
      <c r="O103" s="20"/>
      <c r="P103" s="20"/>
      <c r="Q103" s="20"/>
      <c r="R103" s="15"/>
      <c r="S103" s="15"/>
      <c r="T103" s="15"/>
      <c r="U103" s="15"/>
      <c r="V103" s="15"/>
      <c r="W103" s="15"/>
      <c r="X103" s="15"/>
      <c r="Y103" s="15"/>
      <c r="Z103" s="15"/>
      <c r="AA103" s="15"/>
    </row>
    <row r="104" spans="1:27" ht="52.8">
      <c r="A104" s="266"/>
      <c r="B104" s="76" t="s">
        <v>16</v>
      </c>
      <c r="C104" s="20" t="s">
        <v>75</v>
      </c>
      <c r="D104" s="20" t="s">
        <v>19</v>
      </c>
      <c r="E104" s="20" t="s">
        <v>165</v>
      </c>
      <c r="F104" s="20"/>
      <c r="G104" s="77" t="s">
        <v>401</v>
      </c>
      <c r="H104" s="35" t="s">
        <v>26</v>
      </c>
      <c r="I104" s="20"/>
      <c r="J104" s="20"/>
      <c r="K104" s="20"/>
      <c r="L104" s="20"/>
      <c r="M104" s="20"/>
      <c r="N104" s="20"/>
      <c r="O104" s="20"/>
      <c r="P104" s="20"/>
      <c r="Q104" s="20"/>
      <c r="R104" s="15"/>
      <c r="S104" s="15"/>
      <c r="T104" s="15"/>
      <c r="U104" s="15"/>
      <c r="V104" s="15"/>
      <c r="W104" s="15"/>
      <c r="X104" s="15"/>
      <c r="Y104" s="15"/>
      <c r="Z104" s="15"/>
      <c r="AA104" s="15"/>
    </row>
    <row r="105" spans="1:27" ht="39.6">
      <c r="A105" s="266"/>
      <c r="B105" s="76" t="s">
        <v>16</v>
      </c>
      <c r="C105" s="20" t="s">
        <v>18</v>
      </c>
      <c r="D105" s="20" t="s">
        <v>19</v>
      </c>
      <c r="E105" s="20" t="s">
        <v>402</v>
      </c>
      <c r="F105" s="20"/>
      <c r="G105" s="77" t="s">
        <v>403</v>
      </c>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16</v>
      </c>
      <c r="C106" s="20"/>
      <c r="D106" s="20"/>
      <c r="E106" s="20"/>
      <c r="F106" s="20"/>
      <c r="G106" s="6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16</v>
      </c>
      <c r="C107" s="20"/>
      <c r="D107" s="20"/>
      <c r="E107" s="20"/>
      <c r="F107" s="20"/>
      <c r="G107" s="6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16</v>
      </c>
      <c r="C108" s="17"/>
      <c r="D108" s="17"/>
      <c r="E108" s="17"/>
      <c r="F108" s="17"/>
      <c r="G108" s="67"/>
      <c r="H108" s="44" t="s">
        <v>30</v>
      </c>
      <c r="I108" s="17"/>
      <c r="J108" s="17"/>
      <c r="K108" s="17"/>
      <c r="L108" s="17"/>
      <c r="M108" s="17"/>
      <c r="N108" s="17"/>
      <c r="O108" s="17"/>
      <c r="P108" s="17"/>
      <c r="Q108" s="17"/>
      <c r="R108" s="22"/>
      <c r="S108" s="22"/>
      <c r="T108" s="22"/>
      <c r="U108" s="22"/>
      <c r="V108" s="22"/>
      <c r="W108" s="22"/>
      <c r="X108" s="22"/>
      <c r="Y108" s="22"/>
      <c r="Z108" s="22"/>
      <c r="AA108" s="22"/>
    </row>
    <row r="109" spans="1:27" ht="118.8">
      <c r="A109" s="266"/>
      <c r="B109" s="76" t="s">
        <v>16</v>
      </c>
      <c r="C109" s="20" t="s">
        <v>18</v>
      </c>
      <c r="D109" s="20" t="s">
        <v>19</v>
      </c>
      <c r="E109" s="20" t="s">
        <v>404</v>
      </c>
      <c r="F109" s="20"/>
      <c r="G109" s="77" t="s">
        <v>405</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16</v>
      </c>
      <c r="C110" s="20"/>
      <c r="D110" s="20"/>
      <c r="E110" s="20"/>
      <c r="F110" s="20"/>
      <c r="G110" s="6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16</v>
      </c>
      <c r="C111" s="20"/>
      <c r="D111" s="20"/>
      <c r="E111" s="20"/>
      <c r="F111" s="20"/>
      <c r="G111" s="67"/>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16</v>
      </c>
      <c r="C112" s="20"/>
      <c r="D112" s="20"/>
      <c r="E112" s="20"/>
      <c r="F112" s="20"/>
      <c r="G112" s="6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16</v>
      </c>
      <c r="C113" s="20"/>
      <c r="D113" s="20"/>
      <c r="E113" s="20"/>
      <c r="F113" s="20"/>
      <c r="G113" s="6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46000</v>
      </c>
      <c r="B114" s="76" t="s">
        <v>78</v>
      </c>
      <c r="C114" s="20"/>
      <c r="D114" s="20"/>
      <c r="E114" s="20"/>
      <c r="F114" s="20"/>
      <c r="G114" s="6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6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6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67"/>
      <c r="H117" s="35" t="s">
        <v>25</v>
      </c>
      <c r="I117" s="20"/>
      <c r="J117" s="20"/>
      <c r="K117" s="20"/>
      <c r="L117" s="20"/>
      <c r="M117" s="20"/>
      <c r="N117" s="20"/>
      <c r="O117" s="20"/>
      <c r="P117" s="20"/>
      <c r="Q117" s="20"/>
      <c r="R117" s="15"/>
      <c r="S117" s="15"/>
      <c r="T117" s="15"/>
      <c r="U117" s="15"/>
      <c r="V117" s="15"/>
      <c r="W117" s="15"/>
      <c r="X117" s="15"/>
      <c r="Y117" s="15"/>
      <c r="Z117" s="15"/>
      <c r="AA117" s="15"/>
    </row>
    <row r="118" spans="1:27" ht="92.4">
      <c r="A118" s="266"/>
      <c r="B118" s="76" t="s">
        <v>78</v>
      </c>
      <c r="C118" s="20" t="s">
        <v>41</v>
      </c>
      <c r="D118" s="20" t="s">
        <v>19</v>
      </c>
      <c r="E118" s="20"/>
      <c r="F118" s="20"/>
      <c r="G118" s="77" t="s">
        <v>406</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6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6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6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16</v>
      </c>
      <c r="C122" s="20"/>
      <c r="D122" s="20"/>
      <c r="E122" s="20"/>
      <c r="F122" s="20"/>
      <c r="G122" s="6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16</v>
      </c>
      <c r="C123" s="20"/>
      <c r="D123" s="20"/>
      <c r="E123" s="20"/>
      <c r="F123" s="20"/>
      <c r="G123" s="6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16</v>
      </c>
      <c r="C124" s="20"/>
      <c r="D124" s="20"/>
      <c r="E124" s="20"/>
      <c r="F124" s="20"/>
      <c r="G124" s="6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16</v>
      </c>
      <c r="C125" s="20"/>
      <c r="D125" s="20"/>
      <c r="E125" s="20"/>
      <c r="F125" s="20"/>
      <c r="G125" s="6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16</v>
      </c>
      <c r="C126" s="20"/>
      <c r="D126" s="20"/>
      <c r="E126" s="20"/>
      <c r="F126" s="20"/>
      <c r="G126" s="6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16</v>
      </c>
      <c r="C127" s="20" t="s">
        <v>18</v>
      </c>
      <c r="D127" s="20" t="s">
        <v>19</v>
      </c>
      <c r="E127" s="20" t="s">
        <v>407</v>
      </c>
      <c r="F127" s="78"/>
      <c r="G127" s="77" t="s">
        <v>408</v>
      </c>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46001</v>
      </c>
      <c r="B128" s="76" t="s">
        <v>51</v>
      </c>
      <c r="C128" s="20"/>
      <c r="D128" s="20"/>
      <c r="E128" s="20"/>
      <c r="F128" s="20"/>
      <c r="G128" s="6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51</v>
      </c>
      <c r="C129" s="20"/>
      <c r="D129" s="20"/>
      <c r="E129" s="20"/>
      <c r="F129" s="20"/>
      <c r="G129" s="6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51</v>
      </c>
      <c r="C130" s="20"/>
      <c r="D130" s="20"/>
      <c r="E130" s="20"/>
      <c r="F130" s="20"/>
      <c r="G130" s="6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51</v>
      </c>
      <c r="C131" s="20"/>
      <c r="D131" s="20"/>
      <c r="E131" s="20"/>
      <c r="F131" s="20"/>
      <c r="G131" s="6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16</v>
      </c>
      <c r="C132" s="20"/>
      <c r="D132" s="20"/>
      <c r="E132" s="20"/>
      <c r="F132" s="20"/>
      <c r="G132" s="67"/>
      <c r="H132" s="35" t="s">
        <v>26</v>
      </c>
      <c r="I132" s="20"/>
      <c r="J132" s="20"/>
      <c r="K132" s="20"/>
      <c r="L132" s="20"/>
      <c r="M132" s="20"/>
      <c r="N132" s="20"/>
      <c r="O132" s="20"/>
      <c r="P132" s="20"/>
      <c r="Q132" s="20"/>
      <c r="R132" s="15"/>
      <c r="S132" s="15"/>
      <c r="T132" s="15"/>
      <c r="U132" s="15"/>
      <c r="V132" s="15"/>
      <c r="W132" s="15"/>
      <c r="X132" s="15"/>
      <c r="Y132" s="15"/>
      <c r="Z132" s="15"/>
      <c r="AA132" s="15"/>
    </row>
    <row r="133" spans="1:27" ht="66">
      <c r="A133" s="266"/>
      <c r="B133" s="76" t="s">
        <v>16</v>
      </c>
      <c r="C133" s="20" t="s">
        <v>18</v>
      </c>
      <c r="D133" s="20" t="s">
        <v>19</v>
      </c>
      <c r="E133" s="20" t="s">
        <v>409</v>
      </c>
      <c r="F133" s="20" t="s">
        <v>410</v>
      </c>
      <c r="G133" s="77" t="s">
        <v>411</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16</v>
      </c>
      <c r="C134" s="20"/>
      <c r="D134" s="20"/>
      <c r="E134" s="20"/>
      <c r="F134" s="20"/>
      <c r="G134" s="67"/>
      <c r="H134" s="35" t="s">
        <v>28</v>
      </c>
      <c r="I134" s="20"/>
      <c r="J134" s="20"/>
      <c r="K134" s="20"/>
      <c r="L134" s="20"/>
      <c r="M134" s="20"/>
      <c r="N134" s="20"/>
      <c r="O134" s="20"/>
      <c r="P134" s="20"/>
      <c r="Q134" s="20"/>
      <c r="R134" s="15"/>
      <c r="S134" s="15"/>
      <c r="T134" s="15"/>
      <c r="U134" s="15"/>
      <c r="V134" s="15"/>
      <c r="W134" s="15"/>
      <c r="X134" s="15"/>
      <c r="Y134" s="15"/>
      <c r="Z134" s="15"/>
      <c r="AA134" s="15"/>
    </row>
    <row r="135" spans="1:27" ht="52.8">
      <c r="A135" s="266"/>
      <c r="B135" s="76" t="s">
        <v>16</v>
      </c>
      <c r="C135" s="20" t="s">
        <v>102</v>
      </c>
      <c r="D135" s="20" t="s">
        <v>19</v>
      </c>
      <c r="E135" s="20" t="s">
        <v>165</v>
      </c>
      <c r="F135" s="20"/>
      <c r="G135" s="77" t="s">
        <v>412</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16</v>
      </c>
      <c r="C136" s="20"/>
      <c r="D136" s="20"/>
      <c r="E136" s="20"/>
      <c r="F136" s="20"/>
      <c r="G136" s="6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16</v>
      </c>
      <c r="C137" s="20"/>
      <c r="D137" s="20"/>
      <c r="E137" s="20"/>
      <c r="F137" s="20"/>
      <c r="G137" s="6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16</v>
      </c>
      <c r="C138" s="20"/>
      <c r="D138" s="20"/>
      <c r="E138" s="20"/>
      <c r="F138" s="20"/>
      <c r="G138" s="6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16</v>
      </c>
      <c r="C139" s="20"/>
      <c r="D139" s="20"/>
      <c r="E139" s="78"/>
      <c r="F139" s="20"/>
      <c r="G139" s="67"/>
      <c r="H139" s="38" t="s">
        <v>36</v>
      </c>
      <c r="I139" s="20"/>
      <c r="J139" s="20"/>
      <c r="K139" s="20"/>
      <c r="L139" s="20"/>
      <c r="M139" s="20"/>
      <c r="N139" s="20"/>
      <c r="O139" s="20"/>
      <c r="P139" s="20"/>
      <c r="Q139" s="20"/>
      <c r="R139" s="15"/>
      <c r="S139" s="15"/>
      <c r="T139" s="15"/>
      <c r="U139" s="15"/>
      <c r="V139" s="15"/>
      <c r="W139" s="15"/>
      <c r="X139" s="15"/>
      <c r="Y139" s="15"/>
      <c r="Z139" s="15"/>
      <c r="AA139" s="15"/>
    </row>
    <row r="140" spans="1:27" ht="39.6">
      <c r="A140" s="266"/>
      <c r="B140" s="76" t="s">
        <v>16</v>
      </c>
      <c r="C140" s="20" t="s">
        <v>18</v>
      </c>
      <c r="D140" s="20" t="s">
        <v>19</v>
      </c>
      <c r="E140" s="20" t="s">
        <v>413</v>
      </c>
      <c r="F140" s="20"/>
      <c r="G140" s="77" t="s">
        <v>414</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16</v>
      </c>
      <c r="C141" s="20"/>
      <c r="D141" s="20"/>
      <c r="E141" s="20"/>
      <c r="F141" s="20"/>
      <c r="G141" s="6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46002</v>
      </c>
      <c r="B142" s="76" t="s">
        <v>78</v>
      </c>
      <c r="C142" s="20"/>
      <c r="D142" s="20"/>
      <c r="E142" s="20"/>
      <c r="F142" s="20"/>
      <c r="G142" s="6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67"/>
      <c r="H143" s="35" t="s">
        <v>22</v>
      </c>
      <c r="I143" s="20"/>
      <c r="J143" s="20"/>
      <c r="K143" s="20"/>
      <c r="L143" s="20"/>
      <c r="M143" s="20"/>
      <c r="N143" s="20"/>
      <c r="O143" s="20"/>
      <c r="P143" s="20"/>
      <c r="Q143" s="20"/>
      <c r="R143" s="15"/>
      <c r="S143" s="15"/>
      <c r="T143" s="15"/>
      <c r="U143" s="15"/>
      <c r="V143" s="15"/>
      <c r="W143" s="15"/>
      <c r="X143" s="15"/>
      <c r="Y143" s="15"/>
      <c r="Z143" s="15"/>
      <c r="AA143" s="15"/>
    </row>
    <row r="144" spans="1:27" ht="66">
      <c r="A144" s="266"/>
      <c r="B144" s="76" t="s">
        <v>78</v>
      </c>
      <c r="C144" s="20" t="s">
        <v>102</v>
      </c>
      <c r="D144" s="20" t="s">
        <v>19</v>
      </c>
      <c r="E144" s="20"/>
      <c r="F144" s="20"/>
      <c r="G144" s="77" t="s">
        <v>415</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67"/>
      <c r="H145" s="35" t="s">
        <v>25</v>
      </c>
      <c r="I145" s="20"/>
      <c r="J145" s="20"/>
      <c r="K145" s="20"/>
      <c r="L145" s="20"/>
      <c r="M145" s="20"/>
      <c r="N145" s="20"/>
      <c r="O145" s="20"/>
      <c r="P145" s="20"/>
      <c r="Q145" s="20"/>
      <c r="R145" s="15"/>
      <c r="S145" s="15"/>
      <c r="T145" s="15"/>
      <c r="U145" s="15"/>
      <c r="V145" s="15"/>
      <c r="W145" s="15"/>
      <c r="X145" s="15"/>
      <c r="Y145" s="15"/>
      <c r="Z145" s="15"/>
      <c r="AA145" s="15"/>
    </row>
    <row r="146" spans="1:27" ht="79.2">
      <c r="A146" s="266"/>
      <c r="B146" s="76" t="s">
        <v>16</v>
      </c>
      <c r="C146" s="20" t="s">
        <v>18</v>
      </c>
      <c r="D146" s="20" t="s">
        <v>19</v>
      </c>
      <c r="E146" s="20" t="s">
        <v>416</v>
      </c>
      <c r="F146" s="20"/>
      <c r="G146" s="77" t="s">
        <v>417</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16</v>
      </c>
      <c r="C147" s="20"/>
      <c r="D147" s="20"/>
      <c r="E147" s="20"/>
      <c r="F147" s="20"/>
      <c r="G147" s="67"/>
      <c r="H147" s="35" t="s">
        <v>27</v>
      </c>
      <c r="I147" s="20"/>
      <c r="J147" s="20"/>
      <c r="K147" s="20"/>
      <c r="L147" s="20"/>
      <c r="M147" s="20"/>
      <c r="N147" s="20"/>
      <c r="O147" s="20"/>
      <c r="P147" s="20"/>
      <c r="Q147" s="20"/>
      <c r="R147" s="15"/>
      <c r="S147" s="15"/>
      <c r="T147" s="15"/>
      <c r="U147" s="15"/>
      <c r="V147" s="15"/>
      <c r="W147" s="15"/>
      <c r="X147" s="15"/>
      <c r="Y147" s="15"/>
      <c r="Z147" s="15"/>
      <c r="AA147" s="15"/>
    </row>
    <row r="148" spans="1:27" ht="184.8">
      <c r="A148" s="266"/>
      <c r="B148" s="76" t="s">
        <v>16</v>
      </c>
      <c r="C148" s="20" t="s">
        <v>102</v>
      </c>
      <c r="D148" s="20" t="s">
        <v>19</v>
      </c>
      <c r="E148" s="20" t="s">
        <v>418</v>
      </c>
      <c r="F148" s="20"/>
      <c r="G148" s="77" t="s">
        <v>419</v>
      </c>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16</v>
      </c>
      <c r="C149" s="20"/>
      <c r="D149" s="20"/>
      <c r="E149" s="20"/>
      <c r="F149" s="20"/>
      <c r="G149" s="6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16</v>
      </c>
      <c r="C150" s="20" t="s">
        <v>18</v>
      </c>
      <c r="D150" s="20" t="s">
        <v>19</v>
      </c>
      <c r="E150" s="20" t="s">
        <v>420</v>
      </c>
      <c r="F150" s="20"/>
      <c r="G150" s="77" t="s">
        <v>421</v>
      </c>
      <c r="H150" s="35" t="s">
        <v>30</v>
      </c>
      <c r="I150" s="20"/>
      <c r="J150" s="20"/>
      <c r="K150" s="20"/>
      <c r="L150" s="20"/>
      <c r="M150" s="20"/>
      <c r="N150" s="20"/>
      <c r="O150" s="20"/>
      <c r="P150" s="20"/>
      <c r="Q150" s="20"/>
      <c r="R150" s="15"/>
      <c r="S150" s="15"/>
      <c r="T150" s="15"/>
      <c r="U150" s="15"/>
      <c r="V150" s="15"/>
      <c r="W150" s="15"/>
      <c r="X150" s="15"/>
      <c r="Y150" s="15"/>
      <c r="Z150" s="15"/>
      <c r="AA150" s="15"/>
    </row>
    <row r="151" spans="1:27" ht="409.6">
      <c r="A151" s="266"/>
      <c r="B151" s="76" t="s">
        <v>16</v>
      </c>
      <c r="C151" s="20" t="s">
        <v>41</v>
      </c>
      <c r="D151" s="20" t="s">
        <v>19</v>
      </c>
      <c r="E151" s="20" t="s">
        <v>422</v>
      </c>
      <c r="F151" s="20"/>
      <c r="G151" s="77" t="s">
        <v>423</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16</v>
      </c>
      <c r="C152" s="20"/>
      <c r="D152" s="20"/>
      <c r="E152" s="20"/>
      <c r="F152" s="20"/>
      <c r="G152" s="6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16</v>
      </c>
      <c r="C153" s="20"/>
      <c r="D153" s="20"/>
      <c r="E153" s="20"/>
      <c r="F153" s="20"/>
      <c r="G153" s="6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16</v>
      </c>
      <c r="C154" s="20"/>
      <c r="D154" s="20"/>
      <c r="E154" s="20"/>
      <c r="F154" s="20"/>
      <c r="G154" s="6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16</v>
      </c>
      <c r="C155" s="20"/>
      <c r="D155" s="20"/>
      <c r="E155" s="20"/>
      <c r="F155" s="20"/>
      <c r="G155" s="6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46003</v>
      </c>
      <c r="B156" s="76" t="s">
        <v>51</v>
      </c>
      <c r="C156" s="20"/>
      <c r="D156" s="20"/>
      <c r="E156" s="20"/>
      <c r="F156" s="20"/>
      <c r="G156" s="6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6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t="s">
        <v>54</v>
      </c>
      <c r="D158" s="20" t="s">
        <v>19</v>
      </c>
      <c r="E158" s="20"/>
      <c r="F158" s="20"/>
      <c r="G158" s="77" t="s">
        <v>424</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16</v>
      </c>
      <c r="C159" s="20"/>
      <c r="D159" s="20"/>
      <c r="E159" s="20"/>
      <c r="F159" s="20"/>
      <c r="G159" s="6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6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6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6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6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16</v>
      </c>
      <c r="C164" s="20"/>
      <c r="D164" s="20"/>
      <c r="E164" s="20"/>
      <c r="F164" s="20"/>
      <c r="G164" s="67"/>
      <c r="H164" s="35" t="s">
        <v>30</v>
      </c>
      <c r="I164" s="20"/>
      <c r="J164" s="20"/>
      <c r="K164" s="20"/>
      <c r="L164" s="20"/>
      <c r="M164" s="20"/>
      <c r="N164" s="20"/>
      <c r="O164" s="20"/>
      <c r="P164" s="20"/>
      <c r="Q164" s="20"/>
      <c r="R164" s="15"/>
      <c r="S164" s="15"/>
      <c r="T164" s="15"/>
      <c r="U164" s="15"/>
      <c r="V164" s="15"/>
      <c r="W164" s="15"/>
      <c r="X164" s="15"/>
      <c r="Y164" s="15"/>
      <c r="Z164" s="15"/>
      <c r="AA164" s="15"/>
    </row>
    <row r="165" spans="1:27" ht="198">
      <c r="A165" s="266"/>
      <c r="B165" s="76" t="s">
        <v>16</v>
      </c>
      <c r="C165" s="20" t="s">
        <v>54</v>
      </c>
      <c r="D165" s="20" t="s">
        <v>19</v>
      </c>
      <c r="E165" s="78"/>
      <c r="F165" s="20"/>
      <c r="G165" s="77" t="s">
        <v>425</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16</v>
      </c>
      <c r="C166" s="20"/>
      <c r="D166" s="20"/>
      <c r="E166" s="20"/>
      <c r="F166" s="20"/>
      <c r="G166" s="6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16</v>
      </c>
      <c r="C167" s="20"/>
      <c r="D167" s="20"/>
      <c r="E167" s="20"/>
      <c r="F167" s="20"/>
      <c r="G167" s="6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16</v>
      </c>
      <c r="C168" s="20"/>
      <c r="D168" s="20"/>
      <c r="E168" s="20"/>
      <c r="F168" s="20"/>
      <c r="G168" s="6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16</v>
      </c>
      <c r="C169" s="20"/>
      <c r="D169" s="20"/>
      <c r="E169" s="20"/>
      <c r="F169" s="20"/>
      <c r="G169" s="67"/>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46004</v>
      </c>
      <c r="B170" s="76" t="s">
        <v>78</v>
      </c>
      <c r="C170" s="20"/>
      <c r="D170" s="20"/>
      <c r="E170" s="20"/>
      <c r="F170" s="20"/>
      <c r="G170" s="6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6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6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6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6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6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67"/>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6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6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6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6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6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6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67"/>
      <c r="H183" s="51" t="s">
        <v>38</v>
      </c>
      <c r="I183" s="20"/>
      <c r="J183" s="20"/>
      <c r="K183" s="20"/>
      <c r="L183" s="20"/>
      <c r="M183" s="20"/>
      <c r="N183" s="20"/>
      <c r="O183" s="20"/>
      <c r="P183" s="20"/>
      <c r="Q183" s="20"/>
      <c r="R183" s="15"/>
      <c r="S183" s="15"/>
      <c r="T183" s="15"/>
      <c r="U183" s="15"/>
      <c r="V183" s="15"/>
      <c r="W183" s="15"/>
      <c r="X183" s="15"/>
      <c r="Y183" s="15"/>
      <c r="Z183" s="15"/>
      <c r="AA183" s="15"/>
    </row>
    <row r="184" spans="1:27" ht="66">
      <c r="A184" s="265">
        <v>46005</v>
      </c>
      <c r="B184" s="16" t="s">
        <v>16</v>
      </c>
      <c r="C184" s="17" t="s">
        <v>75</v>
      </c>
      <c r="D184" s="17" t="s">
        <v>19</v>
      </c>
      <c r="E184" s="17" t="s">
        <v>165</v>
      </c>
      <c r="F184" s="17"/>
      <c r="G184" s="77" t="s">
        <v>426</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16</v>
      </c>
      <c r="C185" s="20"/>
      <c r="D185" s="20"/>
      <c r="E185" s="20"/>
      <c r="F185" s="20"/>
      <c r="G185" s="89"/>
      <c r="H185" s="52" t="s">
        <v>22</v>
      </c>
      <c r="I185" s="20"/>
      <c r="J185" s="20"/>
      <c r="K185" s="20"/>
      <c r="L185" s="20"/>
      <c r="M185" s="20"/>
      <c r="N185" s="20"/>
      <c r="O185" s="20"/>
      <c r="P185" s="20"/>
      <c r="Q185" s="20"/>
      <c r="R185" s="15"/>
      <c r="S185" s="15"/>
      <c r="T185" s="15"/>
      <c r="U185" s="15"/>
      <c r="V185" s="15"/>
      <c r="W185" s="15"/>
      <c r="X185" s="15"/>
      <c r="Y185" s="15"/>
      <c r="Z185" s="15"/>
      <c r="AA185" s="15"/>
    </row>
    <row r="186" spans="1:27" ht="52.8">
      <c r="A186" s="266"/>
      <c r="B186" s="16" t="s">
        <v>16</v>
      </c>
      <c r="C186" s="17" t="s">
        <v>18</v>
      </c>
      <c r="D186" s="17" t="s">
        <v>19</v>
      </c>
      <c r="E186" s="21" t="s">
        <v>427</v>
      </c>
      <c r="F186" s="21"/>
      <c r="G186" s="77" t="s">
        <v>428</v>
      </c>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16</v>
      </c>
      <c r="C187" s="20"/>
      <c r="D187" s="20"/>
      <c r="E187" s="20"/>
      <c r="F187" s="20"/>
      <c r="G187" s="6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16</v>
      </c>
      <c r="C188" s="20"/>
      <c r="D188" s="20"/>
      <c r="E188" s="76"/>
      <c r="F188" s="20"/>
      <c r="G188" s="67"/>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16</v>
      </c>
      <c r="C189" s="17"/>
      <c r="D189" s="17"/>
      <c r="E189" s="17"/>
      <c r="F189" s="17"/>
      <c r="G189" s="67"/>
      <c r="H189" s="53" t="s">
        <v>27</v>
      </c>
      <c r="I189" s="17"/>
      <c r="J189" s="17"/>
      <c r="K189" s="17"/>
      <c r="L189" s="17"/>
      <c r="M189" s="17"/>
      <c r="N189" s="17"/>
      <c r="O189" s="17"/>
      <c r="P189" s="17"/>
      <c r="Q189" s="17"/>
      <c r="R189" s="22"/>
      <c r="S189" s="22"/>
      <c r="T189" s="22"/>
      <c r="U189" s="22"/>
      <c r="V189" s="22"/>
      <c r="W189" s="22"/>
      <c r="X189" s="22"/>
      <c r="Y189" s="22"/>
      <c r="Z189" s="22"/>
      <c r="AA189" s="22"/>
    </row>
    <row r="190" spans="1:27" ht="26.4">
      <c r="A190" s="266"/>
      <c r="B190" s="76" t="s">
        <v>16</v>
      </c>
      <c r="C190" s="20" t="s">
        <v>18</v>
      </c>
      <c r="D190" s="20" t="s">
        <v>19</v>
      </c>
      <c r="E190" s="20" t="s">
        <v>429</v>
      </c>
      <c r="F190" s="15"/>
      <c r="G190" s="77" t="s">
        <v>430</v>
      </c>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16</v>
      </c>
      <c r="C191" s="20"/>
      <c r="D191" s="20"/>
      <c r="E191" s="20"/>
      <c r="F191" s="20"/>
      <c r="G191" s="6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16</v>
      </c>
      <c r="C192" s="20"/>
      <c r="D192" s="20"/>
      <c r="E192" s="20"/>
      <c r="F192" s="20"/>
      <c r="G192" s="6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16</v>
      </c>
      <c r="C193" s="20"/>
      <c r="D193" s="20"/>
      <c r="E193" s="20"/>
      <c r="F193" s="20"/>
      <c r="G193" s="6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16</v>
      </c>
      <c r="C194" s="20" t="s">
        <v>41</v>
      </c>
      <c r="D194" s="20" t="s">
        <v>19</v>
      </c>
      <c r="E194" s="65" t="s">
        <v>431</v>
      </c>
      <c r="F194" s="20" t="s">
        <v>432</v>
      </c>
      <c r="G194" s="77" t="s">
        <v>433</v>
      </c>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16</v>
      </c>
      <c r="C195" s="20"/>
      <c r="D195" s="20"/>
      <c r="E195" s="20"/>
      <c r="F195" s="20"/>
      <c r="G195" s="6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16</v>
      </c>
      <c r="C196" s="20"/>
      <c r="D196" s="20"/>
      <c r="E196" s="20"/>
      <c r="F196" s="20"/>
      <c r="G196" s="6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16</v>
      </c>
      <c r="C197" s="20"/>
      <c r="D197" s="20"/>
      <c r="E197" s="20"/>
      <c r="F197" s="20"/>
      <c r="G197" s="67"/>
      <c r="H197" s="54" t="s">
        <v>38</v>
      </c>
      <c r="I197" s="20"/>
      <c r="J197" s="20"/>
      <c r="K197" s="20"/>
      <c r="L197" s="20"/>
      <c r="M197" s="20"/>
      <c r="N197" s="20"/>
      <c r="O197" s="20"/>
      <c r="P197" s="20"/>
      <c r="Q197" s="20"/>
      <c r="R197" s="15"/>
      <c r="S197" s="15"/>
      <c r="T197" s="15"/>
      <c r="U197" s="15"/>
      <c r="V197" s="15"/>
      <c r="W197" s="15"/>
      <c r="X197" s="15"/>
      <c r="Y197" s="15"/>
      <c r="Z197" s="15"/>
      <c r="AA197" s="15"/>
    </row>
    <row r="198" spans="1:27" ht="66">
      <c r="A198" s="265">
        <v>46006</v>
      </c>
      <c r="B198" s="76" t="s">
        <v>51</v>
      </c>
      <c r="C198" s="20" t="s">
        <v>18</v>
      </c>
      <c r="D198" s="20" t="s">
        <v>19</v>
      </c>
      <c r="E198" s="20"/>
      <c r="F198" s="20"/>
      <c r="G198" s="67" t="s">
        <v>434</v>
      </c>
      <c r="H198" s="55" t="s">
        <v>17</v>
      </c>
      <c r="I198" s="20"/>
      <c r="J198" s="20"/>
      <c r="K198" s="20"/>
      <c r="L198" s="20"/>
      <c r="M198" s="20"/>
      <c r="N198" s="20"/>
      <c r="O198" s="20"/>
      <c r="P198" s="20"/>
      <c r="Q198" s="20"/>
      <c r="R198" s="15"/>
      <c r="S198" s="15"/>
      <c r="T198" s="15"/>
      <c r="U198" s="15"/>
      <c r="V198" s="15"/>
      <c r="W198" s="15"/>
      <c r="X198" s="15"/>
      <c r="Y198" s="15"/>
      <c r="Z198" s="15"/>
      <c r="AA198" s="15"/>
    </row>
    <row r="199" spans="1:27" ht="224.4">
      <c r="A199" s="266"/>
      <c r="B199" s="76" t="s">
        <v>51</v>
      </c>
      <c r="C199" s="20" t="s">
        <v>54</v>
      </c>
      <c r="D199" s="20" t="s">
        <v>19</v>
      </c>
      <c r="E199" s="20"/>
      <c r="F199" s="17"/>
      <c r="G199" s="90" t="s">
        <v>435</v>
      </c>
      <c r="H199" s="52" t="s">
        <v>22</v>
      </c>
      <c r="I199" s="20"/>
      <c r="J199" s="20"/>
      <c r="K199" s="20"/>
      <c r="L199" s="20"/>
      <c r="M199" s="20"/>
      <c r="N199" s="20"/>
      <c r="O199" s="20"/>
      <c r="P199" s="20"/>
      <c r="Q199" s="20"/>
      <c r="R199" s="15"/>
      <c r="S199" s="15"/>
      <c r="T199" s="15"/>
      <c r="U199" s="15"/>
      <c r="V199" s="15"/>
      <c r="W199" s="15"/>
      <c r="X199" s="15"/>
      <c r="Y199" s="15"/>
      <c r="Z199" s="15"/>
      <c r="AA199" s="15"/>
    </row>
    <row r="200" spans="1:27" ht="26.4">
      <c r="A200" s="266"/>
      <c r="B200" s="76" t="s">
        <v>51</v>
      </c>
      <c r="C200" s="17" t="s">
        <v>54</v>
      </c>
      <c r="D200" s="17" t="s">
        <v>19</v>
      </c>
      <c r="E200" s="17"/>
      <c r="F200" s="17"/>
      <c r="G200" s="90" t="s">
        <v>436</v>
      </c>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78</v>
      </c>
      <c r="C201" s="20"/>
      <c r="D201" s="20"/>
      <c r="E201" s="20"/>
      <c r="F201" s="20"/>
      <c r="G201" s="6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67"/>
      <c r="H202" s="52" t="s">
        <v>26</v>
      </c>
      <c r="I202" s="20"/>
      <c r="J202" s="20"/>
      <c r="K202" s="20"/>
      <c r="L202" s="20"/>
      <c r="M202" s="20"/>
      <c r="N202" s="20"/>
      <c r="O202" s="20"/>
      <c r="P202" s="20"/>
      <c r="Q202" s="20"/>
      <c r="R202" s="15"/>
      <c r="S202" s="15"/>
      <c r="T202" s="15"/>
      <c r="U202" s="15"/>
      <c r="V202" s="15"/>
      <c r="W202" s="15"/>
      <c r="X202" s="15"/>
      <c r="Y202" s="15"/>
      <c r="Z202" s="15"/>
      <c r="AA202" s="15"/>
    </row>
    <row r="203" spans="1:27" ht="184.8">
      <c r="A203" s="266"/>
      <c r="B203" s="76" t="s">
        <v>78</v>
      </c>
      <c r="C203" s="20" t="s">
        <v>41</v>
      </c>
      <c r="D203" s="20" t="s">
        <v>19</v>
      </c>
      <c r="E203" s="20"/>
      <c r="F203" s="20"/>
      <c r="G203" s="67" t="s">
        <v>437</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6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6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6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c r="D207" s="17"/>
      <c r="E207" s="17"/>
      <c r="F207" s="16"/>
      <c r="G207" s="67"/>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c r="D208" s="20"/>
      <c r="E208" s="20"/>
      <c r="F208" s="20"/>
      <c r="G208" s="67"/>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67"/>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6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6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46007</v>
      </c>
      <c r="B212" s="76" t="s">
        <v>51</v>
      </c>
      <c r="C212" s="20" t="s">
        <v>154</v>
      </c>
      <c r="D212" s="20" t="s">
        <v>19</v>
      </c>
      <c r="E212" s="65" t="s">
        <v>438</v>
      </c>
      <c r="F212" s="20"/>
      <c r="G212" s="67" t="s">
        <v>439</v>
      </c>
      <c r="H212" s="55" t="s">
        <v>17</v>
      </c>
      <c r="I212" s="20"/>
      <c r="J212" s="20"/>
      <c r="K212" s="20"/>
      <c r="L212" s="20"/>
      <c r="M212" s="20"/>
      <c r="N212" s="20"/>
      <c r="O212" s="20"/>
      <c r="P212" s="20"/>
      <c r="Q212" s="20"/>
      <c r="R212" s="20"/>
      <c r="S212" s="15"/>
      <c r="T212" s="15"/>
      <c r="U212" s="15"/>
      <c r="V212" s="15"/>
      <c r="W212" s="15"/>
      <c r="X212" s="15"/>
      <c r="Y212" s="15"/>
      <c r="Z212" s="15"/>
      <c r="AA212" s="15"/>
    </row>
    <row r="213" spans="1:27" ht="79.2">
      <c r="A213" s="266"/>
      <c r="B213" s="76" t="s">
        <v>51</v>
      </c>
      <c r="C213" s="20" t="s">
        <v>18</v>
      </c>
      <c r="D213" s="20" t="s">
        <v>19</v>
      </c>
      <c r="E213" s="20" t="s">
        <v>440</v>
      </c>
      <c r="F213" s="20"/>
      <c r="G213" s="67" t="s">
        <v>441</v>
      </c>
      <c r="H213" s="52" t="s">
        <v>22</v>
      </c>
      <c r="I213" s="20"/>
      <c r="J213" s="20"/>
      <c r="K213" s="20"/>
      <c r="L213" s="20"/>
      <c r="M213" s="20"/>
      <c r="N213" s="20"/>
      <c r="O213" s="20"/>
      <c r="P213" s="20"/>
      <c r="Q213" s="20"/>
      <c r="R213" s="20"/>
      <c r="S213" s="15"/>
      <c r="T213" s="15"/>
      <c r="U213" s="15"/>
      <c r="V213" s="15"/>
      <c r="W213" s="15"/>
      <c r="X213" s="15"/>
      <c r="Y213" s="15"/>
      <c r="Z213" s="15"/>
      <c r="AA213" s="15"/>
    </row>
    <row r="214" spans="1:27" ht="92.4">
      <c r="A214" s="266"/>
      <c r="B214" s="76" t="s">
        <v>51</v>
      </c>
      <c r="C214" s="20" t="s">
        <v>154</v>
      </c>
      <c r="D214" s="20" t="s">
        <v>19</v>
      </c>
      <c r="E214" s="20" t="s">
        <v>442</v>
      </c>
      <c r="F214" s="20"/>
      <c r="G214" s="67" t="s">
        <v>443</v>
      </c>
      <c r="H214" s="52" t="s">
        <v>24</v>
      </c>
      <c r="I214" s="20"/>
      <c r="J214" s="20"/>
      <c r="K214" s="20"/>
      <c r="L214" s="20"/>
      <c r="M214" s="20"/>
      <c r="N214" s="20"/>
      <c r="O214" s="20"/>
      <c r="P214" s="20"/>
      <c r="Q214" s="20"/>
      <c r="R214" s="20"/>
      <c r="S214" s="15"/>
      <c r="T214" s="15"/>
      <c r="U214" s="15"/>
      <c r="V214" s="15"/>
      <c r="W214" s="15"/>
      <c r="X214" s="15"/>
      <c r="Y214" s="15"/>
      <c r="Z214" s="15"/>
      <c r="AA214" s="15"/>
    </row>
    <row r="215" spans="1:27" ht="396">
      <c r="A215" s="266"/>
      <c r="B215" s="76" t="s">
        <v>51</v>
      </c>
      <c r="C215" s="20" t="s">
        <v>41</v>
      </c>
      <c r="D215" s="20" t="s">
        <v>19</v>
      </c>
      <c r="E215" s="65" t="s">
        <v>444</v>
      </c>
      <c r="F215" s="20"/>
      <c r="G215" s="67" t="s">
        <v>445</v>
      </c>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51</v>
      </c>
      <c r="C216" s="20"/>
      <c r="D216" s="20"/>
      <c r="E216" s="20"/>
      <c r="F216" s="20"/>
      <c r="G216" s="6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51</v>
      </c>
      <c r="C217" s="20"/>
      <c r="D217" s="20"/>
      <c r="E217" s="78"/>
      <c r="F217" s="20"/>
      <c r="G217" s="6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51</v>
      </c>
      <c r="C218" s="20"/>
      <c r="D218" s="20"/>
      <c r="E218" s="20"/>
      <c r="F218" s="20"/>
      <c r="G218" s="6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51</v>
      </c>
      <c r="C219" s="20"/>
      <c r="D219" s="20"/>
      <c r="E219" s="20"/>
      <c r="F219" s="20"/>
      <c r="G219" s="6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6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6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6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6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6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6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46008</v>
      </c>
      <c r="B226" s="76" t="s">
        <v>78</v>
      </c>
      <c r="C226" s="20"/>
      <c r="D226" s="20"/>
      <c r="E226" s="20"/>
      <c r="F226" s="20"/>
      <c r="G226" s="67"/>
      <c r="H226" s="55" t="s">
        <v>17</v>
      </c>
      <c r="I226" s="20"/>
      <c r="J226" s="20"/>
      <c r="K226" s="20"/>
      <c r="L226" s="20"/>
      <c r="M226" s="20"/>
      <c r="N226" s="20"/>
      <c r="O226" s="20"/>
      <c r="P226" s="20"/>
      <c r="Q226" s="20"/>
      <c r="R226" s="20"/>
      <c r="S226" s="15"/>
      <c r="T226" s="15"/>
      <c r="U226" s="15"/>
      <c r="V226" s="15"/>
      <c r="W226" s="15"/>
      <c r="X226" s="15"/>
      <c r="Y226" s="15"/>
      <c r="Z226" s="15"/>
      <c r="AA226" s="15"/>
    </row>
    <row r="227" spans="1:27" ht="105.6">
      <c r="A227" s="266"/>
      <c r="B227" s="76" t="s">
        <v>78</v>
      </c>
      <c r="C227" s="20" t="s">
        <v>154</v>
      </c>
      <c r="D227" s="20" t="s">
        <v>19</v>
      </c>
      <c r="E227" s="20"/>
      <c r="F227" s="20"/>
      <c r="G227" s="67" t="s">
        <v>446</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6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67"/>
      <c r="H229" s="52" t="s">
        <v>25</v>
      </c>
      <c r="I229" s="20"/>
      <c r="J229" s="20"/>
      <c r="K229" s="20"/>
      <c r="L229" s="20"/>
      <c r="M229" s="20"/>
      <c r="N229" s="20"/>
      <c r="O229" s="20"/>
      <c r="P229" s="20"/>
      <c r="Q229" s="20"/>
      <c r="R229" s="20"/>
      <c r="S229" s="15"/>
      <c r="T229" s="15"/>
      <c r="U229" s="15"/>
      <c r="V229" s="15"/>
      <c r="W229" s="15"/>
      <c r="X229" s="15"/>
      <c r="Y229" s="15"/>
      <c r="Z229" s="15"/>
      <c r="AA229" s="15"/>
    </row>
    <row r="230" spans="1:27" ht="198">
      <c r="A230" s="266"/>
      <c r="B230" s="76" t="s">
        <v>16</v>
      </c>
      <c r="C230" s="20" t="s">
        <v>68</v>
      </c>
      <c r="D230" s="20" t="s">
        <v>19</v>
      </c>
      <c r="E230" s="20" t="s">
        <v>447</v>
      </c>
      <c r="F230" s="20"/>
      <c r="G230" s="67" t="s">
        <v>448</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16</v>
      </c>
      <c r="C231" s="20"/>
      <c r="D231" s="20"/>
      <c r="E231" s="20"/>
      <c r="F231" s="20"/>
      <c r="G231" s="6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16</v>
      </c>
      <c r="C232" s="20"/>
      <c r="D232" s="20"/>
      <c r="E232" s="20"/>
      <c r="F232" s="20"/>
      <c r="G232" s="67"/>
      <c r="H232" s="52" t="s">
        <v>28</v>
      </c>
      <c r="I232" s="20"/>
      <c r="J232" s="20"/>
      <c r="K232" s="20"/>
      <c r="L232" s="20"/>
      <c r="M232" s="20"/>
      <c r="N232" s="20"/>
      <c r="O232" s="20"/>
      <c r="P232" s="20"/>
      <c r="Q232" s="20"/>
      <c r="R232" s="20"/>
      <c r="S232" s="15"/>
      <c r="T232" s="15"/>
      <c r="U232" s="15"/>
      <c r="V232" s="15"/>
      <c r="W232" s="15"/>
      <c r="X232" s="15"/>
      <c r="Y232" s="15"/>
      <c r="Z232" s="15"/>
      <c r="AA232" s="15"/>
    </row>
    <row r="233" spans="1:27" ht="52.8">
      <c r="A233" s="266"/>
      <c r="B233" s="76" t="s">
        <v>16</v>
      </c>
      <c r="C233" s="20" t="s">
        <v>44</v>
      </c>
      <c r="D233" s="20" t="s">
        <v>19</v>
      </c>
      <c r="E233" s="20" t="s">
        <v>449</v>
      </c>
      <c r="F233" s="20"/>
      <c r="G233" s="77" t="s">
        <v>450</v>
      </c>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16</v>
      </c>
      <c r="C234" s="20"/>
      <c r="D234" s="20"/>
      <c r="E234" s="20"/>
      <c r="F234" s="20"/>
      <c r="G234" s="6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16</v>
      </c>
      <c r="C235" s="20"/>
      <c r="D235" s="20"/>
      <c r="E235" s="20"/>
      <c r="F235" s="20"/>
      <c r="G235" s="6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16</v>
      </c>
      <c r="C236" s="20"/>
      <c r="D236" s="20"/>
      <c r="E236" s="20"/>
      <c r="F236" s="20"/>
      <c r="G236" s="6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16</v>
      </c>
      <c r="C237" s="20"/>
      <c r="D237" s="20"/>
      <c r="E237" s="20"/>
      <c r="F237" s="20"/>
      <c r="G237" s="6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16</v>
      </c>
      <c r="C238" s="20"/>
      <c r="D238" s="20"/>
      <c r="E238" s="20"/>
      <c r="F238" s="20"/>
      <c r="G238" s="6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16</v>
      </c>
      <c r="C239" s="20"/>
      <c r="D239" s="20"/>
      <c r="E239" s="20"/>
      <c r="F239" s="20"/>
      <c r="G239" s="6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46009</v>
      </c>
      <c r="B240" s="76" t="s">
        <v>51</v>
      </c>
      <c r="C240" s="20"/>
      <c r="D240" s="20"/>
      <c r="E240" s="20"/>
      <c r="F240" s="20"/>
      <c r="G240" s="67"/>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51</v>
      </c>
      <c r="C241" s="20"/>
      <c r="D241" s="20"/>
      <c r="E241" s="20"/>
      <c r="F241" s="20"/>
      <c r="G241" s="6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51</v>
      </c>
      <c r="C242" s="20"/>
      <c r="D242" s="20"/>
      <c r="E242" s="92"/>
      <c r="F242" s="20"/>
      <c r="G242" s="67"/>
      <c r="H242" s="55" t="s">
        <v>24</v>
      </c>
      <c r="I242" s="20"/>
      <c r="J242" s="20"/>
      <c r="K242" s="20"/>
      <c r="L242" s="20"/>
      <c r="M242" s="20"/>
      <c r="N242" s="20"/>
      <c r="O242" s="20"/>
      <c r="P242" s="20"/>
      <c r="Q242" s="20"/>
      <c r="R242" s="20"/>
      <c r="S242" s="15"/>
      <c r="T242" s="15"/>
      <c r="U242" s="15"/>
      <c r="V242" s="15"/>
      <c r="W242" s="15"/>
      <c r="X242" s="15"/>
      <c r="Y242" s="15"/>
      <c r="Z242" s="15"/>
      <c r="AA242" s="15"/>
    </row>
    <row r="243" spans="1:27" ht="105.6">
      <c r="A243" s="266"/>
      <c r="B243" s="76" t="s">
        <v>51</v>
      </c>
      <c r="C243" s="20" t="s">
        <v>54</v>
      </c>
      <c r="D243" s="20" t="s">
        <v>19</v>
      </c>
      <c r="E243" s="20"/>
      <c r="F243" s="20"/>
      <c r="G243" s="67" t="s">
        <v>451</v>
      </c>
      <c r="H243" s="55" t="s">
        <v>25</v>
      </c>
      <c r="I243" s="20"/>
      <c r="J243" s="20"/>
      <c r="K243" s="20"/>
      <c r="L243" s="20"/>
      <c r="M243" s="20"/>
      <c r="N243" s="20"/>
      <c r="O243" s="20"/>
      <c r="P243" s="20"/>
      <c r="Q243" s="20"/>
      <c r="R243" s="20"/>
      <c r="S243" s="15"/>
      <c r="T243" s="15"/>
      <c r="U243" s="15"/>
      <c r="V243" s="15"/>
      <c r="W243" s="15"/>
      <c r="X243" s="15"/>
      <c r="Y243" s="15"/>
      <c r="Z243" s="15"/>
      <c r="AA243" s="15"/>
    </row>
    <row r="244" spans="1:27" ht="52.8">
      <c r="A244" s="266"/>
      <c r="B244" s="76" t="s">
        <v>51</v>
      </c>
      <c r="C244" s="20" t="s">
        <v>18</v>
      </c>
      <c r="D244" s="20" t="s">
        <v>19</v>
      </c>
      <c r="E244" s="20"/>
      <c r="F244" s="20"/>
      <c r="G244" s="67" t="s">
        <v>452</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51</v>
      </c>
      <c r="C245" s="20"/>
      <c r="D245" s="20"/>
      <c r="E245" s="20"/>
      <c r="F245" s="20"/>
      <c r="G245" s="6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51</v>
      </c>
      <c r="C246" s="20"/>
      <c r="D246" s="20"/>
      <c r="E246" s="20"/>
      <c r="F246" s="20"/>
      <c r="G246" s="6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51</v>
      </c>
      <c r="C247" s="20"/>
      <c r="D247" s="20"/>
      <c r="E247" s="20"/>
      <c r="F247" s="20"/>
      <c r="G247" s="67"/>
      <c r="H247" s="55" t="s">
        <v>29</v>
      </c>
      <c r="I247" s="20"/>
      <c r="J247" s="20"/>
      <c r="K247" s="20"/>
      <c r="L247" s="20"/>
      <c r="M247" s="20"/>
      <c r="N247" s="20"/>
      <c r="O247" s="20"/>
      <c r="P247" s="20"/>
      <c r="Q247" s="20"/>
      <c r="R247" s="20"/>
      <c r="S247" s="15"/>
      <c r="T247" s="15"/>
      <c r="U247" s="15"/>
      <c r="V247" s="15"/>
      <c r="W247" s="15"/>
      <c r="X247" s="15"/>
      <c r="Y247" s="15"/>
      <c r="Z247" s="15"/>
      <c r="AA247" s="15"/>
    </row>
    <row r="248" spans="1:27" ht="79.2">
      <c r="A248" s="266"/>
      <c r="B248" s="76" t="s">
        <v>16</v>
      </c>
      <c r="C248" s="20" t="s">
        <v>68</v>
      </c>
      <c r="D248" s="20" t="s">
        <v>19</v>
      </c>
      <c r="E248" s="20" t="s">
        <v>453</v>
      </c>
      <c r="F248" s="20"/>
      <c r="G248" s="67" t="s">
        <v>454</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16</v>
      </c>
      <c r="C249" s="20"/>
      <c r="D249" s="20"/>
      <c r="E249" s="20"/>
      <c r="F249" s="20"/>
      <c r="G249" s="6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16</v>
      </c>
      <c r="C250" s="20"/>
      <c r="D250" s="20"/>
      <c r="E250" s="20"/>
      <c r="F250" s="20"/>
      <c r="G250" s="67"/>
      <c r="H250" s="55" t="s">
        <v>35</v>
      </c>
      <c r="I250" s="20"/>
      <c r="J250" s="20"/>
      <c r="K250" s="20"/>
      <c r="L250" s="20"/>
      <c r="M250" s="20"/>
      <c r="N250" s="20"/>
      <c r="O250" s="20"/>
      <c r="P250" s="20"/>
      <c r="Q250" s="20"/>
      <c r="R250" s="20"/>
      <c r="S250" s="15"/>
      <c r="T250" s="15"/>
      <c r="U250" s="15"/>
      <c r="V250" s="15"/>
      <c r="W250" s="15"/>
      <c r="X250" s="15"/>
      <c r="Y250" s="15"/>
      <c r="Z250" s="15"/>
      <c r="AA250" s="15"/>
    </row>
    <row r="251" spans="1:27" ht="26.4">
      <c r="A251" s="266"/>
      <c r="B251" s="76" t="s">
        <v>16</v>
      </c>
      <c r="C251" s="20" t="s">
        <v>18</v>
      </c>
      <c r="D251" s="20" t="s">
        <v>19</v>
      </c>
      <c r="E251" s="20" t="s">
        <v>455</v>
      </c>
      <c r="F251" s="20"/>
      <c r="G251" s="77" t="s">
        <v>456</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16</v>
      </c>
      <c r="C252" s="20"/>
      <c r="D252" s="20"/>
      <c r="E252" s="20"/>
      <c r="F252" s="20"/>
      <c r="G252" s="6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16</v>
      </c>
      <c r="C253" s="20" t="s">
        <v>44</v>
      </c>
      <c r="D253" s="20" t="s">
        <v>19</v>
      </c>
      <c r="E253" s="20" t="s">
        <v>449</v>
      </c>
      <c r="F253" s="20"/>
      <c r="G253" s="77" t="s">
        <v>457</v>
      </c>
      <c r="H253" s="62" t="s">
        <v>38</v>
      </c>
      <c r="I253" s="20"/>
      <c r="J253" s="20"/>
      <c r="K253" s="20"/>
      <c r="L253" s="20"/>
      <c r="M253" s="20"/>
      <c r="N253" s="20"/>
      <c r="O253" s="20"/>
      <c r="P253" s="20"/>
      <c r="Q253" s="20"/>
      <c r="R253" s="20"/>
      <c r="S253" s="15"/>
      <c r="T253" s="15"/>
      <c r="U253" s="15"/>
      <c r="V253" s="15"/>
      <c r="W253" s="15"/>
      <c r="X253" s="15"/>
      <c r="Y253" s="15"/>
      <c r="Z253" s="15"/>
      <c r="AA253" s="15"/>
    </row>
    <row r="254" spans="1:27" ht="26.4">
      <c r="A254" s="265">
        <v>46010</v>
      </c>
      <c r="B254" s="76" t="s">
        <v>51</v>
      </c>
      <c r="C254" s="20" t="s">
        <v>18</v>
      </c>
      <c r="D254" s="20" t="s">
        <v>19</v>
      </c>
      <c r="E254" s="20" t="s">
        <v>458</v>
      </c>
      <c r="F254" s="20"/>
      <c r="G254" s="67" t="s">
        <v>459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05.6">
      <c r="A255" s="266"/>
      <c r="B255" s="76" t="s">
        <v>51</v>
      </c>
      <c r="C255" s="20" t="s">
        <v>54</v>
      </c>
      <c r="D255" s="20" t="s">
        <v>19</v>
      </c>
      <c r="E255" s="20"/>
      <c r="F255" s="20"/>
      <c r="G255" s="67" t="s">
        <v>460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51</v>
      </c>
      <c r="C256" s="20"/>
      <c r="D256" s="20"/>
      <c r="E256" s="20"/>
      <c r="F256" s="20"/>
      <c r="G256" s="67"/>
      <c r="H256" s="55" t="s">
        <v>24</v>
      </c>
      <c r="I256" s="20"/>
      <c r="J256" s="20"/>
      <c r="K256" s="20"/>
      <c r="L256" s="20"/>
      <c r="M256" s="20"/>
      <c r="N256" s="20"/>
      <c r="O256" s="20"/>
      <c r="P256" s="20"/>
      <c r="Q256" s="20"/>
      <c r="R256" s="20"/>
      <c r="S256" s="15"/>
      <c r="T256" s="15"/>
      <c r="U256" s="15"/>
      <c r="V256" s="15"/>
      <c r="W256" s="15"/>
      <c r="X256" s="15"/>
      <c r="Y256" s="15"/>
      <c r="Z256" s="15"/>
      <c r="AA256" s="15"/>
    </row>
    <row r="257" spans="1:27" ht="184.8">
      <c r="A257" s="266"/>
      <c r="B257" s="76" t="s">
        <v>51</v>
      </c>
      <c r="C257" s="20" t="s">
        <v>54</v>
      </c>
      <c r="D257" s="20" t="s">
        <v>19</v>
      </c>
      <c r="E257" s="20"/>
      <c r="F257" s="20"/>
      <c r="G257" s="67" t="s">
        <v>461</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6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6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67"/>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6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67"/>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9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6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16</v>
      </c>
      <c r="C265" s="20"/>
      <c r="D265" s="20"/>
      <c r="E265" s="20"/>
      <c r="F265" s="20"/>
      <c r="G265" s="6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16</v>
      </c>
      <c r="C266" s="20"/>
      <c r="D266" s="20"/>
      <c r="E266" s="20"/>
      <c r="F266" s="20"/>
      <c r="G266" s="6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16</v>
      </c>
      <c r="C267" s="20"/>
      <c r="D267" s="20"/>
      <c r="E267" s="20"/>
      <c r="F267" s="20"/>
      <c r="G267" s="67"/>
      <c r="H267" s="62" t="s">
        <v>38</v>
      </c>
      <c r="I267" s="20"/>
      <c r="J267" s="20"/>
      <c r="K267" s="20"/>
      <c r="L267" s="20"/>
      <c r="M267" s="20"/>
      <c r="N267" s="20"/>
      <c r="O267" s="20"/>
      <c r="P267" s="20"/>
      <c r="Q267" s="20"/>
      <c r="R267" s="20"/>
      <c r="S267" s="15"/>
      <c r="T267" s="15"/>
      <c r="U267" s="15"/>
      <c r="V267" s="15"/>
      <c r="W267" s="15"/>
      <c r="X267" s="15"/>
      <c r="Y267" s="15"/>
      <c r="Z267" s="15"/>
      <c r="AA267" s="15"/>
    </row>
    <row r="268" spans="1:27" ht="39.6">
      <c r="A268" s="265">
        <v>46011</v>
      </c>
      <c r="B268" s="76" t="s">
        <v>51</v>
      </c>
      <c r="C268" s="20" t="s">
        <v>68</v>
      </c>
      <c r="D268" s="20" t="s">
        <v>19</v>
      </c>
      <c r="E268" s="20" t="s">
        <v>462</v>
      </c>
      <c r="F268" s="32" t="s">
        <v>463</v>
      </c>
      <c r="G268" s="67"/>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6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6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51</v>
      </c>
      <c r="C271" s="20"/>
      <c r="D271" s="20"/>
      <c r="E271" s="20"/>
      <c r="F271" s="20"/>
      <c r="G271" s="6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67"/>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6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67"/>
      <c r="H274" s="55" t="s">
        <v>28</v>
      </c>
      <c r="I274" s="20"/>
      <c r="J274" s="20"/>
      <c r="K274" s="20"/>
      <c r="L274" s="20"/>
      <c r="M274" s="20"/>
      <c r="N274" s="20"/>
      <c r="O274" s="20"/>
      <c r="P274" s="20"/>
      <c r="Q274" s="20"/>
      <c r="R274" s="20"/>
      <c r="S274" s="15"/>
      <c r="T274" s="15"/>
      <c r="U274" s="15"/>
      <c r="V274" s="15"/>
      <c r="W274" s="15"/>
      <c r="X274" s="15"/>
      <c r="Y274" s="15"/>
      <c r="Z274" s="15"/>
      <c r="AA274" s="15"/>
    </row>
    <row r="275" spans="1:27" ht="52.8">
      <c r="A275" s="266"/>
      <c r="B275" s="76" t="s">
        <v>78</v>
      </c>
      <c r="C275" s="20" t="s">
        <v>102</v>
      </c>
      <c r="D275" s="20" t="s">
        <v>19</v>
      </c>
      <c r="E275" s="20"/>
      <c r="F275" s="20"/>
      <c r="G275" s="67" t="s">
        <v>464</v>
      </c>
      <c r="H275" s="55" t="s">
        <v>29</v>
      </c>
      <c r="I275" s="20"/>
      <c r="J275" s="20"/>
      <c r="K275" s="20"/>
      <c r="L275" s="20"/>
      <c r="M275" s="20"/>
      <c r="N275" s="20"/>
      <c r="O275" s="20"/>
      <c r="P275" s="20"/>
      <c r="Q275" s="20"/>
      <c r="R275" s="20"/>
      <c r="S275" s="15"/>
      <c r="T275" s="15"/>
      <c r="U275" s="15"/>
      <c r="V275" s="15"/>
      <c r="W275" s="15"/>
      <c r="X275" s="15"/>
      <c r="Y275" s="15"/>
      <c r="Z275" s="15"/>
      <c r="AA275" s="15"/>
    </row>
    <row r="276" spans="1:27" ht="92.4">
      <c r="A276" s="266"/>
      <c r="B276" s="76" t="s">
        <v>78</v>
      </c>
      <c r="C276" s="20" t="s">
        <v>68</v>
      </c>
      <c r="D276" s="20" t="s">
        <v>19</v>
      </c>
      <c r="E276" s="20" t="s">
        <v>465</v>
      </c>
      <c r="F276" s="20"/>
      <c r="G276" s="67" t="s">
        <v>466</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6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6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6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6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6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46012</v>
      </c>
      <c r="B282" s="76" t="s">
        <v>78</v>
      </c>
      <c r="C282" s="20"/>
      <c r="D282" s="20"/>
      <c r="E282" s="20"/>
      <c r="F282" s="20"/>
      <c r="G282" s="6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6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6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6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6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6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6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6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6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6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16</v>
      </c>
      <c r="C292" s="20"/>
      <c r="D292" s="20"/>
      <c r="E292" s="20"/>
      <c r="F292" s="20"/>
      <c r="G292" s="6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16</v>
      </c>
      <c r="C293" s="20"/>
      <c r="D293" s="20"/>
      <c r="E293" s="20"/>
      <c r="F293" s="20"/>
      <c r="G293" s="6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16</v>
      </c>
      <c r="C294" s="20"/>
      <c r="D294" s="20"/>
      <c r="E294" s="20"/>
      <c r="F294" s="20"/>
      <c r="G294" s="6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16</v>
      </c>
      <c r="C295" s="20"/>
      <c r="D295" s="20"/>
      <c r="E295" s="20"/>
      <c r="F295" s="20"/>
      <c r="G295" s="67"/>
      <c r="H295" s="62" t="s">
        <v>38</v>
      </c>
      <c r="I295" s="20"/>
      <c r="J295" s="20"/>
      <c r="K295" s="20"/>
      <c r="L295" s="20"/>
      <c r="M295" s="20"/>
      <c r="N295" s="20"/>
      <c r="O295" s="20"/>
      <c r="P295" s="20"/>
      <c r="Q295" s="20"/>
      <c r="R295" s="20"/>
      <c r="S295" s="15"/>
      <c r="T295" s="15"/>
      <c r="U295" s="15"/>
      <c r="V295" s="15"/>
      <c r="W295" s="15"/>
      <c r="X295" s="15"/>
      <c r="Y295" s="15"/>
      <c r="Z295" s="15"/>
      <c r="AA295" s="15"/>
    </row>
    <row r="296" spans="1:27" ht="409.6">
      <c r="A296" s="265">
        <v>46013</v>
      </c>
      <c r="B296" s="76" t="s">
        <v>51</v>
      </c>
      <c r="C296" s="20" t="s">
        <v>68</v>
      </c>
      <c r="D296" s="20" t="s">
        <v>19</v>
      </c>
      <c r="E296" s="20" t="s">
        <v>467</v>
      </c>
      <c r="F296" s="95" t="s">
        <v>468</v>
      </c>
      <c r="G296" s="67" t="s">
        <v>469</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51</v>
      </c>
      <c r="C297" s="20"/>
      <c r="D297" s="20"/>
      <c r="E297" s="20"/>
      <c r="F297" s="20"/>
      <c r="G297" s="6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6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51</v>
      </c>
      <c r="C299" s="20"/>
      <c r="D299" s="20"/>
      <c r="E299" s="20"/>
      <c r="F299" s="20"/>
      <c r="G299" s="6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6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6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6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6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16</v>
      </c>
      <c r="C304" s="20"/>
      <c r="D304" s="20"/>
      <c r="E304" s="20"/>
      <c r="F304" s="20"/>
      <c r="G304" s="6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6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6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16</v>
      </c>
      <c r="C307" s="20"/>
      <c r="D307" s="20"/>
      <c r="E307" s="20"/>
      <c r="F307" s="20"/>
      <c r="G307" s="6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16</v>
      </c>
      <c r="C308" s="20"/>
      <c r="D308" s="20"/>
      <c r="E308" s="20"/>
      <c r="F308" s="20"/>
      <c r="G308" s="6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6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46014</v>
      </c>
      <c r="B310" s="76" t="s">
        <v>78</v>
      </c>
      <c r="C310" s="20"/>
      <c r="D310" s="20"/>
      <c r="E310" s="20"/>
      <c r="F310" s="20"/>
      <c r="G310" s="6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67"/>
      <c r="H311" s="55" t="s">
        <v>22</v>
      </c>
      <c r="I311" s="20"/>
      <c r="J311" s="20"/>
      <c r="K311" s="20"/>
      <c r="L311" s="20"/>
      <c r="M311" s="20"/>
      <c r="N311" s="20"/>
      <c r="O311" s="20"/>
      <c r="P311" s="20"/>
      <c r="Q311" s="20"/>
      <c r="R311" s="20"/>
      <c r="S311" s="15"/>
      <c r="T311" s="15"/>
      <c r="U311" s="15"/>
      <c r="V311" s="15"/>
      <c r="W311" s="15"/>
      <c r="X311" s="15"/>
      <c r="Y311" s="15"/>
      <c r="Z311" s="15"/>
      <c r="AA311" s="15"/>
    </row>
    <row r="312" spans="1:27" ht="52.8">
      <c r="A312" s="266"/>
      <c r="B312" s="76" t="s">
        <v>78</v>
      </c>
      <c r="C312" s="20" t="s">
        <v>68</v>
      </c>
      <c r="D312" s="20" t="s">
        <v>19</v>
      </c>
      <c r="E312" s="20" t="s">
        <v>470</v>
      </c>
      <c r="F312" s="20"/>
      <c r="G312" s="67" t="s">
        <v>471</v>
      </c>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78</v>
      </c>
      <c r="C313" s="20"/>
      <c r="D313" s="20"/>
      <c r="E313" s="78"/>
      <c r="F313" s="78"/>
      <c r="G313" s="6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6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6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67"/>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6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6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6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6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6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6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6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46015</v>
      </c>
      <c r="B324" s="76" t="s">
        <v>51</v>
      </c>
      <c r="C324" s="20" t="s">
        <v>18</v>
      </c>
      <c r="D324" s="20" t="s">
        <v>19</v>
      </c>
      <c r="E324" s="20" t="s">
        <v>472</v>
      </c>
      <c r="F324" s="20"/>
      <c r="G324" s="67" t="s">
        <v>473</v>
      </c>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6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67"/>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51</v>
      </c>
      <c r="C327" s="20"/>
      <c r="D327" s="20"/>
      <c r="E327" s="20"/>
      <c r="F327" s="20"/>
      <c r="G327" s="6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6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6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6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6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67"/>
      <c r="H333" s="55" t="s">
        <v>34</v>
      </c>
      <c r="I333" s="20"/>
      <c r="J333" s="20"/>
      <c r="K333" s="20"/>
      <c r="L333" s="20"/>
      <c r="M333" s="20"/>
      <c r="N333" s="20"/>
      <c r="O333" s="20"/>
      <c r="P333" s="20"/>
      <c r="Q333" s="20"/>
      <c r="R333" s="20"/>
      <c r="S333" s="15"/>
      <c r="T333" s="15"/>
      <c r="U333" s="15"/>
      <c r="V333" s="15"/>
      <c r="W333" s="15"/>
      <c r="X333" s="15"/>
      <c r="Y333" s="15"/>
      <c r="Z333" s="15"/>
      <c r="AA333" s="15"/>
    </row>
    <row r="334" spans="1:27" ht="79.2">
      <c r="A334" s="266"/>
      <c r="B334" s="76" t="s">
        <v>78</v>
      </c>
      <c r="C334" s="20" t="s">
        <v>154</v>
      </c>
      <c r="D334" s="20" t="s">
        <v>19</v>
      </c>
      <c r="E334" s="20"/>
      <c r="F334" s="20"/>
      <c r="G334" s="67" t="s">
        <v>474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51</v>
      </c>
      <c r="C335" s="20"/>
      <c r="D335" s="20"/>
      <c r="E335" s="20"/>
      <c r="F335" s="20"/>
      <c r="G335" s="67"/>
      <c r="H335" s="55" t="s">
        <v>36</v>
      </c>
      <c r="I335" s="20"/>
      <c r="J335" s="20"/>
      <c r="K335" s="20"/>
      <c r="L335" s="20"/>
      <c r="M335" s="20"/>
      <c r="N335" s="20"/>
      <c r="O335" s="20"/>
      <c r="P335" s="20"/>
      <c r="Q335" s="20"/>
      <c r="R335" s="20"/>
      <c r="S335" s="15"/>
      <c r="T335" s="15"/>
      <c r="U335" s="15"/>
      <c r="V335" s="15"/>
      <c r="W335" s="15"/>
      <c r="X335" s="15"/>
      <c r="Y335" s="15"/>
      <c r="Z335" s="15"/>
      <c r="AA335" s="15"/>
    </row>
    <row r="336" spans="1:27" ht="92.4">
      <c r="A336" s="266"/>
      <c r="B336" s="76" t="s">
        <v>78</v>
      </c>
      <c r="C336" s="20" t="s">
        <v>44</v>
      </c>
      <c r="D336" s="20" t="s">
        <v>19</v>
      </c>
      <c r="E336" s="20" t="s">
        <v>449</v>
      </c>
      <c r="F336" s="20"/>
      <c r="G336" s="67" t="s">
        <v>475</v>
      </c>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67"/>
      <c r="H337" s="62" t="s">
        <v>38</v>
      </c>
      <c r="I337" s="20"/>
      <c r="J337" s="20"/>
      <c r="K337" s="20"/>
      <c r="L337" s="20"/>
      <c r="M337" s="20"/>
      <c r="N337" s="20"/>
      <c r="O337" s="20"/>
      <c r="P337" s="20"/>
      <c r="Q337" s="20"/>
      <c r="R337" s="20"/>
      <c r="S337" s="15"/>
      <c r="T337" s="15"/>
      <c r="U337" s="15"/>
      <c r="V337" s="15"/>
      <c r="W337" s="15"/>
      <c r="X337" s="15"/>
      <c r="Y337" s="15"/>
      <c r="Z337" s="15"/>
      <c r="AA337" s="15"/>
    </row>
    <row r="338" spans="1:27" ht="66">
      <c r="A338" s="265">
        <v>46016</v>
      </c>
      <c r="B338" s="76" t="s">
        <v>16</v>
      </c>
      <c r="C338" s="20" t="s">
        <v>68</v>
      </c>
      <c r="D338" s="20" t="s">
        <v>19</v>
      </c>
      <c r="E338" s="20" t="s">
        <v>476</v>
      </c>
      <c r="F338" s="20"/>
      <c r="G338" s="67" t="s">
        <v>477</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16</v>
      </c>
      <c r="C339" s="20"/>
      <c r="D339" s="20"/>
      <c r="E339" s="20"/>
      <c r="F339" s="20"/>
      <c r="G339" s="67"/>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16</v>
      </c>
      <c r="C340" s="20"/>
      <c r="D340" s="20"/>
      <c r="E340" s="20"/>
      <c r="F340" s="20"/>
      <c r="G340" s="67"/>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16</v>
      </c>
      <c r="C341" s="20"/>
      <c r="D341" s="20"/>
      <c r="E341" s="20"/>
      <c r="F341" s="20"/>
      <c r="G341" s="67"/>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16</v>
      </c>
      <c r="C342" s="20"/>
      <c r="D342" s="20"/>
      <c r="E342" s="20"/>
      <c r="F342" s="20"/>
      <c r="G342" s="67"/>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16</v>
      </c>
      <c r="C343" s="20"/>
      <c r="D343" s="20"/>
      <c r="E343" s="20"/>
      <c r="F343" s="20"/>
      <c r="G343" s="67"/>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16</v>
      </c>
      <c r="C344" s="20"/>
      <c r="D344" s="20"/>
      <c r="E344" s="20"/>
      <c r="F344" s="20"/>
      <c r="G344" s="67"/>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16</v>
      </c>
      <c r="C345" s="20"/>
      <c r="D345" s="20"/>
      <c r="E345" s="20"/>
      <c r="F345" s="20"/>
      <c r="G345" s="67"/>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16</v>
      </c>
      <c r="C346" s="20"/>
      <c r="D346" s="20"/>
      <c r="E346" s="20"/>
      <c r="F346" s="20"/>
      <c r="G346" s="67"/>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67"/>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67"/>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67"/>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67"/>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67"/>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46017</v>
      </c>
      <c r="B352" s="76" t="s">
        <v>16</v>
      </c>
      <c r="C352" s="20"/>
      <c r="D352" s="20"/>
      <c r="E352" s="20"/>
      <c r="F352" s="20"/>
      <c r="G352" s="67"/>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16</v>
      </c>
      <c r="C353" s="20"/>
      <c r="D353" s="20"/>
      <c r="E353" s="20"/>
      <c r="F353" s="20"/>
      <c r="G353" s="67"/>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16</v>
      </c>
      <c r="C354" s="20"/>
      <c r="D354" s="20"/>
      <c r="E354" s="20"/>
      <c r="F354" s="20"/>
      <c r="G354" s="67"/>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16</v>
      </c>
      <c r="C355" s="20"/>
      <c r="D355" s="20"/>
      <c r="E355" s="20"/>
      <c r="F355" s="20"/>
      <c r="G355" s="67"/>
      <c r="H355" s="55" t="s">
        <v>25</v>
      </c>
      <c r="I355" s="20"/>
      <c r="J355" s="20"/>
      <c r="K355" s="20"/>
      <c r="L355" s="20"/>
      <c r="M355" s="20"/>
      <c r="N355" s="20"/>
      <c r="O355" s="20"/>
      <c r="P355" s="20"/>
      <c r="Q355" s="20"/>
      <c r="R355" s="20"/>
      <c r="S355" s="15"/>
      <c r="T355" s="15"/>
      <c r="U355" s="15"/>
      <c r="V355" s="15"/>
      <c r="W355" s="15"/>
      <c r="X355" s="15"/>
      <c r="Y355" s="15"/>
      <c r="Z355" s="15"/>
      <c r="AA355" s="15"/>
    </row>
    <row r="356" spans="1:27" ht="39.6">
      <c r="A356" s="266"/>
      <c r="B356" s="76" t="s">
        <v>16</v>
      </c>
      <c r="C356" s="20" t="s">
        <v>18</v>
      </c>
      <c r="D356" s="20" t="s">
        <v>19</v>
      </c>
      <c r="E356" s="20" t="s">
        <v>165</v>
      </c>
      <c r="F356" s="20"/>
      <c r="G356" s="67" t="s">
        <v>478</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16</v>
      </c>
      <c r="C357" s="20"/>
      <c r="D357" s="20"/>
      <c r="E357" s="20"/>
      <c r="F357" s="20"/>
      <c r="G357" s="67"/>
      <c r="H357" s="55" t="s">
        <v>27</v>
      </c>
      <c r="I357" s="20"/>
      <c r="J357" s="20"/>
      <c r="K357" s="20"/>
      <c r="L357" s="20"/>
      <c r="M357" s="20"/>
      <c r="N357" s="20"/>
      <c r="O357" s="20"/>
      <c r="P357" s="20"/>
      <c r="Q357" s="20"/>
      <c r="R357" s="20"/>
      <c r="S357" s="15"/>
      <c r="T357" s="15"/>
      <c r="U357" s="15"/>
      <c r="V357" s="15"/>
      <c r="W357" s="15"/>
      <c r="X357" s="15"/>
      <c r="Y357" s="15"/>
      <c r="Z357" s="15"/>
      <c r="AA357" s="15"/>
    </row>
    <row r="358" spans="1:27" ht="79.2">
      <c r="A358" s="266"/>
      <c r="B358" s="76" t="s">
        <v>16</v>
      </c>
      <c r="C358" s="20" t="s">
        <v>18</v>
      </c>
      <c r="D358" s="20" t="s">
        <v>19</v>
      </c>
      <c r="E358" s="20" t="s">
        <v>479</v>
      </c>
      <c r="F358" s="20"/>
      <c r="G358" s="67" t="s">
        <v>480</v>
      </c>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16</v>
      </c>
      <c r="C359" s="20"/>
      <c r="D359" s="20"/>
      <c r="E359" s="20"/>
      <c r="F359" s="20"/>
      <c r="G359" s="67"/>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16</v>
      </c>
      <c r="C360" s="20"/>
      <c r="D360" s="20"/>
      <c r="E360" s="20"/>
      <c r="F360" s="20"/>
      <c r="G360" s="67"/>
      <c r="H360" s="55" t="s">
        <v>30</v>
      </c>
      <c r="I360" s="20"/>
      <c r="J360" s="20"/>
      <c r="K360" s="20"/>
      <c r="L360" s="20"/>
      <c r="M360" s="20"/>
      <c r="N360" s="20"/>
      <c r="O360" s="20"/>
      <c r="P360" s="20"/>
      <c r="Q360" s="20"/>
      <c r="R360" s="20"/>
      <c r="S360" s="15"/>
      <c r="T360" s="15"/>
      <c r="U360" s="15"/>
      <c r="V360" s="15"/>
      <c r="W360" s="15"/>
      <c r="X360" s="15"/>
      <c r="Y360" s="15"/>
      <c r="Z360" s="15"/>
      <c r="AA360" s="15"/>
    </row>
    <row r="361" spans="1:27" ht="118.8">
      <c r="A361" s="266"/>
      <c r="B361" s="76" t="s">
        <v>78</v>
      </c>
      <c r="C361" s="20" t="s">
        <v>68</v>
      </c>
      <c r="D361" s="20" t="s">
        <v>19</v>
      </c>
      <c r="E361" s="20" t="s">
        <v>481</v>
      </c>
      <c r="F361" s="20"/>
      <c r="G361" s="67" t="s">
        <v>482</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67"/>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67"/>
      <c r="H363" s="55" t="s">
        <v>36</v>
      </c>
      <c r="I363" s="20"/>
      <c r="J363" s="20"/>
      <c r="K363" s="20"/>
      <c r="L363" s="20"/>
      <c r="M363" s="20"/>
      <c r="N363" s="20"/>
      <c r="O363" s="20"/>
      <c r="P363" s="20"/>
      <c r="Q363" s="20"/>
      <c r="R363" s="20"/>
      <c r="S363" s="15"/>
      <c r="T363" s="15"/>
      <c r="U363" s="15"/>
      <c r="V363" s="15"/>
      <c r="W363" s="15"/>
      <c r="X363" s="15"/>
      <c r="Y363" s="15"/>
      <c r="Z363" s="15"/>
      <c r="AA363" s="15"/>
    </row>
    <row r="364" spans="1:27" ht="39.6">
      <c r="A364" s="266"/>
      <c r="B364" s="76" t="s">
        <v>78</v>
      </c>
      <c r="C364" s="20" t="s">
        <v>18</v>
      </c>
      <c r="D364" s="20" t="s">
        <v>19</v>
      </c>
      <c r="E364" s="20"/>
      <c r="F364" s="20"/>
      <c r="G364" s="67" t="s">
        <v>483</v>
      </c>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67"/>
      <c r="H365" s="62" t="s">
        <v>38</v>
      </c>
      <c r="I365" s="20"/>
      <c r="J365" s="20"/>
      <c r="K365" s="20"/>
      <c r="L365" s="20"/>
      <c r="M365" s="20"/>
      <c r="N365" s="20"/>
      <c r="O365" s="20"/>
      <c r="P365" s="20"/>
      <c r="Q365" s="20"/>
      <c r="R365" s="20"/>
      <c r="S365" s="15"/>
      <c r="T365" s="15"/>
      <c r="U365" s="15"/>
      <c r="V365" s="15"/>
      <c r="W365" s="15"/>
      <c r="X365" s="15"/>
      <c r="Y365" s="15"/>
      <c r="Z365" s="15"/>
      <c r="AA365" s="15"/>
    </row>
    <row r="366" spans="1:27" ht="39.6">
      <c r="A366" s="265">
        <v>46018</v>
      </c>
      <c r="B366" s="76" t="s">
        <v>78</v>
      </c>
      <c r="C366" s="20" t="s">
        <v>18</v>
      </c>
      <c r="D366" s="20" t="s">
        <v>19</v>
      </c>
      <c r="E366" s="20"/>
      <c r="F366" s="20"/>
      <c r="G366" s="67" t="s">
        <v>484</v>
      </c>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67"/>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67"/>
      <c r="H368" s="55" t="s">
        <v>24</v>
      </c>
      <c r="I368" s="20"/>
      <c r="J368" s="20"/>
      <c r="K368" s="20"/>
      <c r="L368" s="20"/>
      <c r="M368" s="20"/>
      <c r="N368" s="20"/>
      <c r="O368" s="20"/>
      <c r="P368" s="20"/>
      <c r="Q368" s="20"/>
      <c r="R368" s="20"/>
      <c r="S368" s="15"/>
      <c r="T368" s="15"/>
      <c r="U368" s="15"/>
      <c r="V368" s="15"/>
      <c r="W368" s="15"/>
      <c r="X368" s="15"/>
      <c r="Y368" s="15"/>
      <c r="Z368" s="15"/>
      <c r="AA368" s="15"/>
    </row>
    <row r="369" spans="1:27" ht="52.8">
      <c r="A369" s="266"/>
      <c r="B369" s="76" t="s">
        <v>78</v>
      </c>
      <c r="C369" s="20" t="s">
        <v>18</v>
      </c>
      <c r="D369" s="20" t="s">
        <v>19</v>
      </c>
      <c r="E369" s="20"/>
      <c r="F369" s="20"/>
      <c r="G369" s="67" t="s">
        <v>485</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67"/>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67"/>
      <c r="H371" s="55" t="s">
        <v>27</v>
      </c>
      <c r="I371" s="20"/>
      <c r="J371" s="20"/>
      <c r="K371" s="20"/>
      <c r="L371" s="20"/>
      <c r="M371" s="20"/>
      <c r="N371" s="20"/>
      <c r="O371" s="20"/>
      <c r="P371" s="20"/>
      <c r="Q371" s="20"/>
      <c r="R371" s="20"/>
      <c r="S371" s="15"/>
      <c r="T371" s="15"/>
      <c r="U371" s="15"/>
      <c r="V371" s="15"/>
      <c r="W371" s="15"/>
      <c r="X371" s="15"/>
      <c r="Y371" s="15"/>
      <c r="Z371" s="15"/>
      <c r="AA371" s="15"/>
    </row>
    <row r="372" spans="1:27" ht="26.4">
      <c r="A372" s="266"/>
      <c r="B372" s="76" t="s">
        <v>78</v>
      </c>
      <c r="C372" s="20" t="s">
        <v>68</v>
      </c>
      <c r="D372" s="20" t="s">
        <v>19</v>
      </c>
      <c r="E372" s="20" t="s">
        <v>486</v>
      </c>
      <c r="F372" s="20"/>
      <c r="G372" s="67" t="s">
        <v>303</v>
      </c>
      <c r="H372" s="55" t="s">
        <v>28</v>
      </c>
      <c r="I372" s="20"/>
      <c r="J372" s="20"/>
      <c r="K372" s="20"/>
      <c r="L372" s="20"/>
      <c r="M372" s="20"/>
      <c r="N372" s="20"/>
      <c r="O372" s="20"/>
      <c r="P372" s="20"/>
      <c r="Q372" s="20"/>
      <c r="R372" s="20"/>
      <c r="S372" s="15"/>
      <c r="T372" s="15"/>
      <c r="U372" s="15"/>
      <c r="V372" s="15"/>
      <c r="W372" s="15"/>
      <c r="X372" s="15"/>
      <c r="Y372" s="15"/>
      <c r="Z372" s="15"/>
      <c r="AA372" s="15"/>
    </row>
    <row r="373" spans="1:27" ht="79.2">
      <c r="A373" s="266"/>
      <c r="B373" s="76" t="s">
        <v>78</v>
      </c>
      <c r="C373" s="20" t="s">
        <v>44</v>
      </c>
      <c r="D373" s="20" t="s">
        <v>19</v>
      </c>
      <c r="E373" s="20" t="s">
        <v>449</v>
      </c>
      <c r="F373" s="20"/>
      <c r="G373" s="67" t="s">
        <v>487</v>
      </c>
      <c r="H373" s="55" t="s">
        <v>29</v>
      </c>
      <c r="I373" s="20"/>
      <c r="J373" s="20"/>
      <c r="K373" s="20"/>
      <c r="L373" s="20"/>
      <c r="M373" s="20"/>
      <c r="N373" s="20"/>
      <c r="O373" s="20"/>
      <c r="P373" s="20"/>
      <c r="Q373" s="20"/>
      <c r="R373" s="20"/>
      <c r="S373" s="15"/>
      <c r="T373" s="15"/>
      <c r="U373" s="15"/>
      <c r="V373" s="15"/>
      <c r="W373" s="15"/>
      <c r="X373" s="15"/>
      <c r="Y373" s="15"/>
      <c r="Z373" s="15"/>
      <c r="AA373" s="15"/>
    </row>
    <row r="374" spans="1:27" ht="250.8">
      <c r="A374" s="266"/>
      <c r="B374" s="76" t="s">
        <v>78</v>
      </c>
      <c r="C374" s="20" t="s">
        <v>18</v>
      </c>
      <c r="D374" s="20" t="s">
        <v>19</v>
      </c>
      <c r="E374" s="20"/>
      <c r="F374" s="20"/>
      <c r="G374" s="67" t="s">
        <v>488</v>
      </c>
      <c r="H374" s="55" t="s">
        <v>30</v>
      </c>
      <c r="I374" s="20"/>
      <c r="J374" s="20"/>
      <c r="K374" s="20"/>
      <c r="L374" s="20"/>
      <c r="M374" s="20"/>
      <c r="N374" s="20"/>
      <c r="O374" s="20"/>
      <c r="P374" s="20"/>
      <c r="Q374" s="20"/>
      <c r="R374" s="20"/>
      <c r="S374" s="15"/>
      <c r="T374" s="15"/>
      <c r="U374" s="15"/>
      <c r="V374" s="15"/>
      <c r="W374" s="15"/>
      <c r="X374" s="15"/>
      <c r="Y374" s="15"/>
      <c r="Z374" s="15"/>
      <c r="AA374" s="15"/>
    </row>
    <row r="375" spans="1:27" ht="409.2">
      <c r="A375" s="266"/>
      <c r="B375" s="76" t="s">
        <v>78</v>
      </c>
      <c r="C375" s="20" t="s">
        <v>154</v>
      </c>
      <c r="D375" s="20" t="s">
        <v>19</v>
      </c>
      <c r="E375" s="20"/>
      <c r="F375" s="20"/>
      <c r="G375" s="67" t="s">
        <v>489</v>
      </c>
      <c r="H375" s="55" t="s">
        <v>34</v>
      </c>
      <c r="I375" s="20"/>
      <c r="J375" s="20"/>
      <c r="K375" s="20"/>
      <c r="L375" s="20"/>
      <c r="M375" s="20"/>
      <c r="N375" s="20"/>
      <c r="O375" s="20"/>
      <c r="P375" s="20"/>
      <c r="Q375" s="20"/>
      <c r="R375" s="20"/>
      <c r="S375" s="15"/>
      <c r="T375" s="15"/>
      <c r="U375" s="15"/>
      <c r="V375" s="15"/>
      <c r="W375" s="15"/>
      <c r="X375" s="15"/>
      <c r="Y375" s="15"/>
      <c r="Z375" s="15"/>
      <c r="AA375" s="15"/>
    </row>
    <row r="376" spans="1:27" ht="184.8">
      <c r="A376" s="266"/>
      <c r="B376" s="76" t="s">
        <v>78</v>
      </c>
      <c r="C376" s="20" t="s">
        <v>68</v>
      </c>
      <c r="D376" s="20" t="s">
        <v>19</v>
      </c>
      <c r="E376" s="20" t="s">
        <v>490</v>
      </c>
      <c r="F376" s="20"/>
      <c r="G376" s="67" t="s">
        <v>491</v>
      </c>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67"/>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67"/>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67"/>
      <c r="H379" s="62" t="s">
        <v>38</v>
      </c>
      <c r="I379" s="20"/>
      <c r="J379" s="20"/>
      <c r="K379" s="20"/>
      <c r="L379" s="20"/>
      <c r="M379" s="20"/>
      <c r="N379" s="20"/>
      <c r="O379" s="20"/>
      <c r="P379" s="20"/>
      <c r="Q379" s="20"/>
      <c r="R379" s="20"/>
      <c r="S379" s="15"/>
      <c r="T379" s="15"/>
      <c r="U379" s="15"/>
      <c r="V379" s="15"/>
      <c r="W379" s="15"/>
      <c r="X379" s="15"/>
      <c r="Y379" s="15"/>
      <c r="Z379" s="15"/>
      <c r="AA379" s="15"/>
    </row>
    <row r="380" spans="1:27" ht="79.2">
      <c r="A380" s="265">
        <v>46019</v>
      </c>
      <c r="B380" s="76" t="s">
        <v>78</v>
      </c>
      <c r="C380" s="20" t="s">
        <v>18</v>
      </c>
      <c r="D380" s="20" t="s">
        <v>19</v>
      </c>
      <c r="E380" s="20"/>
      <c r="F380" s="20"/>
      <c r="G380" s="67" t="s">
        <v>492</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18.8">
      <c r="A381" s="266"/>
      <c r="B381" s="76" t="s">
        <v>78</v>
      </c>
      <c r="C381" s="20" t="s">
        <v>18</v>
      </c>
      <c r="D381" s="20" t="s">
        <v>19</v>
      </c>
      <c r="E381" s="20"/>
      <c r="F381" s="20"/>
      <c r="G381" s="67" t="s">
        <v>493</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67"/>
      <c r="H382" s="55" t="s">
        <v>24</v>
      </c>
      <c r="I382" s="20"/>
      <c r="J382" s="20"/>
      <c r="K382" s="20"/>
      <c r="L382" s="20"/>
      <c r="M382" s="20"/>
      <c r="N382" s="20"/>
      <c r="O382" s="20"/>
      <c r="P382" s="20"/>
      <c r="Q382" s="20"/>
      <c r="R382" s="20"/>
      <c r="S382" s="15"/>
      <c r="T382" s="15"/>
      <c r="U382" s="15"/>
      <c r="V382" s="15"/>
      <c r="W382" s="15"/>
      <c r="X382" s="15"/>
      <c r="Y382" s="15"/>
      <c r="Z382" s="15"/>
      <c r="AA382" s="15"/>
    </row>
    <row r="383" spans="1:27" ht="79.2">
      <c r="A383" s="266"/>
      <c r="B383" s="76" t="s">
        <v>78</v>
      </c>
      <c r="C383" s="20" t="s">
        <v>18</v>
      </c>
      <c r="D383" s="20" t="s">
        <v>19</v>
      </c>
      <c r="E383" s="20"/>
      <c r="F383" s="20"/>
      <c r="G383" s="67" t="s">
        <v>494</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67"/>
      <c r="H384" s="55" t="s">
        <v>26</v>
      </c>
      <c r="I384" s="20"/>
      <c r="J384" s="20"/>
      <c r="K384" s="20"/>
      <c r="L384" s="20"/>
      <c r="M384" s="20"/>
      <c r="N384" s="20"/>
      <c r="O384" s="20"/>
      <c r="P384" s="20"/>
      <c r="Q384" s="20"/>
      <c r="R384" s="20"/>
      <c r="S384" s="15"/>
      <c r="T384" s="15"/>
      <c r="U384" s="15"/>
      <c r="V384" s="15"/>
      <c r="W384" s="15"/>
      <c r="X384" s="15"/>
      <c r="Y384" s="15"/>
      <c r="Z384" s="15"/>
      <c r="AA384" s="15"/>
    </row>
    <row r="385" spans="1:27" ht="52.8">
      <c r="A385" s="266"/>
      <c r="B385" s="76" t="s">
        <v>78</v>
      </c>
      <c r="C385" s="20" t="s">
        <v>68</v>
      </c>
      <c r="D385" s="20" t="s">
        <v>19</v>
      </c>
      <c r="E385" s="20" t="s">
        <v>495</v>
      </c>
      <c r="F385" s="20"/>
      <c r="G385" s="67" t="s">
        <v>496</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67"/>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67"/>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t="s">
        <v>18</v>
      </c>
      <c r="D388" s="20" t="s">
        <v>19</v>
      </c>
      <c r="E388" s="20"/>
      <c r="F388" s="20"/>
      <c r="G388" s="67" t="s">
        <v>497</v>
      </c>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67"/>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67"/>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67"/>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67"/>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67"/>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46020</v>
      </c>
      <c r="B394" s="76" t="s">
        <v>78</v>
      </c>
      <c r="C394" s="20"/>
      <c r="D394" s="20"/>
      <c r="E394" s="20"/>
      <c r="F394" s="20"/>
      <c r="G394" s="67"/>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67"/>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67"/>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67"/>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67"/>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67"/>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67"/>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67"/>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67"/>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67"/>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67"/>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67"/>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67"/>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67"/>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46021</v>
      </c>
      <c r="B408" s="76" t="s">
        <v>78</v>
      </c>
      <c r="C408" s="20"/>
      <c r="D408" s="50"/>
      <c r="E408" s="50"/>
      <c r="F408" s="50"/>
      <c r="G408" s="67"/>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67"/>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67"/>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67"/>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67"/>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67"/>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67"/>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67"/>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67"/>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78</v>
      </c>
      <c r="C417" s="20"/>
      <c r="D417" s="50"/>
      <c r="E417" s="50"/>
      <c r="F417" s="50"/>
      <c r="G417" s="67"/>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v>
      </c>
      <c r="C418" s="20"/>
      <c r="D418" s="50"/>
      <c r="E418" s="50"/>
      <c r="F418" s="50"/>
      <c r="G418" s="67"/>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67"/>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v>
      </c>
      <c r="C420" s="20"/>
      <c r="D420" s="50"/>
      <c r="E420" s="50"/>
      <c r="F420" s="50"/>
      <c r="G420" s="67"/>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v>
      </c>
      <c r="C421" s="20"/>
      <c r="D421" s="50"/>
      <c r="E421" s="50"/>
      <c r="F421" s="50"/>
      <c r="G421" s="67"/>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46022</v>
      </c>
      <c r="B422" s="76" t="s">
        <v>78</v>
      </c>
      <c r="C422" s="20"/>
      <c r="D422" s="50"/>
      <c r="E422" s="50"/>
      <c r="F422" s="50"/>
      <c r="G422" s="67"/>
      <c r="H422" s="61" t="s">
        <v>17</v>
      </c>
      <c r="I422" s="15"/>
      <c r="J422" s="15"/>
      <c r="K422" s="15"/>
      <c r="L422" s="15"/>
      <c r="M422" s="15"/>
      <c r="N422" s="15"/>
      <c r="O422" s="15"/>
      <c r="P422" s="15"/>
      <c r="Q422" s="15"/>
      <c r="R422" s="15"/>
      <c r="S422" s="15"/>
      <c r="T422" s="15"/>
      <c r="U422" s="15"/>
      <c r="V422" s="15"/>
      <c r="W422" s="15"/>
      <c r="X422" s="15"/>
      <c r="Y422" s="15"/>
      <c r="Z422" s="15"/>
      <c r="AA422" s="15"/>
    </row>
    <row r="423" spans="1:27" ht="13.2">
      <c r="A423" s="266"/>
      <c r="B423" s="76" t="s">
        <v>78</v>
      </c>
      <c r="C423" s="20"/>
      <c r="D423" s="50"/>
      <c r="E423" s="50"/>
      <c r="F423" s="50"/>
      <c r="G423" s="67"/>
      <c r="H423" s="55" t="s">
        <v>22</v>
      </c>
      <c r="I423" s="15"/>
      <c r="J423" s="15"/>
      <c r="K423" s="15"/>
      <c r="L423" s="15"/>
      <c r="M423" s="15"/>
      <c r="N423" s="15"/>
      <c r="O423" s="15"/>
      <c r="P423" s="15"/>
      <c r="Q423" s="15"/>
      <c r="R423" s="15"/>
      <c r="S423" s="15"/>
      <c r="T423" s="15"/>
      <c r="U423" s="15"/>
      <c r="V423" s="15"/>
      <c r="W423" s="15"/>
      <c r="X423" s="15"/>
      <c r="Y423" s="15"/>
      <c r="Z423" s="15"/>
      <c r="AA423" s="15"/>
    </row>
    <row r="424" spans="1:27" ht="13.2">
      <c r="A424" s="266"/>
      <c r="B424" s="76" t="s">
        <v>78</v>
      </c>
      <c r="C424" s="20"/>
      <c r="D424" s="50"/>
      <c r="E424" s="50"/>
      <c r="F424" s="50"/>
      <c r="G424" s="67"/>
      <c r="H424" s="55" t="s">
        <v>24</v>
      </c>
      <c r="I424" s="15"/>
      <c r="J424" s="15"/>
      <c r="K424" s="15"/>
      <c r="L424" s="15"/>
      <c r="M424" s="15"/>
      <c r="N424" s="15"/>
      <c r="O424" s="15"/>
      <c r="P424" s="15"/>
      <c r="Q424" s="15"/>
      <c r="R424" s="15"/>
      <c r="S424" s="15"/>
      <c r="T424" s="15"/>
      <c r="U424" s="15"/>
      <c r="V424" s="15"/>
      <c r="W424" s="15"/>
      <c r="X424" s="15"/>
      <c r="Y424" s="15"/>
      <c r="Z424" s="15"/>
      <c r="AA424" s="15"/>
    </row>
    <row r="425" spans="1:27" ht="13.2">
      <c r="A425" s="266"/>
      <c r="B425" s="76" t="s">
        <v>78</v>
      </c>
      <c r="C425" s="20"/>
      <c r="D425" s="50"/>
      <c r="E425" s="50"/>
      <c r="F425" s="50"/>
      <c r="G425" s="67"/>
      <c r="H425" s="55" t="s">
        <v>25</v>
      </c>
      <c r="I425" s="15"/>
      <c r="J425" s="15"/>
      <c r="K425" s="15"/>
      <c r="L425" s="15"/>
      <c r="M425" s="15"/>
      <c r="N425" s="15"/>
      <c r="O425" s="15"/>
      <c r="P425" s="15"/>
      <c r="Q425" s="15"/>
      <c r="R425" s="15"/>
      <c r="S425" s="15"/>
      <c r="T425" s="15"/>
      <c r="U425" s="15"/>
      <c r="V425" s="15"/>
      <c r="W425" s="15"/>
      <c r="X425" s="15"/>
      <c r="Y425" s="15"/>
      <c r="Z425" s="15"/>
      <c r="AA425" s="15"/>
    </row>
    <row r="426" spans="1:27" ht="13.2">
      <c r="A426" s="266"/>
      <c r="B426" s="76" t="s">
        <v>78</v>
      </c>
      <c r="C426" s="20"/>
      <c r="D426" s="50"/>
      <c r="E426" s="50"/>
      <c r="F426" s="50"/>
      <c r="G426" s="67"/>
      <c r="H426" s="55" t="s">
        <v>26</v>
      </c>
      <c r="I426" s="15"/>
      <c r="J426" s="15"/>
      <c r="K426" s="15"/>
      <c r="L426" s="15"/>
      <c r="M426" s="15"/>
      <c r="N426" s="15"/>
      <c r="O426" s="15"/>
      <c r="P426" s="15"/>
      <c r="Q426" s="15"/>
      <c r="R426" s="15"/>
      <c r="S426" s="15"/>
      <c r="T426" s="15"/>
      <c r="U426" s="15"/>
      <c r="V426" s="15"/>
      <c r="W426" s="15"/>
      <c r="X426" s="15"/>
      <c r="Y426" s="15"/>
      <c r="Z426" s="15"/>
      <c r="AA426" s="15"/>
    </row>
    <row r="427" spans="1:27" ht="13.2">
      <c r="A427" s="266"/>
      <c r="B427" s="76" t="s">
        <v>78</v>
      </c>
      <c r="C427" s="20"/>
      <c r="D427" s="50"/>
      <c r="E427" s="50"/>
      <c r="F427" s="50"/>
      <c r="G427" s="67"/>
      <c r="H427" s="55" t="s">
        <v>27</v>
      </c>
      <c r="I427" s="15"/>
      <c r="J427" s="15"/>
      <c r="K427" s="15"/>
      <c r="L427" s="15"/>
      <c r="M427" s="15"/>
      <c r="N427" s="15"/>
      <c r="O427" s="15"/>
      <c r="P427" s="15"/>
      <c r="Q427" s="15"/>
      <c r="R427" s="15"/>
      <c r="S427" s="15"/>
      <c r="T427" s="15"/>
      <c r="U427" s="15"/>
      <c r="V427" s="15"/>
      <c r="W427" s="15"/>
      <c r="X427" s="15"/>
      <c r="Y427" s="15"/>
      <c r="Z427" s="15"/>
      <c r="AA427" s="15"/>
    </row>
    <row r="428" spans="1:27" ht="13.2">
      <c r="A428" s="266"/>
      <c r="B428" s="76" t="s">
        <v>78</v>
      </c>
      <c r="C428" s="20"/>
      <c r="D428" s="50"/>
      <c r="E428" s="50"/>
      <c r="F428" s="50"/>
      <c r="G428" s="67"/>
      <c r="H428" s="55" t="s">
        <v>28</v>
      </c>
      <c r="I428" s="15"/>
      <c r="J428" s="15"/>
      <c r="K428" s="15"/>
      <c r="L428" s="15"/>
      <c r="M428" s="15"/>
      <c r="N428" s="15"/>
      <c r="O428" s="15"/>
      <c r="P428" s="15"/>
      <c r="Q428" s="15"/>
      <c r="R428" s="15"/>
      <c r="S428" s="15"/>
      <c r="T428" s="15"/>
      <c r="U428" s="15"/>
      <c r="V428" s="15"/>
      <c r="W428" s="15"/>
      <c r="X428" s="15"/>
      <c r="Y428" s="15"/>
      <c r="Z428" s="15"/>
      <c r="AA428" s="15"/>
    </row>
    <row r="429" spans="1:27" ht="13.2">
      <c r="A429" s="266"/>
      <c r="B429" s="76" t="s">
        <v>78</v>
      </c>
      <c r="C429" s="20"/>
      <c r="D429" s="50"/>
      <c r="E429" s="50"/>
      <c r="F429" s="50"/>
      <c r="G429" s="67"/>
      <c r="H429" s="55" t="s">
        <v>29</v>
      </c>
      <c r="I429" s="15"/>
      <c r="J429" s="15"/>
      <c r="K429" s="15"/>
      <c r="L429" s="15"/>
      <c r="M429" s="15"/>
      <c r="N429" s="15"/>
      <c r="O429" s="15"/>
      <c r="P429" s="15"/>
      <c r="Q429" s="15"/>
      <c r="R429" s="15"/>
      <c r="S429" s="15"/>
      <c r="T429" s="15"/>
      <c r="U429" s="15"/>
      <c r="V429" s="15"/>
      <c r="W429" s="15"/>
      <c r="X429" s="15"/>
      <c r="Y429" s="15"/>
      <c r="Z429" s="15"/>
      <c r="AA429" s="15"/>
    </row>
    <row r="430" spans="1:27" ht="13.2">
      <c r="A430" s="266"/>
      <c r="B430" s="76" t="s">
        <v>78</v>
      </c>
      <c r="C430" s="20"/>
      <c r="D430" s="50"/>
      <c r="E430" s="50"/>
      <c r="F430" s="50"/>
      <c r="G430" s="67"/>
      <c r="H430" s="55" t="s">
        <v>30</v>
      </c>
      <c r="I430" s="15"/>
      <c r="J430" s="15"/>
      <c r="K430" s="15"/>
      <c r="L430" s="15"/>
      <c r="M430" s="15"/>
      <c r="N430" s="15"/>
      <c r="O430" s="15"/>
      <c r="P430" s="15"/>
      <c r="Q430" s="15"/>
      <c r="R430" s="15"/>
      <c r="S430" s="15"/>
      <c r="T430" s="15"/>
      <c r="U430" s="15"/>
      <c r="V430" s="15"/>
      <c r="W430" s="15"/>
      <c r="X430" s="15"/>
      <c r="Y430" s="15"/>
      <c r="Z430" s="15"/>
      <c r="AA430" s="15"/>
    </row>
    <row r="431" spans="1:27" ht="13.2">
      <c r="A431" s="266"/>
      <c r="B431" s="76" t="s">
        <v>78</v>
      </c>
      <c r="C431" s="20"/>
      <c r="D431" s="50"/>
      <c r="E431" s="50"/>
      <c r="F431" s="50"/>
      <c r="G431" s="67"/>
      <c r="H431" s="55" t="s">
        <v>34</v>
      </c>
      <c r="I431" s="15"/>
      <c r="J431" s="15"/>
      <c r="K431" s="15"/>
      <c r="L431" s="15"/>
      <c r="M431" s="15"/>
      <c r="N431" s="15"/>
      <c r="O431" s="15"/>
      <c r="P431" s="15"/>
      <c r="Q431" s="15"/>
      <c r="R431" s="15"/>
      <c r="S431" s="15"/>
      <c r="T431" s="15"/>
      <c r="U431" s="15"/>
      <c r="V431" s="15"/>
      <c r="W431" s="15"/>
      <c r="X431" s="15"/>
      <c r="Y431" s="15"/>
      <c r="Z431" s="15"/>
      <c r="AA431" s="15"/>
    </row>
    <row r="432" spans="1:27" ht="13.2">
      <c r="A432" s="266"/>
      <c r="B432" s="76" t="s">
        <v>78</v>
      </c>
      <c r="C432" s="20"/>
      <c r="D432" s="50"/>
      <c r="E432" s="50"/>
      <c r="F432" s="50"/>
      <c r="G432" s="67"/>
      <c r="H432" s="55" t="s">
        <v>35</v>
      </c>
      <c r="I432" s="15"/>
      <c r="J432" s="15"/>
      <c r="K432" s="15"/>
      <c r="L432" s="15"/>
      <c r="M432" s="15"/>
      <c r="N432" s="15"/>
      <c r="O432" s="15"/>
      <c r="P432" s="15"/>
      <c r="Q432" s="15"/>
      <c r="R432" s="15"/>
      <c r="S432" s="15"/>
      <c r="T432" s="15"/>
      <c r="U432" s="15"/>
      <c r="V432" s="15"/>
      <c r="W432" s="15"/>
      <c r="X432" s="15"/>
      <c r="Y432" s="15"/>
      <c r="Z432" s="15"/>
      <c r="AA432" s="15"/>
    </row>
    <row r="433" spans="1:27" ht="13.2">
      <c r="A433" s="266"/>
      <c r="B433" s="76" t="s">
        <v>78</v>
      </c>
      <c r="C433" s="20"/>
      <c r="D433" s="50"/>
      <c r="E433" s="50"/>
      <c r="F433" s="50"/>
      <c r="G433" s="67"/>
      <c r="H433" s="55" t="s">
        <v>36</v>
      </c>
      <c r="I433" s="15"/>
      <c r="J433" s="15"/>
      <c r="K433" s="15"/>
      <c r="L433" s="15"/>
      <c r="M433" s="15"/>
      <c r="N433" s="15"/>
      <c r="O433" s="15"/>
      <c r="P433" s="15"/>
      <c r="Q433" s="15"/>
      <c r="R433" s="15"/>
      <c r="S433" s="15"/>
      <c r="T433" s="15"/>
      <c r="U433" s="15"/>
      <c r="V433" s="15"/>
      <c r="W433" s="15"/>
      <c r="X433" s="15"/>
      <c r="Y433" s="15"/>
      <c r="Z433" s="15"/>
      <c r="AA433" s="15"/>
    </row>
    <row r="434" spans="1:27" ht="13.2">
      <c r="A434" s="266"/>
      <c r="B434" s="76" t="s">
        <v>78</v>
      </c>
      <c r="C434" s="20"/>
      <c r="D434" s="50"/>
      <c r="E434" s="50"/>
      <c r="F434" s="50"/>
      <c r="G434" s="67"/>
      <c r="H434" s="55" t="s">
        <v>37</v>
      </c>
      <c r="I434" s="15"/>
      <c r="J434" s="15"/>
      <c r="K434" s="15"/>
      <c r="L434" s="15"/>
      <c r="M434" s="15"/>
      <c r="N434" s="15"/>
      <c r="O434" s="15"/>
      <c r="P434" s="15"/>
      <c r="Q434" s="15"/>
      <c r="R434" s="15"/>
      <c r="S434" s="15"/>
      <c r="T434" s="15"/>
      <c r="U434" s="15"/>
      <c r="V434" s="15"/>
      <c r="W434" s="15"/>
      <c r="X434" s="15"/>
      <c r="Y434" s="15"/>
      <c r="Z434" s="15"/>
      <c r="AA434" s="15"/>
    </row>
    <row r="435" spans="1:27" ht="13.2">
      <c r="A435" s="267"/>
      <c r="B435" s="76" t="s">
        <v>78</v>
      </c>
      <c r="C435" s="20"/>
      <c r="D435" s="50"/>
      <c r="E435" s="50"/>
      <c r="F435" s="50"/>
      <c r="G435" s="67"/>
      <c r="H435" s="98" t="s">
        <v>38</v>
      </c>
      <c r="I435" s="15"/>
      <c r="J435" s="15"/>
      <c r="K435" s="15"/>
      <c r="L435" s="15"/>
      <c r="M435" s="15"/>
      <c r="N435" s="15"/>
      <c r="O435" s="15"/>
      <c r="P435" s="15"/>
      <c r="Q435" s="15"/>
      <c r="R435" s="15"/>
      <c r="S435" s="15"/>
      <c r="T435" s="15"/>
      <c r="U435" s="15"/>
      <c r="V435" s="15"/>
      <c r="W435" s="15"/>
      <c r="X435" s="15"/>
      <c r="Y435" s="15"/>
      <c r="Z435" s="15"/>
      <c r="AA435" s="15"/>
    </row>
  </sheetData>
  <autoFilter ref="A1:AA435" xr:uid="{00000000-0009-0000-0000-000004000000}"/>
  <customSheetViews>
    <customSheetView guid="{EE409CCF-41C7-4BE1-8A6A-F342F255A85B}" filter="1" showAutoFilter="1">
      <pageMargins left="0.7" right="0.7" top="0.75" bottom="0.75" header="0.3" footer="0.3"/>
      <autoFilter ref="A1:AA435" xr:uid="{10226E53-B53A-4EA0-9200-44D14B03A144}"/>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5" r:id="rId1" xr:uid="{00000000-0004-0000-0400-000000000000}"/>
    <hyperlink ref="F20" r:id="rId2" xr:uid="{00000000-0004-0000-0400-000001000000}"/>
    <hyperlink ref="F43" r:id="rId3" xr:uid="{00000000-0004-0000-0400-000002000000}"/>
    <hyperlink ref="F62" r:id="rId4" xr:uid="{00000000-0004-0000-0400-000003000000}"/>
    <hyperlink ref="F91" r:id="rId5" xr:uid="{00000000-0004-0000-0400-000004000000}"/>
    <hyperlink ref="E194" r:id="rId6" xr:uid="{00000000-0004-0000-0400-000005000000}"/>
    <hyperlink ref="E212" r:id="rId7" xr:uid="{00000000-0004-0000-0400-000006000000}"/>
    <hyperlink ref="E215" r:id="rId8" xr:uid="{00000000-0004-0000-0400-000007000000}"/>
    <hyperlink ref="F268" r:id="rId9" xr:uid="{00000000-0004-0000-0400-000008000000}"/>
    <hyperlink ref="F296" r:id="rId10" xr:uid="{00000000-0004-0000-0400-000009000000}"/>
  </hyperlinks>
  <pageMargins left="0.7" right="0.7" top="0.75" bottom="0.75" header="0.3" footer="0.3"/>
  <legacyDrawing r:id="rId11"/>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'Служебный лист 2'!$A$2:$A$15</xm:f>
          </x14:formula1>
          <xm:sqref>B2:B435</xm:sqref>
        </x14:dataValidation>
        <x14:dataValidation type="list" allowBlank="1" showErrorMessage="1" xr:uid="{00000000-0002-0000-0400-000001000000}">
          <x14:formula1>
            <xm:f>'Служебный лист 2'!$B$2:$B$22</xm:f>
          </x14:formula1>
          <xm:sqref>C2:C435</xm:sqref>
        </x14:dataValidation>
        <x14:dataValidation type="list" allowBlank="1" showErrorMessage="1" xr:uid="{00000000-0002-0000-0400-000002000000}">
          <x14:formula1>
            <xm:f>'Служебный лист'!$C$2:$C$1000</xm:f>
          </x14:formula1>
          <xm:sqref>D2:D435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2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45962</v>
      </c>
      <c r="B2" s="76" t="s">
        <v>78</v>
      </c>
      <c r="C2" s="20"/>
      <c r="D2" s="20"/>
      <c r="E2" s="20"/>
      <c r="F2" s="20"/>
      <c r="G2" s="17"/>
      <c r="H2" s="19" t="s">
        <v>17</v>
      </c>
      <c r="I2" s="20"/>
      <c r="J2" s="20"/>
      <c r="K2" s="20"/>
      <c r="L2" s="20"/>
      <c r="M2" s="20"/>
      <c r="N2" s="20"/>
      <c r="O2" s="20"/>
      <c r="P2" s="50"/>
      <c r="Q2" s="20"/>
      <c r="R2" s="15">
        <f>COUNTBLANK(B:B)</f>
        <v>1048155</v>
      </c>
      <c r="S2" s="15"/>
      <c r="T2" s="15"/>
      <c r="U2" s="15"/>
      <c r="V2" s="15"/>
      <c r="W2" s="15"/>
      <c r="X2" s="15"/>
      <c r="Y2" s="15"/>
      <c r="Z2" s="15"/>
      <c r="AA2" s="15"/>
    </row>
    <row r="3" spans="1:27" ht="66">
      <c r="A3" s="266"/>
      <c r="B3" s="76" t="s">
        <v>78</v>
      </c>
      <c r="C3" s="20" t="s">
        <v>54</v>
      </c>
      <c r="D3" s="20"/>
      <c r="E3" s="20"/>
      <c r="F3" s="20"/>
      <c r="G3" s="69" t="s">
        <v>498</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26.4">
      <c r="A10" s="266"/>
      <c r="B10" s="76" t="s">
        <v>16</v>
      </c>
      <c r="C10" s="20" t="s">
        <v>18</v>
      </c>
      <c r="D10" s="20" t="s">
        <v>19</v>
      </c>
      <c r="E10" s="15" t="s">
        <v>499</v>
      </c>
      <c r="F10" s="20"/>
      <c r="G10" s="99" t="s">
        <v>500</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16</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51</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51</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51</v>
      </c>
      <c r="C14" s="20" t="s">
        <v>68</v>
      </c>
      <c r="D14" s="20" t="s">
        <v>19</v>
      </c>
      <c r="E14" s="15"/>
      <c r="F14" s="20"/>
      <c r="G14" s="100" t="s">
        <v>501</v>
      </c>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51</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45963</v>
      </c>
      <c r="B16" s="76" t="s">
        <v>78</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79.2">
      <c r="A19" s="266"/>
      <c r="B19" s="16" t="s">
        <v>78</v>
      </c>
      <c r="C19" s="17" t="s">
        <v>41</v>
      </c>
      <c r="D19" s="17" t="s">
        <v>31</v>
      </c>
      <c r="E19" s="17" t="s">
        <v>502</v>
      </c>
      <c r="F19" s="17"/>
      <c r="G19" s="69" t="s">
        <v>503</v>
      </c>
      <c r="H19" s="17" t="s">
        <v>25</v>
      </c>
      <c r="I19" s="17"/>
      <c r="J19" s="17"/>
      <c r="K19" s="17"/>
      <c r="L19" s="17"/>
      <c r="M19" s="17"/>
      <c r="N19" s="17"/>
      <c r="O19" s="17"/>
      <c r="P19" s="44"/>
      <c r="Q19" s="17"/>
      <c r="R19" s="22"/>
      <c r="S19" s="22"/>
      <c r="T19" s="22"/>
      <c r="U19" s="22"/>
      <c r="V19" s="22"/>
      <c r="W19" s="22"/>
      <c r="X19" s="22"/>
      <c r="Y19" s="22"/>
      <c r="Z19" s="22"/>
      <c r="AA19" s="22"/>
    </row>
    <row r="20" spans="1:27" ht="26.4">
      <c r="A20" s="266"/>
      <c r="B20" s="76" t="s">
        <v>78</v>
      </c>
      <c r="C20" s="20" t="s">
        <v>18</v>
      </c>
      <c r="D20" s="20" t="s">
        <v>19</v>
      </c>
      <c r="E20" s="20"/>
      <c r="F20" s="20"/>
      <c r="G20" s="69" t="s">
        <v>504</v>
      </c>
      <c r="H20" s="20" t="s">
        <v>26</v>
      </c>
      <c r="I20" s="20"/>
      <c r="J20" s="20"/>
      <c r="K20" s="20"/>
      <c r="L20" s="20"/>
      <c r="M20" s="20"/>
      <c r="N20" s="20"/>
      <c r="O20" s="20"/>
      <c r="P20" s="35"/>
      <c r="Q20" s="20"/>
      <c r="R20" s="15"/>
      <c r="S20" s="15"/>
      <c r="T20" s="15"/>
      <c r="U20" s="15"/>
      <c r="V20" s="15"/>
      <c r="W20" s="15"/>
      <c r="X20" s="15"/>
      <c r="Y20" s="15"/>
      <c r="Z20" s="15"/>
      <c r="AA20" s="15"/>
    </row>
    <row r="21" spans="1:27" ht="171.6">
      <c r="A21" s="266"/>
      <c r="B21" s="76" t="s">
        <v>78</v>
      </c>
      <c r="C21" s="20" t="s">
        <v>41</v>
      </c>
      <c r="D21" s="20" t="s">
        <v>92</v>
      </c>
      <c r="E21" s="20"/>
      <c r="F21" s="20"/>
      <c r="G21" s="69" t="s">
        <v>505</v>
      </c>
      <c r="H21" s="20" t="s">
        <v>27</v>
      </c>
      <c r="I21" s="20"/>
      <c r="J21" s="20"/>
      <c r="K21" s="20"/>
      <c r="L21" s="20"/>
      <c r="M21" s="20"/>
      <c r="N21" s="20"/>
      <c r="O21" s="20"/>
      <c r="P21" s="35"/>
      <c r="Q21" s="20"/>
      <c r="R21" s="15"/>
      <c r="S21" s="15"/>
      <c r="T21" s="15"/>
      <c r="U21" s="15"/>
      <c r="V21" s="15"/>
      <c r="W21" s="15"/>
      <c r="X21" s="15"/>
      <c r="Y21" s="15"/>
      <c r="Z21" s="15"/>
      <c r="AA21" s="15"/>
    </row>
    <row r="22" spans="1:27" ht="39.6">
      <c r="A22" s="266"/>
      <c r="B22" s="76" t="s">
        <v>78</v>
      </c>
      <c r="C22" s="20" t="s">
        <v>41</v>
      </c>
      <c r="D22" s="20" t="s">
        <v>19</v>
      </c>
      <c r="E22" s="20"/>
      <c r="F22" s="20"/>
      <c r="G22" s="69" t="s">
        <v>506</v>
      </c>
      <c r="H22" s="20" t="s">
        <v>28</v>
      </c>
      <c r="I22" s="20"/>
      <c r="J22" s="20"/>
      <c r="K22" s="20"/>
      <c r="L22" s="20"/>
      <c r="M22" s="20"/>
      <c r="N22" s="20"/>
      <c r="O22" s="20"/>
      <c r="P22" s="35"/>
      <c r="Q22" s="20"/>
      <c r="R22" s="15"/>
      <c r="S22" s="15"/>
      <c r="T22" s="15"/>
      <c r="U22" s="15"/>
      <c r="V22" s="15"/>
      <c r="W22" s="15"/>
      <c r="X22" s="15"/>
      <c r="Y22" s="15"/>
      <c r="Z22" s="15"/>
      <c r="AA22" s="15"/>
    </row>
    <row r="23" spans="1:27" ht="66">
      <c r="A23" s="266"/>
      <c r="B23" s="76" t="s">
        <v>78</v>
      </c>
      <c r="C23" s="20" t="s">
        <v>41</v>
      </c>
      <c r="D23" s="20" t="s">
        <v>19</v>
      </c>
      <c r="E23" s="20"/>
      <c r="F23" s="20"/>
      <c r="G23" s="69" t="s">
        <v>507</v>
      </c>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78</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16</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16</v>
      </c>
      <c r="C27" s="20"/>
      <c r="D27" s="20"/>
      <c r="E27" s="20"/>
      <c r="F27" s="20"/>
      <c r="G27" s="17"/>
      <c r="H27" s="25" t="s">
        <v>36</v>
      </c>
      <c r="I27" s="20"/>
      <c r="J27" s="20"/>
      <c r="K27" s="20"/>
      <c r="L27" s="20"/>
      <c r="M27" s="20"/>
      <c r="N27" s="20"/>
      <c r="O27" s="20"/>
      <c r="P27" s="35"/>
      <c r="Q27" s="20"/>
      <c r="R27" s="15"/>
      <c r="S27" s="15"/>
      <c r="T27" s="15"/>
      <c r="U27" s="15"/>
      <c r="V27" s="15"/>
      <c r="W27" s="15"/>
      <c r="X27" s="15"/>
      <c r="Y27" s="15"/>
      <c r="Z27" s="15"/>
      <c r="AA27" s="15"/>
    </row>
    <row r="28" spans="1:27" ht="39.6">
      <c r="A28" s="266"/>
      <c r="B28" s="76" t="s">
        <v>16</v>
      </c>
      <c r="C28" s="20" t="s">
        <v>18</v>
      </c>
      <c r="D28" s="20" t="s">
        <v>19</v>
      </c>
      <c r="E28" s="20" t="s">
        <v>499</v>
      </c>
      <c r="F28" s="20"/>
      <c r="G28" s="69" t="s">
        <v>508</v>
      </c>
      <c r="H28" s="25" t="s">
        <v>37</v>
      </c>
      <c r="I28" s="20"/>
      <c r="J28" s="20"/>
      <c r="K28" s="20"/>
      <c r="L28" s="20"/>
      <c r="M28" s="20"/>
      <c r="N28" s="20"/>
      <c r="O28" s="20"/>
      <c r="P28" s="35"/>
      <c r="Q28" s="20"/>
      <c r="R28" s="15"/>
      <c r="S28" s="15"/>
      <c r="T28" s="15"/>
      <c r="U28" s="15"/>
      <c r="V28" s="15"/>
      <c r="W28" s="15"/>
      <c r="X28" s="15"/>
      <c r="Y28" s="15"/>
      <c r="Z28" s="15"/>
      <c r="AA28" s="15"/>
    </row>
    <row r="29" spans="1:27" ht="52.8">
      <c r="A29" s="267"/>
      <c r="B29" s="76" t="s">
        <v>16</v>
      </c>
      <c r="C29" s="20" t="s">
        <v>18</v>
      </c>
      <c r="D29" s="20" t="s">
        <v>19</v>
      </c>
      <c r="E29" s="20" t="s">
        <v>509</v>
      </c>
      <c r="F29" s="20"/>
      <c r="G29" s="69" t="s">
        <v>510</v>
      </c>
      <c r="H29" s="25" t="s">
        <v>38</v>
      </c>
      <c r="I29" s="20"/>
      <c r="J29" s="20"/>
      <c r="K29" s="20"/>
      <c r="L29" s="20"/>
      <c r="M29" s="20"/>
      <c r="N29" s="20"/>
      <c r="O29" s="20"/>
      <c r="P29" s="35"/>
      <c r="Q29" s="20"/>
      <c r="R29" s="15"/>
      <c r="S29" s="15"/>
      <c r="T29" s="15"/>
      <c r="U29" s="15"/>
      <c r="V29" s="15"/>
      <c r="W29" s="15"/>
      <c r="X29" s="15"/>
      <c r="Y29" s="15"/>
      <c r="Z29" s="15"/>
      <c r="AA29" s="15"/>
    </row>
    <row r="30" spans="1:27" ht="13.2">
      <c r="A30" s="265">
        <v>45964</v>
      </c>
      <c r="B30" s="76" t="s">
        <v>51</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51</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51</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16</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v>
      </c>
      <c r="C40" s="20" t="s">
        <v>18</v>
      </c>
      <c r="D40" s="20" t="s">
        <v>19</v>
      </c>
      <c r="E40" s="20"/>
      <c r="F40" s="76"/>
      <c r="G40" s="73" t="s">
        <v>511</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16</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26.4">
      <c r="A42" s="266"/>
      <c r="B42" s="76" t="s">
        <v>16</v>
      </c>
      <c r="C42" s="20" t="s">
        <v>18</v>
      </c>
      <c r="D42" s="20" t="s">
        <v>19</v>
      </c>
      <c r="E42" s="20"/>
      <c r="F42" s="20"/>
      <c r="G42" s="69" t="s">
        <v>512</v>
      </c>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16</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45965</v>
      </c>
      <c r="B44" s="76" t="s">
        <v>51</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51</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39.6">
      <c r="A48" s="266"/>
      <c r="B48" s="76" t="s">
        <v>78</v>
      </c>
      <c r="C48" s="20" t="s">
        <v>18</v>
      </c>
      <c r="D48" s="20" t="s">
        <v>19</v>
      </c>
      <c r="E48" s="20"/>
      <c r="F48" s="20"/>
      <c r="G48" s="69" t="s">
        <v>513</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18</v>
      </c>
      <c r="D49" s="20" t="s">
        <v>19</v>
      </c>
      <c r="E49" s="83"/>
      <c r="F49" s="15"/>
      <c r="G49" s="69" t="s">
        <v>514</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16</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16</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16</v>
      </c>
      <c r="C55" s="20" t="s">
        <v>18</v>
      </c>
      <c r="D55" s="20" t="s">
        <v>19</v>
      </c>
      <c r="E55" s="20"/>
      <c r="F55" s="20"/>
      <c r="G55" s="69" t="s">
        <v>515</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16</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16</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45966</v>
      </c>
      <c r="B58" s="84" t="s">
        <v>51</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51</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51</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t="s">
        <v>68</v>
      </c>
      <c r="D61" s="20" t="s">
        <v>19</v>
      </c>
      <c r="E61" s="20"/>
      <c r="F61" s="20"/>
      <c r="G61" s="69" t="s">
        <v>516</v>
      </c>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t="s">
        <v>154</v>
      </c>
      <c r="D63" s="20" t="s">
        <v>19</v>
      </c>
      <c r="E63" s="20"/>
      <c r="F63" s="20"/>
      <c r="G63" s="73" t="s">
        <v>517</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16</v>
      </c>
      <c r="C67" s="20" t="s">
        <v>18</v>
      </c>
      <c r="D67" s="20" t="s">
        <v>19</v>
      </c>
      <c r="E67" s="20"/>
      <c r="F67" s="20"/>
      <c r="G67" s="73" t="s">
        <v>518</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16</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16</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16</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16</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45967</v>
      </c>
      <c r="B72" s="84" t="s">
        <v>78</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78</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78</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16</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16</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16</v>
      </c>
      <c r="C83" s="20" t="s">
        <v>18</v>
      </c>
      <c r="D83" s="20" t="s">
        <v>19</v>
      </c>
      <c r="E83" s="20"/>
      <c r="F83" s="20"/>
      <c r="G83" s="69" t="s">
        <v>519</v>
      </c>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16</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16</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45968</v>
      </c>
      <c r="B86" s="76" t="s">
        <v>51</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51</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51</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52.8">
      <c r="A89" s="266"/>
      <c r="B89" s="76" t="s">
        <v>78</v>
      </c>
      <c r="C89" s="20" t="s">
        <v>44</v>
      </c>
      <c r="D89" s="20" t="s">
        <v>19</v>
      </c>
      <c r="E89" s="20"/>
      <c r="F89" s="20"/>
      <c r="G89" s="69" t="s">
        <v>520</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16</v>
      </c>
      <c r="C94" s="20" t="s">
        <v>18</v>
      </c>
      <c r="D94" s="20" t="s">
        <v>19</v>
      </c>
      <c r="E94" s="20"/>
      <c r="F94" s="20"/>
      <c r="G94" s="17" t="s">
        <v>521</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16</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16</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16</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16</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16</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45969</v>
      </c>
      <c r="B100" s="76" t="s">
        <v>51</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51</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51</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51</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51</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51</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51</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51</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51</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51</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51</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51</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45970</v>
      </c>
      <c r="B114" s="76" t="s">
        <v>522</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522</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522</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522</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16</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16</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84.8">
      <c r="A120" s="266"/>
      <c r="B120" s="76" t="s">
        <v>16</v>
      </c>
      <c r="C120" s="20" t="s">
        <v>41</v>
      </c>
      <c r="D120" s="20" t="s">
        <v>19</v>
      </c>
      <c r="E120" s="20" t="s">
        <v>523</v>
      </c>
      <c r="F120" s="32" t="s">
        <v>524</v>
      </c>
      <c r="G120" s="69" t="s">
        <v>525</v>
      </c>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16</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16</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303.60000000000002">
      <c r="A123" s="266"/>
      <c r="B123" s="76" t="s">
        <v>16</v>
      </c>
      <c r="C123" s="20" t="s">
        <v>41</v>
      </c>
      <c r="D123" s="20" t="s">
        <v>19</v>
      </c>
      <c r="E123" s="20"/>
      <c r="F123" s="32" t="s">
        <v>526</v>
      </c>
      <c r="G123" s="69" t="s">
        <v>527</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16</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16</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16</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16</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45971</v>
      </c>
      <c r="B128" s="76" t="s">
        <v>78</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78</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78</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54</v>
      </c>
      <c r="D132" s="20" t="s">
        <v>19</v>
      </c>
      <c r="E132" s="20"/>
      <c r="F132" s="20"/>
      <c r="G132" s="73" t="s">
        <v>528</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26.4">
      <c r="A134" s="266"/>
      <c r="B134" s="76" t="s">
        <v>78</v>
      </c>
      <c r="C134" s="20" t="s">
        <v>54</v>
      </c>
      <c r="D134" s="20" t="s">
        <v>19</v>
      </c>
      <c r="E134" s="20"/>
      <c r="F134" s="20"/>
      <c r="G134" s="69" t="s">
        <v>529</v>
      </c>
      <c r="H134" s="35" t="s">
        <v>28</v>
      </c>
      <c r="I134" s="20"/>
      <c r="J134" s="20"/>
      <c r="K134" s="20"/>
      <c r="L134" s="20"/>
      <c r="M134" s="20"/>
      <c r="N134" s="20"/>
      <c r="O134" s="20"/>
      <c r="P134" s="20"/>
      <c r="Q134" s="20"/>
      <c r="R134" s="15"/>
      <c r="S134" s="15"/>
      <c r="T134" s="15"/>
      <c r="U134" s="15"/>
      <c r="V134" s="15"/>
      <c r="W134" s="15"/>
      <c r="X134" s="15"/>
      <c r="Y134" s="15"/>
      <c r="Z134" s="15"/>
      <c r="AA134" s="15"/>
    </row>
    <row r="135" spans="1:27" ht="211.2">
      <c r="A135" s="266"/>
      <c r="B135" s="76" t="s">
        <v>78</v>
      </c>
      <c r="C135" s="20" t="s">
        <v>41</v>
      </c>
      <c r="D135" s="20" t="s">
        <v>19</v>
      </c>
      <c r="E135" s="20"/>
      <c r="F135" s="20"/>
      <c r="G135" s="69" t="s">
        <v>530</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51</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51</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51</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51</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51</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343.2">
      <c r="A142" s="265">
        <v>45972</v>
      </c>
      <c r="B142" s="76" t="s">
        <v>531</v>
      </c>
      <c r="C142" s="20" t="s">
        <v>41</v>
      </c>
      <c r="D142" s="20" t="s">
        <v>19</v>
      </c>
      <c r="E142" s="20"/>
      <c r="F142" s="20"/>
      <c r="G142" s="69" t="s">
        <v>532</v>
      </c>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531</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531</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237.6">
      <c r="A145" s="266"/>
      <c r="B145" s="76" t="s">
        <v>78</v>
      </c>
      <c r="C145" s="20" t="s">
        <v>41</v>
      </c>
      <c r="D145" s="20" t="s">
        <v>19</v>
      </c>
      <c r="E145" s="20"/>
      <c r="F145" s="20"/>
      <c r="G145" s="69" t="s">
        <v>533</v>
      </c>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t="s">
        <v>68</v>
      </c>
      <c r="D146" s="20" t="s">
        <v>19</v>
      </c>
      <c r="E146" s="20"/>
      <c r="F146" s="20"/>
      <c r="G146" s="69" t="s">
        <v>534</v>
      </c>
      <c r="H146" s="35" t="s">
        <v>26</v>
      </c>
      <c r="I146" s="20"/>
      <c r="J146" s="20"/>
      <c r="K146" s="20"/>
      <c r="L146" s="20"/>
      <c r="M146" s="20"/>
      <c r="N146" s="20"/>
      <c r="O146" s="20"/>
      <c r="P146" s="20"/>
      <c r="Q146" s="20"/>
      <c r="R146" s="15"/>
      <c r="S146" s="15"/>
      <c r="T146" s="15"/>
      <c r="U146" s="15"/>
      <c r="V146" s="15"/>
      <c r="W146" s="15"/>
      <c r="X146" s="15"/>
      <c r="Y146" s="15"/>
      <c r="Z146" s="15"/>
      <c r="AA146" s="15"/>
    </row>
    <row r="147" spans="1:27" ht="26.4">
      <c r="A147" s="266"/>
      <c r="B147" s="76" t="s">
        <v>78</v>
      </c>
      <c r="C147" s="20" t="s">
        <v>41</v>
      </c>
      <c r="D147" s="20" t="s">
        <v>19</v>
      </c>
      <c r="E147" s="20" t="s">
        <v>535</v>
      </c>
      <c r="F147" s="20"/>
      <c r="G147" s="73" t="s">
        <v>536</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79.2">
      <c r="A151" s="266"/>
      <c r="B151" s="76" t="s">
        <v>16</v>
      </c>
      <c r="C151" s="20" t="s">
        <v>102</v>
      </c>
      <c r="D151" s="20" t="s">
        <v>19</v>
      </c>
      <c r="E151" s="20"/>
      <c r="F151" s="20"/>
      <c r="G151" s="69" t="s">
        <v>537</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16</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16</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16</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16</v>
      </c>
      <c r="C155" s="20" t="s">
        <v>18</v>
      </c>
      <c r="D155" s="20" t="s">
        <v>19</v>
      </c>
      <c r="E155" s="20"/>
      <c r="F155" s="20"/>
      <c r="G155" s="69" t="s">
        <v>538</v>
      </c>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45973</v>
      </c>
      <c r="B156" s="76" t="s">
        <v>51</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26.4">
      <c r="A160" s="266"/>
      <c r="B160" s="76" t="s">
        <v>78</v>
      </c>
      <c r="C160" s="20" t="s">
        <v>18</v>
      </c>
      <c r="D160" s="20" t="s">
        <v>19</v>
      </c>
      <c r="E160" s="20"/>
      <c r="F160" s="78"/>
      <c r="G160" s="69" t="s">
        <v>539</v>
      </c>
      <c r="H160" s="35" t="s">
        <v>26</v>
      </c>
      <c r="I160" s="20"/>
      <c r="J160" s="20"/>
      <c r="K160" s="20"/>
      <c r="L160" s="20"/>
      <c r="M160" s="20"/>
      <c r="N160" s="20"/>
      <c r="O160" s="20"/>
      <c r="P160" s="20"/>
      <c r="Q160" s="20"/>
      <c r="R160" s="15"/>
      <c r="S160" s="15"/>
      <c r="T160" s="15"/>
      <c r="U160" s="15"/>
      <c r="V160" s="15"/>
      <c r="W160" s="15"/>
      <c r="X160" s="15"/>
      <c r="Y160" s="15"/>
      <c r="Z160" s="15"/>
      <c r="AA160" s="15"/>
    </row>
    <row r="161" spans="1:27" ht="39.6">
      <c r="A161" s="266"/>
      <c r="B161" s="76" t="s">
        <v>78</v>
      </c>
      <c r="C161" s="20" t="s">
        <v>54</v>
      </c>
      <c r="D161" s="20" t="s">
        <v>19</v>
      </c>
      <c r="E161" s="20"/>
      <c r="F161" s="20"/>
      <c r="G161" s="69" t="s">
        <v>540</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84.8">
      <c r="A163" s="266"/>
      <c r="B163" s="76" t="s">
        <v>78</v>
      </c>
      <c r="C163" s="20" t="s">
        <v>541</v>
      </c>
      <c r="D163" s="20" t="s">
        <v>19</v>
      </c>
      <c r="E163" s="20"/>
      <c r="F163" s="20"/>
      <c r="G163" s="69" t="s">
        <v>542</v>
      </c>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16</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16</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39.6">
      <c r="A167" s="266"/>
      <c r="B167" s="76" t="s">
        <v>16</v>
      </c>
      <c r="C167" s="20" t="s">
        <v>18</v>
      </c>
      <c r="D167" s="20" t="s">
        <v>19</v>
      </c>
      <c r="E167" s="20"/>
      <c r="F167" s="20"/>
      <c r="G167" s="69" t="s">
        <v>543</v>
      </c>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16</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16</v>
      </c>
      <c r="C169" s="20" t="s">
        <v>41</v>
      </c>
      <c r="D169" s="20" t="s">
        <v>19</v>
      </c>
      <c r="E169" s="20"/>
      <c r="F169" s="20"/>
      <c r="G169" s="73" t="s">
        <v>544</v>
      </c>
      <c r="H169" s="38" t="s">
        <v>38</v>
      </c>
      <c r="I169" s="20"/>
      <c r="J169" s="20"/>
      <c r="K169" s="20"/>
      <c r="L169" s="20"/>
      <c r="M169" s="20"/>
      <c r="N169" s="20"/>
      <c r="O169" s="20"/>
      <c r="P169" s="20"/>
      <c r="Q169" s="20"/>
      <c r="R169" s="15"/>
      <c r="S169" s="15"/>
      <c r="T169" s="15"/>
      <c r="U169" s="15"/>
      <c r="V169" s="15"/>
      <c r="W169" s="15"/>
      <c r="X169" s="15"/>
      <c r="Y169" s="15"/>
      <c r="Z169" s="15"/>
      <c r="AA169" s="15"/>
    </row>
    <row r="170" spans="1:27" ht="105.6">
      <c r="A170" s="265">
        <v>45974</v>
      </c>
      <c r="B170" s="76" t="s">
        <v>78</v>
      </c>
      <c r="C170" s="20" t="s">
        <v>18</v>
      </c>
      <c r="D170" s="20" t="s">
        <v>19</v>
      </c>
      <c r="E170" s="20"/>
      <c r="F170" s="20"/>
      <c r="G170" s="69" t="s">
        <v>545</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71.6">
      <c r="A174" s="266"/>
      <c r="B174" s="76" t="s">
        <v>78</v>
      </c>
      <c r="C174" s="20" t="s">
        <v>41</v>
      </c>
      <c r="D174" s="20" t="s">
        <v>19</v>
      </c>
      <c r="E174" s="78"/>
      <c r="F174" s="78"/>
      <c r="G174" s="69" t="s">
        <v>546</v>
      </c>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t="s">
        <v>18</v>
      </c>
      <c r="D175" s="20" t="s">
        <v>19</v>
      </c>
      <c r="E175" s="20"/>
      <c r="F175" s="20"/>
      <c r="G175" s="69" t="s">
        <v>547</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18.8">
      <c r="A178" s="266"/>
      <c r="B178" s="76" t="s">
        <v>78</v>
      </c>
      <c r="C178" s="20" t="s">
        <v>41</v>
      </c>
      <c r="D178" s="20" t="s">
        <v>19</v>
      </c>
      <c r="E178" s="20"/>
      <c r="F178" s="20"/>
      <c r="G178" s="69" t="s">
        <v>548</v>
      </c>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16</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16</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66">
      <c r="A181" s="266"/>
      <c r="B181" s="76" t="s">
        <v>16</v>
      </c>
      <c r="C181" s="20" t="s">
        <v>18</v>
      </c>
      <c r="D181" s="20" t="s">
        <v>19</v>
      </c>
      <c r="E181" s="69"/>
      <c r="F181" s="20"/>
      <c r="G181" s="69" t="s">
        <v>549</v>
      </c>
      <c r="H181" s="50" t="s">
        <v>36</v>
      </c>
      <c r="I181" s="20"/>
      <c r="J181" s="20"/>
      <c r="K181" s="20"/>
      <c r="L181" s="20"/>
      <c r="M181" s="20"/>
      <c r="N181" s="20"/>
      <c r="O181" s="20"/>
      <c r="P181" s="20"/>
      <c r="Q181" s="20"/>
      <c r="R181" s="15"/>
      <c r="S181" s="15"/>
      <c r="T181" s="15"/>
      <c r="U181" s="15"/>
      <c r="V181" s="15"/>
      <c r="W181" s="15"/>
      <c r="X181" s="15"/>
      <c r="Y181" s="15"/>
      <c r="Z181" s="15"/>
      <c r="AA181" s="15"/>
    </row>
    <row r="182" spans="1:27" ht="26.4">
      <c r="A182" s="266"/>
      <c r="B182" s="76" t="s">
        <v>16</v>
      </c>
      <c r="C182" s="20" t="s">
        <v>18</v>
      </c>
      <c r="D182" s="20" t="s">
        <v>19</v>
      </c>
      <c r="E182" s="20"/>
      <c r="F182" s="20"/>
      <c r="G182" s="69" t="s">
        <v>550</v>
      </c>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16</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45975</v>
      </c>
      <c r="B184" s="16" t="s">
        <v>51</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51</v>
      </c>
      <c r="C185" s="20" t="s">
        <v>18</v>
      </c>
      <c r="D185" s="20" t="s">
        <v>19</v>
      </c>
      <c r="E185" s="20"/>
      <c r="F185" s="20"/>
      <c r="G185" s="101" t="s">
        <v>551</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51</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16</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16</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16</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16</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16</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16</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45976</v>
      </c>
      <c r="B198" s="76" t="s">
        <v>78</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78</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78</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78</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t="s">
        <v>18</v>
      </c>
      <c r="D206" s="20" t="s">
        <v>19</v>
      </c>
      <c r="E206" s="20"/>
      <c r="F206" s="20"/>
      <c r="G206" s="69" t="s">
        <v>552</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t="s">
        <v>18</v>
      </c>
      <c r="D208" s="20" t="s">
        <v>19</v>
      </c>
      <c r="E208" s="20"/>
      <c r="F208" s="20"/>
      <c r="G208" s="73" t="s">
        <v>553</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45977</v>
      </c>
      <c r="B212" s="76" t="s">
        <v>51</v>
      </c>
      <c r="C212" s="20" t="s">
        <v>18</v>
      </c>
      <c r="D212" s="20" t="s">
        <v>19</v>
      </c>
      <c r="E212" s="20"/>
      <c r="F212" s="20"/>
      <c r="G212" s="69" t="s">
        <v>554</v>
      </c>
      <c r="H212" s="55" t="s">
        <v>17</v>
      </c>
      <c r="I212" s="20"/>
      <c r="J212" s="20"/>
      <c r="K212" s="20"/>
      <c r="L212" s="20"/>
      <c r="M212" s="20"/>
      <c r="N212" s="20"/>
      <c r="O212" s="20"/>
      <c r="P212" s="20"/>
      <c r="Q212" s="20"/>
      <c r="R212" s="20"/>
      <c r="S212" s="15"/>
      <c r="T212" s="15"/>
      <c r="U212" s="15"/>
      <c r="V212" s="15"/>
      <c r="W212" s="15"/>
      <c r="X212" s="15"/>
      <c r="Y212" s="15"/>
      <c r="Z212" s="15"/>
      <c r="AA212" s="15"/>
    </row>
    <row r="213" spans="1:27" ht="92.4">
      <c r="A213" s="266"/>
      <c r="B213" s="76" t="s">
        <v>51</v>
      </c>
      <c r="C213" s="20" t="s">
        <v>18</v>
      </c>
      <c r="D213" s="20" t="s">
        <v>19</v>
      </c>
      <c r="E213" s="20"/>
      <c r="F213" s="20"/>
      <c r="G213" s="69" t="s">
        <v>555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52.8">
      <c r="A214" s="266"/>
      <c r="B214" s="76" t="s">
        <v>51</v>
      </c>
      <c r="C214" s="20" t="s">
        <v>18</v>
      </c>
      <c r="D214" s="20" t="s">
        <v>19</v>
      </c>
      <c r="E214" s="20"/>
      <c r="F214" s="20"/>
      <c r="G214" s="69" t="s">
        <v>556</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98">
      <c r="A217" s="266"/>
      <c r="B217" s="76" t="s">
        <v>78</v>
      </c>
      <c r="C217" s="20" t="s">
        <v>41</v>
      </c>
      <c r="D217" s="20" t="s">
        <v>92</v>
      </c>
      <c r="E217" s="102" t="s">
        <v>557</v>
      </c>
      <c r="F217" s="20"/>
      <c r="G217" s="69" t="s">
        <v>558</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51</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51</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45978</v>
      </c>
      <c r="B226" s="76" t="s">
        <v>51</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51</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51</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26.4">
      <c r="A230" s="266"/>
      <c r="B230" s="76" t="s">
        <v>78</v>
      </c>
      <c r="C230" s="20" t="s">
        <v>18</v>
      </c>
      <c r="D230" s="20" t="s">
        <v>19</v>
      </c>
      <c r="E230" s="20"/>
      <c r="F230" s="20"/>
      <c r="G230" s="69" t="s">
        <v>559</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92.4">
      <c r="A235" s="266"/>
      <c r="B235" s="76" t="s">
        <v>531</v>
      </c>
      <c r="C235" s="20" t="s">
        <v>44</v>
      </c>
      <c r="D235" s="20" t="s">
        <v>19</v>
      </c>
      <c r="E235" s="20"/>
      <c r="F235" s="20"/>
      <c r="G235" s="69" t="s">
        <v>560</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45.19999999999999">
      <c r="A236" s="266"/>
      <c r="B236" s="76" t="s">
        <v>531</v>
      </c>
      <c r="C236" s="20" t="s">
        <v>18</v>
      </c>
      <c r="D236" s="20" t="s">
        <v>19</v>
      </c>
      <c r="E236" s="20"/>
      <c r="F236" s="20"/>
      <c r="G236" s="69" t="s">
        <v>561</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531</v>
      </c>
      <c r="C237" s="20" t="s">
        <v>18</v>
      </c>
      <c r="D237" s="20" t="s">
        <v>19</v>
      </c>
      <c r="E237" s="20"/>
      <c r="F237" s="20"/>
      <c r="G237" s="69" t="s">
        <v>562</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531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531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39.6">
      <c r="A240" s="265">
        <v>45979</v>
      </c>
      <c r="B240" s="76" t="s">
        <v>78</v>
      </c>
      <c r="C240" s="20" t="s">
        <v>18</v>
      </c>
      <c r="D240" s="20" t="s">
        <v>19</v>
      </c>
      <c r="E240" s="20" t="s">
        <v>563</v>
      </c>
      <c r="F240" s="20"/>
      <c r="G240" s="69" t="s">
        <v>564</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78</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78</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92.4">
      <c r="A244" s="266"/>
      <c r="B244" s="76" t="s">
        <v>78</v>
      </c>
      <c r="C244" s="20" t="s">
        <v>44</v>
      </c>
      <c r="D244" s="20" t="s">
        <v>19</v>
      </c>
      <c r="E244" s="20"/>
      <c r="F244" s="20"/>
      <c r="G244" s="69" t="s">
        <v>565</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52.8">
      <c r="A249" s="266"/>
      <c r="B249" s="76" t="s">
        <v>16</v>
      </c>
      <c r="C249" s="20" t="s">
        <v>154</v>
      </c>
      <c r="D249" s="20" t="s">
        <v>19</v>
      </c>
      <c r="E249" s="20"/>
      <c r="F249" s="20"/>
      <c r="G249" s="69" t="s">
        <v>566</v>
      </c>
      <c r="H249" s="55" t="s">
        <v>34</v>
      </c>
      <c r="I249" s="20"/>
      <c r="J249" s="20"/>
      <c r="K249" s="20"/>
      <c r="L249" s="20"/>
      <c r="M249" s="20"/>
      <c r="N249" s="20"/>
      <c r="O249" s="20"/>
      <c r="P249" s="20"/>
      <c r="Q249" s="20"/>
      <c r="R249" s="20"/>
      <c r="S249" s="15"/>
      <c r="T249" s="15"/>
      <c r="U249" s="15"/>
      <c r="V249" s="15"/>
      <c r="W249" s="15"/>
      <c r="X249" s="15"/>
      <c r="Y249" s="15"/>
      <c r="Z249" s="15"/>
      <c r="AA249" s="15"/>
    </row>
    <row r="250" spans="1:27" ht="396">
      <c r="A250" s="266"/>
      <c r="B250" s="76" t="s">
        <v>16</v>
      </c>
      <c r="C250" s="20" t="s">
        <v>18</v>
      </c>
      <c r="D250" s="20" t="s">
        <v>19</v>
      </c>
      <c r="E250" s="20"/>
      <c r="F250" s="20"/>
      <c r="G250" s="69" t="s">
        <v>567</v>
      </c>
      <c r="H250" s="55" t="s">
        <v>35</v>
      </c>
      <c r="I250" s="20"/>
      <c r="J250" s="20"/>
      <c r="K250" s="20"/>
      <c r="L250" s="20"/>
      <c r="M250" s="20"/>
      <c r="N250" s="20"/>
      <c r="O250" s="20"/>
      <c r="P250" s="20"/>
      <c r="Q250" s="20"/>
      <c r="R250" s="20"/>
      <c r="S250" s="15"/>
      <c r="T250" s="15"/>
      <c r="U250" s="15"/>
      <c r="V250" s="15"/>
      <c r="W250" s="15"/>
      <c r="X250" s="15"/>
      <c r="Y250" s="15"/>
      <c r="Z250" s="15"/>
      <c r="AA250" s="15"/>
    </row>
    <row r="251" spans="1:27" ht="52.8">
      <c r="A251" s="266"/>
      <c r="B251" s="76" t="s">
        <v>16</v>
      </c>
      <c r="C251" s="20" t="s">
        <v>18</v>
      </c>
      <c r="D251" s="20" t="s">
        <v>19</v>
      </c>
      <c r="E251" s="20"/>
      <c r="F251" s="20"/>
      <c r="G251" s="69" t="s">
        <v>568</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16</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16</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39.6">
      <c r="A254" s="265">
        <v>45980</v>
      </c>
      <c r="B254" s="76" t="s">
        <v>78</v>
      </c>
      <c r="C254" s="20" t="s">
        <v>18</v>
      </c>
      <c r="D254" s="20" t="s">
        <v>19</v>
      </c>
      <c r="E254" s="20"/>
      <c r="F254" s="20"/>
      <c r="G254" s="69" t="s">
        <v>569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92.4">
      <c r="A255" s="266"/>
      <c r="B255" s="76" t="s">
        <v>78</v>
      </c>
      <c r="C255" s="20" t="s">
        <v>18</v>
      </c>
      <c r="D255" s="20" t="s">
        <v>19</v>
      </c>
      <c r="E255" s="20"/>
      <c r="F255" s="20"/>
      <c r="G255" s="69" t="s">
        <v>570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t="s">
        <v>18</v>
      </c>
      <c r="D256" s="20" t="s">
        <v>19</v>
      </c>
      <c r="E256" s="20"/>
      <c r="F256" s="17"/>
      <c r="G256" s="69" t="s">
        <v>571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75</v>
      </c>
      <c r="D260" s="20" t="s">
        <v>19</v>
      </c>
      <c r="E260" s="20"/>
      <c r="F260" s="20"/>
      <c r="G260" s="69" t="s">
        <v>572</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t="s">
        <v>18</v>
      </c>
      <c r="D262" s="20" t="s">
        <v>19</v>
      </c>
      <c r="E262" s="20"/>
      <c r="F262" s="20"/>
      <c r="G262" s="73" t="s">
        <v>573</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51</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45981</v>
      </c>
      <c r="B268" s="76" t="s">
        <v>522</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522</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522</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t="s">
        <v>54</v>
      </c>
      <c r="D274" s="20"/>
      <c r="E274" s="20"/>
      <c r="F274" s="20"/>
      <c r="G274" s="16" t="s">
        <v>574</v>
      </c>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t="s">
        <v>75</v>
      </c>
      <c r="D276" s="20" t="s">
        <v>19</v>
      </c>
      <c r="E276" s="20"/>
      <c r="F276" s="20"/>
      <c r="G276" s="16" t="s">
        <v>575</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51</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26.4">
      <c r="A278" s="266"/>
      <c r="B278" s="76" t="s">
        <v>51</v>
      </c>
      <c r="C278" s="20" t="s">
        <v>18</v>
      </c>
      <c r="D278" s="20" t="s">
        <v>19</v>
      </c>
      <c r="E278" s="20"/>
      <c r="F278" s="20"/>
      <c r="G278" s="69" t="s">
        <v>576</v>
      </c>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51</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51</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51</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26.4">
      <c r="A282" s="265">
        <v>45982</v>
      </c>
      <c r="B282" s="76" t="s">
        <v>51</v>
      </c>
      <c r="C282" s="20" t="s">
        <v>18</v>
      </c>
      <c r="D282" s="20" t="s">
        <v>19</v>
      </c>
      <c r="E282" s="20"/>
      <c r="F282" s="20"/>
      <c r="G282" s="69" t="s">
        <v>577</v>
      </c>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51</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51</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316.8">
      <c r="A285" s="266"/>
      <c r="B285" s="76" t="s">
        <v>78</v>
      </c>
      <c r="C285" s="20" t="s">
        <v>54</v>
      </c>
      <c r="D285" s="20" t="s">
        <v>19</v>
      </c>
      <c r="E285" s="20"/>
      <c r="F285" s="20"/>
      <c r="G285" s="17" t="s">
        <v>578</v>
      </c>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79.2">
      <c r="A289" s="266"/>
      <c r="B289" s="76" t="s">
        <v>78</v>
      </c>
      <c r="C289" s="20" t="s">
        <v>68</v>
      </c>
      <c r="D289" s="20"/>
      <c r="E289" s="20"/>
      <c r="F289" s="20"/>
      <c r="G289" s="17" t="s">
        <v>579</v>
      </c>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16</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16</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16</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05.6">
      <c r="A294" s="266"/>
      <c r="B294" s="76" t="s">
        <v>16</v>
      </c>
      <c r="C294" s="20" t="s">
        <v>18</v>
      </c>
      <c r="D294" s="20" t="s">
        <v>19</v>
      </c>
      <c r="E294" s="20"/>
      <c r="F294" s="20"/>
      <c r="G294" s="69" t="s">
        <v>580</v>
      </c>
      <c r="H294" s="55" t="s">
        <v>37</v>
      </c>
      <c r="I294" s="20"/>
      <c r="J294" s="20"/>
      <c r="K294" s="20"/>
      <c r="L294" s="20"/>
      <c r="M294" s="20"/>
      <c r="N294" s="20"/>
      <c r="O294" s="20"/>
      <c r="P294" s="20"/>
      <c r="Q294" s="20"/>
      <c r="R294" s="20"/>
      <c r="S294" s="15"/>
      <c r="T294" s="15"/>
      <c r="U294" s="15"/>
      <c r="V294" s="15"/>
      <c r="W294" s="15"/>
      <c r="X294" s="15"/>
      <c r="Y294" s="15"/>
      <c r="Z294" s="15"/>
      <c r="AA294" s="15"/>
    </row>
    <row r="295" spans="1:27" ht="66">
      <c r="A295" s="267"/>
      <c r="B295" s="76" t="s">
        <v>16</v>
      </c>
      <c r="C295" s="20" t="s">
        <v>102</v>
      </c>
      <c r="D295" s="20" t="s">
        <v>19</v>
      </c>
      <c r="E295" s="20"/>
      <c r="F295" s="32" t="s">
        <v>581</v>
      </c>
      <c r="G295" s="69" t="s">
        <v>582</v>
      </c>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45983</v>
      </c>
      <c r="B296" s="76" t="s">
        <v>78</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16</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16</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16</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369.6">
      <c r="A308" s="266"/>
      <c r="B308" s="76" t="s">
        <v>16</v>
      </c>
      <c r="C308" s="20" t="s">
        <v>41</v>
      </c>
      <c r="D308" s="20" t="s">
        <v>19</v>
      </c>
      <c r="E308" s="20"/>
      <c r="F308" s="20" t="s">
        <v>583</v>
      </c>
      <c r="G308" s="69" t="s">
        <v>584</v>
      </c>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45984</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78</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78</v>
      </c>
      <c r="C313" s="20"/>
      <c r="D313" s="20"/>
      <c r="E313" s="78"/>
      <c r="F313" s="78"/>
      <c r="G313" s="1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16</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16</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66">
      <c r="A320" s="266"/>
      <c r="B320" s="76" t="s">
        <v>16</v>
      </c>
      <c r="C320" s="20" t="s">
        <v>18</v>
      </c>
      <c r="D320" s="20" t="s">
        <v>19</v>
      </c>
      <c r="E320" s="20"/>
      <c r="F320" s="20"/>
      <c r="G320" s="69" t="s">
        <v>585</v>
      </c>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16</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05.6">
      <c r="A322" s="266"/>
      <c r="B322" s="76" t="s">
        <v>16</v>
      </c>
      <c r="C322" s="20" t="s">
        <v>18</v>
      </c>
      <c r="D322" s="20" t="s">
        <v>19</v>
      </c>
      <c r="E322" s="20" t="s">
        <v>586</v>
      </c>
      <c r="F322" s="20"/>
      <c r="G322" s="69" t="s">
        <v>587</v>
      </c>
      <c r="H322" s="55" t="s">
        <v>37</v>
      </c>
      <c r="I322" s="20"/>
      <c r="J322" s="20"/>
      <c r="K322" s="20"/>
      <c r="L322" s="20"/>
      <c r="M322" s="20"/>
      <c r="N322" s="20"/>
      <c r="O322" s="20"/>
      <c r="P322" s="20"/>
      <c r="Q322" s="20"/>
      <c r="R322" s="20"/>
      <c r="S322" s="15"/>
      <c r="T322" s="15"/>
      <c r="U322" s="15"/>
      <c r="V322" s="15"/>
      <c r="W322" s="15"/>
      <c r="X322" s="15"/>
      <c r="Y322" s="15"/>
      <c r="Z322" s="15"/>
      <c r="AA322" s="15"/>
    </row>
    <row r="323" spans="1:27" ht="39.6">
      <c r="A323" s="267"/>
      <c r="B323" s="76" t="s">
        <v>16</v>
      </c>
      <c r="C323" s="20" t="s">
        <v>18</v>
      </c>
      <c r="D323" s="20" t="s">
        <v>19</v>
      </c>
      <c r="E323" s="20" t="s">
        <v>588</v>
      </c>
      <c r="F323" s="20"/>
      <c r="G323" s="69" t="s">
        <v>589</v>
      </c>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45985</v>
      </c>
      <c r="B324" s="76" t="s">
        <v>51</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66">
      <c r="A327" s="266"/>
      <c r="B327" s="76" t="s">
        <v>78</v>
      </c>
      <c r="C327" s="20" t="s">
        <v>75</v>
      </c>
      <c r="D327" s="20" t="s">
        <v>19</v>
      </c>
      <c r="E327" s="20"/>
      <c r="F327" s="20"/>
      <c r="G327" s="17" t="s">
        <v>590</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52.8">
      <c r="A330" s="266"/>
      <c r="B330" s="76" t="s">
        <v>78</v>
      </c>
      <c r="C330" s="20" t="s">
        <v>54</v>
      </c>
      <c r="D330" s="20" t="s">
        <v>19</v>
      </c>
      <c r="E330" s="20"/>
      <c r="F330" s="20"/>
      <c r="G330" s="17" t="s">
        <v>591</v>
      </c>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26.4">
      <c r="A332" s="266"/>
      <c r="B332" s="76" t="s">
        <v>78</v>
      </c>
      <c r="C332" s="20" t="s">
        <v>75</v>
      </c>
      <c r="D332" s="20" t="s">
        <v>19</v>
      </c>
      <c r="E332" s="20" t="s">
        <v>592</v>
      </c>
      <c r="F332" s="20"/>
      <c r="G332" s="17" t="s">
        <v>593</v>
      </c>
      <c r="H332" s="55" t="s">
        <v>30</v>
      </c>
      <c r="I332" s="20"/>
      <c r="J332" s="20"/>
      <c r="K332" s="20"/>
      <c r="L332" s="20"/>
      <c r="M332" s="20"/>
      <c r="N332" s="20"/>
      <c r="O332" s="20"/>
      <c r="P332" s="20"/>
      <c r="Q332" s="20"/>
      <c r="R332" s="20"/>
      <c r="S332" s="15"/>
      <c r="T332" s="15"/>
      <c r="U332" s="15"/>
      <c r="V332" s="15"/>
      <c r="W332" s="15"/>
      <c r="X332" s="15"/>
      <c r="Y332" s="15"/>
      <c r="Z332" s="15"/>
      <c r="AA332" s="15"/>
    </row>
    <row r="333" spans="1:27" ht="39.6">
      <c r="A333" s="266"/>
      <c r="B333" s="76" t="s">
        <v>16</v>
      </c>
      <c r="C333" s="20" t="s">
        <v>75</v>
      </c>
      <c r="D333" s="20" t="s">
        <v>19</v>
      </c>
      <c r="E333" s="20" t="s">
        <v>594</v>
      </c>
      <c r="F333" s="20"/>
      <c r="G333" s="103" t="s">
        <v>595</v>
      </c>
      <c r="H333" s="55" t="s">
        <v>34</v>
      </c>
      <c r="I333" s="20"/>
      <c r="J333" s="20"/>
      <c r="K333" s="20"/>
      <c r="L333" s="20"/>
      <c r="M333" s="20"/>
      <c r="N333" s="20"/>
      <c r="O333" s="20"/>
      <c r="P333" s="20"/>
      <c r="Q333" s="20"/>
      <c r="R333" s="20"/>
      <c r="S333" s="15"/>
      <c r="T333" s="15"/>
      <c r="U333" s="15"/>
      <c r="V333" s="15"/>
      <c r="W333" s="15"/>
      <c r="X333" s="15"/>
      <c r="Y333" s="15"/>
      <c r="Z333" s="15"/>
      <c r="AA333" s="15"/>
    </row>
    <row r="334" spans="1:27" ht="39.6">
      <c r="A334" s="266"/>
      <c r="B334" s="76" t="s">
        <v>16</v>
      </c>
      <c r="C334" s="20" t="s">
        <v>18</v>
      </c>
      <c r="D334" s="20" t="s">
        <v>19</v>
      </c>
      <c r="E334" s="20" t="s">
        <v>596</v>
      </c>
      <c r="F334" s="20"/>
      <c r="G334" s="69" t="s">
        <v>597</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16</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16</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16</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26.4">
      <c r="A338" s="265">
        <v>45986</v>
      </c>
      <c r="B338" s="76" t="s">
        <v>16</v>
      </c>
      <c r="C338" s="20" t="s">
        <v>54</v>
      </c>
      <c r="D338" s="20" t="s">
        <v>19</v>
      </c>
      <c r="E338" s="20" t="s">
        <v>598</v>
      </c>
      <c r="F338" s="20"/>
      <c r="G338" s="69" t="s">
        <v>599</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45.19999999999999">
      <c r="A339" s="266"/>
      <c r="B339" s="76" t="s">
        <v>16</v>
      </c>
      <c r="C339" s="20" t="s">
        <v>54</v>
      </c>
      <c r="D339" s="20" t="s">
        <v>19</v>
      </c>
      <c r="E339" s="20" t="s">
        <v>600</v>
      </c>
      <c r="F339" s="32" t="s">
        <v>601</v>
      </c>
      <c r="G339" s="69" t="s">
        <v>602</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16</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78</v>
      </c>
      <c r="C341" s="20" t="s">
        <v>54</v>
      </c>
      <c r="D341" s="20" t="s">
        <v>19</v>
      </c>
      <c r="E341" s="20"/>
      <c r="F341" s="20"/>
      <c r="G341" s="20" t="s">
        <v>603</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6.4">
      <c r="A343" s="266"/>
      <c r="B343" s="76" t="s">
        <v>78</v>
      </c>
      <c r="C343" s="20" t="s">
        <v>44</v>
      </c>
      <c r="D343" s="20" t="s">
        <v>19</v>
      </c>
      <c r="E343" s="20" t="s">
        <v>604</v>
      </c>
      <c r="F343" s="20"/>
      <c r="G343" s="20" t="s">
        <v>605</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92.4">
      <c r="A345" s="266"/>
      <c r="B345" s="76" t="s">
        <v>78</v>
      </c>
      <c r="C345" s="20" t="s">
        <v>154</v>
      </c>
      <c r="D345" s="20" t="s">
        <v>19</v>
      </c>
      <c r="E345" s="20" t="s">
        <v>606</v>
      </c>
      <c r="F345" s="20"/>
      <c r="G345" s="20" t="s">
        <v>607</v>
      </c>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16</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16</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16</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16</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16</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45987</v>
      </c>
      <c r="B352" s="76" t="s">
        <v>78</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45.19999999999999">
      <c r="A353" s="266"/>
      <c r="B353" s="76" t="s">
        <v>78</v>
      </c>
      <c r="C353" s="20" t="s">
        <v>54</v>
      </c>
      <c r="D353" s="20" t="s">
        <v>19</v>
      </c>
      <c r="E353" s="20"/>
      <c r="F353" s="20"/>
      <c r="G353" s="20" t="s">
        <v>608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78</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92.4">
      <c r="A359" s="266"/>
      <c r="B359" s="76" t="s">
        <v>78</v>
      </c>
      <c r="C359" s="20" t="s">
        <v>154</v>
      </c>
      <c r="D359" s="20" t="s">
        <v>19</v>
      </c>
      <c r="E359" s="20"/>
      <c r="F359" s="20"/>
      <c r="G359" s="20" t="s">
        <v>607</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16</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16</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16</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16</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16</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45988</v>
      </c>
      <c r="B366" s="76" t="s">
        <v>522</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522</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522</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05.6">
      <c r="A371" s="266"/>
      <c r="B371" s="76" t="s">
        <v>78</v>
      </c>
      <c r="C371" s="20" t="s">
        <v>44</v>
      </c>
      <c r="D371" s="20" t="s">
        <v>19</v>
      </c>
      <c r="E371" s="20" t="s">
        <v>609</v>
      </c>
      <c r="F371" s="20"/>
      <c r="G371" s="20" t="s">
        <v>610</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52.8">
      <c r="A373" s="266"/>
      <c r="B373" s="76" t="s">
        <v>78</v>
      </c>
      <c r="C373" s="20" t="s">
        <v>308</v>
      </c>
      <c r="D373" s="20" t="s">
        <v>19</v>
      </c>
      <c r="E373" s="20"/>
      <c r="F373" s="20"/>
      <c r="G373" s="20" t="s">
        <v>611</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51</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51</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51</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51</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51</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45989</v>
      </c>
      <c r="B380" s="76" t="s">
        <v>51</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51</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51</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51</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92.4">
      <c r="A389" s="266"/>
      <c r="B389" s="76" t="s">
        <v>51</v>
      </c>
      <c r="C389" s="20" t="s">
        <v>18</v>
      </c>
      <c r="D389" s="20" t="s">
        <v>19</v>
      </c>
      <c r="E389" s="20"/>
      <c r="F389" s="20"/>
      <c r="G389" s="20" t="s">
        <v>612</v>
      </c>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51</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51</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51</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51</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45990</v>
      </c>
      <c r="B394" s="76" t="s">
        <v>78</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71.6">
      <c r="A403" s="266"/>
      <c r="B403" s="76" t="s">
        <v>78</v>
      </c>
      <c r="C403" s="20" t="s">
        <v>41</v>
      </c>
      <c r="D403" s="20" t="s">
        <v>19</v>
      </c>
      <c r="E403" s="20"/>
      <c r="F403" s="20"/>
      <c r="G403" s="20" t="s">
        <v>613</v>
      </c>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45991</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16</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16</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16</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16</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16</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16</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66">
      <c r="A418" s="266"/>
      <c r="B418" s="76" t="s">
        <v>16</v>
      </c>
      <c r="C418" s="20" t="s">
        <v>18</v>
      </c>
      <c r="D418" s="50" t="s">
        <v>19</v>
      </c>
      <c r="E418" s="50"/>
      <c r="F418" s="50" t="s">
        <v>614</v>
      </c>
      <c r="G418" s="20" t="s">
        <v>615</v>
      </c>
      <c r="H418" s="55" t="s">
        <v>35</v>
      </c>
      <c r="I418" s="20"/>
      <c r="J418" s="20"/>
      <c r="K418" s="20"/>
      <c r="L418" s="20"/>
      <c r="M418" s="20"/>
      <c r="N418" s="20"/>
      <c r="O418" s="20"/>
      <c r="P418" s="20"/>
      <c r="Q418" s="20"/>
      <c r="R418" s="20"/>
      <c r="S418" s="15"/>
      <c r="T418" s="15"/>
      <c r="U418" s="15"/>
      <c r="V418" s="15"/>
      <c r="W418" s="15"/>
      <c r="X418" s="15"/>
      <c r="Y418" s="15"/>
      <c r="Z418" s="15"/>
      <c r="AA418" s="15"/>
    </row>
    <row r="419" spans="1:27" ht="92.4">
      <c r="A419" s="266"/>
      <c r="B419" s="76" t="s">
        <v>16</v>
      </c>
      <c r="C419" s="20" t="s">
        <v>18</v>
      </c>
      <c r="D419" s="50" t="s">
        <v>19</v>
      </c>
      <c r="E419" s="50" t="s">
        <v>616</v>
      </c>
      <c r="F419" s="50"/>
      <c r="G419" s="20" t="s">
        <v>617</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16</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237.6">
      <c r="A421" s="267"/>
      <c r="B421" s="76" t="s">
        <v>16</v>
      </c>
      <c r="C421" s="20" t="s">
        <v>41</v>
      </c>
      <c r="D421" s="50" t="s">
        <v>19</v>
      </c>
      <c r="E421" s="50" t="s">
        <v>618</v>
      </c>
      <c r="F421" s="104" t="s">
        <v>619</v>
      </c>
      <c r="G421" s="20" t="s">
        <v>620</v>
      </c>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5000000}"/>
  <customSheetViews>
    <customSheetView guid="{EE409CCF-41C7-4BE1-8A6A-F342F255A85B}" filter="1" showAutoFilter="1">
      <pageMargins left="0.7" right="0.7" top="0.75" bottom="0.75" header="0.3" footer="0.3"/>
      <autoFilter ref="A1:AA421" xr:uid="{4624A023-BF72-4791-8328-073A97ACDED5}"/>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120" r:id="rId1" xr:uid="{00000000-0004-0000-0500-000000000000}"/>
    <hyperlink ref="F123" r:id="rId2" xr:uid="{00000000-0004-0000-0500-000001000000}"/>
    <hyperlink ref="E217" r:id="rId3" xr:uid="{00000000-0004-0000-0500-000002000000}"/>
    <hyperlink ref="F295" r:id="rId4" xr:uid="{00000000-0004-0000-0500-000003000000}"/>
    <hyperlink ref="G333" r:id="rId5" xr:uid="{00000000-0004-0000-0500-000004000000}"/>
    <hyperlink ref="F339" r:id="rId6" xr:uid="{00000000-0004-0000-0500-000005000000}"/>
    <hyperlink ref="F421" r:id="rId7" xr:uid="{00000000-0004-0000-0500-000006000000}"/>
  </hyperlinks>
  <pageMargins left="0.7" right="0.7" top="0.75" bottom="0.75" header="0.3" footer="0.3"/>
  <legacyDrawing r:id="rId8"/>
  <extLst>
    <ext xmlns:x14="http://schemas.microsoft.com/office/spreadsheetml/2009/9/main" uri="{CCE6A557-97BC-4b89-ADB6-D9C93CAAB3DF}">
      <x14:dataValidations xmlns:xm="http://schemas.microsoft.com/office/excel/2006/main" count="3">
        <x14:dataValidation type="list" allowBlank="1" showErrorMessage="1" xr:uid="{00000000-0002-0000-0500-000000000000}">
          <x14:formula1>
            <xm:f>'Служебный лист 2'!$A$2:$A$15</xm:f>
          </x14:formula1>
          <xm:sqref>B2:B421</xm:sqref>
        </x14:dataValidation>
        <x14:dataValidation type="list" allowBlank="1" showErrorMessage="1" xr:uid="{00000000-0002-0000-0500-000001000000}">
          <x14:formula1>
            <xm:f>'Служебный лист 2'!$B$2:$B$22</xm:f>
          </x14:formula1>
          <xm:sqref>C2:C421</xm:sqref>
        </x14:dataValidation>
        <x14:dataValidation type="list" allowBlank="1" showErrorMessage="1" xr:uid="{00000000-0002-0000-0500-000002000000}">
          <x14:formula1>
            <xm:f>'Служебный лист'!$C$2:$C$1000</xm:f>
          </x14:formula1>
          <xm:sqref>D2:D421</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t="s">
        <v>621</v>
      </c>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45931</v>
      </c>
      <c r="B2" s="76" t="s">
        <v>51</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51</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51</v>
      </c>
      <c r="C4" s="20" t="s">
        <v>18</v>
      </c>
      <c r="D4" s="20" t="s">
        <v>19</v>
      </c>
      <c r="E4" s="20"/>
      <c r="F4" s="20"/>
      <c r="G4" s="69" t="s">
        <v>622</v>
      </c>
      <c r="H4" s="20" t="s">
        <v>24</v>
      </c>
      <c r="I4" s="20"/>
      <c r="J4" s="20"/>
      <c r="K4" s="20"/>
      <c r="L4" s="20"/>
      <c r="M4" s="20"/>
      <c r="N4" s="20"/>
      <c r="O4" s="20"/>
      <c r="P4" s="35"/>
      <c r="Q4" s="20"/>
      <c r="R4" s="15"/>
      <c r="S4" s="15"/>
      <c r="T4" s="15"/>
      <c r="U4" s="15"/>
      <c r="V4" s="15"/>
      <c r="W4" s="15"/>
      <c r="X4" s="15"/>
      <c r="Y4" s="15"/>
      <c r="Z4" s="15"/>
      <c r="AA4" s="15"/>
    </row>
    <row r="5" spans="1:27" ht="26.4">
      <c r="A5" s="266"/>
      <c r="B5" s="76" t="s">
        <v>78</v>
      </c>
      <c r="C5" s="20" t="s">
        <v>18</v>
      </c>
      <c r="D5" s="20" t="s">
        <v>19</v>
      </c>
      <c r="E5" s="20"/>
      <c r="F5" s="20"/>
      <c r="G5" s="69" t="s">
        <v>623</v>
      </c>
      <c r="H5" s="20" t="s">
        <v>25</v>
      </c>
      <c r="I5" s="20"/>
      <c r="J5" s="20"/>
      <c r="K5" s="20"/>
      <c r="L5" s="20"/>
      <c r="M5" s="20"/>
      <c r="N5" s="20"/>
      <c r="O5" s="20"/>
      <c r="P5" s="35"/>
      <c r="Q5" s="20"/>
      <c r="R5" s="15"/>
      <c r="S5" s="15"/>
      <c r="T5" s="15"/>
      <c r="U5" s="15"/>
      <c r="V5" s="15"/>
      <c r="W5" s="15"/>
      <c r="X5" s="15"/>
      <c r="Y5" s="15"/>
      <c r="Z5" s="15"/>
      <c r="AA5" s="15"/>
    </row>
    <row r="6" spans="1:27" ht="52.8">
      <c r="A6" s="266"/>
      <c r="B6" s="76" t="s">
        <v>78</v>
      </c>
      <c r="C6" s="20" t="s">
        <v>41</v>
      </c>
      <c r="D6" s="20" t="s">
        <v>19</v>
      </c>
      <c r="E6" s="20"/>
      <c r="F6" s="20"/>
      <c r="G6" s="69" t="s">
        <v>624</v>
      </c>
      <c r="H6" s="20" t="s">
        <v>26</v>
      </c>
      <c r="I6" s="20"/>
      <c r="J6" s="20"/>
      <c r="K6" s="20"/>
      <c r="L6" s="20"/>
      <c r="M6" s="20"/>
      <c r="N6" s="20"/>
      <c r="O6" s="20"/>
      <c r="P6" s="35"/>
      <c r="Q6" s="20"/>
      <c r="R6" s="15"/>
      <c r="S6" s="15"/>
      <c r="T6" s="15"/>
      <c r="U6" s="15"/>
      <c r="V6" s="15"/>
      <c r="W6" s="15"/>
      <c r="X6" s="15"/>
      <c r="Y6" s="15"/>
      <c r="Z6" s="15"/>
      <c r="AA6" s="15"/>
    </row>
    <row r="7" spans="1:27" ht="52.8">
      <c r="A7" s="266"/>
      <c r="B7" s="76" t="s">
        <v>78</v>
      </c>
      <c r="C7" s="20" t="s">
        <v>75</v>
      </c>
      <c r="D7" s="20" t="s">
        <v>19</v>
      </c>
      <c r="E7" s="20" t="s">
        <v>625</v>
      </c>
      <c r="F7" s="20"/>
      <c r="G7" s="69" t="s">
        <v>626</v>
      </c>
      <c r="H7" s="20" t="s">
        <v>27</v>
      </c>
      <c r="I7" s="20"/>
      <c r="J7" s="20"/>
      <c r="K7" s="20"/>
      <c r="L7" s="20"/>
      <c r="M7" s="20"/>
      <c r="N7" s="20"/>
      <c r="O7" s="20"/>
      <c r="P7" s="35"/>
      <c r="Q7" s="20"/>
      <c r="R7" s="15"/>
      <c r="S7" s="15"/>
      <c r="T7" s="15"/>
      <c r="U7" s="15"/>
      <c r="V7" s="15"/>
      <c r="W7" s="15"/>
      <c r="X7" s="15"/>
      <c r="Y7" s="15"/>
      <c r="Z7" s="15"/>
      <c r="AA7" s="15"/>
    </row>
    <row r="8" spans="1:27" ht="184.8">
      <c r="A8" s="266"/>
      <c r="B8" s="76" t="s">
        <v>78</v>
      </c>
      <c r="C8" s="20" t="s">
        <v>18</v>
      </c>
      <c r="D8" s="20" t="s">
        <v>19</v>
      </c>
      <c r="E8" s="20"/>
      <c r="F8" s="20"/>
      <c r="G8" s="69" t="s">
        <v>627</v>
      </c>
      <c r="H8" s="20" t="s">
        <v>28</v>
      </c>
      <c r="I8" s="20"/>
      <c r="J8" s="20"/>
      <c r="K8" s="20"/>
      <c r="L8" s="20"/>
      <c r="M8" s="20"/>
      <c r="N8" s="20"/>
      <c r="O8" s="20"/>
      <c r="P8" s="35"/>
      <c r="Q8" s="20"/>
      <c r="R8" s="15"/>
      <c r="S8" s="15"/>
      <c r="T8" s="15"/>
      <c r="U8" s="15"/>
      <c r="V8" s="15"/>
      <c r="W8" s="15"/>
      <c r="X8" s="15"/>
      <c r="Y8" s="15"/>
      <c r="Z8" s="15"/>
      <c r="AA8" s="15"/>
    </row>
    <row r="9" spans="1:27" ht="132">
      <c r="A9" s="266"/>
      <c r="B9" s="76" t="s">
        <v>78</v>
      </c>
      <c r="C9" s="20" t="s">
        <v>18</v>
      </c>
      <c r="D9" s="78" t="s">
        <v>19</v>
      </c>
      <c r="E9" s="78"/>
      <c r="F9" s="20"/>
      <c r="G9" s="69" t="s">
        <v>628</v>
      </c>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18</v>
      </c>
      <c r="D10" s="20" t="s">
        <v>19</v>
      </c>
      <c r="E10" s="15"/>
      <c r="F10" s="20"/>
      <c r="G10" s="99" t="s">
        <v>629</v>
      </c>
      <c r="H10" s="20" t="s">
        <v>30</v>
      </c>
      <c r="I10" s="20"/>
      <c r="J10" s="20"/>
      <c r="K10" s="20"/>
      <c r="L10" s="20"/>
      <c r="M10" s="20"/>
      <c r="N10" s="20"/>
      <c r="O10" s="20"/>
      <c r="P10" s="35"/>
      <c r="Q10" s="20"/>
      <c r="R10" s="15"/>
      <c r="S10" s="15"/>
      <c r="T10" s="15"/>
      <c r="U10" s="15"/>
      <c r="V10" s="15"/>
      <c r="W10" s="15"/>
      <c r="X10" s="15"/>
      <c r="Y10" s="15"/>
      <c r="Z10" s="15"/>
      <c r="AA10" s="15"/>
    </row>
    <row r="11" spans="1:27" ht="26.4">
      <c r="A11" s="266"/>
      <c r="B11" s="76" t="s">
        <v>78</v>
      </c>
      <c r="C11" s="20" t="s">
        <v>68</v>
      </c>
      <c r="D11" s="20" t="s">
        <v>19</v>
      </c>
      <c r="E11" s="20" t="s">
        <v>630</v>
      </c>
      <c r="F11" s="20"/>
      <c r="G11" s="69" t="s">
        <v>631</v>
      </c>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632</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632</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45932</v>
      </c>
      <c r="B16" s="76" t="s">
        <v>522</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522</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522</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79.2">
      <c r="A19" s="266"/>
      <c r="B19" s="16" t="s">
        <v>78</v>
      </c>
      <c r="C19" s="17" t="s">
        <v>18</v>
      </c>
      <c r="D19" s="17" t="s">
        <v>19</v>
      </c>
      <c r="E19" s="17" t="s">
        <v>633</v>
      </c>
      <c r="F19" s="17"/>
      <c r="G19" s="69" t="s">
        <v>634</v>
      </c>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78</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52.8">
      <c r="A21" s="266"/>
      <c r="B21" s="76" t="s">
        <v>78</v>
      </c>
      <c r="C21" s="20" t="s">
        <v>18</v>
      </c>
      <c r="D21" s="20" t="s">
        <v>19</v>
      </c>
      <c r="E21" s="15"/>
      <c r="F21" s="15"/>
      <c r="G21" s="69" t="s">
        <v>635</v>
      </c>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66">
      <c r="A24" s="266"/>
      <c r="B24" s="76" t="s">
        <v>78</v>
      </c>
      <c r="C24" s="20" t="s">
        <v>18</v>
      </c>
      <c r="D24" s="20" t="s">
        <v>19</v>
      </c>
      <c r="E24" s="20"/>
      <c r="F24" s="20"/>
      <c r="G24" s="69" t="s">
        <v>636</v>
      </c>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531</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531</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531</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531</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531</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92.4">
      <c r="A30" s="265">
        <v>45933</v>
      </c>
      <c r="B30" s="76" t="s">
        <v>531</v>
      </c>
      <c r="C30" s="20" t="s">
        <v>18</v>
      </c>
      <c r="D30" s="20"/>
      <c r="E30" s="20"/>
      <c r="F30" s="20"/>
      <c r="G30" s="69" t="s">
        <v>637</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531</v>
      </c>
      <c r="C31" s="20" t="s">
        <v>638</v>
      </c>
      <c r="D31" s="20" t="s">
        <v>19</v>
      </c>
      <c r="E31" s="20"/>
      <c r="F31" s="20"/>
      <c r="G31" s="105" t="s">
        <v>639</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531</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t="s">
        <v>638</v>
      </c>
      <c r="D33" s="76" t="s">
        <v>19</v>
      </c>
      <c r="E33" s="76"/>
      <c r="F33" s="76"/>
      <c r="G33" s="73" t="s">
        <v>639</v>
      </c>
      <c r="H33" s="20" t="s">
        <v>25</v>
      </c>
      <c r="I33" s="20"/>
      <c r="J33" s="20"/>
      <c r="K33" s="20"/>
      <c r="L33" s="20"/>
      <c r="M33" s="20"/>
      <c r="N33" s="20"/>
      <c r="O33" s="20"/>
      <c r="P33" s="35"/>
      <c r="Q33" s="20"/>
      <c r="R33" s="15"/>
      <c r="S33" s="15"/>
      <c r="T33" s="15"/>
      <c r="U33" s="15"/>
      <c r="V33" s="15"/>
      <c r="W33" s="15"/>
      <c r="X33" s="15"/>
      <c r="Y33" s="15"/>
      <c r="Z33" s="15"/>
      <c r="AA33" s="15"/>
    </row>
    <row r="34" spans="1:27" ht="92.4">
      <c r="A34" s="266"/>
      <c r="B34" s="76" t="s">
        <v>78</v>
      </c>
      <c r="C34" s="20" t="s">
        <v>18</v>
      </c>
      <c r="D34" s="20" t="s">
        <v>19</v>
      </c>
      <c r="E34" s="20"/>
      <c r="F34" s="20"/>
      <c r="G34" s="69" t="s">
        <v>637</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45934</v>
      </c>
      <c r="B44" s="76" t="s">
        <v>640</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51</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t="s">
        <v>18</v>
      </c>
      <c r="D46" s="20" t="s">
        <v>19</v>
      </c>
      <c r="E46" s="20"/>
      <c r="F46" s="20"/>
      <c r="G46" s="69" t="s">
        <v>641</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51</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79.2">
      <c r="A48" s="266"/>
      <c r="B48" s="76" t="s">
        <v>78</v>
      </c>
      <c r="C48" s="20" t="s">
        <v>355</v>
      </c>
      <c r="D48" s="20" t="s">
        <v>19</v>
      </c>
      <c r="E48" s="20" t="s">
        <v>642</v>
      </c>
      <c r="F48" s="20"/>
      <c r="G48" s="69" t="s">
        <v>643</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44</v>
      </c>
      <c r="D49" s="20" t="s">
        <v>19</v>
      </c>
      <c r="E49" s="83" t="s">
        <v>642</v>
      </c>
      <c r="F49" s="15"/>
      <c r="G49" s="69" t="s">
        <v>644</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541</v>
      </c>
      <c r="D50" s="20" t="s">
        <v>19</v>
      </c>
      <c r="E50" s="20"/>
      <c r="F50" s="20"/>
      <c r="G50" s="69" t="s">
        <v>645</v>
      </c>
      <c r="H50" s="20" t="s">
        <v>28</v>
      </c>
      <c r="I50" s="20"/>
      <c r="J50" s="20"/>
      <c r="K50" s="20"/>
      <c r="L50" s="20"/>
      <c r="M50" s="20"/>
      <c r="N50" s="20"/>
      <c r="O50" s="20"/>
      <c r="P50" s="35"/>
      <c r="Q50" s="20"/>
      <c r="R50" s="15"/>
      <c r="S50" s="15"/>
      <c r="T50" s="15"/>
      <c r="U50" s="15"/>
      <c r="V50" s="15"/>
      <c r="W50" s="15"/>
      <c r="X50" s="15"/>
      <c r="Y50" s="15"/>
      <c r="Z50" s="15"/>
      <c r="AA50" s="15"/>
    </row>
    <row r="51" spans="1:27" ht="26.4">
      <c r="A51" s="266"/>
      <c r="B51" s="76" t="s">
        <v>78</v>
      </c>
      <c r="C51" s="20" t="s">
        <v>44</v>
      </c>
      <c r="D51" s="20" t="s">
        <v>19</v>
      </c>
      <c r="E51" s="20" t="s">
        <v>642</v>
      </c>
      <c r="F51" s="20"/>
      <c r="G51" s="69" t="s">
        <v>646</v>
      </c>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t="s">
        <v>44</v>
      </c>
      <c r="D52" s="20" t="s">
        <v>19</v>
      </c>
      <c r="E52" s="20"/>
      <c r="F52" s="20"/>
      <c r="G52" s="73" t="s">
        <v>647</v>
      </c>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t="s">
        <v>75</v>
      </c>
      <c r="D53" s="20" t="s">
        <v>19</v>
      </c>
      <c r="E53" s="20"/>
      <c r="F53" s="20"/>
      <c r="G53" s="73" t="s">
        <v>648</v>
      </c>
      <c r="H53" s="24" t="s">
        <v>34</v>
      </c>
      <c r="I53" s="20"/>
      <c r="J53" s="20"/>
      <c r="K53" s="20"/>
      <c r="L53" s="20"/>
      <c r="M53" s="20"/>
      <c r="N53" s="20"/>
      <c r="O53" s="20"/>
      <c r="P53" s="35"/>
      <c r="Q53" s="20"/>
      <c r="R53" s="15"/>
      <c r="S53" s="15"/>
      <c r="T53" s="15"/>
      <c r="U53" s="15"/>
      <c r="V53" s="15"/>
      <c r="W53" s="15"/>
      <c r="X53" s="15"/>
      <c r="Y53" s="15"/>
      <c r="Z53" s="15"/>
      <c r="AA53" s="15"/>
    </row>
    <row r="54" spans="1:27" ht="39.6">
      <c r="A54" s="266"/>
      <c r="B54" s="76" t="s">
        <v>78</v>
      </c>
      <c r="C54" s="20" t="s">
        <v>102</v>
      </c>
      <c r="D54" s="20" t="s">
        <v>19</v>
      </c>
      <c r="E54" s="20" t="s">
        <v>642</v>
      </c>
      <c r="F54" s="20"/>
      <c r="G54" s="69" t="s">
        <v>649</v>
      </c>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t="s">
        <v>44</v>
      </c>
      <c r="D55" s="20" t="s">
        <v>19</v>
      </c>
      <c r="E55" s="20" t="s">
        <v>642</v>
      </c>
      <c r="F55" s="20"/>
      <c r="G55" s="69" t="s">
        <v>650</v>
      </c>
      <c r="H55" s="25" t="s">
        <v>36</v>
      </c>
      <c r="I55" s="20"/>
      <c r="J55" s="20"/>
      <c r="K55" s="20"/>
      <c r="L55" s="20"/>
      <c r="M55" s="20"/>
      <c r="N55" s="20"/>
      <c r="O55" s="20"/>
      <c r="P55" s="35"/>
      <c r="Q55" s="20"/>
      <c r="R55" s="15"/>
      <c r="S55" s="15"/>
      <c r="T55" s="15"/>
      <c r="U55" s="15"/>
      <c r="V55" s="15"/>
      <c r="W55" s="15"/>
      <c r="X55" s="15"/>
      <c r="Y55" s="15"/>
      <c r="Z55" s="15"/>
      <c r="AA55" s="15"/>
    </row>
    <row r="56" spans="1:27" ht="52.8">
      <c r="A56" s="266"/>
      <c r="B56" s="76" t="s">
        <v>78</v>
      </c>
      <c r="C56" s="20" t="s">
        <v>41</v>
      </c>
      <c r="D56" s="20" t="s">
        <v>19</v>
      </c>
      <c r="E56" s="20"/>
      <c r="F56" s="20"/>
      <c r="G56" s="69" t="s">
        <v>651</v>
      </c>
      <c r="H56" s="25" t="s">
        <v>37</v>
      </c>
      <c r="I56" s="20"/>
      <c r="J56" s="20"/>
      <c r="K56" s="20"/>
      <c r="L56" s="20"/>
      <c r="M56" s="20"/>
      <c r="N56" s="20"/>
      <c r="O56" s="20"/>
      <c r="P56" s="35"/>
      <c r="Q56" s="20"/>
      <c r="R56" s="15"/>
      <c r="S56" s="15"/>
      <c r="T56" s="15"/>
      <c r="U56" s="15"/>
      <c r="V56" s="15"/>
      <c r="W56" s="15"/>
      <c r="X56" s="15"/>
      <c r="Y56" s="15"/>
      <c r="Z56" s="15"/>
      <c r="AA56" s="15"/>
    </row>
    <row r="57" spans="1:27" ht="184.8">
      <c r="A57" s="267"/>
      <c r="B57" s="76" t="s">
        <v>78</v>
      </c>
      <c r="C57" s="20" t="s">
        <v>41</v>
      </c>
      <c r="D57" s="20" t="s">
        <v>19</v>
      </c>
      <c r="E57" s="20"/>
      <c r="F57" s="20"/>
      <c r="G57" s="69" t="s">
        <v>652</v>
      </c>
      <c r="H57" s="25" t="s">
        <v>38</v>
      </c>
      <c r="I57" s="20"/>
      <c r="J57" s="20"/>
      <c r="K57" s="20"/>
      <c r="L57" s="20"/>
      <c r="M57" s="20"/>
      <c r="N57" s="20"/>
      <c r="O57" s="20"/>
      <c r="P57" s="35"/>
      <c r="Q57" s="20"/>
      <c r="R57" s="15"/>
      <c r="S57" s="15"/>
      <c r="T57" s="15"/>
      <c r="U57" s="15"/>
      <c r="V57" s="15"/>
      <c r="W57" s="15"/>
      <c r="X57" s="15"/>
      <c r="Y57" s="15"/>
      <c r="Z57" s="15"/>
      <c r="AA57" s="15"/>
    </row>
    <row r="58" spans="1:27" ht="52.8">
      <c r="A58" s="265">
        <v>45935</v>
      </c>
      <c r="B58" s="84" t="s">
        <v>78</v>
      </c>
      <c r="C58" s="20" t="s">
        <v>44</v>
      </c>
      <c r="D58" s="20" t="s">
        <v>19</v>
      </c>
      <c r="E58" s="20"/>
      <c r="F58" s="20"/>
      <c r="G58" s="69" t="s">
        <v>653</v>
      </c>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78</v>
      </c>
      <c r="C59" s="20" t="s">
        <v>18</v>
      </c>
      <c r="D59" s="20" t="s">
        <v>19</v>
      </c>
      <c r="E59" s="20" t="s">
        <v>654</v>
      </c>
      <c r="F59" s="20"/>
      <c r="G59" s="69" t="s">
        <v>655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78</v>
      </c>
      <c r="C60" s="20" t="s">
        <v>18</v>
      </c>
      <c r="D60" s="20" t="s">
        <v>19</v>
      </c>
      <c r="E60" s="83"/>
      <c r="F60" s="15"/>
      <c r="G60" s="73" t="s">
        <v>656</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t="s">
        <v>18</v>
      </c>
      <c r="D61" s="20" t="s">
        <v>19</v>
      </c>
      <c r="E61" s="20"/>
      <c r="F61" s="20"/>
      <c r="G61" s="69" t="s">
        <v>657</v>
      </c>
      <c r="H61" s="35" t="s">
        <v>25</v>
      </c>
      <c r="I61" s="20"/>
      <c r="J61" s="20"/>
      <c r="K61" s="20"/>
      <c r="L61" s="20"/>
      <c r="M61" s="20"/>
      <c r="N61" s="20"/>
      <c r="O61" s="20"/>
      <c r="P61" s="20"/>
      <c r="Q61" s="20"/>
      <c r="R61" s="15"/>
      <c r="S61" s="15"/>
      <c r="T61" s="15"/>
      <c r="U61" s="15"/>
      <c r="V61" s="15"/>
      <c r="W61" s="15"/>
      <c r="X61" s="15"/>
      <c r="Y61" s="15"/>
      <c r="Z61" s="15"/>
      <c r="AA61" s="15"/>
    </row>
    <row r="62" spans="1:27" ht="145.19999999999999">
      <c r="A62" s="266"/>
      <c r="B62" s="84" t="s">
        <v>78</v>
      </c>
      <c r="C62" s="20" t="s">
        <v>18</v>
      </c>
      <c r="D62" s="20" t="s">
        <v>19</v>
      </c>
      <c r="E62" s="20" t="s">
        <v>654</v>
      </c>
      <c r="F62" s="20"/>
      <c r="G62" s="69" t="s">
        <v>658</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t="s">
        <v>41</v>
      </c>
      <c r="D63" s="20" t="s">
        <v>19</v>
      </c>
      <c r="E63" s="20"/>
      <c r="F63" s="20"/>
      <c r="G63" s="73" t="s">
        <v>659</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t="s">
        <v>41</v>
      </c>
      <c r="D66" s="20" t="s">
        <v>19</v>
      </c>
      <c r="E66" s="20"/>
      <c r="F66" s="20"/>
      <c r="G66" s="69" t="s">
        <v>660</v>
      </c>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343</v>
      </c>
      <c r="C68" s="20" t="s">
        <v>18</v>
      </c>
      <c r="D68" s="20" t="s">
        <v>19</v>
      </c>
      <c r="E68" s="106"/>
      <c r="F68" s="20"/>
      <c r="G68" s="105" t="s">
        <v>661</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343</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78</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78</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45936</v>
      </c>
      <c r="B72" s="84" t="s">
        <v>531</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531</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531</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92.4">
      <c r="A75" s="266"/>
      <c r="B75" s="84" t="s">
        <v>78</v>
      </c>
      <c r="C75" s="20" t="s">
        <v>18</v>
      </c>
      <c r="D75" s="20" t="s">
        <v>19</v>
      </c>
      <c r="E75" s="20"/>
      <c r="F75" s="20"/>
      <c r="G75" s="69" t="s">
        <v>662</v>
      </c>
      <c r="H75" s="35" t="s">
        <v>25</v>
      </c>
      <c r="I75" s="20"/>
      <c r="J75" s="20"/>
      <c r="K75" s="20"/>
      <c r="L75" s="20"/>
      <c r="M75" s="20"/>
      <c r="N75" s="20"/>
      <c r="O75" s="20"/>
      <c r="P75" s="20"/>
      <c r="Q75" s="20"/>
      <c r="R75" s="15"/>
      <c r="S75" s="15"/>
      <c r="T75" s="15"/>
      <c r="U75" s="15"/>
      <c r="V75" s="15"/>
      <c r="W75" s="15"/>
      <c r="X75" s="15"/>
      <c r="Y75" s="15"/>
      <c r="Z75" s="15"/>
      <c r="AA75" s="15"/>
    </row>
    <row r="76" spans="1:27" ht="92.4">
      <c r="A76" s="266"/>
      <c r="B76" s="76" t="s">
        <v>78</v>
      </c>
      <c r="C76" s="20" t="s">
        <v>41</v>
      </c>
      <c r="D76" s="20" t="s">
        <v>19</v>
      </c>
      <c r="E76" s="20"/>
      <c r="F76" s="20"/>
      <c r="G76" s="69" t="s">
        <v>663</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t="s">
        <v>18</v>
      </c>
      <c r="D77" s="20" t="s">
        <v>19</v>
      </c>
      <c r="E77" s="20"/>
      <c r="F77" s="20"/>
      <c r="G77" s="69" t="s">
        <v>664</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t="s">
        <v>18</v>
      </c>
      <c r="D78" s="20" t="s">
        <v>19</v>
      </c>
      <c r="E78" s="20"/>
      <c r="F78" s="20"/>
      <c r="G78" s="73" t="s">
        <v>665</v>
      </c>
      <c r="H78" s="35" t="s">
        <v>28</v>
      </c>
      <c r="I78" s="20"/>
      <c r="J78" s="20"/>
      <c r="K78" s="20"/>
      <c r="L78" s="20"/>
      <c r="M78" s="20"/>
      <c r="N78" s="20"/>
      <c r="O78" s="20"/>
      <c r="P78" s="20"/>
      <c r="Q78" s="20"/>
      <c r="R78" s="15"/>
      <c r="S78" s="15"/>
      <c r="T78" s="15"/>
      <c r="U78" s="15"/>
      <c r="V78" s="15"/>
      <c r="W78" s="15"/>
      <c r="X78" s="15"/>
      <c r="Y78" s="15"/>
      <c r="Z78" s="15"/>
      <c r="AA78" s="15"/>
    </row>
    <row r="79" spans="1:27" ht="39.6">
      <c r="A79" s="266"/>
      <c r="B79" s="76" t="s">
        <v>78</v>
      </c>
      <c r="C79" s="20" t="s">
        <v>18</v>
      </c>
      <c r="D79" s="20" t="s">
        <v>19</v>
      </c>
      <c r="E79" s="20" t="s">
        <v>666</v>
      </c>
      <c r="F79" s="20"/>
      <c r="G79" s="73" t="s">
        <v>667</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52.8">
      <c r="A81" s="266"/>
      <c r="B81" s="76" t="s">
        <v>343</v>
      </c>
      <c r="C81" s="20" t="s">
        <v>18</v>
      </c>
      <c r="D81" s="20" t="s">
        <v>19</v>
      </c>
      <c r="E81" s="20"/>
      <c r="F81" s="20"/>
      <c r="G81" s="69" t="s">
        <v>668</v>
      </c>
      <c r="H81" s="38" t="s">
        <v>34</v>
      </c>
      <c r="I81" s="20"/>
      <c r="J81" s="20"/>
      <c r="K81" s="20"/>
      <c r="L81" s="20"/>
      <c r="M81" s="20"/>
      <c r="N81" s="20"/>
      <c r="O81" s="20"/>
      <c r="P81" s="20"/>
      <c r="Q81" s="20"/>
      <c r="R81" s="15"/>
      <c r="S81" s="15"/>
      <c r="T81" s="15"/>
      <c r="U81" s="15"/>
      <c r="V81" s="15"/>
      <c r="W81" s="15"/>
      <c r="X81" s="15"/>
      <c r="Y81" s="15"/>
      <c r="Z81" s="15"/>
      <c r="AA81" s="15"/>
    </row>
    <row r="82" spans="1:27" ht="39.6">
      <c r="A82" s="266"/>
      <c r="B82" s="16" t="s">
        <v>343</v>
      </c>
      <c r="C82" s="17" t="s">
        <v>18</v>
      </c>
      <c r="D82" s="17" t="s">
        <v>19</v>
      </c>
      <c r="E82" s="17"/>
      <c r="F82" s="17"/>
      <c r="G82" s="69" t="s">
        <v>669</v>
      </c>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343</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343</v>
      </c>
      <c r="C84" s="20" t="s">
        <v>18</v>
      </c>
      <c r="D84" s="20" t="s">
        <v>19</v>
      </c>
      <c r="E84" s="83"/>
      <c r="F84" s="20"/>
      <c r="G84" s="69" t="s">
        <v>670</v>
      </c>
      <c r="H84" s="38" t="s">
        <v>37</v>
      </c>
      <c r="I84" s="20"/>
      <c r="J84" s="20"/>
      <c r="K84" s="20"/>
      <c r="L84" s="20"/>
      <c r="M84" s="20"/>
      <c r="N84" s="20"/>
      <c r="O84" s="20"/>
      <c r="P84" s="20"/>
      <c r="Q84" s="20"/>
      <c r="R84" s="15"/>
      <c r="S84" s="15"/>
      <c r="T84" s="15"/>
      <c r="U84" s="15"/>
      <c r="V84" s="15"/>
      <c r="W84" s="15"/>
      <c r="X84" s="15"/>
      <c r="Y84" s="15"/>
      <c r="Z84" s="15"/>
      <c r="AA84" s="15"/>
    </row>
    <row r="85" spans="1:27" ht="52.8">
      <c r="A85" s="267"/>
      <c r="B85" s="76" t="s">
        <v>343</v>
      </c>
      <c r="C85" s="20" t="s">
        <v>18</v>
      </c>
      <c r="D85" s="20" t="s">
        <v>19</v>
      </c>
      <c r="E85" s="20"/>
      <c r="F85" s="20"/>
      <c r="G85" s="69" t="s">
        <v>671</v>
      </c>
      <c r="H85" s="35" t="s">
        <v>38</v>
      </c>
      <c r="I85" s="20"/>
      <c r="J85" s="20"/>
      <c r="K85" s="20"/>
      <c r="L85" s="20"/>
      <c r="M85" s="20"/>
      <c r="N85" s="20"/>
      <c r="O85" s="20"/>
      <c r="P85" s="20"/>
      <c r="Q85" s="20"/>
      <c r="R85" s="15"/>
      <c r="S85" s="15"/>
      <c r="T85" s="15"/>
      <c r="U85" s="15"/>
      <c r="V85" s="15"/>
      <c r="W85" s="15"/>
      <c r="X85" s="15"/>
      <c r="Y85" s="15"/>
      <c r="Z85" s="15"/>
      <c r="AA85" s="15"/>
    </row>
    <row r="86" spans="1:27" ht="66">
      <c r="A86" s="265">
        <v>45937</v>
      </c>
      <c r="B86" s="76" t="s">
        <v>51</v>
      </c>
      <c r="C86" s="20" t="s">
        <v>18</v>
      </c>
      <c r="D86" s="20" t="s">
        <v>19</v>
      </c>
      <c r="E86" s="20"/>
      <c r="F86" s="20"/>
      <c r="G86" s="69" t="s">
        <v>672</v>
      </c>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51</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51</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78</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52.8">
      <c r="A93" s="266"/>
      <c r="B93" s="76" t="s">
        <v>78</v>
      </c>
      <c r="C93" s="20" t="s">
        <v>18</v>
      </c>
      <c r="D93" s="20" t="s">
        <v>19</v>
      </c>
      <c r="E93" s="20"/>
      <c r="F93" s="78"/>
      <c r="G93" s="69" t="s">
        <v>673</v>
      </c>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92.4">
      <c r="A95" s="266"/>
      <c r="B95" s="76" t="s">
        <v>343</v>
      </c>
      <c r="C95" s="20" t="s">
        <v>102</v>
      </c>
      <c r="D95" s="20" t="s">
        <v>19</v>
      </c>
      <c r="E95" s="20"/>
      <c r="F95" s="20"/>
      <c r="G95" s="69" t="s">
        <v>674</v>
      </c>
      <c r="H95" s="38" t="s">
        <v>34</v>
      </c>
      <c r="I95" s="20"/>
      <c r="J95" s="20"/>
      <c r="K95" s="20"/>
      <c r="L95" s="20"/>
      <c r="M95" s="20"/>
      <c r="N95" s="20"/>
      <c r="O95" s="20"/>
      <c r="P95" s="20"/>
      <c r="Q95" s="20"/>
      <c r="R95" s="15"/>
      <c r="S95" s="15"/>
      <c r="T95" s="15"/>
      <c r="U95" s="15"/>
      <c r="V95" s="15"/>
      <c r="W95" s="15"/>
      <c r="X95" s="15"/>
      <c r="Y95" s="15"/>
      <c r="Z95" s="15"/>
      <c r="AA95" s="15"/>
    </row>
    <row r="96" spans="1:27" ht="145.19999999999999">
      <c r="A96" s="266"/>
      <c r="B96" s="16" t="s">
        <v>343</v>
      </c>
      <c r="C96" s="17" t="s">
        <v>44</v>
      </c>
      <c r="D96" s="17" t="s">
        <v>19</v>
      </c>
      <c r="E96" s="17"/>
      <c r="F96" s="17"/>
      <c r="G96" s="69" t="s">
        <v>675</v>
      </c>
      <c r="H96" s="39" t="s">
        <v>35</v>
      </c>
      <c r="I96" s="17"/>
      <c r="J96" s="17"/>
      <c r="K96" s="17"/>
      <c r="L96" s="17"/>
      <c r="M96" s="17"/>
      <c r="N96" s="17"/>
      <c r="O96" s="17"/>
      <c r="P96" s="17"/>
      <c r="Q96" s="17"/>
      <c r="R96" s="22"/>
      <c r="S96" s="22"/>
      <c r="T96" s="22"/>
      <c r="U96" s="22"/>
      <c r="V96" s="22"/>
      <c r="W96" s="22"/>
      <c r="X96" s="22"/>
      <c r="Y96" s="22"/>
      <c r="Z96" s="22"/>
      <c r="AA96" s="22"/>
    </row>
    <row r="97" spans="1:27" ht="105.6">
      <c r="A97" s="266"/>
      <c r="B97" s="76" t="s">
        <v>343</v>
      </c>
      <c r="C97" s="20" t="s">
        <v>18</v>
      </c>
      <c r="D97" s="20" t="s">
        <v>19</v>
      </c>
      <c r="E97" s="20"/>
      <c r="F97" s="20"/>
      <c r="G97" s="69" t="s">
        <v>676</v>
      </c>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343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343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52.8">
      <c r="A100" s="265">
        <v>45938</v>
      </c>
      <c r="B100" s="76" t="s">
        <v>51</v>
      </c>
      <c r="C100" s="20" t="s">
        <v>18</v>
      </c>
      <c r="D100" s="20" t="s">
        <v>19</v>
      </c>
      <c r="E100" s="20"/>
      <c r="F100" s="20"/>
      <c r="G100" s="69" t="s">
        <v>677</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39.6">
      <c r="A103" s="266"/>
      <c r="B103" s="76" t="s">
        <v>78</v>
      </c>
      <c r="C103" s="20" t="s">
        <v>54</v>
      </c>
      <c r="D103" s="20" t="s">
        <v>19</v>
      </c>
      <c r="E103" s="78"/>
      <c r="F103" s="88"/>
      <c r="G103" s="69" t="s">
        <v>678</v>
      </c>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26.4">
      <c r="A107" s="266"/>
      <c r="B107" s="76" t="s">
        <v>78</v>
      </c>
      <c r="C107" s="20" t="s">
        <v>18</v>
      </c>
      <c r="D107" s="20" t="s">
        <v>19</v>
      </c>
      <c r="E107" s="20"/>
      <c r="F107" s="20"/>
      <c r="G107" s="69" t="s">
        <v>679</v>
      </c>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78</v>
      </c>
      <c r="C108" s="17" t="s">
        <v>355</v>
      </c>
      <c r="D108" s="17" t="s">
        <v>19</v>
      </c>
      <c r="E108" s="17"/>
      <c r="F108" s="17"/>
      <c r="G108" s="69" t="s">
        <v>680</v>
      </c>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v>
      </c>
      <c r="C109" s="20" t="s">
        <v>44</v>
      </c>
      <c r="D109" s="20" t="s">
        <v>19</v>
      </c>
      <c r="E109" s="20"/>
      <c r="F109" s="20"/>
      <c r="G109" s="73" t="s">
        <v>681</v>
      </c>
      <c r="H109" s="38" t="s">
        <v>34</v>
      </c>
      <c r="I109" s="20"/>
      <c r="J109" s="20"/>
      <c r="K109" s="20"/>
      <c r="L109" s="20"/>
      <c r="M109" s="20"/>
      <c r="N109" s="20"/>
      <c r="O109" s="20"/>
      <c r="P109" s="20"/>
      <c r="Q109" s="20"/>
      <c r="R109" s="15"/>
      <c r="S109" s="15"/>
      <c r="T109" s="15"/>
      <c r="U109" s="15"/>
      <c r="V109" s="15"/>
      <c r="W109" s="15"/>
      <c r="X109" s="15"/>
      <c r="Y109" s="15"/>
      <c r="Z109" s="15"/>
      <c r="AA109" s="15"/>
    </row>
    <row r="110" spans="1:27" ht="79.2">
      <c r="A110" s="266"/>
      <c r="B110" s="76" t="s">
        <v>78</v>
      </c>
      <c r="C110" s="20" t="s">
        <v>41</v>
      </c>
      <c r="D110" s="20" t="s">
        <v>19</v>
      </c>
      <c r="E110" s="20"/>
      <c r="F110" s="20"/>
      <c r="G110" s="69" t="s">
        <v>682</v>
      </c>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45939</v>
      </c>
      <c r="B114" s="76" t="s">
        <v>78</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t="s">
        <v>355</v>
      </c>
      <c r="D115" s="20" t="s">
        <v>19</v>
      </c>
      <c r="E115" s="20" t="s">
        <v>683</v>
      </c>
      <c r="F115" s="65" t="s">
        <v>684</v>
      </c>
      <c r="G115" s="69" t="s">
        <v>685</v>
      </c>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343</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343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343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343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343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45940</v>
      </c>
      <c r="B128" s="76" t="s">
        <v>51</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51</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51</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51</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t="s">
        <v>75</v>
      </c>
      <c r="D137" s="20" t="s">
        <v>19</v>
      </c>
      <c r="E137" s="20"/>
      <c r="F137" s="20"/>
      <c r="G137" s="73" t="s">
        <v>686</v>
      </c>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t="s">
        <v>75</v>
      </c>
      <c r="D138" s="20" t="s">
        <v>19</v>
      </c>
      <c r="E138" s="20"/>
      <c r="F138" s="20"/>
      <c r="G138" s="73" t="s">
        <v>687</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t="s">
        <v>18</v>
      </c>
      <c r="D139" s="20" t="s">
        <v>19</v>
      </c>
      <c r="E139" s="78"/>
      <c r="F139" s="20"/>
      <c r="G139" s="73" t="s">
        <v>688</v>
      </c>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522</v>
      </c>
      <c r="C140" s="20" t="s">
        <v>18</v>
      </c>
      <c r="D140" s="20" t="s">
        <v>19</v>
      </c>
      <c r="E140" s="20"/>
      <c r="F140" s="20"/>
      <c r="G140" s="69" t="s">
        <v>689</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522</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79.2">
      <c r="A142" s="265">
        <v>45941</v>
      </c>
      <c r="B142" s="76" t="s">
        <v>78</v>
      </c>
      <c r="C142" s="20" t="s">
        <v>18</v>
      </c>
      <c r="D142" s="20" t="s">
        <v>19</v>
      </c>
      <c r="E142" s="20"/>
      <c r="F142" s="20"/>
      <c r="G142" s="69" t="s">
        <v>690</v>
      </c>
      <c r="H142" s="34" t="s">
        <v>17</v>
      </c>
      <c r="I142" s="20"/>
      <c r="J142" s="20"/>
      <c r="K142" s="20"/>
      <c r="L142" s="20"/>
      <c r="M142" s="20"/>
      <c r="N142" s="20"/>
      <c r="O142" s="20"/>
      <c r="P142" s="20"/>
      <c r="Q142" s="20"/>
      <c r="R142" s="15"/>
      <c r="S142" s="15"/>
      <c r="T142" s="15"/>
      <c r="U142" s="15"/>
      <c r="V142" s="15"/>
      <c r="W142" s="15"/>
      <c r="X142" s="15"/>
      <c r="Y142" s="15"/>
      <c r="Z142" s="15"/>
      <c r="AA142" s="15"/>
    </row>
    <row r="143" spans="1:27" ht="409.6">
      <c r="A143" s="266"/>
      <c r="B143" s="76" t="s">
        <v>78</v>
      </c>
      <c r="C143" s="20" t="s">
        <v>18</v>
      </c>
      <c r="D143" s="20" t="s">
        <v>19</v>
      </c>
      <c r="E143" s="20"/>
      <c r="F143" s="20"/>
      <c r="G143" s="69" t="s">
        <v>691</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18</v>
      </c>
      <c r="D147" s="20" t="s">
        <v>19</v>
      </c>
      <c r="E147" s="20"/>
      <c r="F147" s="20"/>
      <c r="G147" s="73" t="s">
        <v>692</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t="s">
        <v>693</v>
      </c>
      <c r="D152" s="20" t="s">
        <v>19</v>
      </c>
      <c r="E152" s="20"/>
      <c r="F152" s="20"/>
      <c r="G152" s="69" t="s">
        <v>694</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92.4">
      <c r="A156" s="265">
        <v>45942</v>
      </c>
      <c r="B156" s="76" t="s">
        <v>78</v>
      </c>
      <c r="C156" s="20" t="s">
        <v>18</v>
      </c>
      <c r="D156" s="20" t="s">
        <v>19</v>
      </c>
      <c r="E156" s="20"/>
      <c r="F156" s="20"/>
      <c r="G156" s="69" t="s">
        <v>695</v>
      </c>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51</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51</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51</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51</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51</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51</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51</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51</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51</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45943</v>
      </c>
      <c r="B170" s="76" t="s">
        <v>78</v>
      </c>
      <c r="C170" s="20"/>
      <c r="D170" s="20"/>
      <c r="E170" s="20"/>
      <c r="F170" s="20"/>
      <c r="G170" s="1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531</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343</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343</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343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343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343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45944</v>
      </c>
      <c r="B184" s="16" t="s">
        <v>640</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640</v>
      </c>
      <c r="C185" s="20"/>
      <c r="D185" s="20"/>
      <c r="E185" s="20"/>
      <c r="F185" s="20"/>
      <c r="G185" s="71"/>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640</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t="s">
        <v>102</v>
      </c>
      <c r="D188" s="20" t="s">
        <v>19</v>
      </c>
      <c r="E188" s="76"/>
      <c r="F188" s="20"/>
      <c r="G188" s="73" t="s">
        <v>696</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39.6">
      <c r="A191" s="266"/>
      <c r="B191" s="76" t="s">
        <v>78</v>
      </c>
      <c r="C191" s="20" t="s">
        <v>18</v>
      </c>
      <c r="D191" s="20" t="s">
        <v>19</v>
      </c>
      <c r="E191" s="20"/>
      <c r="F191" s="20"/>
      <c r="G191" s="69" t="s">
        <v>697</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t="s">
        <v>18</v>
      </c>
      <c r="D192" s="20" t="s">
        <v>19</v>
      </c>
      <c r="E192" s="20"/>
      <c r="F192" s="20"/>
      <c r="G192" s="69" t="s">
        <v>698</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343</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343</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343</v>
      </c>
      <c r="C195" s="20" t="s">
        <v>18</v>
      </c>
      <c r="D195" s="20" t="s">
        <v>19</v>
      </c>
      <c r="E195" s="20"/>
      <c r="F195" s="20"/>
      <c r="G195" s="69" t="s">
        <v>699</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343</v>
      </c>
      <c r="C196" s="20" t="s">
        <v>18</v>
      </c>
      <c r="D196" s="20" t="s">
        <v>19</v>
      </c>
      <c r="E196" s="20"/>
      <c r="F196" s="20"/>
      <c r="G196" s="69" t="s">
        <v>700</v>
      </c>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343</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45945</v>
      </c>
      <c r="B198" s="76" t="s">
        <v>51</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51</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05.6">
      <c r="A201" s="266"/>
      <c r="B201" s="76" t="s">
        <v>78</v>
      </c>
      <c r="C201" s="20" t="s">
        <v>41</v>
      </c>
      <c r="D201" s="20" t="s">
        <v>19</v>
      </c>
      <c r="E201" s="20"/>
      <c r="F201" s="20"/>
      <c r="G201" s="69" t="s">
        <v>701</v>
      </c>
      <c r="H201" s="52" t="s">
        <v>25</v>
      </c>
      <c r="I201" s="20"/>
      <c r="J201" s="20"/>
      <c r="K201" s="20"/>
      <c r="L201" s="20"/>
      <c r="M201" s="20"/>
      <c r="N201" s="20"/>
      <c r="O201" s="20"/>
      <c r="P201" s="20"/>
      <c r="Q201" s="20"/>
      <c r="R201" s="15"/>
      <c r="S201" s="15"/>
      <c r="T201" s="15"/>
      <c r="U201" s="15"/>
      <c r="V201" s="15"/>
      <c r="W201" s="15"/>
      <c r="X201" s="15"/>
      <c r="Y201" s="15"/>
      <c r="Z201" s="15"/>
      <c r="AA201" s="15"/>
    </row>
    <row r="202" spans="1:27" ht="26.4">
      <c r="A202" s="266"/>
      <c r="B202" s="76" t="s">
        <v>78</v>
      </c>
      <c r="C202" s="20" t="s">
        <v>18</v>
      </c>
      <c r="D202" s="20" t="s">
        <v>19</v>
      </c>
      <c r="E202" s="20"/>
      <c r="F202" s="20"/>
      <c r="G202" s="69" t="s">
        <v>702</v>
      </c>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92.4">
      <c r="A204" s="266"/>
      <c r="B204" s="76" t="s">
        <v>78</v>
      </c>
      <c r="C204" s="20" t="s">
        <v>18</v>
      </c>
      <c r="D204" s="20" t="s">
        <v>19</v>
      </c>
      <c r="E204" s="20"/>
      <c r="F204" s="20"/>
      <c r="G204" s="69" t="s">
        <v>703</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531</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531</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531</v>
      </c>
      <c r="C209" s="20" t="s">
        <v>18</v>
      </c>
      <c r="D209" s="20" t="s">
        <v>19</v>
      </c>
      <c r="E209" s="20"/>
      <c r="F209" s="20"/>
      <c r="G209" s="73" t="s">
        <v>704</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531</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531</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45946</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78</v>
      </c>
      <c r="C213" s="20" t="s">
        <v>41</v>
      </c>
      <c r="D213" s="20" t="s">
        <v>19</v>
      </c>
      <c r="E213" s="20"/>
      <c r="F213" s="20"/>
      <c r="G213" s="69" t="s">
        <v>705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303.60000000000002">
      <c r="A214" s="266"/>
      <c r="B214" s="76" t="s">
        <v>78</v>
      </c>
      <c r="C214" s="20" t="s">
        <v>102</v>
      </c>
      <c r="D214" s="20" t="s">
        <v>19</v>
      </c>
      <c r="E214" s="20"/>
      <c r="F214" s="20"/>
      <c r="G214" s="69" t="s">
        <v>706</v>
      </c>
      <c r="H214" s="52" t="s">
        <v>24</v>
      </c>
      <c r="I214" s="20"/>
      <c r="J214" s="20"/>
      <c r="K214" s="20"/>
      <c r="L214" s="20"/>
      <c r="M214" s="20"/>
      <c r="N214" s="20"/>
      <c r="O214" s="20"/>
      <c r="P214" s="20"/>
      <c r="Q214" s="20"/>
      <c r="R214" s="20"/>
      <c r="S214" s="15"/>
      <c r="T214" s="15"/>
      <c r="U214" s="15"/>
      <c r="V214" s="15"/>
      <c r="W214" s="15"/>
      <c r="X214" s="15"/>
      <c r="Y214" s="15"/>
      <c r="Z214" s="15"/>
      <c r="AA214" s="15"/>
    </row>
    <row r="215" spans="1:27" ht="26.4">
      <c r="A215" s="266"/>
      <c r="B215" s="76" t="s">
        <v>78</v>
      </c>
      <c r="C215" s="20" t="s">
        <v>18</v>
      </c>
      <c r="D215" s="20" t="s">
        <v>19</v>
      </c>
      <c r="E215" s="20"/>
      <c r="F215" s="20"/>
      <c r="G215" s="69" t="s">
        <v>707</v>
      </c>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66">
      <c r="A217" s="266"/>
      <c r="B217" s="76" t="s">
        <v>78</v>
      </c>
      <c r="C217" s="20" t="s">
        <v>18</v>
      </c>
      <c r="D217" s="20" t="s">
        <v>19</v>
      </c>
      <c r="E217" s="78"/>
      <c r="F217" s="20"/>
      <c r="G217" s="69" t="s">
        <v>708</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531</v>
      </c>
      <c r="C219" s="20" t="s">
        <v>18</v>
      </c>
      <c r="D219" s="20" t="s">
        <v>19</v>
      </c>
      <c r="E219" s="20"/>
      <c r="F219" s="20"/>
      <c r="G219" s="69" t="s">
        <v>709</v>
      </c>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343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26.4">
      <c r="A224" s="266"/>
      <c r="B224" s="76" t="s">
        <v>343</v>
      </c>
      <c r="C224" s="20" t="s">
        <v>18</v>
      </c>
      <c r="D224" s="20" t="s">
        <v>19</v>
      </c>
      <c r="E224" s="20"/>
      <c r="F224" s="20"/>
      <c r="G224" s="69" t="s">
        <v>710</v>
      </c>
      <c r="H224" s="52" t="s">
        <v>37</v>
      </c>
      <c r="I224" s="20"/>
      <c r="J224" s="20"/>
      <c r="K224" s="20"/>
      <c r="L224" s="20"/>
      <c r="M224" s="20"/>
      <c r="N224" s="20"/>
      <c r="O224" s="20"/>
      <c r="P224" s="20"/>
      <c r="Q224" s="20"/>
      <c r="R224" s="20"/>
      <c r="S224" s="15"/>
      <c r="T224" s="15"/>
      <c r="U224" s="15"/>
      <c r="V224" s="15"/>
      <c r="W224" s="15"/>
      <c r="X224" s="15"/>
      <c r="Y224" s="15"/>
      <c r="Z224" s="15"/>
      <c r="AA224" s="15"/>
    </row>
    <row r="225" spans="1:27" ht="66">
      <c r="A225" s="267"/>
      <c r="B225" s="76" t="s">
        <v>343</v>
      </c>
      <c r="C225" s="20" t="s">
        <v>41</v>
      </c>
      <c r="D225" s="20" t="s">
        <v>19</v>
      </c>
      <c r="E225" s="20"/>
      <c r="F225" s="20"/>
      <c r="G225" s="69" t="s">
        <v>711</v>
      </c>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45947</v>
      </c>
      <c r="B226" s="76" t="s">
        <v>51</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51</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51</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18</v>
      </c>
      <c r="D231" s="20" t="s">
        <v>19</v>
      </c>
      <c r="E231" s="20"/>
      <c r="F231" s="20"/>
      <c r="G231" s="69" t="s">
        <v>712</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531</v>
      </c>
      <c r="C234" s="20" t="s">
        <v>355</v>
      </c>
      <c r="D234" s="20" t="s">
        <v>19</v>
      </c>
      <c r="E234" s="20"/>
      <c r="F234" s="20"/>
      <c r="G234" s="69" t="s">
        <v>713</v>
      </c>
      <c r="H234" s="52" t="s">
        <v>30</v>
      </c>
      <c r="I234" s="20"/>
      <c r="J234" s="20"/>
      <c r="K234" s="20"/>
      <c r="L234" s="20"/>
      <c r="M234" s="20"/>
      <c r="N234" s="20"/>
      <c r="O234" s="20"/>
      <c r="P234" s="20"/>
      <c r="Q234" s="20"/>
      <c r="R234" s="20"/>
      <c r="S234" s="15"/>
      <c r="T234" s="15"/>
      <c r="U234" s="15"/>
      <c r="V234" s="15"/>
      <c r="W234" s="15"/>
      <c r="X234" s="15"/>
      <c r="Y234" s="15"/>
      <c r="Z234" s="15"/>
      <c r="AA234" s="15"/>
    </row>
    <row r="235" spans="1:27" ht="79.2">
      <c r="A235" s="266"/>
      <c r="B235" s="76" t="s">
        <v>531</v>
      </c>
      <c r="C235" s="20" t="s">
        <v>224</v>
      </c>
      <c r="D235" s="20" t="s">
        <v>19</v>
      </c>
      <c r="E235" s="20"/>
      <c r="F235" s="20"/>
      <c r="G235" s="69" t="s">
        <v>714</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531</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531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531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531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66">
      <c r="A240" s="265">
        <v>45948</v>
      </c>
      <c r="B240" s="76" t="s">
        <v>78</v>
      </c>
      <c r="C240" s="20" t="s">
        <v>18</v>
      </c>
      <c r="D240" s="20" t="s">
        <v>19</v>
      </c>
      <c r="E240" s="20"/>
      <c r="F240" s="20"/>
      <c r="G240" s="69" t="s">
        <v>715</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51</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51</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51</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26.4">
      <c r="A250" s="266"/>
      <c r="B250" s="76" t="s">
        <v>78</v>
      </c>
      <c r="C250" s="20" t="s">
        <v>18</v>
      </c>
      <c r="D250" s="20" t="s">
        <v>19</v>
      </c>
      <c r="E250" s="20"/>
      <c r="F250" s="20"/>
      <c r="G250" s="69" t="s">
        <v>716</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92.4">
      <c r="A254" s="265">
        <v>45949</v>
      </c>
      <c r="B254" s="76" t="s">
        <v>78</v>
      </c>
      <c r="C254" s="20" t="s">
        <v>18</v>
      </c>
      <c r="D254" s="20" t="s">
        <v>19</v>
      </c>
      <c r="E254" s="20"/>
      <c r="F254" s="20"/>
      <c r="G254" s="69" t="s">
        <v>717</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26.4">
      <c r="A257" s="266"/>
      <c r="B257" s="76" t="s">
        <v>78</v>
      </c>
      <c r="C257" s="20" t="s">
        <v>102</v>
      </c>
      <c r="D257" s="20" t="s">
        <v>19</v>
      </c>
      <c r="E257" s="20"/>
      <c r="F257" s="20"/>
      <c r="G257" s="69" t="s">
        <v>718</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17"/>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382.8">
      <c r="A264" s="266"/>
      <c r="B264" s="76" t="s">
        <v>16</v>
      </c>
      <c r="C264" s="20" t="s">
        <v>41</v>
      </c>
      <c r="D264" s="20" t="s">
        <v>19</v>
      </c>
      <c r="E264" s="20"/>
      <c r="F264" s="20"/>
      <c r="G264" s="69" t="s">
        <v>719</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16</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264">
      <c r="A266" s="266"/>
      <c r="B266" s="76" t="s">
        <v>78</v>
      </c>
      <c r="C266" s="20" t="s">
        <v>41</v>
      </c>
      <c r="D266" s="20" t="s">
        <v>19</v>
      </c>
      <c r="E266" s="20"/>
      <c r="F266" s="20"/>
      <c r="G266" s="69" t="s">
        <v>720</v>
      </c>
      <c r="H266" s="55" t="s">
        <v>37</v>
      </c>
      <c r="I266" s="20"/>
      <c r="J266" s="20"/>
      <c r="K266" s="20"/>
      <c r="L266" s="20"/>
      <c r="M266" s="20"/>
      <c r="N266" s="20"/>
      <c r="O266" s="20"/>
      <c r="P266" s="20"/>
      <c r="Q266" s="20"/>
      <c r="R266" s="20"/>
      <c r="S266" s="15"/>
      <c r="T266" s="15"/>
      <c r="U266" s="15"/>
      <c r="V266" s="15"/>
      <c r="W266" s="15"/>
      <c r="X266" s="15"/>
      <c r="Y266" s="15"/>
      <c r="Z266" s="15"/>
      <c r="AA266" s="15"/>
    </row>
    <row r="267" spans="1:27" ht="26.4">
      <c r="A267" s="267"/>
      <c r="B267" s="76" t="s">
        <v>78</v>
      </c>
      <c r="C267" s="20" t="s">
        <v>41</v>
      </c>
      <c r="D267" s="20" t="s">
        <v>19</v>
      </c>
      <c r="E267" s="20" t="s">
        <v>721</v>
      </c>
      <c r="F267" s="20"/>
      <c r="G267" s="69" t="s">
        <v>722</v>
      </c>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45950</v>
      </c>
      <c r="B268" s="76" t="s">
        <v>51</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84.8">
      <c r="A271" s="266"/>
      <c r="B271" s="76" t="s">
        <v>78</v>
      </c>
      <c r="C271" s="20" t="s">
        <v>154</v>
      </c>
      <c r="D271" s="20" t="s">
        <v>19</v>
      </c>
      <c r="E271" s="20"/>
      <c r="F271" s="20"/>
      <c r="G271" s="69" t="s">
        <v>723</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66">
      <c r="A273" s="266"/>
      <c r="B273" s="76" t="s">
        <v>78</v>
      </c>
      <c r="C273" s="20" t="s">
        <v>18</v>
      </c>
      <c r="D273" s="20" t="s">
        <v>19</v>
      </c>
      <c r="E273" s="20"/>
      <c r="F273" s="20"/>
      <c r="G273" s="69" t="s">
        <v>724</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66">
      <c r="A277" s="266"/>
      <c r="B277" s="76" t="s">
        <v>16</v>
      </c>
      <c r="C277" s="20" t="s">
        <v>54</v>
      </c>
      <c r="D277" s="20" t="s">
        <v>19</v>
      </c>
      <c r="E277" s="20"/>
      <c r="F277" s="20" t="s">
        <v>725</v>
      </c>
      <c r="G277" s="69" t="s">
        <v>726</v>
      </c>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16</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211.2">
      <c r="A279" s="266"/>
      <c r="B279" s="76" t="s">
        <v>16</v>
      </c>
      <c r="C279" s="20" t="s">
        <v>41</v>
      </c>
      <c r="D279" s="20" t="s">
        <v>19</v>
      </c>
      <c r="E279" s="20"/>
      <c r="F279" s="20" t="s">
        <v>727</v>
      </c>
      <c r="G279" s="69" t="s">
        <v>728</v>
      </c>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16</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16</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45951</v>
      </c>
      <c r="B282" s="76" t="s">
        <v>78</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78</v>
      </c>
      <c r="C283" s="20" t="s">
        <v>54</v>
      </c>
      <c r="D283" s="20" t="s">
        <v>19</v>
      </c>
      <c r="E283" s="20"/>
      <c r="F283" s="20"/>
      <c r="G283" s="69" t="s">
        <v>729</v>
      </c>
      <c r="H283" s="55" t="s">
        <v>22</v>
      </c>
      <c r="I283" s="20"/>
      <c r="J283" s="20"/>
      <c r="K283" s="20"/>
      <c r="L283" s="20"/>
      <c r="M283" s="20"/>
      <c r="N283" s="20"/>
      <c r="O283" s="20"/>
      <c r="P283" s="20"/>
      <c r="Q283" s="20"/>
      <c r="R283" s="20"/>
      <c r="S283" s="15"/>
      <c r="T283" s="15"/>
      <c r="U283" s="15"/>
      <c r="V283" s="15"/>
      <c r="W283" s="15"/>
      <c r="X283" s="15"/>
      <c r="Y283" s="15"/>
      <c r="Z283" s="15"/>
      <c r="AA283" s="15"/>
    </row>
    <row r="284" spans="1:27" ht="52.8">
      <c r="A284" s="266"/>
      <c r="B284" s="76" t="s">
        <v>78</v>
      </c>
      <c r="C284" s="20" t="s">
        <v>54</v>
      </c>
      <c r="D284" s="20" t="s">
        <v>19</v>
      </c>
      <c r="E284" s="20"/>
      <c r="F284" s="20"/>
      <c r="G284" s="69" t="s">
        <v>730</v>
      </c>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16</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16</v>
      </c>
      <c r="C289" s="20" t="s">
        <v>54</v>
      </c>
      <c r="D289" s="20" t="s">
        <v>19</v>
      </c>
      <c r="E289" s="20"/>
      <c r="F289" s="20"/>
      <c r="G289" s="69" t="s">
        <v>731</v>
      </c>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05.6">
      <c r="A291" s="266"/>
      <c r="B291" s="76" t="s">
        <v>343</v>
      </c>
      <c r="C291" s="20" t="s">
        <v>41</v>
      </c>
      <c r="D291" s="20" t="s">
        <v>19</v>
      </c>
      <c r="E291" s="20"/>
      <c r="F291" s="20"/>
      <c r="G291" s="69" t="s">
        <v>732</v>
      </c>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343</v>
      </c>
      <c r="C292" s="20" t="s">
        <v>18</v>
      </c>
      <c r="D292" s="20" t="s">
        <v>19</v>
      </c>
      <c r="E292" s="20"/>
      <c r="F292" s="20"/>
      <c r="G292" s="69" t="s">
        <v>733</v>
      </c>
      <c r="H292" s="55" t="s">
        <v>35</v>
      </c>
      <c r="I292" s="20"/>
      <c r="J292" s="20"/>
      <c r="K292" s="20"/>
      <c r="L292" s="20"/>
      <c r="M292" s="20"/>
      <c r="N292" s="20"/>
      <c r="O292" s="20"/>
      <c r="P292" s="20"/>
      <c r="Q292" s="20"/>
      <c r="R292" s="20"/>
      <c r="S292" s="15"/>
      <c r="T292" s="15"/>
      <c r="U292" s="15"/>
      <c r="V292" s="15"/>
      <c r="W292" s="15"/>
      <c r="X292" s="15"/>
      <c r="Y292" s="15"/>
      <c r="Z292" s="15"/>
      <c r="AA292" s="15"/>
    </row>
    <row r="293" spans="1:27" ht="79.2">
      <c r="A293" s="266"/>
      <c r="B293" s="76" t="s">
        <v>343</v>
      </c>
      <c r="C293" s="20" t="s">
        <v>18</v>
      </c>
      <c r="D293" s="20" t="s">
        <v>19</v>
      </c>
      <c r="E293" s="20"/>
      <c r="F293" s="20"/>
      <c r="G293" s="69" t="s">
        <v>734</v>
      </c>
      <c r="H293" s="55" t="s">
        <v>36</v>
      </c>
      <c r="I293" s="20"/>
      <c r="J293" s="20"/>
      <c r="K293" s="20"/>
      <c r="L293" s="20"/>
      <c r="M293" s="20"/>
      <c r="N293" s="20"/>
      <c r="O293" s="20"/>
      <c r="P293" s="20"/>
      <c r="Q293" s="20"/>
      <c r="R293" s="20"/>
      <c r="S293" s="15"/>
      <c r="T293" s="15"/>
      <c r="U293" s="15"/>
      <c r="V293" s="15"/>
      <c r="W293" s="15"/>
      <c r="X293" s="15"/>
      <c r="Y293" s="15"/>
      <c r="Z293" s="15"/>
      <c r="AA293" s="15"/>
    </row>
    <row r="294" spans="1:27" ht="52.8">
      <c r="A294" s="266"/>
      <c r="B294" s="76" t="s">
        <v>343</v>
      </c>
      <c r="C294" s="20" t="s">
        <v>18</v>
      </c>
      <c r="D294" s="20" t="s">
        <v>19</v>
      </c>
      <c r="E294" s="20"/>
      <c r="F294" s="20"/>
      <c r="G294" s="69" t="s">
        <v>735</v>
      </c>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343</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52.8">
      <c r="A296" s="265">
        <v>45952</v>
      </c>
      <c r="B296" s="76" t="s">
        <v>51</v>
      </c>
      <c r="C296" s="20" t="s">
        <v>18</v>
      </c>
      <c r="D296" s="20" t="s">
        <v>19</v>
      </c>
      <c r="E296" s="20"/>
      <c r="F296" s="96"/>
      <c r="G296" s="69" t="s">
        <v>736</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51</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52.8">
      <c r="A299" s="266"/>
      <c r="B299" s="76" t="s">
        <v>78</v>
      </c>
      <c r="C299" s="20" t="s">
        <v>54</v>
      </c>
      <c r="D299" s="20" t="s">
        <v>19</v>
      </c>
      <c r="E299" s="20"/>
      <c r="F299" s="20"/>
      <c r="G299" s="69" t="s">
        <v>737</v>
      </c>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t="s">
        <v>18</v>
      </c>
      <c r="D300" s="20" t="s">
        <v>19</v>
      </c>
      <c r="E300" s="20"/>
      <c r="F300" s="20"/>
      <c r="G300" s="69" t="s">
        <v>738</v>
      </c>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45.19999999999999">
      <c r="A302" s="266"/>
      <c r="B302" s="76" t="s">
        <v>78</v>
      </c>
      <c r="C302" s="20" t="s">
        <v>18</v>
      </c>
      <c r="D302" s="20" t="s">
        <v>19</v>
      </c>
      <c r="E302" s="20"/>
      <c r="F302" s="20"/>
      <c r="G302" s="69" t="s">
        <v>739</v>
      </c>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79.2">
      <c r="A307" s="266"/>
      <c r="B307" s="76" t="s">
        <v>16</v>
      </c>
      <c r="C307" s="20" t="s">
        <v>18</v>
      </c>
      <c r="D307" s="20" t="s">
        <v>19</v>
      </c>
      <c r="E307" s="20"/>
      <c r="F307" s="20"/>
      <c r="G307" s="69" t="s">
        <v>740</v>
      </c>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16</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45953</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66">
      <c r="A312" s="266"/>
      <c r="B312" s="76" t="s">
        <v>78</v>
      </c>
      <c r="C312" s="20" t="s">
        <v>18</v>
      </c>
      <c r="D312" s="20" t="s">
        <v>19</v>
      </c>
      <c r="E312" s="20"/>
      <c r="F312" s="20"/>
      <c r="G312" s="69" t="s">
        <v>741</v>
      </c>
      <c r="H312" s="55" t="s">
        <v>24</v>
      </c>
      <c r="I312" s="20"/>
      <c r="J312" s="20"/>
      <c r="K312" s="20"/>
      <c r="L312" s="20"/>
      <c r="M312" s="20"/>
      <c r="N312" s="20"/>
      <c r="O312" s="20"/>
      <c r="P312" s="20"/>
      <c r="Q312" s="20"/>
      <c r="R312" s="20"/>
      <c r="S312" s="15"/>
      <c r="T312" s="15"/>
      <c r="U312" s="15"/>
      <c r="V312" s="15"/>
      <c r="W312" s="15"/>
      <c r="X312" s="15"/>
      <c r="Y312" s="15"/>
      <c r="Z312" s="15"/>
      <c r="AA312" s="15"/>
    </row>
    <row r="313" spans="1:27" ht="66">
      <c r="A313" s="266"/>
      <c r="B313" s="76" t="s">
        <v>78</v>
      </c>
      <c r="C313" s="20" t="s">
        <v>18</v>
      </c>
      <c r="D313" s="20" t="s">
        <v>19</v>
      </c>
      <c r="E313" s="78"/>
      <c r="F313" s="78"/>
      <c r="G313" s="69" t="s">
        <v>742</v>
      </c>
      <c r="H313" s="55" t="s">
        <v>25</v>
      </c>
      <c r="I313" s="20"/>
      <c r="J313" s="20"/>
      <c r="K313" s="20"/>
      <c r="L313" s="20"/>
      <c r="M313" s="20"/>
      <c r="N313" s="20"/>
      <c r="O313" s="20"/>
      <c r="P313" s="20"/>
      <c r="Q313" s="20"/>
      <c r="R313" s="20"/>
      <c r="S313" s="15"/>
      <c r="T313" s="15"/>
      <c r="U313" s="15"/>
      <c r="V313" s="15"/>
      <c r="W313" s="15"/>
      <c r="X313" s="15"/>
      <c r="Y313" s="15"/>
      <c r="Z313" s="15"/>
      <c r="AA313" s="15"/>
    </row>
    <row r="314" spans="1:27" ht="92.4">
      <c r="A314" s="266"/>
      <c r="B314" s="76" t="s">
        <v>78</v>
      </c>
      <c r="C314" s="20" t="s">
        <v>18</v>
      </c>
      <c r="D314" s="20" t="s">
        <v>19</v>
      </c>
      <c r="E314" s="20"/>
      <c r="F314" s="20"/>
      <c r="G314" s="69" t="s">
        <v>743</v>
      </c>
      <c r="H314" s="55" t="s">
        <v>26</v>
      </c>
      <c r="I314" s="20"/>
      <c r="J314" s="20"/>
      <c r="K314" s="20"/>
      <c r="L314" s="20"/>
      <c r="M314" s="20"/>
      <c r="N314" s="20"/>
      <c r="O314" s="20"/>
      <c r="P314" s="20"/>
      <c r="Q314" s="20"/>
      <c r="R314" s="20"/>
      <c r="S314" s="15"/>
      <c r="T314" s="15"/>
      <c r="U314" s="15"/>
      <c r="V314" s="15"/>
      <c r="W314" s="15"/>
      <c r="X314" s="15"/>
      <c r="Y314" s="15"/>
      <c r="Z314" s="15"/>
      <c r="AA314" s="15"/>
    </row>
    <row r="315" spans="1:27" ht="26.4">
      <c r="A315" s="266"/>
      <c r="B315" s="76" t="s">
        <v>78</v>
      </c>
      <c r="C315" s="20" t="s">
        <v>18</v>
      </c>
      <c r="D315" s="20" t="s">
        <v>19</v>
      </c>
      <c r="E315" s="20"/>
      <c r="F315" s="20"/>
      <c r="G315" s="69" t="s">
        <v>744</v>
      </c>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t="s">
        <v>18</v>
      </c>
      <c r="D316" s="20" t="s">
        <v>19</v>
      </c>
      <c r="E316" s="20"/>
      <c r="F316" s="20"/>
      <c r="G316" s="73" t="s">
        <v>745</v>
      </c>
      <c r="H316" s="55" t="s">
        <v>28</v>
      </c>
      <c r="I316" s="20"/>
      <c r="J316" s="20"/>
      <c r="K316" s="20"/>
      <c r="L316" s="20"/>
      <c r="M316" s="20"/>
      <c r="N316" s="20"/>
      <c r="O316" s="20"/>
      <c r="P316" s="20"/>
      <c r="Q316" s="20"/>
      <c r="R316" s="20"/>
      <c r="S316" s="15"/>
      <c r="T316" s="15"/>
      <c r="U316" s="15"/>
      <c r="V316" s="15"/>
      <c r="W316" s="15"/>
      <c r="X316" s="15"/>
      <c r="Y316" s="15"/>
      <c r="Z316" s="15"/>
      <c r="AA316" s="15"/>
    </row>
    <row r="317" spans="1:27" ht="52.8">
      <c r="A317" s="266"/>
      <c r="B317" s="76" t="s">
        <v>78</v>
      </c>
      <c r="C317" s="20" t="s">
        <v>44</v>
      </c>
      <c r="D317" s="20" t="s">
        <v>19</v>
      </c>
      <c r="E317" s="20"/>
      <c r="F317" s="20"/>
      <c r="G317" s="69" t="s">
        <v>746</v>
      </c>
      <c r="H317" s="55" t="s">
        <v>29</v>
      </c>
      <c r="I317" s="20"/>
      <c r="J317" s="20"/>
      <c r="K317" s="20"/>
      <c r="L317" s="20"/>
      <c r="M317" s="20"/>
      <c r="N317" s="20"/>
      <c r="O317" s="20"/>
      <c r="P317" s="20"/>
      <c r="Q317" s="20"/>
      <c r="R317" s="20"/>
      <c r="S317" s="15"/>
      <c r="T317" s="15"/>
      <c r="U317" s="15"/>
      <c r="V317" s="15"/>
      <c r="W317" s="15"/>
      <c r="X317" s="15"/>
      <c r="Y317" s="15"/>
      <c r="Z317" s="15"/>
      <c r="AA317" s="15"/>
    </row>
    <row r="318" spans="1:27" ht="184.8">
      <c r="A318" s="266"/>
      <c r="B318" s="76" t="s">
        <v>78</v>
      </c>
      <c r="C318" s="20" t="s">
        <v>18</v>
      </c>
      <c r="D318" s="20" t="s">
        <v>19</v>
      </c>
      <c r="E318" s="20"/>
      <c r="F318" s="20"/>
      <c r="G318" s="69" t="s">
        <v>747</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16</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16</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16</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16</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16</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45954</v>
      </c>
      <c r="B324" s="76" t="s">
        <v>51</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78</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211.2">
      <c r="A329" s="266"/>
      <c r="B329" s="76" t="s">
        <v>78</v>
      </c>
      <c r="C329" s="20" t="s">
        <v>41</v>
      </c>
      <c r="D329" s="20" t="s">
        <v>19</v>
      </c>
      <c r="E329" s="20"/>
      <c r="F329" s="20"/>
      <c r="G329" s="107" t="s">
        <v>748</v>
      </c>
      <c r="H329" s="55" t="s">
        <v>27</v>
      </c>
      <c r="I329" s="20"/>
      <c r="J329" s="20"/>
      <c r="K329" s="20"/>
      <c r="L329" s="20"/>
      <c r="M329" s="20"/>
      <c r="N329" s="20"/>
      <c r="O329" s="20"/>
      <c r="P329" s="20"/>
      <c r="Q329" s="20"/>
      <c r="R329" s="20"/>
      <c r="S329" s="15"/>
      <c r="T329" s="15"/>
      <c r="U329" s="15"/>
      <c r="V329" s="15"/>
      <c r="W329" s="15"/>
      <c r="X329" s="15"/>
      <c r="Y329" s="15"/>
      <c r="Z329" s="15"/>
      <c r="AA329" s="15"/>
    </row>
    <row r="330" spans="1:27" ht="409.6">
      <c r="A330" s="266"/>
      <c r="B330" s="76" t="s">
        <v>78</v>
      </c>
      <c r="C330" s="20" t="s">
        <v>41</v>
      </c>
      <c r="D330" s="20" t="s">
        <v>19</v>
      </c>
      <c r="E330" s="20"/>
      <c r="F330" s="20"/>
      <c r="G330" s="69" t="s">
        <v>749</v>
      </c>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52.8">
      <c r="A332" s="266"/>
      <c r="B332" s="76" t="s">
        <v>16</v>
      </c>
      <c r="C332" s="20" t="s">
        <v>399</v>
      </c>
      <c r="D332" s="20" t="s">
        <v>19</v>
      </c>
      <c r="E332" s="20"/>
      <c r="F332" s="20"/>
      <c r="G332" s="69" t="s">
        <v>750</v>
      </c>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16</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16</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16</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16</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16</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45955</v>
      </c>
      <c r="B338" s="76" t="s">
        <v>78</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78</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78</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05.6">
      <c r="A341" s="266"/>
      <c r="B341" s="76" t="s">
        <v>78</v>
      </c>
      <c r="C341" s="20" t="s">
        <v>18</v>
      </c>
      <c r="D341" s="20" t="s">
        <v>19</v>
      </c>
      <c r="E341" s="20"/>
      <c r="F341" s="20"/>
      <c r="G341" s="69" t="s">
        <v>751</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18.8">
      <c r="A348" s="266"/>
      <c r="B348" s="76" t="s">
        <v>78</v>
      </c>
      <c r="C348" s="20" t="s">
        <v>41</v>
      </c>
      <c r="D348" s="20" t="s">
        <v>31</v>
      </c>
      <c r="E348" s="20" t="s">
        <v>752</v>
      </c>
      <c r="F348" s="20"/>
      <c r="G348" s="69" t="s">
        <v>753</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26.4">
      <c r="A352" s="265">
        <v>45956</v>
      </c>
      <c r="B352" s="76" t="s">
        <v>78</v>
      </c>
      <c r="C352" s="20" t="s">
        <v>18</v>
      </c>
      <c r="D352" s="20" t="s">
        <v>19</v>
      </c>
      <c r="E352" s="20"/>
      <c r="F352" s="20"/>
      <c r="G352" s="69" t="s">
        <v>754</v>
      </c>
      <c r="H352" s="61" t="s">
        <v>17</v>
      </c>
      <c r="I352" s="20"/>
      <c r="J352" s="20"/>
      <c r="K352" s="20"/>
      <c r="L352" s="20"/>
      <c r="M352" s="20"/>
      <c r="N352" s="20"/>
      <c r="O352" s="20"/>
      <c r="P352" s="20"/>
      <c r="Q352" s="20"/>
      <c r="R352" s="20"/>
      <c r="S352" s="15"/>
      <c r="T352" s="15"/>
      <c r="U352" s="15"/>
      <c r="V352" s="15"/>
      <c r="W352" s="15"/>
      <c r="X352" s="15"/>
      <c r="Y352" s="15"/>
      <c r="Z352" s="15"/>
      <c r="AA352" s="15"/>
    </row>
    <row r="353" spans="1:27" ht="52.8">
      <c r="A353" s="266"/>
      <c r="B353" s="76" t="s">
        <v>78</v>
      </c>
      <c r="C353" s="20" t="s">
        <v>18</v>
      </c>
      <c r="D353" s="20" t="s">
        <v>19</v>
      </c>
      <c r="E353" s="20"/>
      <c r="F353" s="20"/>
      <c r="G353" s="69" t="s">
        <v>755</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18.8">
      <c r="A354" s="266"/>
      <c r="B354" s="76" t="s">
        <v>78</v>
      </c>
      <c r="C354" s="20" t="s">
        <v>18</v>
      </c>
      <c r="D354" s="20" t="s">
        <v>19</v>
      </c>
      <c r="E354" s="20"/>
      <c r="F354" s="20"/>
      <c r="G354" s="69" t="s">
        <v>756</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52.8">
      <c r="A357" s="266"/>
      <c r="B357" s="76" t="s">
        <v>78</v>
      </c>
      <c r="C357" s="20" t="s">
        <v>18</v>
      </c>
      <c r="D357" s="20" t="s">
        <v>19</v>
      </c>
      <c r="E357" s="20"/>
      <c r="F357" s="20"/>
      <c r="G357" s="69" t="s">
        <v>757</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84.8">
      <c r="A358" s="266"/>
      <c r="B358" s="76" t="s">
        <v>78</v>
      </c>
      <c r="C358" s="20" t="s">
        <v>18</v>
      </c>
      <c r="D358" s="20" t="s">
        <v>19</v>
      </c>
      <c r="E358" s="20"/>
      <c r="F358" s="20"/>
      <c r="G358" s="69" t="s">
        <v>758</v>
      </c>
      <c r="H358" s="55" t="s">
        <v>28</v>
      </c>
      <c r="I358" s="20"/>
      <c r="J358" s="20"/>
      <c r="K358" s="20"/>
      <c r="L358" s="20"/>
      <c r="M358" s="20"/>
      <c r="N358" s="20"/>
      <c r="O358" s="20"/>
      <c r="P358" s="20"/>
      <c r="Q358" s="20"/>
      <c r="R358" s="20"/>
      <c r="S358" s="15"/>
      <c r="T358" s="15"/>
      <c r="U358" s="15"/>
      <c r="V358" s="15"/>
      <c r="W358" s="15"/>
      <c r="X358" s="15"/>
      <c r="Y358" s="15"/>
      <c r="Z358" s="15"/>
      <c r="AA358" s="15"/>
    </row>
    <row r="359" spans="1:27" ht="79.2">
      <c r="A359" s="266"/>
      <c r="B359" s="76" t="s">
        <v>78</v>
      </c>
      <c r="C359" s="20" t="s">
        <v>18</v>
      </c>
      <c r="D359" s="20" t="s">
        <v>19</v>
      </c>
      <c r="E359" s="20"/>
      <c r="F359" s="20"/>
      <c r="G359" s="69" t="s">
        <v>759</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41</v>
      </c>
      <c r="D360" s="20" t="s">
        <v>19</v>
      </c>
      <c r="E360" s="20"/>
      <c r="F360" s="20"/>
      <c r="G360" s="73" t="s">
        <v>760</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t="s">
        <v>41</v>
      </c>
      <c r="D361" s="20" t="s">
        <v>19</v>
      </c>
      <c r="E361" s="20"/>
      <c r="F361" s="20"/>
      <c r="G361" s="73" t="s">
        <v>761</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16</v>
      </c>
      <c r="C362" s="20"/>
      <c r="D362" s="20"/>
      <c r="E362" s="20"/>
      <c r="F362" s="20"/>
      <c r="G362" s="73"/>
      <c r="H362" s="55" t="s">
        <v>35</v>
      </c>
      <c r="I362" s="20"/>
      <c r="J362" s="20"/>
      <c r="K362" s="20"/>
      <c r="L362" s="20"/>
      <c r="M362" s="20"/>
      <c r="N362" s="20"/>
      <c r="O362" s="20"/>
      <c r="P362" s="20"/>
      <c r="Q362" s="20"/>
      <c r="R362" s="20"/>
      <c r="S362" s="15"/>
      <c r="T362" s="15"/>
      <c r="U362" s="15"/>
      <c r="V362" s="15"/>
      <c r="W362" s="15"/>
      <c r="X362" s="15"/>
      <c r="Y362" s="15"/>
      <c r="Z362" s="15"/>
      <c r="AA362" s="15"/>
    </row>
    <row r="363" spans="1:27" ht="343.2">
      <c r="A363" s="266"/>
      <c r="B363" s="76" t="s">
        <v>16</v>
      </c>
      <c r="C363" s="20" t="s">
        <v>41</v>
      </c>
      <c r="D363" s="20" t="s">
        <v>19</v>
      </c>
      <c r="E363" s="97" t="s">
        <v>762</v>
      </c>
      <c r="F363" s="20"/>
      <c r="G363" s="108" t="s">
        <v>763</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45957</v>
      </c>
      <c r="B366" s="76" t="s">
        <v>78</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t="s">
        <v>41</v>
      </c>
      <c r="D368" s="20" t="s">
        <v>19</v>
      </c>
      <c r="E368" s="20"/>
      <c r="F368" s="20"/>
      <c r="G368" s="69" t="s">
        <v>764</v>
      </c>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343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343</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343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343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343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45958</v>
      </c>
      <c r="B380" s="76" t="s">
        <v>78</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369.6">
      <c r="A382" s="266"/>
      <c r="B382" s="76" t="s">
        <v>78</v>
      </c>
      <c r="C382" s="20" t="s">
        <v>41</v>
      </c>
      <c r="D382" s="20" t="s">
        <v>19</v>
      </c>
      <c r="E382" s="20"/>
      <c r="F382" s="20"/>
      <c r="G382" s="69" t="s">
        <v>765</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79.2">
      <c r="A384" s="266"/>
      <c r="B384" s="76" t="s">
        <v>78</v>
      </c>
      <c r="C384" s="20" t="s">
        <v>102</v>
      </c>
      <c r="D384" s="20" t="s">
        <v>19</v>
      </c>
      <c r="E384" s="20"/>
      <c r="F384" s="20"/>
      <c r="G384" s="69" t="s">
        <v>766</v>
      </c>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t="s">
        <v>18</v>
      </c>
      <c r="D387" s="20" t="s">
        <v>19</v>
      </c>
      <c r="E387" s="20"/>
      <c r="F387" s="20"/>
      <c r="G387" s="73" t="s">
        <v>767</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343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343</v>
      </c>
      <c r="C390" s="20"/>
      <c r="D390" s="20"/>
      <c r="E390" s="20"/>
      <c r="F390" s="20"/>
      <c r="G390" s="1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343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343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343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45959</v>
      </c>
      <c r="B394" s="76" t="s">
        <v>51</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51</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05.6">
      <c r="A396" s="266"/>
      <c r="B396" s="76" t="s">
        <v>51</v>
      </c>
      <c r="C396" s="20" t="s">
        <v>102</v>
      </c>
      <c r="D396" s="20" t="s">
        <v>19</v>
      </c>
      <c r="E396" s="20"/>
      <c r="F396" s="20"/>
      <c r="G396" s="69" t="s">
        <v>768</v>
      </c>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16</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16</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396">
      <c r="A405" s="266"/>
      <c r="B405" s="76" t="s">
        <v>16</v>
      </c>
      <c r="C405" s="20" t="s">
        <v>41</v>
      </c>
      <c r="D405" s="20" t="s">
        <v>19</v>
      </c>
      <c r="E405" s="20"/>
      <c r="F405" s="20"/>
      <c r="G405" s="69" t="s">
        <v>769</v>
      </c>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16</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16</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45960</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52.8">
      <c r="A410" s="266"/>
      <c r="B410" s="76" t="s">
        <v>78</v>
      </c>
      <c r="C410" s="20" t="s">
        <v>102</v>
      </c>
      <c r="D410" s="50" t="s">
        <v>19</v>
      </c>
      <c r="E410" s="50"/>
      <c r="F410" s="50"/>
      <c r="G410" s="69" t="s">
        <v>770</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52.8">
      <c r="A414" s="266"/>
      <c r="B414" s="76" t="s">
        <v>78</v>
      </c>
      <c r="C414" s="20" t="s">
        <v>44</v>
      </c>
      <c r="D414" s="50" t="s">
        <v>19</v>
      </c>
      <c r="E414" s="50"/>
      <c r="F414" s="50"/>
      <c r="G414" s="69" t="s">
        <v>771</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16</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16</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16</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16</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409.2">
      <c r="A421" s="267"/>
      <c r="B421" s="76" t="s">
        <v>16</v>
      </c>
      <c r="C421" s="20" t="s">
        <v>41</v>
      </c>
      <c r="D421" s="50" t="s">
        <v>19</v>
      </c>
      <c r="E421" s="50"/>
      <c r="F421" s="50"/>
      <c r="G421" s="69" t="s">
        <v>772</v>
      </c>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45961</v>
      </c>
      <c r="B422" s="76" t="s">
        <v>78</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39.6">
      <c r="A423" s="266"/>
      <c r="B423" s="76" t="s">
        <v>78</v>
      </c>
      <c r="C423" s="20" t="s">
        <v>54</v>
      </c>
      <c r="D423" s="50" t="s">
        <v>19</v>
      </c>
      <c r="E423" s="50"/>
      <c r="F423" s="50"/>
      <c r="G423" s="69" t="s">
        <v>773</v>
      </c>
      <c r="H423" s="55" t="s">
        <v>22</v>
      </c>
      <c r="I423" s="20"/>
      <c r="J423" s="20"/>
      <c r="K423" s="20"/>
      <c r="L423" s="20"/>
      <c r="M423" s="20"/>
      <c r="N423" s="20"/>
      <c r="O423" s="20"/>
      <c r="P423" s="20"/>
      <c r="Q423" s="20"/>
      <c r="R423" s="20"/>
      <c r="S423" s="15"/>
      <c r="T423" s="15"/>
      <c r="U423" s="15"/>
      <c r="V423" s="15"/>
      <c r="W423" s="15"/>
      <c r="X423" s="15"/>
      <c r="Y423" s="15"/>
      <c r="Z423" s="15"/>
      <c r="AA423" s="15"/>
    </row>
    <row r="424" spans="1:27" ht="66">
      <c r="A424" s="266"/>
      <c r="B424" s="76" t="s">
        <v>78</v>
      </c>
      <c r="C424" s="20" t="s">
        <v>102</v>
      </c>
      <c r="D424" s="50" t="s">
        <v>92</v>
      </c>
      <c r="E424" s="50"/>
      <c r="F424" s="50"/>
      <c r="G424" s="69" t="s">
        <v>774</v>
      </c>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78</v>
      </c>
      <c r="C425" s="20" t="s">
        <v>18</v>
      </c>
      <c r="D425" s="50" t="s">
        <v>19</v>
      </c>
      <c r="E425" s="50"/>
      <c r="F425" s="50"/>
      <c r="G425" s="69" t="s">
        <v>775</v>
      </c>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78</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c r="D427" s="50"/>
      <c r="E427" s="50"/>
      <c r="F427" s="50"/>
      <c r="G427" s="76"/>
      <c r="H427" s="55" t="s">
        <v>27</v>
      </c>
      <c r="I427" s="20"/>
      <c r="J427" s="20"/>
      <c r="K427" s="20"/>
      <c r="L427" s="20"/>
      <c r="M427" s="20"/>
      <c r="N427" s="20"/>
      <c r="O427" s="20"/>
      <c r="P427" s="20"/>
      <c r="Q427" s="20"/>
      <c r="R427" s="20"/>
      <c r="S427" s="15"/>
      <c r="T427" s="15"/>
      <c r="U427" s="15"/>
      <c r="V427" s="15"/>
      <c r="W427" s="15"/>
      <c r="X427" s="15"/>
      <c r="Y427" s="15"/>
      <c r="Z427" s="15"/>
      <c r="AA427" s="15"/>
    </row>
    <row r="428" spans="1:27" ht="105.6">
      <c r="A428" s="266"/>
      <c r="B428" s="76" t="s">
        <v>78</v>
      </c>
      <c r="C428" s="20" t="s">
        <v>18</v>
      </c>
      <c r="D428" s="50" t="s">
        <v>19</v>
      </c>
      <c r="E428" s="50"/>
      <c r="F428" s="50"/>
      <c r="G428" s="69" t="s">
        <v>776</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t="s">
        <v>18</v>
      </c>
      <c r="D429" s="50" t="s">
        <v>19</v>
      </c>
      <c r="E429" s="50"/>
      <c r="F429" s="50"/>
      <c r="G429" s="73" t="s">
        <v>777</v>
      </c>
      <c r="H429" s="55" t="s">
        <v>29</v>
      </c>
      <c r="I429" s="20"/>
      <c r="J429" s="20"/>
      <c r="K429" s="20"/>
      <c r="L429" s="20"/>
      <c r="M429" s="20"/>
      <c r="N429" s="20"/>
      <c r="O429" s="20"/>
      <c r="P429" s="20"/>
      <c r="Q429" s="20"/>
      <c r="R429" s="20"/>
      <c r="S429" s="15"/>
      <c r="T429" s="15"/>
      <c r="U429" s="15"/>
      <c r="V429" s="15"/>
      <c r="W429" s="15"/>
      <c r="X429" s="15"/>
      <c r="Y429" s="15"/>
      <c r="Z429" s="15"/>
      <c r="AA429" s="15"/>
    </row>
    <row r="430" spans="1:27" ht="52.8">
      <c r="A430" s="266"/>
      <c r="B430" s="76" t="s">
        <v>16</v>
      </c>
      <c r="C430" s="20" t="s">
        <v>54</v>
      </c>
      <c r="D430" s="50" t="s">
        <v>19</v>
      </c>
      <c r="E430" s="50" t="s">
        <v>778</v>
      </c>
      <c r="F430" s="50"/>
      <c r="G430" s="69" t="s">
        <v>779</v>
      </c>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16</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39.6">
      <c r="A432" s="266"/>
      <c r="B432" s="76" t="s">
        <v>16</v>
      </c>
      <c r="C432" s="20" t="s">
        <v>41</v>
      </c>
      <c r="D432" s="50" t="s">
        <v>92</v>
      </c>
      <c r="E432" s="50" t="s">
        <v>780</v>
      </c>
      <c r="F432" s="50"/>
      <c r="G432" s="69" t="s">
        <v>781</v>
      </c>
      <c r="H432" s="55" t="s">
        <v>35</v>
      </c>
      <c r="I432" s="20"/>
      <c r="J432" s="20"/>
      <c r="K432" s="20"/>
      <c r="L432" s="20"/>
      <c r="M432" s="20"/>
      <c r="N432" s="20"/>
      <c r="O432" s="20"/>
      <c r="P432" s="20"/>
      <c r="Q432" s="20"/>
      <c r="R432" s="20"/>
      <c r="S432" s="15"/>
      <c r="T432" s="15"/>
      <c r="U432" s="15"/>
      <c r="V432" s="15"/>
      <c r="W432" s="15"/>
      <c r="X432" s="15"/>
      <c r="Y432" s="15"/>
      <c r="Z432" s="15"/>
      <c r="AA432" s="15"/>
    </row>
    <row r="433" spans="1:27" ht="198">
      <c r="A433" s="266"/>
      <c r="B433" s="76" t="s">
        <v>16</v>
      </c>
      <c r="C433" s="20" t="s">
        <v>41</v>
      </c>
      <c r="D433" s="50" t="s">
        <v>19</v>
      </c>
      <c r="E433" s="50" t="s">
        <v>780</v>
      </c>
      <c r="F433" s="50"/>
      <c r="G433" s="69" t="s">
        <v>782</v>
      </c>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16</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16</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6000000}"/>
  <customSheetViews>
    <customSheetView guid="{EE409CCF-41C7-4BE1-8A6A-F342F255A85B}" filter="1" showAutoFilter="1">
      <pageMargins left="0.7" right="0.7" top="0.75" bottom="0.75" header="0.3" footer="0.3"/>
      <autoFilter ref="A1:AA421" xr:uid="{3410F4EA-804B-4368-B1DF-400513C55BAF}"/>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15" r:id="rId1" xr:uid="{00000000-0004-0000-0600-000000000000}"/>
    <hyperlink ref="G363" r:id="rId2" xr:uid="{00000000-0004-0000-0600-000001000000}"/>
  </hyperlinks>
  <pageMargins left="0.7" right="0.7" top="0.75" bottom="0.75" header="0.3" footer="0.3"/>
  <legacyDrawing r:id="rId3"/>
  <extLst>
    <ext xmlns:x14="http://schemas.microsoft.com/office/spreadsheetml/2009/9/main" uri="{CCE6A557-97BC-4b89-ADB6-D9C93CAAB3DF}">
      <x14:dataValidations xmlns:xm="http://schemas.microsoft.com/office/excel/2006/main" count="3">
        <x14:dataValidation type="list" allowBlank="1" showErrorMessage="1" xr:uid="{00000000-0002-0000-0600-000000000000}">
          <x14:formula1>
            <xm:f>'Служебный лист 2'!$B$2:$B$22</xm:f>
          </x14:formula1>
          <xm:sqref>C2:C435</xm:sqref>
        </x14:dataValidation>
        <x14:dataValidation type="list" allowBlank="1" showErrorMessage="1" xr:uid="{00000000-0002-0000-0600-000001000000}">
          <x14:formula1>
            <xm:f>'Служебный лист 2'!$A$2:$A$11</xm:f>
          </x14:formula1>
          <xm:sqref>B2:B435</xm:sqref>
        </x14:dataValidation>
        <x14:dataValidation type="list" allowBlank="1" showErrorMessage="1" xr:uid="{00000000-0002-0000-0600-000002000000}">
          <x14:formula1>
            <xm:f>'Служебный лист'!$C$2:$C$1000</xm:f>
          </x14:formula1>
          <xm:sqref>D2:D435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45901</v>
      </c>
      <c r="B2" s="76" t="s">
        <v>78</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78</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68"/>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783</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783</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783</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783</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783</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45902</v>
      </c>
      <c r="B16" s="76" t="s">
        <v>78</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78</v>
      </c>
      <c r="C19" s="17"/>
      <c r="D19" s="17"/>
      <c r="E19" s="17"/>
      <c r="F19" s="17"/>
      <c r="G19" s="17"/>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78</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51</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76" t="s">
        <v>51</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51</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51</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51</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45903</v>
      </c>
      <c r="B30" s="76" t="s">
        <v>783</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783</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783</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783</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66">
      <c r="A35" s="266"/>
      <c r="B35" s="76" t="s">
        <v>78</v>
      </c>
      <c r="C35" s="20" t="s">
        <v>154</v>
      </c>
      <c r="D35" s="20" t="s">
        <v>19</v>
      </c>
      <c r="E35" s="20"/>
      <c r="F35" s="20"/>
      <c r="G35" s="17" t="s">
        <v>784</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45904</v>
      </c>
      <c r="B44" s="76" t="s">
        <v>51</v>
      </c>
      <c r="C44" s="20" t="s">
        <v>41</v>
      </c>
      <c r="D44" s="20" t="s">
        <v>19</v>
      </c>
      <c r="E44" s="20"/>
      <c r="F44" s="20"/>
      <c r="G44" s="16" t="s">
        <v>785</v>
      </c>
      <c r="H44" s="19" t="s">
        <v>17</v>
      </c>
      <c r="I44" s="20"/>
      <c r="J44" s="20"/>
      <c r="K44" s="20"/>
      <c r="L44" s="20"/>
      <c r="M44" s="20"/>
      <c r="N44" s="20"/>
      <c r="O44" s="20"/>
      <c r="P44" s="35"/>
      <c r="Q44" s="20"/>
      <c r="R44" s="15"/>
      <c r="S44" s="15"/>
      <c r="T44" s="15"/>
      <c r="U44" s="15"/>
      <c r="V44" s="15"/>
      <c r="W44" s="15"/>
      <c r="X44" s="15"/>
      <c r="Y44" s="15"/>
      <c r="Z44" s="15"/>
      <c r="AA44" s="15"/>
    </row>
    <row r="45" spans="1:27" ht="92.4">
      <c r="A45" s="266"/>
      <c r="B45" s="76" t="s">
        <v>51</v>
      </c>
      <c r="C45" s="20" t="s">
        <v>54</v>
      </c>
      <c r="D45" s="20" t="s">
        <v>19</v>
      </c>
      <c r="E45" s="78"/>
      <c r="F45" s="78"/>
      <c r="G45" s="18" t="s">
        <v>786</v>
      </c>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t="s">
        <v>18</v>
      </c>
      <c r="D46" s="20" t="s">
        <v>19</v>
      </c>
      <c r="E46" s="20"/>
      <c r="F46" s="20"/>
      <c r="G46" s="17" t="s">
        <v>787</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51</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105.6">
      <c r="A48" s="266"/>
      <c r="B48" s="76" t="s">
        <v>78</v>
      </c>
      <c r="C48" s="20" t="s">
        <v>18</v>
      </c>
      <c r="D48" s="20" t="s">
        <v>19</v>
      </c>
      <c r="E48" s="20"/>
      <c r="F48" s="20"/>
      <c r="G48" s="17" t="s">
        <v>788</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17"/>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45905</v>
      </c>
      <c r="B58" s="76" t="s">
        <v>783</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783</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783</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783</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1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51</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58.4">
      <c r="A68" s="266"/>
      <c r="B68" s="76" t="s">
        <v>51</v>
      </c>
      <c r="C68" s="20" t="s">
        <v>18</v>
      </c>
      <c r="D68" s="20" t="s">
        <v>19</v>
      </c>
      <c r="E68" s="20"/>
      <c r="F68" s="20"/>
      <c r="G68" s="17" t="s">
        <v>789</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51</v>
      </c>
      <c r="C69" s="17" t="s">
        <v>18</v>
      </c>
      <c r="D69" s="17" t="s">
        <v>19</v>
      </c>
      <c r="E69" s="17"/>
      <c r="F69" s="17"/>
      <c r="G69" s="16" t="s">
        <v>790</v>
      </c>
      <c r="H69" s="39" t="s">
        <v>36</v>
      </c>
      <c r="I69" s="17"/>
      <c r="J69" s="17"/>
      <c r="K69" s="17"/>
      <c r="L69" s="17"/>
      <c r="M69" s="17"/>
      <c r="N69" s="17"/>
      <c r="O69" s="17"/>
      <c r="P69" s="44"/>
      <c r="Q69" s="17"/>
      <c r="R69" s="22"/>
      <c r="S69" s="22"/>
      <c r="T69" s="22"/>
      <c r="U69" s="22"/>
      <c r="V69" s="22"/>
      <c r="W69" s="22"/>
      <c r="X69" s="22"/>
      <c r="Y69" s="22"/>
      <c r="Z69" s="22"/>
      <c r="AA69" s="22"/>
    </row>
    <row r="70" spans="1:27" ht="13.2">
      <c r="A70" s="266"/>
      <c r="B70" s="76" t="s">
        <v>51</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51</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45906</v>
      </c>
      <c r="B72" s="76" t="s">
        <v>78</v>
      </c>
      <c r="C72" s="20" t="s">
        <v>54</v>
      </c>
      <c r="D72" s="20" t="s">
        <v>19</v>
      </c>
      <c r="E72" s="20"/>
      <c r="G72" s="71" t="s">
        <v>791</v>
      </c>
      <c r="H72" s="34" t="s">
        <v>17</v>
      </c>
      <c r="I72" s="20"/>
      <c r="J72" s="20"/>
      <c r="K72" s="20"/>
      <c r="L72" s="20"/>
      <c r="M72" s="20"/>
      <c r="N72" s="20"/>
      <c r="O72" s="20"/>
      <c r="P72" s="20"/>
      <c r="Q72" s="20"/>
      <c r="R72" s="15"/>
      <c r="S72" s="15"/>
      <c r="T72" s="15"/>
      <c r="U72" s="15"/>
      <c r="V72" s="15"/>
      <c r="W72" s="15"/>
      <c r="X72" s="15"/>
      <c r="Y72" s="15"/>
      <c r="Z72" s="15"/>
      <c r="AA72" s="15"/>
    </row>
    <row r="73" spans="1:27" ht="39.6">
      <c r="A73" s="266"/>
      <c r="B73" s="76" t="s">
        <v>78</v>
      </c>
      <c r="C73" s="20" t="s">
        <v>44</v>
      </c>
      <c r="D73" s="20" t="s">
        <v>19</v>
      </c>
      <c r="E73" s="20"/>
      <c r="F73" s="20"/>
      <c r="G73" s="17" t="s">
        <v>792</v>
      </c>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78</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51</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51</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51</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45907</v>
      </c>
      <c r="B86" s="76" t="s">
        <v>78</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78</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78</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78</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92.4">
      <c r="A94" s="266"/>
      <c r="B94" s="76" t="s">
        <v>78</v>
      </c>
      <c r="C94" s="20" t="s">
        <v>18</v>
      </c>
      <c r="D94" s="20" t="s">
        <v>19</v>
      </c>
      <c r="E94" s="20"/>
      <c r="F94" s="20"/>
      <c r="G94" s="17" t="s">
        <v>793</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783</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783</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783</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45908</v>
      </c>
      <c r="B100" s="76" t="s">
        <v>78</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t="s">
        <v>75</v>
      </c>
      <c r="D101" s="20" t="s">
        <v>19</v>
      </c>
      <c r="E101" s="20"/>
      <c r="F101" s="20"/>
      <c r="G101" s="17" t="s">
        <v>794</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t="s">
        <v>75</v>
      </c>
      <c r="D102" s="20" t="s">
        <v>19</v>
      </c>
      <c r="E102" s="20"/>
      <c r="F102" s="20"/>
      <c r="G102" s="17" t="s">
        <v>794</v>
      </c>
      <c r="H102" s="35" t="s">
        <v>24</v>
      </c>
      <c r="I102" s="20"/>
      <c r="J102" s="20"/>
      <c r="K102" s="20"/>
      <c r="L102" s="20"/>
      <c r="M102" s="20"/>
      <c r="N102" s="20"/>
      <c r="O102" s="20"/>
      <c r="P102" s="20"/>
      <c r="Q102" s="20"/>
      <c r="R102" s="15"/>
      <c r="S102" s="15"/>
      <c r="T102" s="15"/>
      <c r="U102" s="15"/>
      <c r="V102" s="15"/>
      <c r="W102" s="15"/>
      <c r="X102" s="15"/>
      <c r="Y102" s="15"/>
      <c r="Z102" s="15"/>
      <c r="AA102" s="15"/>
    </row>
    <row r="103" spans="1:27" ht="316.8">
      <c r="A103" s="266"/>
      <c r="B103" s="76" t="s">
        <v>78</v>
      </c>
      <c r="C103" s="20" t="s">
        <v>41</v>
      </c>
      <c r="D103" s="20" t="s">
        <v>31</v>
      </c>
      <c r="E103" s="78" t="s">
        <v>795</v>
      </c>
      <c r="F103" s="88"/>
      <c r="G103" s="17" t="s">
        <v>796</v>
      </c>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522</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45909</v>
      </c>
      <c r="B114" s="76" t="s">
        <v>51</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51</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51</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39.6">
      <c r="A119" s="266"/>
      <c r="B119" s="76" t="s">
        <v>78</v>
      </c>
      <c r="C119" s="17" t="s">
        <v>18</v>
      </c>
      <c r="D119" s="17" t="s">
        <v>19</v>
      </c>
      <c r="E119" s="17"/>
      <c r="F119" s="17"/>
      <c r="G119" s="17" t="s">
        <v>797</v>
      </c>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92.4">
      <c r="A123" s="266"/>
      <c r="B123" s="76" t="s">
        <v>783</v>
      </c>
      <c r="C123" s="20" t="s">
        <v>18</v>
      </c>
      <c r="D123" s="20" t="s">
        <v>19</v>
      </c>
      <c r="E123" s="20"/>
      <c r="F123" s="20"/>
      <c r="G123" s="17" t="s">
        <v>798</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45910</v>
      </c>
      <c r="B128" s="76" t="s">
        <v>78</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78</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78</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522</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522</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45911</v>
      </c>
      <c r="B142" s="76" t="s">
        <v>522</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522</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522</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522</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1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343</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343</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343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343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52.8">
      <c r="A156" s="265">
        <v>45912</v>
      </c>
      <c r="B156" s="76" t="s">
        <v>51</v>
      </c>
      <c r="C156" s="20" t="s">
        <v>18</v>
      </c>
      <c r="D156" s="20" t="s">
        <v>19</v>
      </c>
      <c r="E156" s="20"/>
      <c r="F156" s="20"/>
      <c r="G156" s="17" t="s">
        <v>799</v>
      </c>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51</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92.4">
      <c r="A160" s="266"/>
      <c r="B160" s="76" t="s">
        <v>78</v>
      </c>
      <c r="C160" s="20" t="s">
        <v>18</v>
      </c>
      <c r="D160" s="20"/>
      <c r="E160" s="20"/>
      <c r="F160" s="78"/>
      <c r="G160" s="17" t="s">
        <v>800</v>
      </c>
      <c r="H160" s="35" t="s">
        <v>26</v>
      </c>
      <c r="I160" s="20"/>
      <c r="J160" s="20"/>
      <c r="K160" s="20"/>
      <c r="L160" s="20"/>
      <c r="M160" s="20"/>
      <c r="N160" s="20"/>
      <c r="O160" s="20"/>
      <c r="P160" s="20"/>
      <c r="Q160" s="20"/>
      <c r="R160" s="15"/>
      <c r="S160" s="15"/>
      <c r="T160" s="15"/>
      <c r="U160" s="15"/>
      <c r="V160" s="15"/>
      <c r="W160" s="15"/>
      <c r="X160" s="15"/>
      <c r="Y160" s="15"/>
      <c r="Z160" s="15"/>
      <c r="AA160" s="15"/>
    </row>
    <row r="161" spans="1:27" ht="250.8">
      <c r="A161" s="266"/>
      <c r="B161" s="76" t="s">
        <v>78</v>
      </c>
      <c r="C161" s="20" t="s">
        <v>41</v>
      </c>
      <c r="D161" s="20" t="s">
        <v>19</v>
      </c>
      <c r="E161" s="20"/>
      <c r="F161" s="20"/>
      <c r="G161" s="17" t="s">
        <v>801</v>
      </c>
      <c r="H161" s="35" t="s">
        <v>27</v>
      </c>
      <c r="I161" s="20"/>
      <c r="J161" s="20"/>
      <c r="K161" s="20"/>
      <c r="L161" s="20"/>
      <c r="M161" s="20"/>
      <c r="N161" s="20"/>
      <c r="O161" s="20"/>
      <c r="P161" s="20"/>
      <c r="Q161" s="20"/>
      <c r="R161" s="15"/>
      <c r="S161" s="15"/>
      <c r="T161" s="15"/>
      <c r="U161" s="15"/>
      <c r="V161" s="15"/>
      <c r="W161" s="15"/>
      <c r="X161" s="15"/>
      <c r="Y161" s="15"/>
      <c r="Z161" s="15"/>
      <c r="AA161" s="15"/>
    </row>
    <row r="162" spans="1:27" ht="52.8">
      <c r="A162" s="266"/>
      <c r="B162" s="76" t="s">
        <v>78</v>
      </c>
      <c r="C162" s="20" t="s">
        <v>18</v>
      </c>
      <c r="D162" s="20"/>
      <c r="E162" s="20"/>
      <c r="F162" s="20"/>
      <c r="G162" s="17" t="s">
        <v>802</v>
      </c>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343</v>
      </c>
      <c r="C165" s="20" t="s">
        <v>18</v>
      </c>
      <c r="D165" s="20" t="s">
        <v>19</v>
      </c>
      <c r="E165" s="78"/>
      <c r="F165" s="20"/>
      <c r="G165" s="109" t="s">
        <v>803</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343</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343</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343</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343</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409.6">
      <c r="A170" s="265">
        <v>45913</v>
      </c>
      <c r="B170" s="76" t="s">
        <v>78</v>
      </c>
      <c r="C170" s="20" t="s">
        <v>18</v>
      </c>
      <c r="D170" s="20" t="s">
        <v>19</v>
      </c>
      <c r="E170" s="20" t="s">
        <v>804</v>
      </c>
      <c r="F170" s="20"/>
      <c r="G170" s="17" t="s">
        <v>805</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409.2">
      <c r="A179" s="266"/>
      <c r="B179" s="76" t="s">
        <v>783</v>
      </c>
      <c r="C179" s="20" t="s">
        <v>41</v>
      </c>
      <c r="D179" s="20" t="s">
        <v>19</v>
      </c>
      <c r="E179" s="20"/>
      <c r="F179" s="20"/>
      <c r="G179" s="59" t="s">
        <v>806</v>
      </c>
      <c r="H179" s="50" t="s">
        <v>34</v>
      </c>
      <c r="I179" s="20"/>
      <c r="J179" s="20"/>
      <c r="K179" s="20"/>
      <c r="L179" s="20"/>
      <c r="M179" s="20"/>
      <c r="N179" s="20"/>
      <c r="O179" s="20"/>
      <c r="P179" s="20"/>
      <c r="Q179" s="20"/>
      <c r="R179" s="15"/>
      <c r="S179" s="15"/>
      <c r="T179" s="15"/>
      <c r="U179" s="15"/>
      <c r="V179" s="15"/>
      <c r="W179" s="15"/>
      <c r="X179" s="15"/>
      <c r="Y179" s="15"/>
      <c r="Z179" s="15"/>
      <c r="AA179" s="15"/>
    </row>
    <row r="180" spans="1:27" ht="409.6">
      <c r="A180" s="266"/>
      <c r="B180" s="76" t="s">
        <v>783</v>
      </c>
      <c r="C180" s="20" t="s">
        <v>18</v>
      </c>
      <c r="D180" s="20" t="s">
        <v>19</v>
      </c>
      <c r="E180" s="20"/>
      <c r="F180" s="20"/>
      <c r="G180" s="17" t="s">
        <v>807</v>
      </c>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45914</v>
      </c>
      <c r="B184" s="76" t="s">
        <v>78</v>
      </c>
      <c r="C184" s="17" t="s">
        <v>18</v>
      </c>
      <c r="D184" s="17" t="s">
        <v>19</v>
      </c>
      <c r="E184" s="17"/>
      <c r="F184" s="17"/>
      <c r="G184" s="100" t="s">
        <v>808</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78</v>
      </c>
      <c r="C185" s="20" t="s">
        <v>18</v>
      </c>
      <c r="D185" s="20" t="s">
        <v>19</v>
      </c>
      <c r="E185" s="20"/>
      <c r="F185" s="20"/>
      <c r="G185" s="110" t="s">
        <v>809</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78</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t="s">
        <v>41</v>
      </c>
      <c r="D188" s="20" t="s">
        <v>19</v>
      </c>
      <c r="E188" s="76"/>
      <c r="F188" s="20"/>
      <c r="G188" s="111" t="s">
        <v>810</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17" t="s">
        <v>41</v>
      </c>
      <c r="D189" s="17" t="s">
        <v>19</v>
      </c>
      <c r="E189" s="17"/>
      <c r="F189" s="17"/>
      <c r="G189" s="100" t="s">
        <v>811</v>
      </c>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382.8">
      <c r="A198" s="265">
        <v>45915</v>
      </c>
      <c r="B198" s="76" t="s">
        <v>51</v>
      </c>
      <c r="C198" s="20" t="s">
        <v>355</v>
      </c>
      <c r="D198" s="20" t="s">
        <v>92</v>
      </c>
      <c r="E198" s="20"/>
      <c r="F198" s="65" t="s">
        <v>812</v>
      </c>
      <c r="G198" s="100" t="s">
        <v>813</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t="s">
        <v>54</v>
      </c>
      <c r="D199" s="20" t="s">
        <v>19</v>
      </c>
      <c r="E199" s="20"/>
      <c r="F199" s="20"/>
      <c r="G199" s="112" t="s">
        <v>814</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51</v>
      </c>
      <c r="C200" s="17" t="s">
        <v>18</v>
      </c>
      <c r="D200" s="17" t="s">
        <v>19</v>
      </c>
      <c r="E200" s="17"/>
      <c r="F200" s="17"/>
      <c r="G200" s="113" t="s">
        <v>815</v>
      </c>
      <c r="H200" s="53" t="s">
        <v>24</v>
      </c>
      <c r="I200" s="17"/>
      <c r="J200" s="17"/>
      <c r="K200" s="17"/>
      <c r="L200" s="17"/>
      <c r="M200" s="17"/>
      <c r="N200" s="17"/>
      <c r="O200" s="17"/>
      <c r="P200" s="17"/>
      <c r="Q200" s="17"/>
      <c r="R200" s="22"/>
      <c r="S200" s="22"/>
      <c r="T200" s="22"/>
      <c r="U200" s="22"/>
      <c r="V200" s="22"/>
      <c r="W200" s="22"/>
      <c r="X200" s="22"/>
      <c r="Y200" s="22"/>
      <c r="Z200" s="22"/>
      <c r="AA200" s="22"/>
    </row>
    <row r="201" spans="1:27" ht="92.4">
      <c r="A201" s="266"/>
      <c r="B201" s="76" t="s">
        <v>51</v>
      </c>
      <c r="C201" s="20" t="s">
        <v>41</v>
      </c>
      <c r="D201" s="20" t="s">
        <v>31</v>
      </c>
      <c r="E201" s="20"/>
      <c r="F201" s="20"/>
      <c r="G201" s="100" t="s">
        <v>816</v>
      </c>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t="s">
        <v>18</v>
      </c>
      <c r="D203" s="20" t="s">
        <v>19</v>
      </c>
      <c r="E203" s="20"/>
      <c r="F203" s="20"/>
      <c r="G203" s="114" t="s">
        <v>817</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18.8">
      <c r="A204" s="266"/>
      <c r="B204" s="76" t="s">
        <v>78</v>
      </c>
      <c r="C204" s="20" t="s">
        <v>41</v>
      </c>
      <c r="D204" s="20" t="s">
        <v>19</v>
      </c>
      <c r="E204" s="20"/>
      <c r="F204" s="20"/>
      <c r="G204" s="100" t="s">
        <v>818</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98">
      <c r="A205" s="266"/>
      <c r="B205" s="76" t="s">
        <v>78</v>
      </c>
      <c r="C205" s="20" t="s">
        <v>102</v>
      </c>
      <c r="D205" s="20" t="s">
        <v>19</v>
      </c>
      <c r="E205" s="20"/>
      <c r="F205" s="20"/>
      <c r="G205" s="115" t="s">
        <v>819</v>
      </c>
      <c r="H205" s="52" t="s">
        <v>29</v>
      </c>
      <c r="I205" s="20"/>
      <c r="J205" s="20"/>
      <c r="K205" s="20"/>
      <c r="L205" s="20"/>
      <c r="M205" s="20"/>
      <c r="N205" s="20"/>
      <c r="O205" s="20"/>
      <c r="P205" s="20"/>
      <c r="Q205" s="20"/>
      <c r="R205" s="15"/>
      <c r="S205" s="15"/>
      <c r="T205" s="15"/>
      <c r="U205" s="15"/>
      <c r="V205" s="15"/>
      <c r="W205" s="15"/>
      <c r="X205" s="15"/>
      <c r="Y205" s="15"/>
      <c r="Z205" s="15"/>
      <c r="AA205" s="15"/>
    </row>
    <row r="206" spans="1:27" ht="52.8">
      <c r="A206" s="266"/>
      <c r="B206" s="76" t="s">
        <v>78</v>
      </c>
      <c r="C206" s="20" t="s">
        <v>18</v>
      </c>
      <c r="D206" s="20" t="s">
        <v>19</v>
      </c>
      <c r="E206" s="20"/>
      <c r="F206" s="20"/>
      <c r="G206" s="100" t="s">
        <v>820</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343</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343</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343</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52.8">
      <c r="A210" s="266"/>
      <c r="B210" s="76" t="s">
        <v>343</v>
      </c>
      <c r="C210" s="20" t="s">
        <v>102</v>
      </c>
      <c r="D210" s="20" t="s">
        <v>19</v>
      </c>
      <c r="E210" s="92"/>
      <c r="F210" s="20"/>
      <c r="G210" s="69" t="s">
        <v>821</v>
      </c>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343</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45916</v>
      </c>
      <c r="B212" s="76" t="s">
        <v>531</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52.8">
      <c r="A213" s="266"/>
      <c r="B213" s="76" t="s">
        <v>531</v>
      </c>
      <c r="C213" s="20" t="s">
        <v>54</v>
      </c>
      <c r="D213" s="20" t="s">
        <v>19</v>
      </c>
      <c r="E213" s="20"/>
      <c r="F213" s="20"/>
      <c r="G213" s="100" t="s">
        <v>822</v>
      </c>
      <c r="H213" s="52" t="s">
        <v>22</v>
      </c>
      <c r="I213" s="20"/>
      <c r="J213" s="20"/>
      <c r="K213" s="20"/>
      <c r="L213" s="20"/>
      <c r="M213" s="20"/>
      <c r="N213" s="20"/>
      <c r="O213" s="20"/>
      <c r="P213" s="20"/>
      <c r="Q213" s="20"/>
      <c r="R213" s="20"/>
      <c r="S213" s="15"/>
      <c r="T213" s="15"/>
      <c r="U213" s="15"/>
      <c r="V213" s="15"/>
      <c r="W213" s="15"/>
      <c r="X213" s="15"/>
      <c r="Y213" s="15"/>
      <c r="Z213" s="15"/>
      <c r="AA213" s="15"/>
    </row>
    <row r="214" spans="1:27" ht="66">
      <c r="A214" s="266"/>
      <c r="B214" s="76" t="s">
        <v>531</v>
      </c>
      <c r="C214" s="20" t="s">
        <v>638</v>
      </c>
      <c r="D214" s="20" t="s">
        <v>19</v>
      </c>
      <c r="E214" s="20"/>
      <c r="F214" s="32" t="s">
        <v>823</v>
      </c>
      <c r="G214" s="100" t="s">
        <v>824</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531</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58.4">
      <c r="A217" s="266"/>
      <c r="B217" s="76" t="s">
        <v>78</v>
      </c>
      <c r="C217" s="20" t="s">
        <v>41</v>
      </c>
      <c r="D217" s="20" t="s">
        <v>19</v>
      </c>
      <c r="E217" s="78"/>
      <c r="F217" s="20"/>
      <c r="G217" s="100" t="s">
        <v>825</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343</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18.8">
      <c r="A222" s="266"/>
      <c r="B222" s="76" t="s">
        <v>343</v>
      </c>
      <c r="C222" s="20" t="s">
        <v>18</v>
      </c>
      <c r="D222" s="20" t="s">
        <v>19</v>
      </c>
      <c r="E222" s="20"/>
      <c r="F222" s="20"/>
      <c r="G222" s="100" t="s">
        <v>826</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343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343</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343</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39.6">
      <c r="A226" s="265">
        <v>45917</v>
      </c>
      <c r="B226" s="76" t="s">
        <v>531</v>
      </c>
      <c r="C226" s="20" t="s">
        <v>18</v>
      </c>
      <c r="D226" s="20" t="s">
        <v>19</v>
      </c>
      <c r="E226" s="20"/>
      <c r="F226" s="20"/>
      <c r="G226" s="100" t="s">
        <v>827</v>
      </c>
      <c r="H226" s="55" t="s">
        <v>17</v>
      </c>
      <c r="I226" s="20"/>
      <c r="J226" s="20"/>
      <c r="K226" s="20"/>
      <c r="L226" s="20"/>
      <c r="M226" s="20"/>
      <c r="N226" s="20"/>
      <c r="O226" s="20"/>
      <c r="P226" s="20"/>
      <c r="Q226" s="20"/>
      <c r="R226" s="20"/>
      <c r="S226" s="15"/>
      <c r="T226" s="15"/>
      <c r="U226" s="15"/>
      <c r="V226" s="15"/>
      <c r="W226" s="15"/>
      <c r="X226" s="15"/>
      <c r="Y226" s="15"/>
      <c r="Z226" s="15"/>
      <c r="AA226" s="15"/>
    </row>
    <row r="227" spans="1:27" ht="79.2">
      <c r="A227" s="266"/>
      <c r="B227" s="76" t="s">
        <v>531</v>
      </c>
      <c r="C227" s="20" t="s">
        <v>18</v>
      </c>
      <c r="D227" s="20" t="s">
        <v>19</v>
      </c>
      <c r="E227" s="20"/>
      <c r="F227" s="20"/>
      <c r="G227" s="100" t="s">
        <v>828</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632</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632</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41</v>
      </c>
      <c r="D231" s="20" t="s">
        <v>19</v>
      </c>
      <c r="E231" s="20"/>
      <c r="F231" s="20"/>
      <c r="G231" s="100" t="s">
        <v>829</v>
      </c>
      <c r="H231" s="52" t="s">
        <v>27</v>
      </c>
      <c r="I231" s="20"/>
      <c r="J231" s="20"/>
      <c r="K231" s="20"/>
      <c r="L231" s="20"/>
      <c r="M231" s="20"/>
      <c r="N231" s="20"/>
      <c r="O231" s="20"/>
      <c r="P231" s="20"/>
      <c r="Q231" s="20"/>
      <c r="R231" s="20"/>
      <c r="S231" s="15"/>
      <c r="T231" s="15"/>
      <c r="U231" s="15"/>
      <c r="V231" s="15"/>
      <c r="W231" s="15"/>
      <c r="X231" s="15"/>
      <c r="Y231" s="15"/>
      <c r="Z231" s="15"/>
      <c r="AA231" s="15"/>
    </row>
    <row r="232" spans="1:27" ht="39.6">
      <c r="A232" s="266"/>
      <c r="B232" s="76" t="s">
        <v>78</v>
      </c>
      <c r="C232" s="20" t="s">
        <v>399</v>
      </c>
      <c r="D232" s="20" t="s">
        <v>19</v>
      </c>
      <c r="E232" s="20"/>
      <c r="F232" s="20"/>
      <c r="G232" s="100" t="s">
        <v>830</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343</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343</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343</v>
      </c>
      <c r="C237" s="20" t="s">
        <v>41</v>
      </c>
      <c r="D237" s="20" t="s">
        <v>19</v>
      </c>
      <c r="E237" s="20"/>
      <c r="F237" s="20"/>
      <c r="G237" s="69" t="s">
        <v>831</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343</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343</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45918</v>
      </c>
      <c r="B240" s="76" t="s">
        <v>522</v>
      </c>
      <c r="C240" s="20" t="s">
        <v>18</v>
      </c>
      <c r="D240" s="20" t="s">
        <v>31</v>
      </c>
      <c r="E240" s="20"/>
      <c r="F240" s="20"/>
      <c r="G240" s="114" t="s">
        <v>832</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522</v>
      </c>
      <c r="C241" s="20" t="s">
        <v>54</v>
      </c>
      <c r="D241" s="20" t="s">
        <v>19</v>
      </c>
      <c r="E241" s="20"/>
      <c r="F241" s="20"/>
      <c r="G241" s="100" t="s">
        <v>731</v>
      </c>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522</v>
      </c>
      <c r="C242" s="20" t="s">
        <v>54</v>
      </c>
      <c r="D242" s="20" t="s">
        <v>19</v>
      </c>
      <c r="E242" s="92"/>
      <c r="F242" s="20"/>
      <c r="G242" s="114" t="s">
        <v>833</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522</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343</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343</v>
      </c>
      <c r="C250" s="20"/>
      <c r="D250" s="20"/>
      <c r="E250" s="20"/>
      <c r="F250" s="20"/>
      <c r="G250" s="17"/>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343</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343</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343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45919</v>
      </c>
      <c r="B254" s="76" t="s">
        <v>78</v>
      </c>
      <c r="C254" s="20"/>
      <c r="D254" s="20"/>
      <c r="E254" s="20"/>
      <c r="F254" s="20"/>
      <c r="G254" s="17"/>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102</v>
      </c>
      <c r="D260" s="20" t="s">
        <v>19</v>
      </c>
      <c r="E260" s="20"/>
      <c r="F260" s="20"/>
      <c r="G260" s="100" t="s">
        <v>834</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343</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343</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343</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343</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343</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45920</v>
      </c>
      <c r="B268" s="76" t="s">
        <v>78</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78</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78</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51</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51</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51</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51</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51</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51</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45921</v>
      </c>
      <c r="B282" s="76" t="s">
        <v>78</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51</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51</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51</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51</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51</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51</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45922</v>
      </c>
      <c r="B296" s="76" t="s">
        <v>78</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51</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51</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51</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51</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51</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45923</v>
      </c>
      <c r="B310" s="76" t="s">
        <v>522</v>
      </c>
      <c r="C310" s="20" t="s">
        <v>18</v>
      </c>
      <c r="D310" s="20" t="s">
        <v>19</v>
      </c>
      <c r="E310" s="20"/>
      <c r="F310" s="20"/>
      <c r="G310" s="73" t="s">
        <v>835</v>
      </c>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522</v>
      </c>
      <c r="C311" s="20" t="s">
        <v>41</v>
      </c>
      <c r="D311" s="20" t="s">
        <v>19</v>
      </c>
      <c r="E311" s="20"/>
      <c r="F311" s="20"/>
      <c r="G311" s="73" t="s">
        <v>836</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522</v>
      </c>
      <c r="C312" s="20" t="s">
        <v>18</v>
      </c>
      <c r="D312" s="20" t="s">
        <v>19</v>
      </c>
      <c r="E312" s="20"/>
      <c r="F312" s="20"/>
      <c r="G312" s="73" t="s">
        <v>837</v>
      </c>
      <c r="H312" s="55" t="s">
        <v>24</v>
      </c>
      <c r="I312" s="20"/>
      <c r="J312" s="20"/>
      <c r="K312" s="20"/>
      <c r="L312" s="20"/>
      <c r="M312" s="20"/>
      <c r="N312" s="20"/>
      <c r="O312" s="20"/>
      <c r="P312" s="20"/>
      <c r="Q312" s="20"/>
      <c r="R312" s="20"/>
      <c r="S312" s="15"/>
      <c r="T312" s="15"/>
      <c r="U312" s="15"/>
      <c r="V312" s="15"/>
      <c r="W312" s="15"/>
      <c r="X312" s="15"/>
      <c r="Y312" s="15"/>
      <c r="Z312" s="15"/>
      <c r="AA312" s="15"/>
    </row>
    <row r="313" spans="1:27" ht="16.5" customHeight="1">
      <c r="A313" s="266"/>
      <c r="B313" s="76" t="s">
        <v>522</v>
      </c>
      <c r="C313" s="20" t="s">
        <v>18</v>
      </c>
      <c r="D313" s="20" t="s">
        <v>19</v>
      </c>
      <c r="E313" s="78"/>
      <c r="F313" s="78"/>
      <c r="G313" s="73" t="s">
        <v>838</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783</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783</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783</v>
      </c>
      <c r="C316" s="20" t="s">
        <v>102</v>
      </c>
      <c r="D316" s="20" t="s">
        <v>19</v>
      </c>
      <c r="E316" s="20"/>
      <c r="F316" s="20"/>
      <c r="G316" s="73" t="s">
        <v>839</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783</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783</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343</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343</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343</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343</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343</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39.6">
      <c r="A324" s="265">
        <v>45924</v>
      </c>
      <c r="B324" s="76" t="s">
        <v>531</v>
      </c>
      <c r="C324" s="20" t="s">
        <v>18</v>
      </c>
      <c r="D324" s="20" t="s">
        <v>19</v>
      </c>
      <c r="E324" s="20"/>
      <c r="F324" s="20"/>
      <c r="G324" s="100" t="s">
        <v>840</v>
      </c>
      <c r="H324" s="61" t="s">
        <v>17</v>
      </c>
      <c r="I324" s="20"/>
      <c r="J324" s="20"/>
      <c r="K324" s="20"/>
      <c r="L324" s="20"/>
      <c r="M324" s="20"/>
      <c r="N324" s="20"/>
      <c r="O324" s="20"/>
      <c r="P324" s="20"/>
      <c r="Q324" s="20"/>
      <c r="R324" s="20"/>
      <c r="S324" s="15"/>
      <c r="T324" s="15"/>
      <c r="U324" s="15"/>
      <c r="V324" s="15"/>
      <c r="W324" s="15"/>
      <c r="X324" s="15"/>
      <c r="Y324" s="15"/>
      <c r="Z324" s="15"/>
      <c r="AA324" s="15"/>
    </row>
    <row r="325" spans="1:27" ht="26.4">
      <c r="A325" s="266"/>
      <c r="B325" s="76" t="s">
        <v>531</v>
      </c>
      <c r="C325" s="20" t="s">
        <v>18</v>
      </c>
      <c r="D325" s="20" t="s">
        <v>19</v>
      </c>
      <c r="E325" s="20"/>
      <c r="F325" s="20"/>
      <c r="G325" s="100" t="s">
        <v>841</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531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531</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783</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783</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632</v>
      </c>
      <c r="C330" s="20"/>
      <c r="D330" s="20"/>
      <c r="E330" s="20"/>
      <c r="F330" s="20"/>
      <c r="G330" s="1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632</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632</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343</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343</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343</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343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343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45925</v>
      </c>
      <c r="B338" s="76" t="s">
        <v>522</v>
      </c>
      <c r="C338" s="20" t="s">
        <v>54</v>
      </c>
      <c r="D338" s="20" t="s">
        <v>19</v>
      </c>
      <c r="E338" s="20"/>
      <c r="F338" s="20"/>
      <c r="G338" s="114" t="s">
        <v>842</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522</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522</v>
      </c>
      <c r="C340" s="20" t="s">
        <v>18</v>
      </c>
      <c r="D340" s="20" t="s">
        <v>19</v>
      </c>
      <c r="E340" s="20"/>
      <c r="F340" s="20"/>
      <c r="G340" s="73" t="s">
        <v>843</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522</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522</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522</v>
      </c>
      <c r="C343" s="20" t="s">
        <v>41</v>
      </c>
      <c r="D343" s="20" t="s">
        <v>19</v>
      </c>
      <c r="E343" s="20"/>
      <c r="F343" s="20"/>
      <c r="G343" s="114" t="s">
        <v>844</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522</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522</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522</v>
      </c>
      <c r="C346" s="20" t="s">
        <v>75</v>
      </c>
      <c r="D346" s="20" t="s">
        <v>19</v>
      </c>
      <c r="E346" s="20"/>
      <c r="F346" s="20"/>
      <c r="G346" s="114" t="s">
        <v>845</v>
      </c>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343</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343</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343</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343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343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45926</v>
      </c>
      <c r="B352" s="76" t="s">
        <v>51</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51</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51</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51</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522</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522</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522</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522</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522</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343</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343</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343</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343</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343</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45927</v>
      </c>
      <c r="B366" s="76" t="s">
        <v>343</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343</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343</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343</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369.6">
      <c r="A370" s="266"/>
      <c r="B370" s="76" t="s">
        <v>51</v>
      </c>
      <c r="C370" s="20" t="s">
        <v>41</v>
      </c>
      <c r="D370" s="20" t="s">
        <v>19</v>
      </c>
      <c r="E370" s="20"/>
      <c r="F370" s="20"/>
      <c r="G370" s="100" t="s">
        <v>846</v>
      </c>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51</v>
      </c>
      <c r="C371" s="20" t="s">
        <v>102</v>
      </c>
      <c r="D371" s="20" t="s">
        <v>19</v>
      </c>
      <c r="E371" s="20"/>
      <c r="F371" s="20"/>
      <c r="G371" s="100" t="s">
        <v>847</v>
      </c>
      <c r="H371" s="55" t="s">
        <v>27</v>
      </c>
      <c r="I371" s="20"/>
      <c r="J371" s="20"/>
      <c r="K371" s="20"/>
      <c r="L371" s="20"/>
      <c r="M371" s="20"/>
      <c r="N371" s="20"/>
      <c r="O371" s="20"/>
      <c r="P371" s="20"/>
      <c r="Q371" s="20"/>
      <c r="R371" s="20"/>
      <c r="S371" s="15"/>
      <c r="T371" s="15"/>
      <c r="U371" s="15"/>
      <c r="V371" s="15"/>
      <c r="W371" s="15"/>
      <c r="X371" s="15"/>
      <c r="Y371" s="15"/>
      <c r="Z371" s="15"/>
      <c r="AA371" s="15"/>
    </row>
    <row r="372" spans="1:27" ht="39.6">
      <c r="A372" s="266"/>
      <c r="B372" s="76" t="s">
        <v>51</v>
      </c>
      <c r="C372" s="20" t="s">
        <v>18</v>
      </c>
      <c r="D372" s="20" t="s">
        <v>19</v>
      </c>
      <c r="E372" s="20"/>
      <c r="F372" s="20"/>
      <c r="G372" s="100" t="s">
        <v>848</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51</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51</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51</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51</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51</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51</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51</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45928</v>
      </c>
      <c r="B380" s="76" t="s">
        <v>531</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531</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05.6">
      <c r="A382" s="266"/>
      <c r="B382" s="76" t="s">
        <v>78</v>
      </c>
      <c r="C382" s="20" t="s">
        <v>18</v>
      </c>
      <c r="D382" s="20" t="s">
        <v>19</v>
      </c>
      <c r="E382" s="20"/>
      <c r="F382" s="20"/>
      <c r="G382" s="20" t="s">
        <v>849</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52.8">
      <c r="A385" s="266"/>
      <c r="B385" s="76" t="s">
        <v>78</v>
      </c>
      <c r="C385" s="20" t="s">
        <v>18</v>
      </c>
      <c r="D385" s="20" t="s">
        <v>19</v>
      </c>
      <c r="E385" s="20"/>
      <c r="F385" s="20"/>
      <c r="G385" s="100" t="s">
        <v>850</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51</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51</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51</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51</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51</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84.8">
      <c r="A393" s="267"/>
      <c r="B393" s="76" t="s">
        <v>51</v>
      </c>
      <c r="C393" s="20" t="s">
        <v>41</v>
      </c>
      <c r="D393" s="20" t="s">
        <v>31</v>
      </c>
      <c r="E393" s="20"/>
      <c r="F393" s="20"/>
      <c r="G393" s="100" t="s">
        <v>851</v>
      </c>
      <c r="H393" s="62" t="s">
        <v>38</v>
      </c>
      <c r="I393" s="20"/>
      <c r="J393" s="20"/>
      <c r="K393" s="20"/>
      <c r="L393" s="20"/>
      <c r="M393" s="20"/>
      <c r="N393" s="20"/>
      <c r="O393" s="20"/>
      <c r="P393" s="20"/>
      <c r="Q393" s="20"/>
      <c r="R393" s="20"/>
      <c r="S393" s="15"/>
      <c r="T393" s="15"/>
      <c r="U393" s="15"/>
      <c r="V393" s="15"/>
      <c r="W393" s="15"/>
      <c r="X393" s="15"/>
      <c r="Y393" s="15"/>
      <c r="Z393" s="15"/>
      <c r="AA393" s="15"/>
    </row>
    <row r="394" spans="1:27" ht="26.4">
      <c r="A394" s="265">
        <v>45929</v>
      </c>
      <c r="B394" s="76" t="s">
        <v>78</v>
      </c>
      <c r="C394" s="20" t="s">
        <v>18</v>
      </c>
      <c r="D394" s="20" t="s">
        <v>19</v>
      </c>
      <c r="E394" s="20"/>
      <c r="F394" s="20"/>
      <c r="G394" s="20" t="s">
        <v>852</v>
      </c>
      <c r="H394" s="61" t="s">
        <v>17</v>
      </c>
      <c r="I394" s="20"/>
      <c r="J394" s="20"/>
      <c r="K394" s="20"/>
      <c r="L394" s="20"/>
      <c r="M394" s="20"/>
      <c r="N394" s="20"/>
      <c r="O394" s="20"/>
      <c r="P394" s="20"/>
      <c r="Q394" s="20"/>
      <c r="R394" s="20"/>
      <c r="S394" s="15"/>
      <c r="T394" s="15"/>
      <c r="U394" s="15"/>
      <c r="V394" s="15"/>
      <c r="W394" s="15"/>
      <c r="X394" s="15"/>
      <c r="Y394" s="15"/>
      <c r="Z394" s="15"/>
      <c r="AA394" s="15"/>
    </row>
    <row r="395" spans="1:27" ht="409.2">
      <c r="A395" s="266"/>
      <c r="B395" s="76" t="s">
        <v>78</v>
      </c>
      <c r="C395" s="20" t="s">
        <v>41</v>
      </c>
      <c r="D395" s="20" t="s">
        <v>19</v>
      </c>
      <c r="E395" s="20"/>
      <c r="F395" s="20"/>
      <c r="G395" s="20" t="s">
        <v>853</v>
      </c>
      <c r="H395" s="55" t="s">
        <v>22</v>
      </c>
      <c r="I395" s="20"/>
      <c r="J395" s="20"/>
      <c r="K395" s="20"/>
      <c r="L395" s="20"/>
      <c r="M395" s="20"/>
      <c r="N395" s="20"/>
      <c r="O395" s="20"/>
      <c r="P395" s="20"/>
      <c r="Q395" s="20"/>
      <c r="R395" s="20"/>
      <c r="S395" s="15"/>
      <c r="T395" s="15"/>
      <c r="U395" s="15"/>
      <c r="V395" s="15"/>
      <c r="W395" s="15"/>
      <c r="X395" s="15"/>
      <c r="Y395" s="15"/>
      <c r="Z395" s="15"/>
      <c r="AA395" s="15"/>
    </row>
    <row r="396" spans="1:27" ht="66">
      <c r="A396" s="266"/>
      <c r="B396" s="76" t="s">
        <v>78</v>
      </c>
      <c r="C396" s="20" t="s">
        <v>102</v>
      </c>
      <c r="D396" s="20" t="s">
        <v>19</v>
      </c>
      <c r="E396" s="20"/>
      <c r="F396" s="20"/>
      <c r="G396" s="20" t="s">
        <v>854</v>
      </c>
      <c r="H396" s="55" t="s">
        <v>24</v>
      </c>
      <c r="I396" s="20"/>
      <c r="J396" s="20"/>
      <c r="K396" s="20"/>
      <c r="L396" s="20"/>
      <c r="M396" s="20"/>
      <c r="N396" s="20"/>
      <c r="O396" s="20"/>
      <c r="P396" s="20"/>
      <c r="Q396" s="20"/>
      <c r="R396" s="20"/>
      <c r="S396" s="15"/>
      <c r="T396" s="15"/>
      <c r="U396" s="15"/>
      <c r="V396" s="15"/>
      <c r="W396" s="15"/>
      <c r="X396" s="15"/>
      <c r="Y396" s="15"/>
      <c r="Z396" s="15"/>
      <c r="AA396" s="15"/>
    </row>
    <row r="397" spans="1:27" ht="39.6">
      <c r="A397" s="266"/>
      <c r="B397" s="76" t="s">
        <v>78</v>
      </c>
      <c r="C397" s="20" t="s">
        <v>18</v>
      </c>
      <c r="D397" s="20" t="s">
        <v>19</v>
      </c>
      <c r="E397" s="20"/>
      <c r="F397" s="20"/>
      <c r="G397" s="20" t="s">
        <v>855</v>
      </c>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51</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51</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51</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51</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51</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45930</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39.6">
      <c r="A409" s="266"/>
      <c r="B409" s="76" t="s">
        <v>78</v>
      </c>
      <c r="C409" s="20" t="s">
        <v>54</v>
      </c>
      <c r="D409" s="50" t="s">
        <v>19</v>
      </c>
      <c r="E409" s="50"/>
      <c r="F409" s="50"/>
      <c r="G409" s="20" t="s">
        <v>856</v>
      </c>
      <c r="H409" s="55" t="s">
        <v>22</v>
      </c>
      <c r="I409" s="20"/>
      <c r="J409" s="20"/>
      <c r="K409" s="20"/>
      <c r="L409" s="20"/>
      <c r="M409" s="20"/>
      <c r="N409" s="20"/>
      <c r="O409" s="20"/>
      <c r="P409" s="20"/>
      <c r="Q409" s="20"/>
      <c r="R409" s="20"/>
      <c r="S409" s="15"/>
      <c r="T409" s="15"/>
      <c r="U409" s="15"/>
      <c r="V409" s="15"/>
      <c r="W409" s="15"/>
      <c r="X409" s="15"/>
      <c r="Y409" s="15"/>
      <c r="Z409" s="15"/>
      <c r="AA409" s="15"/>
    </row>
    <row r="410" spans="1:27" ht="184.8">
      <c r="A410" s="266"/>
      <c r="B410" s="76" t="s">
        <v>78</v>
      </c>
      <c r="C410" s="20" t="s">
        <v>41</v>
      </c>
      <c r="D410" s="50" t="s">
        <v>19</v>
      </c>
      <c r="E410" s="50"/>
      <c r="F410" s="50"/>
      <c r="G410" s="20" t="s">
        <v>857</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t="s">
        <v>18</v>
      </c>
      <c r="D411" s="50" t="s">
        <v>19</v>
      </c>
      <c r="E411" s="50"/>
      <c r="F411" s="50"/>
      <c r="G411" s="20" t="s">
        <v>858</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51</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51</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51</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51</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51</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7000000}"/>
  <customSheetViews>
    <customSheetView guid="{EE409CCF-41C7-4BE1-8A6A-F342F255A85B}" filter="1" showAutoFilter="1">
      <pageMargins left="0.7" right="0.7" top="0.75" bottom="0.75" header="0.3" footer="0.3"/>
      <autoFilter ref="A1:AA421" xr:uid="{EB591D8B-D36A-4F7F-B0D9-3A044E897802}"/>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G179" r:id="rId1" xr:uid="{00000000-0004-0000-0700-000000000000}"/>
    <hyperlink ref="G188" r:id="rId2" xr:uid="{00000000-0004-0000-0700-000001000000}"/>
    <hyperlink ref="F198" r:id="rId3" xr:uid="{00000000-0004-0000-0700-000002000000}"/>
    <hyperlink ref="G205" r:id="rId4" xr:uid="{00000000-0004-0000-0700-000003000000}"/>
    <hyperlink ref="F214" r:id="rId5" xr:uid="{00000000-0004-0000-0700-000004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700-000000000000}">
          <x14:formula1>
            <xm:f>'Служебный лист 2'!$A$2:$A$10</xm:f>
          </x14:formula1>
          <xm:sqref>B2:B421</xm:sqref>
        </x14:dataValidation>
        <x14:dataValidation type="list" allowBlank="1" showErrorMessage="1" xr:uid="{00000000-0002-0000-0700-000001000000}">
          <x14:formula1>
            <xm:f>'Служебный лист 2'!$B$2:$B$22</xm:f>
          </x14:formula1>
          <xm:sqref>C2:C421</xm:sqref>
        </x14:dataValidation>
        <x14:dataValidation type="list" allowBlank="1" showErrorMessage="1" xr:uid="{00000000-0002-0000-0700-000002000000}">
          <x14:formula1>
            <xm:f>'Служебный лист'!$C$2:$C$1000</xm:f>
          </x14:formula1>
          <xm:sqref>D2:D421</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45870</v>
      </c>
      <c r="B2" s="76" t="s">
        <v>640</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39.6">
      <c r="A6" s="266"/>
      <c r="B6" s="76" t="s">
        <v>78</v>
      </c>
      <c r="C6" s="20" t="s">
        <v>41</v>
      </c>
      <c r="D6" s="20" t="s">
        <v>19</v>
      </c>
      <c r="E6" s="20" t="s">
        <v>859</v>
      </c>
      <c r="F6" s="20"/>
      <c r="G6" s="17" t="s">
        <v>860</v>
      </c>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154</v>
      </c>
      <c r="D10" s="20" t="s">
        <v>19</v>
      </c>
      <c r="E10" s="15"/>
      <c r="F10" s="20"/>
      <c r="G10" s="68" t="s">
        <v>861</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783</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05.6">
      <c r="A12" s="266"/>
      <c r="B12" s="76" t="s">
        <v>783</v>
      </c>
      <c r="C12" s="20" t="s">
        <v>154</v>
      </c>
      <c r="D12" s="20" t="s">
        <v>19</v>
      </c>
      <c r="E12" s="20"/>
      <c r="F12" s="20"/>
      <c r="G12" s="17" t="s">
        <v>861</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783</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783</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783</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45871</v>
      </c>
      <c r="B16" s="76" t="s">
        <v>640</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17"/>
      <c r="D19" s="17"/>
      <c r="E19" s="17"/>
      <c r="F19" s="17"/>
      <c r="G19" s="17"/>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640</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640</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51</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783</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783</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78</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78</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45872</v>
      </c>
      <c r="B30" s="76" t="s">
        <v>640</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t="s">
        <v>18</v>
      </c>
      <c r="D32" s="76" t="s">
        <v>19</v>
      </c>
      <c r="E32" s="80" t="s">
        <v>862</v>
      </c>
      <c r="F32" s="76"/>
      <c r="G32" s="31" t="s">
        <v>863</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51</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t="s">
        <v>41</v>
      </c>
      <c r="D38" s="20" t="s">
        <v>19</v>
      </c>
      <c r="E38" s="20"/>
      <c r="F38" s="20"/>
      <c r="G38" s="16" t="s">
        <v>864</v>
      </c>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783</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783</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783</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783</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783</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45873</v>
      </c>
      <c r="B44" s="76" t="s">
        <v>78</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78</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78</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79.2">
      <c r="A47" s="266"/>
      <c r="B47" s="76" t="s">
        <v>78</v>
      </c>
      <c r="C47" s="20" t="s">
        <v>41</v>
      </c>
      <c r="D47" s="20" t="s">
        <v>19</v>
      </c>
      <c r="E47" s="20"/>
      <c r="F47" s="20"/>
      <c r="G47" s="17" t="s">
        <v>865</v>
      </c>
      <c r="H47" s="20" t="s">
        <v>25</v>
      </c>
      <c r="I47" s="20"/>
      <c r="J47" s="20"/>
      <c r="K47" s="20"/>
      <c r="L47" s="20"/>
      <c r="M47" s="20"/>
      <c r="N47" s="20"/>
      <c r="O47" s="20"/>
      <c r="P47" s="50"/>
      <c r="Q47" s="20"/>
      <c r="R47" s="15"/>
      <c r="S47" s="15"/>
      <c r="T47" s="15"/>
      <c r="U47" s="15"/>
      <c r="V47" s="15"/>
      <c r="W47" s="15"/>
      <c r="X47" s="15"/>
      <c r="Y47" s="15"/>
      <c r="Z47" s="15"/>
      <c r="AA47" s="15"/>
    </row>
    <row r="48" spans="1:27" ht="118.8">
      <c r="A48" s="266"/>
      <c r="B48" s="76" t="s">
        <v>78</v>
      </c>
      <c r="C48" s="20" t="s">
        <v>102</v>
      </c>
      <c r="D48" s="20" t="s">
        <v>19</v>
      </c>
      <c r="E48" s="20"/>
      <c r="F48" s="20"/>
      <c r="G48" s="17" t="s">
        <v>866</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154</v>
      </c>
      <c r="D49" s="20" t="s">
        <v>19</v>
      </c>
      <c r="E49" s="83"/>
      <c r="F49" s="15"/>
      <c r="G49" s="59" t="s">
        <v>867</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c r="G50" s="17" t="s">
        <v>868</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79.2">
      <c r="A52" s="266"/>
      <c r="B52" s="76" t="s">
        <v>78</v>
      </c>
      <c r="C52" s="20" t="s">
        <v>693</v>
      </c>
      <c r="D52" s="20" t="s">
        <v>19</v>
      </c>
      <c r="E52" s="20"/>
      <c r="F52" s="20"/>
      <c r="G52" s="17" t="s">
        <v>869</v>
      </c>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45874</v>
      </c>
      <c r="B58" s="84" t="s">
        <v>640</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52.8">
      <c r="A63" s="266"/>
      <c r="B63" s="76" t="s">
        <v>78</v>
      </c>
      <c r="C63" s="20" t="s">
        <v>41</v>
      </c>
      <c r="D63" s="20" t="s">
        <v>19</v>
      </c>
      <c r="E63" s="20" t="s">
        <v>870</v>
      </c>
      <c r="F63" s="32" t="s">
        <v>871</v>
      </c>
      <c r="G63" s="16" t="s">
        <v>872</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783</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783</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783</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783</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783</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45875</v>
      </c>
      <c r="B72" s="84" t="s">
        <v>640</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632</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632</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632</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632</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45876</v>
      </c>
      <c r="B86" s="76" t="s">
        <v>640</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66">
      <c r="A90" s="266"/>
      <c r="B90" s="16" t="s">
        <v>78</v>
      </c>
      <c r="C90" s="17" t="s">
        <v>41</v>
      </c>
      <c r="D90" s="17" t="s">
        <v>19</v>
      </c>
      <c r="E90" s="17"/>
      <c r="F90" s="17"/>
      <c r="G90" s="59" t="s">
        <v>873</v>
      </c>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783</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783</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783</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45877</v>
      </c>
      <c r="B100" s="76" t="s">
        <v>78</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78</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632</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632</v>
      </c>
      <c r="C111" s="20" t="s">
        <v>41</v>
      </c>
      <c r="D111" s="20" t="s">
        <v>19</v>
      </c>
      <c r="E111" s="20"/>
      <c r="F111" s="20"/>
      <c r="G111" s="16" t="s">
        <v>874</v>
      </c>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632</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632</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45878</v>
      </c>
      <c r="B114" s="76" t="s">
        <v>640</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783</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05.6">
      <c r="A128" s="265">
        <v>45879</v>
      </c>
      <c r="B128" s="76" t="s">
        <v>640</v>
      </c>
      <c r="C128" s="20" t="s">
        <v>355</v>
      </c>
      <c r="D128" s="20" t="s">
        <v>19</v>
      </c>
      <c r="E128" s="20" t="s">
        <v>875</v>
      </c>
      <c r="F128" s="20"/>
      <c r="G128" s="17" t="s">
        <v>876</v>
      </c>
      <c r="H128" s="34" t="s">
        <v>17</v>
      </c>
      <c r="I128" s="20"/>
      <c r="J128" s="20"/>
      <c r="K128" s="20"/>
      <c r="L128" s="20"/>
      <c r="M128" s="20"/>
      <c r="N128" s="20"/>
      <c r="O128" s="20"/>
      <c r="P128" s="20"/>
      <c r="Q128" s="20"/>
      <c r="R128" s="15"/>
      <c r="S128" s="15"/>
      <c r="T128" s="15"/>
      <c r="U128" s="15"/>
      <c r="V128" s="15"/>
      <c r="W128" s="15"/>
      <c r="X128" s="15"/>
      <c r="Y128" s="15"/>
      <c r="Z128" s="15"/>
      <c r="AA128" s="15"/>
    </row>
    <row r="129" spans="1:27" ht="92.4">
      <c r="A129" s="266"/>
      <c r="B129" s="76" t="s">
        <v>640</v>
      </c>
      <c r="C129" s="20" t="s">
        <v>355</v>
      </c>
      <c r="D129" s="20" t="s">
        <v>19</v>
      </c>
      <c r="E129" s="20"/>
      <c r="F129" s="20"/>
      <c r="G129" s="17" t="s">
        <v>877</v>
      </c>
      <c r="H129" s="35" t="s">
        <v>22</v>
      </c>
      <c r="I129" s="20"/>
      <c r="J129" s="20"/>
      <c r="K129" s="20"/>
      <c r="L129" s="20"/>
      <c r="M129" s="20"/>
      <c r="N129" s="20"/>
      <c r="O129" s="20"/>
      <c r="P129" s="20"/>
      <c r="Q129" s="20"/>
      <c r="R129" s="15"/>
      <c r="S129" s="15"/>
      <c r="T129" s="15"/>
      <c r="U129" s="15"/>
      <c r="V129" s="15"/>
      <c r="W129" s="15"/>
      <c r="X129" s="15"/>
      <c r="Y129" s="15"/>
      <c r="Z129" s="15"/>
      <c r="AA129" s="15"/>
    </row>
    <row r="130" spans="1:27" ht="26.4">
      <c r="A130" s="266"/>
      <c r="B130" s="76" t="s">
        <v>640</v>
      </c>
      <c r="C130" s="20" t="s">
        <v>18</v>
      </c>
      <c r="D130" s="20" t="s">
        <v>19</v>
      </c>
      <c r="E130" s="20"/>
      <c r="F130" s="20"/>
      <c r="G130" s="17" t="s">
        <v>878</v>
      </c>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51</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51</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51</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51</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51</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45880</v>
      </c>
      <c r="B142" s="76" t="s">
        <v>51</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51</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51</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51</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05.6">
      <c r="A146" s="266"/>
      <c r="B146" s="76" t="s">
        <v>78</v>
      </c>
      <c r="C146" s="20" t="s">
        <v>102</v>
      </c>
      <c r="D146" s="20" t="s">
        <v>19</v>
      </c>
      <c r="E146" s="20"/>
      <c r="F146" s="20"/>
      <c r="G146" s="17" t="s">
        <v>879</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1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t="s">
        <v>41</v>
      </c>
      <c r="D150" s="20" t="s">
        <v>19</v>
      </c>
      <c r="E150" s="20"/>
      <c r="F150" s="20"/>
      <c r="G150" s="17" t="s">
        <v>880</v>
      </c>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783</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783</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45881</v>
      </c>
      <c r="B156" s="76" t="s">
        <v>51</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51</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05.6">
      <c r="A163" s="266"/>
      <c r="B163" s="76" t="s">
        <v>78</v>
      </c>
      <c r="C163" s="20" t="s">
        <v>399</v>
      </c>
      <c r="D163" s="20" t="s">
        <v>19</v>
      </c>
      <c r="E163" s="20" t="s">
        <v>881</v>
      </c>
      <c r="F163" s="20"/>
      <c r="G163" s="17" t="s">
        <v>882</v>
      </c>
      <c r="H163" s="35" t="s">
        <v>29</v>
      </c>
      <c r="I163" s="20"/>
      <c r="J163" s="20"/>
      <c r="K163" s="20"/>
      <c r="L163" s="20"/>
      <c r="M163" s="20"/>
      <c r="N163" s="20"/>
      <c r="O163" s="20"/>
      <c r="P163" s="20"/>
      <c r="Q163" s="20"/>
      <c r="R163" s="15"/>
      <c r="S163" s="15"/>
      <c r="T163" s="15"/>
      <c r="U163" s="15"/>
      <c r="V163" s="15"/>
      <c r="W163" s="15"/>
      <c r="X163" s="15"/>
      <c r="Y163" s="15"/>
      <c r="Z163" s="15"/>
      <c r="AA163" s="15"/>
    </row>
    <row r="164" spans="1:27" ht="145.19999999999999">
      <c r="A164" s="266"/>
      <c r="B164" s="76" t="s">
        <v>78</v>
      </c>
      <c r="C164" s="20" t="s">
        <v>41</v>
      </c>
      <c r="D164" s="20" t="s">
        <v>92</v>
      </c>
      <c r="E164" s="20"/>
      <c r="F164" s="32" t="s">
        <v>883</v>
      </c>
      <c r="G164" s="59" t="s">
        <v>884</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71.6">
      <c r="A165" s="266"/>
      <c r="B165" s="76" t="s">
        <v>78</v>
      </c>
      <c r="C165" s="20" t="s">
        <v>41</v>
      </c>
      <c r="D165" s="20" t="s">
        <v>19</v>
      </c>
      <c r="E165" s="78"/>
      <c r="F165" s="20"/>
      <c r="G165" s="59" t="s">
        <v>885</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211.2">
      <c r="A170" s="265">
        <v>45882</v>
      </c>
      <c r="B170" s="76" t="s">
        <v>51</v>
      </c>
      <c r="C170" s="20" t="s">
        <v>355</v>
      </c>
      <c r="D170" s="20" t="s">
        <v>19</v>
      </c>
      <c r="E170" s="20"/>
      <c r="F170" s="20"/>
      <c r="G170" s="17" t="s">
        <v>886</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05.6">
      <c r="A171" s="266"/>
      <c r="B171" s="76" t="s">
        <v>51</v>
      </c>
      <c r="C171" s="20" t="s">
        <v>18</v>
      </c>
      <c r="D171" s="20" t="s">
        <v>31</v>
      </c>
      <c r="E171" s="78" t="s">
        <v>887</v>
      </c>
      <c r="F171" s="78"/>
      <c r="G171" s="17" t="s">
        <v>888</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51</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51</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52.8">
      <c r="A176" s="266"/>
      <c r="B176" s="76" t="s">
        <v>78</v>
      </c>
      <c r="C176" s="20" t="s">
        <v>41</v>
      </c>
      <c r="D176" s="20" t="s">
        <v>31</v>
      </c>
      <c r="E176" s="20" t="s">
        <v>889</v>
      </c>
      <c r="F176" s="20"/>
      <c r="G176" s="16" t="s">
        <v>890</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783</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783</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45883</v>
      </c>
      <c r="B184" s="16" t="s">
        <v>51</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51</v>
      </c>
      <c r="C185" s="20" t="s">
        <v>355</v>
      </c>
      <c r="D185" s="20" t="s">
        <v>19</v>
      </c>
      <c r="E185" s="20"/>
      <c r="F185" s="20"/>
      <c r="G185" s="71" t="s">
        <v>891</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51</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51</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84.8">
      <c r="A193" s="266"/>
      <c r="B193" s="76" t="s">
        <v>78</v>
      </c>
      <c r="C193" s="20" t="s">
        <v>154</v>
      </c>
      <c r="D193" s="20" t="s">
        <v>92</v>
      </c>
      <c r="E193" s="20" t="s">
        <v>892</v>
      </c>
      <c r="F193" s="32" t="s">
        <v>893</v>
      </c>
      <c r="G193" s="17" t="s">
        <v>894</v>
      </c>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45884</v>
      </c>
      <c r="B198" s="76" t="s">
        <v>51</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51</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51</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783</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783</v>
      </c>
      <c r="C208" s="20" t="s">
        <v>41</v>
      </c>
      <c r="D208" s="20" t="s">
        <v>19</v>
      </c>
      <c r="E208" s="20"/>
      <c r="F208" s="20"/>
      <c r="G208" s="16" t="s">
        <v>895</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783</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783</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783</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45885</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05.6">
      <c r="A213" s="266"/>
      <c r="B213" s="76" t="s">
        <v>78</v>
      </c>
      <c r="C213" s="20" t="s">
        <v>224</v>
      </c>
      <c r="D213" s="20" t="s">
        <v>19</v>
      </c>
      <c r="E213" s="20"/>
      <c r="F213" s="20"/>
      <c r="G213" s="17" t="s">
        <v>896</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78</v>
      </c>
      <c r="C214" s="20"/>
      <c r="D214" s="20"/>
      <c r="E214" s="20"/>
      <c r="F214" s="20"/>
      <c r="G214" s="17"/>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1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t="s">
        <v>41</v>
      </c>
      <c r="D219" s="20" t="s">
        <v>19</v>
      </c>
      <c r="E219" s="20"/>
      <c r="F219" s="20"/>
      <c r="G219" s="17" t="s">
        <v>897</v>
      </c>
      <c r="H219" s="52" t="s">
        <v>29</v>
      </c>
      <c r="I219" s="20"/>
      <c r="J219" s="20"/>
      <c r="K219" s="20"/>
      <c r="L219" s="20"/>
      <c r="M219" s="20"/>
      <c r="N219" s="20"/>
      <c r="O219" s="20"/>
      <c r="P219" s="20"/>
      <c r="Q219" s="20"/>
      <c r="R219" s="20"/>
      <c r="S219" s="15"/>
      <c r="T219" s="15"/>
      <c r="U219" s="15"/>
      <c r="V219" s="15"/>
      <c r="W219" s="15"/>
      <c r="X219" s="15"/>
      <c r="Y219" s="15"/>
      <c r="Z219" s="15"/>
      <c r="AA219" s="15"/>
    </row>
    <row r="220" spans="1:27" ht="39.6">
      <c r="A220" s="266"/>
      <c r="B220" s="76" t="s">
        <v>51</v>
      </c>
      <c r="C220" s="20" t="s">
        <v>41</v>
      </c>
      <c r="D220" s="20" t="s">
        <v>19</v>
      </c>
      <c r="E220" s="76"/>
      <c r="F220" s="20"/>
      <c r="G220" s="17" t="s">
        <v>898</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51</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18.8">
      <c r="A222" s="266"/>
      <c r="B222" s="76" t="s">
        <v>51</v>
      </c>
      <c r="C222" s="20" t="s">
        <v>41</v>
      </c>
      <c r="D222" s="20" t="s">
        <v>31</v>
      </c>
      <c r="E222" s="20"/>
      <c r="F222" s="20"/>
      <c r="G222" s="17" t="s">
        <v>899</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51</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51</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51</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45886</v>
      </c>
      <c r="B226" s="76" t="s">
        <v>78</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78</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51</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45887</v>
      </c>
      <c r="B240" s="76" t="s">
        <v>51</v>
      </c>
      <c r="C240" s="20"/>
      <c r="D240" s="20"/>
      <c r="E240" s="20"/>
      <c r="F240" s="20"/>
      <c r="G240" s="17"/>
      <c r="H240" s="61" t="s">
        <v>17</v>
      </c>
      <c r="I240" s="20"/>
      <c r="J240" s="20"/>
      <c r="K240" s="20"/>
      <c r="L240" s="20"/>
      <c r="M240" s="20"/>
      <c r="N240" s="20"/>
      <c r="O240" s="20"/>
      <c r="P240" s="20"/>
      <c r="Q240" s="20"/>
      <c r="R240" s="20"/>
      <c r="S240" s="15"/>
      <c r="T240" s="15"/>
      <c r="U240" s="15"/>
      <c r="V240" s="15"/>
      <c r="W240" s="15"/>
      <c r="X240" s="15"/>
      <c r="Y240" s="15"/>
      <c r="Z240" s="15"/>
      <c r="AA240" s="15"/>
    </row>
    <row r="241" spans="1:27" ht="198">
      <c r="A241" s="266"/>
      <c r="B241" s="76" t="s">
        <v>51</v>
      </c>
      <c r="C241" s="20" t="s">
        <v>41</v>
      </c>
      <c r="D241" s="20" t="s">
        <v>19</v>
      </c>
      <c r="E241" s="20"/>
      <c r="F241" s="65" t="s">
        <v>900</v>
      </c>
      <c r="G241" s="17" t="s">
        <v>901</v>
      </c>
      <c r="H241" s="55" t="s">
        <v>22</v>
      </c>
      <c r="I241" s="20"/>
      <c r="J241" s="20"/>
      <c r="K241" s="20"/>
      <c r="L241" s="20"/>
      <c r="M241" s="20"/>
      <c r="N241" s="20"/>
      <c r="O241" s="20"/>
      <c r="P241" s="20"/>
      <c r="Q241" s="20"/>
      <c r="R241" s="20"/>
      <c r="S241" s="15"/>
      <c r="T241" s="15"/>
      <c r="U241" s="15"/>
      <c r="V241" s="15"/>
      <c r="W241" s="15"/>
      <c r="X241" s="15"/>
      <c r="Y241" s="15"/>
      <c r="Z241" s="15"/>
      <c r="AA241" s="15"/>
    </row>
    <row r="242" spans="1:27" ht="277.2">
      <c r="A242" s="266"/>
      <c r="B242" s="76" t="s">
        <v>51</v>
      </c>
      <c r="C242" s="20" t="s">
        <v>41</v>
      </c>
      <c r="D242" s="20" t="s">
        <v>19</v>
      </c>
      <c r="E242" s="92"/>
      <c r="F242" s="20"/>
      <c r="G242" s="17" t="s">
        <v>902</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51</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18.8">
      <c r="A244" s="266"/>
      <c r="B244" s="76" t="s">
        <v>78</v>
      </c>
      <c r="C244" s="20" t="s">
        <v>102</v>
      </c>
      <c r="D244" s="20" t="s">
        <v>19</v>
      </c>
      <c r="E244" s="20"/>
      <c r="F244" s="20"/>
      <c r="G244" s="17" t="s">
        <v>903</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52.8">
      <c r="A246" s="266"/>
      <c r="B246" s="76" t="s">
        <v>78</v>
      </c>
      <c r="C246" s="20" t="s">
        <v>18</v>
      </c>
      <c r="D246" s="20" t="s">
        <v>19</v>
      </c>
      <c r="E246" s="20"/>
      <c r="F246" s="20"/>
      <c r="G246" s="17" t="s">
        <v>904</v>
      </c>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92.4">
      <c r="A248" s="266"/>
      <c r="B248" s="76" t="s">
        <v>78</v>
      </c>
      <c r="C248" s="20" t="s">
        <v>355</v>
      </c>
      <c r="D248" s="20" t="s">
        <v>19</v>
      </c>
      <c r="E248" s="20"/>
      <c r="F248" s="20"/>
      <c r="G248" s="17" t="s">
        <v>905</v>
      </c>
      <c r="H248" s="55" t="s">
        <v>30</v>
      </c>
      <c r="I248" s="20"/>
      <c r="J248" s="20"/>
      <c r="K248" s="20"/>
      <c r="L248" s="20"/>
      <c r="M248" s="20"/>
      <c r="N248" s="20"/>
      <c r="O248" s="20"/>
      <c r="P248" s="20"/>
      <c r="Q248" s="20"/>
      <c r="R248" s="20"/>
      <c r="S248" s="15"/>
      <c r="T248" s="15"/>
      <c r="U248" s="15"/>
      <c r="V248" s="15"/>
      <c r="W248" s="15"/>
      <c r="X248" s="15"/>
      <c r="Y248" s="15"/>
      <c r="Z248" s="15"/>
      <c r="AA248" s="15"/>
    </row>
    <row r="249" spans="1:27" ht="26.4">
      <c r="A249" s="266"/>
      <c r="B249" s="76" t="s">
        <v>783</v>
      </c>
      <c r="C249" s="20" t="s">
        <v>18</v>
      </c>
      <c r="D249" s="20" t="s">
        <v>19</v>
      </c>
      <c r="E249" s="20"/>
      <c r="F249" s="20"/>
      <c r="G249" s="17" t="s">
        <v>906</v>
      </c>
      <c r="H249" s="55" t="s">
        <v>34</v>
      </c>
      <c r="I249" s="20"/>
      <c r="J249" s="20"/>
      <c r="K249" s="20"/>
      <c r="L249" s="20"/>
      <c r="M249" s="20"/>
      <c r="N249" s="20"/>
      <c r="O249" s="20"/>
      <c r="P249" s="20"/>
      <c r="Q249" s="20"/>
      <c r="R249" s="20"/>
      <c r="S249" s="15"/>
      <c r="T249" s="15"/>
      <c r="U249" s="15"/>
      <c r="V249" s="15"/>
      <c r="W249" s="15"/>
      <c r="X249" s="15"/>
      <c r="Y249" s="15"/>
      <c r="Z249" s="15"/>
      <c r="AA249" s="15"/>
    </row>
    <row r="250" spans="1:27" ht="26.4">
      <c r="A250" s="266"/>
      <c r="B250" s="76" t="s">
        <v>783</v>
      </c>
      <c r="C250" s="20" t="s">
        <v>18</v>
      </c>
      <c r="D250" s="20" t="s">
        <v>19</v>
      </c>
      <c r="E250" s="20"/>
      <c r="F250" s="20"/>
      <c r="G250" s="17" t="s">
        <v>907</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71.6">
      <c r="A251" s="266"/>
      <c r="B251" s="76" t="s">
        <v>783</v>
      </c>
      <c r="C251" s="20" t="s">
        <v>41</v>
      </c>
      <c r="D251" s="20" t="s">
        <v>19</v>
      </c>
      <c r="E251" s="20"/>
      <c r="F251" s="20"/>
      <c r="G251" s="17" t="s">
        <v>908</v>
      </c>
      <c r="H251" s="55" t="s">
        <v>36</v>
      </c>
      <c r="I251" s="20"/>
      <c r="J251" s="20"/>
      <c r="K251" s="20"/>
      <c r="L251" s="20"/>
      <c r="M251" s="20"/>
      <c r="N251" s="20"/>
      <c r="O251" s="20"/>
      <c r="P251" s="20"/>
      <c r="Q251" s="20"/>
      <c r="R251" s="20"/>
      <c r="S251" s="15"/>
      <c r="T251" s="15"/>
      <c r="U251" s="15"/>
      <c r="V251" s="15"/>
      <c r="W251" s="15"/>
      <c r="X251" s="15"/>
      <c r="Y251" s="15"/>
      <c r="Z251" s="15"/>
      <c r="AA251" s="15"/>
    </row>
    <row r="252" spans="1:27" ht="92.4">
      <c r="A252" s="266"/>
      <c r="B252" s="76" t="s">
        <v>783</v>
      </c>
      <c r="C252" s="20" t="s">
        <v>102</v>
      </c>
      <c r="D252" s="20" t="s">
        <v>19</v>
      </c>
      <c r="E252" s="20"/>
      <c r="F252" s="20"/>
      <c r="G252" s="17" t="s">
        <v>909</v>
      </c>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26.4">
      <c r="A254" s="265">
        <v>45888</v>
      </c>
      <c r="B254" s="76" t="s">
        <v>51</v>
      </c>
      <c r="C254" s="20" t="s">
        <v>18</v>
      </c>
      <c r="D254" s="20" t="s">
        <v>19</v>
      </c>
      <c r="E254" s="20"/>
      <c r="F254" s="20"/>
      <c r="G254" s="17" t="s">
        <v>910</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51</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51</v>
      </c>
      <c r="C256" s="20" t="s">
        <v>18</v>
      </c>
      <c r="D256" s="20" t="s">
        <v>19</v>
      </c>
      <c r="E256" s="20"/>
      <c r="F256" s="20"/>
      <c r="G256" s="17" t="s">
        <v>911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303.60000000000002">
      <c r="A257" s="266"/>
      <c r="B257" s="76" t="s">
        <v>51</v>
      </c>
      <c r="C257" s="20" t="s">
        <v>41</v>
      </c>
      <c r="D257" s="20" t="s">
        <v>19</v>
      </c>
      <c r="E257" s="20"/>
      <c r="F257" s="20"/>
      <c r="G257" s="17" t="s">
        <v>912</v>
      </c>
      <c r="H257" s="55" t="s">
        <v>25</v>
      </c>
      <c r="I257" s="20"/>
      <c r="J257" s="20"/>
      <c r="K257" s="20"/>
      <c r="L257" s="20"/>
      <c r="M257" s="20"/>
      <c r="N257" s="20"/>
      <c r="O257" s="20"/>
      <c r="P257" s="20"/>
      <c r="Q257" s="20"/>
      <c r="R257" s="20"/>
      <c r="S257" s="15"/>
      <c r="T257" s="15"/>
      <c r="U257" s="15"/>
      <c r="V257" s="15"/>
      <c r="W257" s="15"/>
      <c r="X257" s="15"/>
      <c r="Y257" s="15"/>
      <c r="Z257" s="15"/>
      <c r="AA257" s="15"/>
    </row>
    <row r="258" spans="1:27" ht="52.8">
      <c r="A258" s="266"/>
      <c r="B258" s="76" t="s">
        <v>78</v>
      </c>
      <c r="C258" s="20" t="s">
        <v>54</v>
      </c>
      <c r="D258" s="20" t="s">
        <v>19</v>
      </c>
      <c r="E258" s="20"/>
      <c r="F258" s="20"/>
      <c r="G258" s="17" t="s">
        <v>913</v>
      </c>
      <c r="H258" s="55" t="s">
        <v>26</v>
      </c>
      <c r="I258" s="20"/>
      <c r="J258" s="20"/>
      <c r="K258" s="20"/>
      <c r="L258" s="20"/>
      <c r="M258" s="20"/>
      <c r="N258" s="20"/>
      <c r="O258" s="20"/>
      <c r="P258" s="20"/>
      <c r="Q258" s="20"/>
      <c r="R258" s="20"/>
      <c r="S258" s="15"/>
      <c r="T258" s="15"/>
      <c r="U258" s="15"/>
      <c r="V258" s="15"/>
      <c r="W258" s="15"/>
      <c r="X258" s="15"/>
      <c r="Y258" s="15"/>
      <c r="Z258" s="15"/>
      <c r="AA258" s="15"/>
    </row>
    <row r="259" spans="1:27" ht="26.4">
      <c r="A259" s="266"/>
      <c r="B259" s="76" t="s">
        <v>78</v>
      </c>
      <c r="C259" s="20" t="s">
        <v>18</v>
      </c>
      <c r="D259" s="20" t="s">
        <v>19</v>
      </c>
      <c r="E259" s="20"/>
      <c r="F259" s="20"/>
      <c r="G259" s="17" t="s">
        <v>914</v>
      </c>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18</v>
      </c>
      <c r="D260" s="20" t="s">
        <v>19</v>
      </c>
      <c r="E260" s="20"/>
      <c r="F260" s="20"/>
      <c r="G260" s="17" t="s">
        <v>915</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t="s">
        <v>41</v>
      </c>
      <c r="D262" s="20" t="s">
        <v>19</v>
      </c>
      <c r="E262" s="20"/>
      <c r="F262" s="20"/>
      <c r="G262" s="16" t="s">
        <v>916</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45889</v>
      </c>
      <c r="B268" s="76" t="s">
        <v>51</v>
      </c>
      <c r="C268" s="20" t="s">
        <v>18</v>
      </c>
      <c r="D268" s="20" t="s">
        <v>19</v>
      </c>
      <c r="E268" s="20"/>
      <c r="F268" s="20"/>
      <c r="G268" s="16" t="s">
        <v>917</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52.8">
      <c r="A271" s="266"/>
      <c r="B271" s="76" t="s">
        <v>51</v>
      </c>
      <c r="C271" s="20" t="s">
        <v>18</v>
      </c>
      <c r="D271" s="20" t="s">
        <v>19</v>
      </c>
      <c r="E271" s="20" t="s">
        <v>918</v>
      </c>
      <c r="F271" s="20"/>
      <c r="G271" s="59" t="s">
        <v>919</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t="s">
        <v>18</v>
      </c>
      <c r="D273" s="20" t="s">
        <v>19</v>
      </c>
      <c r="E273" s="20"/>
      <c r="F273" s="20"/>
      <c r="G273" s="17" t="s">
        <v>920</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66">
      <c r="A276" s="266"/>
      <c r="B276" s="76" t="s">
        <v>78</v>
      </c>
      <c r="C276" s="20" t="s">
        <v>399</v>
      </c>
      <c r="D276" s="20" t="s">
        <v>19</v>
      </c>
      <c r="E276" s="20"/>
      <c r="F276" s="20"/>
      <c r="G276" s="17" t="s">
        <v>921</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45890</v>
      </c>
      <c r="B282" s="76" t="s">
        <v>51</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51</v>
      </c>
      <c r="C283" s="20" t="s">
        <v>18</v>
      </c>
      <c r="D283" s="20" t="s">
        <v>19</v>
      </c>
      <c r="E283" s="20"/>
      <c r="F283" s="20"/>
      <c r="G283" s="17" t="s">
        <v>922</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51</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51</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18.8">
      <c r="A293" s="266"/>
      <c r="B293" s="76" t="s">
        <v>78</v>
      </c>
      <c r="C293" s="20" t="s">
        <v>18</v>
      </c>
      <c r="D293" s="20" t="s">
        <v>19</v>
      </c>
      <c r="E293" s="20"/>
      <c r="F293" s="20"/>
      <c r="G293" s="17" t="s">
        <v>923</v>
      </c>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45891</v>
      </c>
      <c r="B296" s="76" t="s">
        <v>51</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79.2">
      <c r="A297" s="266"/>
      <c r="B297" s="76" t="s">
        <v>51</v>
      </c>
      <c r="C297" s="20" t="s">
        <v>18</v>
      </c>
      <c r="D297" s="20" t="s">
        <v>19</v>
      </c>
      <c r="E297" s="20" t="s">
        <v>924</v>
      </c>
      <c r="F297" s="20"/>
      <c r="G297" s="17" t="s">
        <v>925</v>
      </c>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783</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783</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783</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45892</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78</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71.6">
      <c r="A313" s="266"/>
      <c r="B313" s="76" t="s">
        <v>78</v>
      </c>
      <c r="C313" s="20" t="s">
        <v>18</v>
      </c>
      <c r="D313" s="20" t="s">
        <v>19</v>
      </c>
      <c r="E313" s="78"/>
      <c r="F313" s="78"/>
      <c r="G313" s="17" t="s">
        <v>926</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52.8">
      <c r="A318" s="266"/>
      <c r="B318" s="76" t="s">
        <v>783</v>
      </c>
      <c r="C318" s="20" t="s">
        <v>18</v>
      </c>
      <c r="D318" s="20" t="s">
        <v>19</v>
      </c>
      <c r="E318" s="20"/>
      <c r="F318" s="20"/>
      <c r="G318" s="17" t="s">
        <v>927</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783</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52.8">
      <c r="A324" s="265">
        <v>45893</v>
      </c>
      <c r="B324" s="76" t="s">
        <v>78</v>
      </c>
      <c r="C324" s="20" t="s">
        <v>928</v>
      </c>
      <c r="D324" s="20" t="s">
        <v>19</v>
      </c>
      <c r="E324" s="20" t="s">
        <v>929</v>
      </c>
      <c r="F324" s="20" t="s">
        <v>930</v>
      </c>
      <c r="G324" s="17" t="s">
        <v>931</v>
      </c>
      <c r="H324" s="61" t="s">
        <v>17</v>
      </c>
      <c r="I324" s="20"/>
      <c r="J324" s="20"/>
      <c r="K324" s="20"/>
      <c r="L324" s="20"/>
      <c r="M324" s="20"/>
      <c r="N324" s="20"/>
      <c r="O324" s="20"/>
      <c r="P324" s="20"/>
      <c r="Q324" s="20"/>
      <c r="R324" s="20"/>
      <c r="S324" s="15"/>
      <c r="T324" s="15"/>
      <c r="U324" s="15"/>
      <c r="V324" s="15"/>
      <c r="W324" s="15"/>
      <c r="X324" s="15"/>
      <c r="Y324" s="15"/>
      <c r="Z324" s="15"/>
      <c r="AA324" s="15"/>
    </row>
    <row r="325" spans="1:27" ht="66">
      <c r="A325" s="266"/>
      <c r="B325" s="76" t="s">
        <v>78</v>
      </c>
      <c r="C325" s="20" t="s">
        <v>18</v>
      </c>
      <c r="D325" s="20" t="s">
        <v>19</v>
      </c>
      <c r="E325" s="20"/>
      <c r="F325" s="20"/>
      <c r="G325" s="17" t="s">
        <v>932</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78</v>
      </c>
      <c r="C326" s="20" t="s">
        <v>41</v>
      </c>
      <c r="D326" s="20" t="s">
        <v>19</v>
      </c>
      <c r="E326" s="20"/>
      <c r="F326" s="20"/>
      <c r="G326" s="16" t="s">
        <v>933</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98">
      <c r="A327" s="266"/>
      <c r="B327" s="76" t="s">
        <v>78</v>
      </c>
      <c r="C327" s="20" t="s">
        <v>41</v>
      </c>
      <c r="D327" s="20" t="s">
        <v>19</v>
      </c>
      <c r="E327" s="20"/>
      <c r="F327" s="20"/>
      <c r="G327" s="17" t="s">
        <v>934</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39.6">
      <c r="A330" s="266"/>
      <c r="B330" s="76" t="s">
        <v>78</v>
      </c>
      <c r="C330" s="20" t="s">
        <v>41</v>
      </c>
      <c r="D330" s="20" t="s">
        <v>19</v>
      </c>
      <c r="E330" s="20"/>
      <c r="F330" s="20"/>
      <c r="G330" s="17" t="s">
        <v>935</v>
      </c>
      <c r="H330" s="55" t="s">
        <v>28</v>
      </c>
      <c r="I330" s="20"/>
      <c r="J330" s="20"/>
      <c r="K330" s="20"/>
      <c r="L330" s="20"/>
      <c r="M330" s="20"/>
      <c r="N330" s="20"/>
      <c r="O330" s="20"/>
      <c r="P330" s="20"/>
      <c r="Q330" s="20"/>
      <c r="R330" s="20"/>
      <c r="S330" s="15"/>
      <c r="T330" s="15"/>
      <c r="U330" s="15"/>
      <c r="V330" s="15"/>
      <c r="W330" s="15"/>
      <c r="X330" s="15"/>
      <c r="Y330" s="15"/>
      <c r="Z330" s="15"/>
      <c r="AA330" s="15"/>
    </row>
    <row r="331" spans="1:27" ht="92.4">
      <c r="A331" s="266"/>
      <c r="B331" s="76" t="s">
        <v>78</v>
      </c>
      <c r="C331" s="20" t="s">
        <v>41</v>
      </c>
      <c r="D331" s="20" t="s">
        <v>19</v>
      </c>
      <c r="E331" s="20"/>
      <c r="F331" s="20"/>
      <c r="G331" s="17" t="s">
        <v>936</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98">
      <c r="A334" s="266"/>
      <c r="B334" s="76" t="s">
        <v>783</v>
      </c>
      <c r="C334" s="20" t="s">
        <v>41</v>
      </c>
      <c r="D334" s="20" t="s">
        <v>19</v>
      </c>
      <c r="E334" s="20"/>
      <c r="F334" s="20"/>
      <c r="G334" s="17" t="s">
        <v>934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39.6">
      <c r="A335" s="266"/>
      <c r="B335" s="76" t="s">
        <v>783</v>
      </c>
      <c r="C335" s="20" t="s">
        <v>18</v>
      </c>
      <c r="D335" s="20" t="s">
        <v>19</v>
      </c>
      <c r="E335" s="20"/>
      <c r="F335" s="20"/>
      <c r="G335" s="17" t="s">
        <v>937</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45894</v>
      </c>
      <c r="B338" s="76" t="s">
        <v>78</v>
      </c>
      <c r="C338" s="20" t="s">
        <v>18</v>
      </c>
      <c r="D338" s="20" t="s">
        <v>19</v>
      </c>
      <c r="E338" s="20"/>
      <c r="F338" s="20"/>
      <c r="G338" s="20" t="s">
        <v>938</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78</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237.6">
      <c r="A340" s="266"/>
      <c r="B340" s="76" t="s">
        <v>78</v>
      </c>
      <c r="C340" s="20" t="s">
        <v>41</v>
      </c>
      <c r="D340" s="20" t="s">
        <v>31</v>
      </c>
      <c r="E340" s="20" t="s">
        <v>939</v>
      </c>
      <c r="F340" s="20"/>
      <c r="G340" s="20" t="s">
        <v>940</v>
      </c>
      <c r="H340" s="55" t="s">
        <v>24</v>
      </c>
      <c r="I340" s="20"/>
      <c r="J340" s="20"/>
      <c r="K340" s="20"/>
      <c r="L340" s="20"/>
      <c r="M340" s="20"/>
      <c r="N340" s="20"/>
      <c r="O340" s="20"/>
      <c r="P340" s="20"/>
      <c r="Q340" s="20"/>
      <c r="R340" s="20"/>
      <c r="S340" s="15"/>
      <c r="T340" s="15"/>
      <c r="U340" s="15"/>
      <c r="V340" s="15"/>
      <c r="W340" s="15"/>
      <c r="X340" s="15"/>
      <c r="Y340" s="15"/>
      <c r="Z340" s="15"/>
      <c r="AA340" s="15"/>
    </row>
    <row r="341" spans="1:27" ht="277.2">
      <c r="A341" s="266"/>
      <c r="B341" s="76" t="s">
        <v>78</v>
      </c>
      <c r="C341" s="20" t="s">
        <v>41</v>
      </c>
      <c r="D341" s="20" t="s">
        <v>19</v>
      </c>
      <c r="E341" s="20"/>
      <c r="F341" s="20"/>
      <c r="G341" s="20" t="s">
        <v>941</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71.6">
      <c r="A343" s="266"/>
      <c r="B343" s="76" t="s">
        <v>78</v>
      </c>
      <c r="C343" s="20" t="s">
        <v>41</v>
      </c>
      <c r="D343" s="20" t="s">
        <v>31</v>
      </c>
      <c r="E343" s="20"/>
      <c r="F343" s="20"/>
      <c r="G343" s="20" t="s">
        <v>942</v>
      </c>
      <c r="H343" s="55" t="s">
        <v>27</v>
      </c>
      <c r="I343" s="20"/>
      <c r="J343" s="20"/>
      <c r="K343" s="20"/>
      <c r="L343" s="20"/>
      <c r="M343" s="20"/>
      <c r="N343" s="20"/>
      <c r="O343" s="20"/>
      <c r="P343" s="20"/>
      <c r="Q343" s="20"/>
      <c r="R343" s="20"/>
      <c r="S343" s="15"/>
      <c r="T343" s="15"/>
      <c r="U343" s="15"/>
      <c r="V343" s="15"/>
      <c r="W343" s="15"/>
      <c r="X343" s="15"/>
      <c r="Y343" s="15"/>
      <c r="Z343" s="15"/>
      <c r="AA343" s="15"/>
    </row>
    <row r="344" spans="1:27" ht="409.2">
      <c r="A344" s="266"/>
      <c r="B344" s="76" t="s">
        <v>78</v>
      </c>
      <c r="C344" s="20" t="s">
        <v>41</v>
      </c>
      <c r="D344" s="20" t="s">
        <v>19</v>
      </c>
      <c r="E344" s="20"/>
      <c r="F344" s="20"/>
      <c r="G344" s="20" t="s">
        <v>943</v>
      </c>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224.4">
      <c r="A347" s="266"/>
      <c r="B347" s="76" t="s">
        <v>783</v>
      </c>
      <c r="C347" s="20" t="s">
        <v>41</v>
      </c>
      <c r="D347" s="20" t="s">
        <v>19</v>
      </c>
      <c r="E347" s="20"/>
      <c r="F347" s="20"/>
      <c r="G347" s="20" t="s">
        <v>944</v>
      </c>
      <c r="H347" s="55" t="s">
        <v>34</v>
      </c>
      <c r="I347" s="20"/>
      <c r="J347" s="20"/>
      <c r="K347" s="20"/>
      <c r="L347" s="20"/>
      <c r="M347" s="20"/>
      <c r="N347" s="20"/>
      <c r="O347" s="20"/>
      <c r="P347" s="20"/>
      <c r="Q347" s="20"/>
      <c r="R347" s="20"/>
      <c r="S347" s="15"/>
      <c r="T347" s="15"/>
      <c r="U347" s="15"/>
      <c r="V347" s="15"/>
      <c r="W347" s="15"/>
      <c r="X347" s="15"/>
      <c r="Y347" s="15"/>
      <c r="Z347" s="15"/>
      <c r="AA347" s="15"/>
    </row>
    <row r="348" spans="1:27" ht="26.4">
      <c r="A348" s="266"/>
      <c r="B348" s="76" t="s">
        <v>783</v>
      </c>
      <c r="C348" s="20" t="s">
        <v>18</v>
      </c>
      <c r="D348" s="20" t="s">
        <v>19</v>
      </c>
      <c r="E348" s="20"/>
      <c r="F348" s="20"/>
      <c r="G348" s="20" t="s">
        <v>945</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84.8">
      <c r="A349" s="266"/>
      <c r="B349" s="76" t="s">
        <v>783</v>
      </c>
      <c r="C349" s="20" t="s">
        <v>18</v>
      </c>
      <c r="D349" s="20" t="s">
        <v>19</v>
      </c>
      <c r="E349" s="20"/>
      <c r="F349" s="20"/>
      <c r="G349" s="20" t="s">
        <v>946</v>
      </c>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52.8">
      <c r="A352" s="265">
        <v>45895</v>
      </c>
      <c r="B352" s="76" t="s">
        <v>78</v>
      </c>
      <c r="C352" s="20" t="s">
        <v>41</v>
      </c>
      <c r="D352" s="20" t="s">
        <v>19</v>
      </c>
      <c r="E352" s="20"/>
      <c r="F352" s="20"/>
      <c r="G352" s="20" t="s">
        <v>947</v>
      </c>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78</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78</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45.19999999999999">
      <c r="A356" s="266"/>
      <c r="B356" s="76" t="s">
        <v>78</v>
      </c>
      <c r="C356" s="20" t="s">
        <v>41</v>
      </c>
      <c r="D356" s="20" t="s">
        <v>19</v>
      </c>
      <c r="E356" s="20"/>
      <c r="F356" s="20"/>
      <c r="G356" s="20" t="s">
        <v>948</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45896</v>
      </c>
      <c r="B366" s="76" t="s">
        <v>78</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79.2">
      <c r="A372" s="266"/>
      <c r="B372" s="76" t="s">
        <v>78</v>
      </c>
      <c r="C372" s="20" t="s">
        <v>41</v>
      </c>
      <c r="D372" s="20" t="s">
        <v>19</v>
      </c>
      <c r="E372" s="20"/>
      <c r="F372" s="20"/>
      <c r="G372" s="20" t="s">
        <v>949</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05.6">
      <c r="A373" s="266"/>
      <c r="B373" s="76" t="s">
        <v>78</v>
      </c>
      <c r="C373" s="20" t="s">
        <v>308</v>
      </c>
      <c r="D373" s="20" t="s">
        <v>19</v>
      </c>
      <c r="E373" s="20"/>
      <c r="F373" s="20"/>
      <c r="G373" s="20" t="s">
        <v>950</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224.4">
      <c r="A376" s="266"/>
      <c r="B376" s="76" t="s">
        <v>783</v>
      </c>
      <c r="C376" s="20" t="s">
        <v>18</v>
      </c>
      <c r="D376" s="20" t="s">
        <v>19</v>
      </c>
      <c r="E376" s="20"/>
      <c r="F376" s="20"/>
      <c r="G376" s="20" t="s">
        <v>951</v>
      </c>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79.2">
      <c r="A380" s="265">
        <v>45897</v>
      </c>
      <c r="B380" s="76" t="s">
        <v>78</v>
      </c>
      <c r="C380" s="20" t="s">
        <v>18</v>
      </c>
      <c r="D380" s="20" t="s">
        <v>19</v>
      </c>
      <c r="E380" s="20"/>
      <c r="F380" s="20"/>
      <c r="G380" s="20" t="s">
        <v>952</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66">
      <c r="A383" s="266"/>
      <c r="B383" s="76" t="s">
        <v>78</v>
      </c>
      <c r="C383" s="20" t="s">
        <v>18</v>
      </c>
      <c r="D383" s="20" t="s">
        <v>19</v>
      </c>
      <c r="E383" s="20"/>
      <c r="F383" s="20"/>
      <c r="G383" s="20" t="s">
        <v>953</v>
      </c>
      <c r="H383" s="55" t="s">
        <v>25</v>
      </c>
      <c r="I383" s="20"/>
      <c r="J383" s="20"/>
      <c r="K383" s="20"/>
      <c r="L383" s="20"/>
      <c r="M383" s="20"/>
      <c r="N383" s="20"/>
      <c r="O383" s="20"/>
      <c r="P383" s="20"/>
      <c r="Q383" s="20"/>
      <c r="R383" s="20"/>
      <c r="S383" s="15"/>
      <c r="T383" s="15"/>
      <c r="U383" s="15"/>
      <c r="V383" s="15"/>
      <c r="W383" s="15"/>
      <c r="X383" s="15"/>
      <c r="Y383" s="15"/>
      <c r="Z383" s="15"/>
      <c r="AA383" s="15"/>
    </row>
    <row r="384" spans="1:27" ht="66">
      <c r="A384" s="266"/>
      <c r="B384" s="76" t="s">
        <v>78</v>
      </c>
      <c r="C384" s="20" t="s">
        <v>41</v>
      </c>
      <c r="D384" s="20" t="s">
        <v>19</v>
      </c>
      <c r="E384" s="20"/>
      <c r="F384" s="20"/>
      <c r="G384" s="20" t="s">
        <v>954</v>
      </c>
      <c r="H384" s="55" t="s">
        <v>26</v>
      </c>
      <c r="I384" s="20"/>
      <c r="J384" s="20"/>
      <c r="K384" s="20"/>
      <c r="L384" s="20"/>
      <c r="M384" s="20"/>
      <c r="N384" s="20"/>
      <c r="O384" s="20"/>
      <c r="P384" s="20"/>
      <c r="Q384" s="20"/>
      <c r="R384" s="20"/>
      <c r="S384" s="15"/>
      <c r="T384" s="15"/>
      <c r="U384" s="15"/>
      <c r="V384" s="15"/>
      <c r="W384" s="15"/>
      <c r="X384" s="15"/>
      <c r="Y384" s="15"/>
      <c r="Z384" s="15"/>
      <c r="AA384" s="15"/>
    </row>
    <row r="385" spans="1:27" ht="92.4">
      <c r="A385" s="266"/>
      <c r="B385" s="76" t="s">
        <v>78</v>
      </c>
      <c r="C385" s="20" t="s">
        <v>68</v>
      </c>
      <c r="D385" s="20" t="s">
        <v>19</v>
      </c>
      <c r="E385" s="20" t="s">
        <v>955</v>
      </c>
      <c r="F385" s="20"/>
      <c r="G385" s="20" t="s">
        <v>956</v>
      </c>
      <c r="H385" s="55" t="s">
        <v>27</v>
      </c>
      <c r="I385" s="20"/>
      <c r="J385" s="20"/>
      <c r="K385" s="20"/>
      <c r="L385" s="20"/>
      <c r="M385" s="20"/>
      <c r="N385" s="20"/>
      <c r="O385" s="20"/>
      <c r="P385" s="20"/>
      <c r="Q385" s="20"/>
      <c r="R385" s="20"/>
      <c r="S385" s="15"/>
      <c r="T385" s="15"/>
      <c r="U385" s="15"/>
      <c r="V385" s="15"/>
      <c r="W385" s="15"/>
      <c r="X385" s="15"/>
      <c r="Y385" s="15"/>
      <c r="Z385" s="15"/>
      <c r="AA385" s="15"/>
    </row>
    <row r="386" spans="1:27" ht="52.8">
      <c r="A386" s="266"/>
      <c r="B386" s="76" t="s">
        <v>78</v>
      </c>
      <c r="C386" s="20" t="s">
        <v>18</v>
      </c>
      <c r="D386" s="20" t="s">
        <v>19</v>
      </c>
      <c r="E386" s="20"/>
      <c r="F386" s="20"/>
      <c r="G386" s="20" t="s">
        <v>957</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t="s">
        <v>154</v>
      </c>
      <c r="D387" s="20" t="s">
        <v>19</v>
      </c>
      <c r="E387" s="20"/>
      <c r="F387" s="20"/>
      <c r="G387" s="76" t="s">
        <v>958</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45898</v>
      </c>
      <c r="B394" s="76" t="s">
        <v>78</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783</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783</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783</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783</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783</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45899</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522</v>
      </c>
      <c r="C419" s="20" t="s">
        <v>41</v>
      </c>
      <c r="D419" s="50" t="s">
        <v>19</v>
      </c>
      <c r="E419" s="50"/>
      <c r="F419" s="50"/>
      <c r="G419" s="76" t="s">
        <v>959</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522</v>
      </c>
      <c r="C420" s="20" t="s">
        <v>41</v>
      </c>
      <c r="D420" s="50" t="s">
        <v>19</v>
      </c>
      <c r="E420" s="50"/>
      <c r="F420" s="50"/>
      <c r="G420" s="76" t="s">
        <v>960</v>
      </c>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522</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45900</v>
      </c>
      <c r="B422" s="76" t="s">
        <v>78</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78</v>
      </c>
      <c r="C423" s="20"/>
      <c r="D423" s="50"/>
      <c r="E423" s="50"/>
      <c r="F423" s="5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78</v>
      </c>
      <c r="C424" s="20"/>
      <c r="D424" s="50"/>
      <c r="E424" s="50"/>
      <c r="F424" s="5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78</v>
      </c>
      <c r="C425" s="20"/>
      <c r="D425" s="50"/>
      <c r="E425" s="50"/>
      <c r="F425" s="5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78</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c r="D427" s="50"/>
      <c r="E427" s="50"/>
      <c r="F427" s="50"/>
      <c r="G427" s="76"/>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78</v>
      </c>
      <c r="C428" s="20"/>
      <c r="D428" s="50"/>
      <c r="E428" s="50"/>
      <c r="F428" s="5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c r="D429" s="50"/>
      <c r="E429" s="50"/>
      <c r="F429" s="50"/>
      <c r="G429" s="76"/>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78</v>
      </c>
      <c r="C430" s="20"/>
      <c r="D430" s="50"/>
      <c r="E430" s="50"/>
      <c r="F430" s="5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783</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783</v>
      </c>
      <c r="C432" s="20"/>
      <c r="D432" s="50"/>
      <c r="E432" s="50"/>
      <c r="F432" s="5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783</v>
      </c>
      <c r="C433" s="20"/>
      <c r="D433" s="50"/>
      <c r="E433" s="50"/>
      <c r="F433" s="5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783</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783</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8000000}"/>
  <customSheetViews>
    <customSheetView guid="{EE409CCF-41C7-4BE1-8A6A-F342F255A85B}" filter="1" showAutoFilter="1">
      <pageMargins left="0.7" right="0.7" top="0.75" bottom="0.75" header="0.3" footer="0.3"/>
      <autoFilter ref="A1:AA421" xr:uid="{0FA039F7-7386-4840-A602-CD215F998BD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49" r:id="rId1" xr:uid="{00000000-0004-0000-0800-000000000000}"/>
    <hyperlink ref="F63" r:id="rId2" xr:uid="{00000000-0004-0000-0800-000001000000}"/>
    <hyperlink ref="G90" r:id="rId3" xr:uid="{00000000-0004-0000-0800-000002000000}"/>
    <hyperlink ref="F164" r:id="rId4" xr:uid="{00000000-0004-0000-0800-000003000000}"/>
    <hyperlink ref="G164" r:id="rId5" xr:uid="{00000000-0004-0000-0800-000004000000}"/>
    <hyperlink ref="G165" r:id="rId6" xr:uid="{00000000-0004-0000-0800-000005000000}"/>
    <hyperlink ref="F193" r:id="rId7" xr:uid="{00000000-0004-0000-0800-000006000000}"/>
    <hyperlink ref="F241" r:id="rId8" xr:uid="{00000000-0004-0000-0800-000007000000}"/>
    <hyperlink ref="G271" r:id="rId9" xr:uid="{00000000-0004-0000-08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'Служебный лист 2'!$A$2:$A$8</xm:f>
          </x14:formula1>
          <xm:sqref>B2:B435</xm:sqref>
        </x14:dataValidation>
        <x14:dataValidation type="list" allowBlank="1" showErrorMessage="1" xr:uid="{00000000-0002-0000-0800-000001000000}">
          <x14:formula1>
            <xm:f>'Служебный лист 2'!$B$2:$B$22</xm:f>
          </x14:formula1>
          <xm:sqref>C2:C435</xm:sqref>
        </x14:dataValidation>
        <x14:dataValidation type="list" allowBlank="1" showErrorMessage="1" xr:uid="{00000000-0002-0000-0800-000002000000}">
          <x14:formula1>
            <xm:f>'Служебный лист'!$C$2:$C$1000</xm:f>
          </x14:formula1>
          <xm:sqref>D2:D435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435"/>
  <sheetViews>
    <sheetView tabSelected="1" workbookViewId="0">
      <selection sqref="A1:J1048576"/>
    </sheetView>
  </sheetViews>
  <sheetFormatPr defaultColWidth="12.6640625" defaultRowHeight="15.75" customHeight="1"/>
  <cols>
    <col min="1" max="1" width="13.33203125" customWidth="1"/>
    <col min="2" max="2" width="18.4414062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7" ht="40.200000000000003" thickBot="1">
      <c r="A1" s="11" t="s">
        <v>7</v>
      </c>
      <c r="B1" s="12" t="s">
        <v>8</v>
      </c>
      <c r="C1" s="12" t="s">
        <v>4</v>
      </c>
      <c r="D1" s="12" t="s">
        <v>9</v>
      </c>
      <c r="E1" s="12" t="s">
        <v>10</v>
      </c>
      <c r="F1" s="12" t="s">
        <v>11</v>
      </c>
      <c r="G1" s="12" t="s">
        <v>12</v>
      </c>
      <c r="H1" s="12" t="s">
        <v>13</v>
      </c>
      <c r="I1" s="14" t="s">
        <v>14</v>
      </c>
      <c r="J1" s="14" t="s">
        <v>15</v>
      </c>
      <c r="K1" s="15"/>
      <c r="L1" s="15"/>
      <c r="M1" s="15"/>
      <c r="N1" s="15"/>
      <c r="O1" s="15"/>
      <c r="P1" s="15"/>
      <c r="Q1" s="15"/>
    </row>
    <row r="2" spans="1:17" ht="13.8" thickTop="1">
      <c r="A2" s="265">
        <v>46082</v>
      </c>
      <c r="B2" s="16" t="s">
        <v>16</v>
      </c>
      <c r="C2" s="17"/>
      <c r="D2" s="17"/>
      <c r="E2" s="17"/>
      <c r="F2" s="17"/>
      <c r="G2" s="17"/>
      <c r="H2" s="20" t="s">
        <v>17</v>
      </c>
      <c r="I2" s="17"/>
      <c r="J2" s="20"/>
      <c r="K2" s="15"/>
      <c r="L2" s="15"/>
      <c r="M2" s="15"/>
      <c r="N2" s="15"/>
      <c r="O2" s="15"/>
      <c r="P2" s="15"/>
      <c r="Q2" s="15"/>
    </row>
    <row r="3" spans="1:17" ht="13.2">
      <c r="A3" s="266"/>
      <c r="B3" s="16" t="s">
        <v>16</v>
      </c>
      <c r="C3" s="17"/>
      <c r="D3" s="17"/>
      <c r="E3" s="17"/>
      <c r="F3" s="17"/>
      <c r="G3" s="17"/>
      <c r="H3" s="20" t="s">
        <v>22</v>
      </c>
      <c r="I3" s="17"/>
      <c r="J3" s="20"/>
      <c r="K3" s="15"/>
      <c r="L3" s="15"/>
      <c r="M3" s="15"/>
      <c r="N3" s="15"/>
      <c r="O3" s="15"/>
      <c r="P3" s="15"/>
      <c r="Q3" s="15"/>
    </row>
    <row r="4" spans="1:17" ht="15.75" customHeight="1">
      <c r="A4" s="266"/>
      <c r="B4" s="16" t="s">
        <v>16</v>
      </c>
      <c r="C4" s="17"/>
      <c r="D4" s="17"/>
      <c r="E4" s="17"/>
      <c r="F4" s="17"/>
      <c r="G4" s="17"/>
      <c r="H4" s="20" t="s">
        <v>24</v>
      </c>
      <c r="I4" s="17"/>
      <c r="J4" s="20"/>
      <c r="K4" s="15"/>
      <c r="L4" s="15"/>
      <c r="M4" s="15"/>
      <c r="N4" s="15"/>
      <c r="O4" s="15"/>
      <c r="P4" s="15"/>
      <c r="Q4" s="15"/>
    </row>
    <row r="5" spans="1:17" ht="13.2">
      <c r="A5" s="266"/>
      <c r="B5" s="16" t="s">
        <v>16</v>
      </c>
      <c r="C5" s="17"/>
      <c r="D5" s="17"/>
      <c r="E5" s="17"/>
      <c r="F5" s="17"/>
      <c r="G5" s="17"/>
      <c r="H5" s="20" t="s">
        <v>25</v>
      </c>
      <c r="I5" s="17"/>
      <c r="J5" s="20"/>
      <c r="K5" s="15"/>
      <c r="L5" s="15"/>
      <c r="M5" s="15"/>
      <c r="N5" s="15"/>
      <c r="O5" s="15"/>
      <c r="P5" s="15"/>
      <c r="Q5" s="15"/>
    </row>
    <row r="6" spans="1:17" ht="158.4">
      <c r="A6" s="266"/>
      <c r="B6" s="16" t="s">
        <v>16</v>
      </c>
      <c r="C6" s="17" t="s">
        <v>41</v>
      </c>
      <c r="D6" s="17" t="s">
        <v>92</v>
      </c>
      <c r="E6" s="17" t="s">
        <v>2463</v>
      </c>
      <c r="F6" s="17"/>
      <c r="G6" s="17" t="s">
        <v>2464</v>
      </c>
      <c r="H6" s="20" t="s">
        <v>26</v>
      </c>
      <c r="I6" s="17"/>
      <c r="J6" s="20"/>
      <c r="K6" s="15"/>
      <c r="L6" s="15"/>
      <c r="M6" s="15"/>
      <c r="N6" s="15"/>
      <c r="O6" s="15"/>
      <c r="P6" s="15"/>
      <c r="Q6" s="15"/>
    </row>
    <row r="7" spans="1:17" ht="13.2">
      <c r="A7" s="266"/>
      <c r="B7" s="16" t="s">
        <v>16</v>
      </c>
      <c r="C7" s="17"/>
      <c r="D7" s="17"/>
      <c r="E7" s="17"/>
      <c r="F7" s="17"/>
      <c r="G7" s="17"/>
      <c r="H7" s="20" t="s">
        <v>27</v>
      </c>
      <c r="I7" s="17"/>
      <c r="J7" s="20"/>
      <c r="K7" s="15"/>
      <c r="L7" s="15"/>
      <c r="M7" s="15"/>
      <c r="N7" s="15"/>
      <c r="O7" s="15"/>
      <c r="P7" s="15"/>
      <c r="Q7" s="15"/>
    </row>
    <row r="8" spans="1:17" ht="13.2">
      <c r="A8" s="266"/>
      <c r="B8" s="16" t="s">
        <v>16</v>
      </c>
      <c r="C8" s="17"/>
      <c r="D8" s="17"/>
      <c r="E8" s="17"/>
      <c r="F8" s="17"/>
      <c r="G8" s="17"/>
      <c r="H8" s="20" t="s">
        <v>28</v>
      </c>
      <c r="I8" s="17"/>
      <c r="J8" s="20"/>
      <c r="K8" s="15"/>
      <c r="L8" s="15"/>
      <c r="M8" s="15"/>
      <c r="N8" s="15"/>
      <c r="O8" s="15"/>
      <c r="P8" s="15"/>
      <c r="Q8" s="15"/>
    </row>
    <row r="9" spans="1:17" ht="13.8">
      <c r="A9" s="266"/>
      <c r="B9" s="16" t="s">
        <v>16</v>
      </c>
      <c r="C9" s="17"/>
      <c r="D9" s="291"/>
      <c r="E9" s="291"/>
      <c r="F9" s="17"/>
      <c r="G9" s="17"/>
      <c r="H9" s="20" t="s">
        <v>29</v>
      </c>
      <c r="I9" s="17"/>
      <c r="J9" s="20"/>
      <c r="K9" s="15"/>
      <c r="L9" s="15"/>
      <c r="M9" s="15"/>
      <c r="N9" s="15"/>
      <c r="O9" s="15"/>
      <c r="P9" s="15"/>
      <c r="Q9" s="15"/>
    </row>
    <row r="10" spans="1:17" ht="66">
      <c r="A10" s="266"/>
      <c r="B10" s="16" t="s">
        <v>16</v>
      </c>
      <c r="C10" s="17" t="s">
        <v>18</v>
      </c>
      <c r="D10" s="17" t="s">
        <v>31</v>
      </c>
      <c r="E10" s="22"/>
      <c r="F10" s="17"/>
      <c r="G10" s="292" t="s">
        <v>2465</v>
      </c>
      <c r="H10" s="20" t="s">
        <v>30</v>
      </c>
      <c r="I10" s="17"/>
      <c r="J10" s="20"/>
      <c r="K10" s="15"/>
      <c r="L10" s="15"/>
      <c r="M10" s="15"/>
      <c r="N10" s="15"/>
      <c r="O10" s="15"/>
      <c r="P10" s="15"/>
      <c r="Q10" s="15"/>
    </row>
    <row r="11" spans="1:17" ht="13.2">
      <c r="A11" s="266"/>
      <c r="B11" s="16" t="s">
        <v>16</v>
      </c>
      <c r="C11" s="17"/>
      <c r="D11" s="17"/>
      <c r="E11" s="17"/>
      <c r="F11" s="17"/>
      <c r="G11" s="17"/>
      <c r="H11" s="20" t="s">
        <v>34</v>
      </c>
      <c r="I11" s="17"/>
      <c r="J11" s="20"/>
      <c r="K11" s="15"/>
      <c r="L11" s="15"/>
      <c r="M11" s="15"/>
      <c r="N11" s="15"/>
      <c r="O11" s="15"/>
      <c r="P11" s="15"/>
      <c r="Q11" s="15"/>
    </row>
    <row r="12" spans="1:17" ht="13.2">
      <c r="A12" s="266"/>
      <c r="B12" s="16" t="s">
        <v>16</v>
      </c>
      <c r="C12" s="17"/>
      <c r="D12" s="17"/>
      <c r="E12" s="17"/>
      <c r="F12" s="17"/>
      <c r="G12" s="17"/>
      <c r="H12" s="20" t="s">
        <v>35</v>
      </c>
      <c r="I12" s="17"/>
      <c r="J12" s="20"/>
      <c r="K12" s="15"/>
      <c r="L12" s="15"/>
      <c r="M12" s="15"/>
      <c r="N12" s="15"/>
      <c r="O12" s="15"/>
      <c r="P12" s="15"/>
      <c r="Q12" s="15"/>
    </row>
    <row r="13" spans="1:17" ht="26.4">
      <c r="A13" s="266"/>
      <c r="B13" s="16" t="s">
        <v>16</v>
      </c>
      <c r="C13" s="17" t="s">
        <v>18</v>
      </c>
      <c r="D13" s="17" t="s">
        <v>31</v>
      </c>
      <c r="E13" s="17" t="s">
        <v>2466</v>
      </c>
      <c r="F13" s="17"/>
      <c r="G13" s="17" t="s">
        <v>2467</v>
      </c>
      <c r="H13" s="20" t="s">
        <v>36</v>
      </c>
      <c r="I13" s="17"/>
      <c r="J13" s="20"/>
      <c r="K13" s="15"/>
      <c r="L13" s="15"/>
      <c r="M13" s="15"/>
      <c r="N13" s="15"/>
      <c r="O13" s="15"/>
      <c r="P13" s="15"/>
      <c r="Q13" s="15"/>
    </row>
    <row r="14" spans="1:17" ht="17.25" customHeight="1">
      <c r="A14" s="266"/>
      <c r="B14" s="16" t="s">
        <v>16</v>
      </c>
      <c r="C14" s="17"/>
      <c r="D14" s="17"/>
      <c r="E14" s="22"/>
      <c r="F14" s="17"/>
      <c r="G14" s="17"/>
      <c r="H14" s="20" t="s">
        <v>37</v>
      </c>
      <c r="I14" s="17"/>
      <c r="J14" s="20"/>
      <c r="K14" s="15"/>
      <c r="L14" s="15"/>
      <c r="M14" s="15"/>
      <c r="N14" s="15"/>
      <c r="O14" s="15"/>
      <c r="P14" s="15"/>
      <c r="Q14" s="15"/>
    </row>
    <row r="15" spans="1:17" ht="13.8" thickBot="1">
      <c r="A15" s="267"/>
      <c r="B15" s="16" t="s">
        <v>16</v>
      </c>
      <c r="C15" s="17"/>
      <c r="D15" s="17"/>
      <c r="E15" s="17"/>
      <c r="F15" s="17"/>
      <c r="G15" s="17"/>
      <c r="H15" s="20" t="s">
        <v>38</v>
      </c>
      <c r="I15" s="17"/>
      <c r="J15" s="20"/>
      <c r="K15" s="15"/>
      <c r="L15" s="15"/>
      <c r="M15" s="15"/>
      <c r="N15" s="15"/>
      <c r="O15" s="15"/>
      <c r="P15" s="15"/>
      <c r="Q15" s="15"/>
    </row>
    <row r="16" spans="1:17" ht="13.8" thickTop="1">
      <c r="A16" s="265">
        <v>46083</v>
      </c>
      <c r="B16" s="16" t="s">
        <v>78</v>
      </c>
      <c r="C16" s="17"/>
      <c r="D16" s="17"/>
      <c r="E16" s="17"/>
      <c r="F16" s="17"/>
      <c r="G16" s="17"/>
      <c r="H16" s="20" t="s">
        <v>17</v>
      </c>
      <c r="I16" s="17"/>
      <c r="J16" s="20"/>
      <c r="K16" s="15"/>
      <c r="L16" s="15"/>
      <c r="M16" s="15"/>
      <c r="N16" s="15"/>
      <c r="O16" s="15"/>
      <c r="P16" s="15"/>
      <c r="Q16" s="15"/>
    </row>
    <row r="17" spans="1:17" ht="224.4">
      <c r="A17" s="266"/>
      <c r="B17" s="16" t="s">
        <v>78</v>
      </c>
      <c r="C17" s="17" t="s">
        <v>41</v>
      </c>
      <c r="D17" s="17" t="s">
        <v>92</v>
      </c>
      <c r="E17" s="17" t="s">
        <v>2468</v>
      </c>
      <c r="F17" s="17"/>
      <c r="G17" s="17" t="s">
        <v>2469</v>
      </c>
      <c r="H17" s="20" t="s">
        <v>22</v>
      </c>
      <c r="I17" s="17" t="s">
        <v>23</v>
      </c>
      <c r="J17" s="20"/>
      <c r="K17" s="15"/>
      <c r="L17" s="15"/>
      <c r="M17" s="15"/>
      <c r="N17" s="15"/>
      <c r="O17" s="15"/>
      <c r="P17" s="15"/>
      <c r="Q17" s="15"/>
    </row>
    <row r="18" spans="1:17" ht="17.25" customHeight="1">
      <c r="A18" s="266"/>
      <c r="B18" s="16" t="s">
        <v>78</v>
      </c>
      <c r="C18" s="17"/>
      <c r="D18" s="17"/>
      <c r="E18" s="17"/>
      <c r="F18" s="17"/>
      <c r="G18" s="17"/>
      <c r="H18" s="20" t="s">
        <v>24</v>
      </c>
      <c r="I18" s="17"/>
      <c r="J18" s="20"/>
      <c r="K18" s="15"/>
      <c r="L18" s="15"/>
      <c r="M18" s="15"/>
      <c r="N18" s="15"/>
      <c r="O18" s="15"/>
      <c r="P18" s="15"/>
      <c r="Q18" s="15"/>
    </row>
    <row r="19" spans="1:17" ht="39.6">
      <c r="A19" s="266"/>
      <c r="B19" s="16" t="s">
        <v>78</v>
      </c>
      <c r="C19" s="17" t="s">
        <v>54</v>
      </c>
      <c r="D19" s="17" t="s">
        <v>19</v>
      </c>
      <c r="E19" s="17" t="s">
        <v>302</v>
      </c>
      <c r="F19" s="17"/>
      <c r="G19" s="17" t="s">
        <v>2470</v>
      </c>
      <c r="H19" s="17" t="s">
        <v>25</v>
      </c>
      <c r="I19" s="17" t="s">
        <v>23</v>
      </c>
      <c r="J19" s="17"/>
      <c r="K19" s="22"/>
      <c r="L19" s="22"/>
      <c r="M19" s="22"/>
      <c r="N19" s="22"/>
      <c r="O19" s="22"/>
      <c r="P19" s="22"/>
      <c r="Q19" s="22"/>
    </row>
    <row r="20" spans="1:17" ht="13.2">
      <c r="A20" s="266"/>
      <c r="B20" s="16" t="s">
        <v>78</v>
      </c>
      <c r="C20" s="17"/>
      <c r="D20" s="17"/>
      <c r="E20" s="17"/>
      <c r="F20" s="17"/>
      <c r="G20" s="17"/>
      <c r="H20" s="20" t="s">
        <v>26</v>
      </c>
      <c r="I20" s="17"/>
      <c r="J20" s="20"/>
      <c r="K20" s="15"/>
      <c r="L20" s="15"/>
      <c r="M20" s="15"/>
      <c r="N20" s="15"/>
      <c r="O20" s="15"/>
      <c r="P20" s="15"/>
      <c r="Q20" s="15"/>
    </row>
    <row r="21" spans="1:17" ht="13.2">
      <c r="A21" s="266"/>
      <c r="B21" s="16" t="s">
        <v>78</v>
      </c>
      <c r="C21" s="17"/>
      <c r="D21" s="17"/>
      <c r="E21" s="22"/>
      <c r="F21" s="22"/>
      <c r="G21" s="17"/>
      <c r="H21" s="20" t="s">
        <v>27</v>
      </c>
      <c r="I21" s="17"/>
      <c r="J21" s="20"/>
      <c r="K21" s="15"/>
      <c r="L21" s="15"/>
      <c r="M21" s="15"/>
      <c r="N21" s="15"/>
      <c r="O21" s="15"/>
      <c r="P21" s="15"/>
      <c r="Q21" s="15"/>
    </row>
    <row r="22" spans="1:17" ht="13.2">
      <c r="A22" s="266"/>
      <c r="B22" s="16" t="s">
        <v>78</v>
      </c>
      <c r="C22" s="17"/>
      <c r="D22" s="17"/>
      <c r="E22" s="17"/>
      <c r="F22" s="17"/>
      <c r="G22" s="17"/>
      <c r="H22" s="20" t="s">
        <v>28</v>
      </c>
      <c r="I22" s="17"/>
      <c r="J22" s="20"/>
      <c r="K22" s="15"/>
      <c r="L22" s="15"/>
      <c r="M22" s="15"/>
      <c r="N22" s="15"/>
      <c r="O22" s="15"/>
      <c r="P22" s="15"/>
      <c r="Q22" s="15"/>
    </row>
    <row r="23" spans="1:17" ht="13.2">
      <c r="A23" s="266"/>
      <c r="B23" s="16" t="s">
        <v>78</v>
      </c>
      <c r="C23" s="17"/>
      <c r="D23" s="17"/>
      <c r="E23" s="17"/>
      <c r="F23" s="17"/>
      <c r="G23" s="17"/>
      <c r="H23" s="20" t="s">
        <v>29</v>
      </c>
      <c r="I23" s="17"/>
      <c r="J23" s="20"/>
      <c r="K23" s="15"/>
      <c r="L23" s="15"/>
      <c r="M23" s="15"/>
      <c r="N23" s="15"/>
      <c r="O23" s="15"/>
      <c r="P23" s="15"/>
      <c r="Q23" s="15"/>
    </row>
    <row r="24" spans="1:17" ht="13.2">
      <c r="A24" s="266"/>
      <c r="B24" s="16" t="s">
        <v>78</v>
      </c>
      <c r="C24" s="17"/>
      <c r="D24" s="17"/>
      <c r="E24" s="17"/>
      <c r="F24" s="17"/>
      <c r="G24" s="17"/>
      <c r="H24" s="20" t="s">
        <v>30</v>
      </c>
      <c r="I24" s="17"/>
      <c r="J24" s="20"/>
      <c r="K24" s="15"/>
      <c r="L24" s="15"/>
      <c r="M24" s="15"/>
      <c r="N24" s="15"/>
      <c r="O24" s="15"/>
      <c r="P24" s="15"/>
      <c r="Q24" s="15"/>
    </row>
    <row r="25" spans="1:17" ht="13.2">
      <c r="A25" s="266"/>
      <c r="B25" s="16" t="s">
        <v>78</v>
      </c>
      <c r="C25" s="17"/>
      <c r="D25" s="17"/>
      <c r="E25" s="17"/>
      <c r="F25" s="17"/>
      <c r="G25" s="17"/>
      <c r="H25" s="17" t="s">
        <v>34</v>
      </c>
      <c r="I25" s="17"/>
      <c r="J25" s="17"/>
      <c r="K25" s="22"/>
      <c r="L25" s="22"/>
      <c r="M25" s="22"/>
      <c r="N25" s="22"/>
      <c r="O25" s="22"/>
      <c r="P25" s="22"/>
      <c r="Q25" s="22"/>
    </row>
    <row r="26" spans="1:17" ht="18" customHeight="1">
      <c r="A26" s="266"/>
      <c r="B26" s="16" t="s">
        <v>78</v>
      </c>
      <c r="C26" s="17" t="s">
        <v>75</v>
      </c>
      <c r="D26" s="17" t="s">
        <v>19</v>
      </c>
      <c r="E26" s="17" t="s">
        <v>2471</v>
      </c>
      <c r="F26" s="17"/>
      <c r="G26" s="17" t="s">
        <v>2472</v>
      </c>
      <c r="H26" s="17" t="s">
        <v>35</v>
      </c>
      <c r="I26" s="17" t="s">
        <v>43</v>
      </c>
      <c r="J26" s="296" t="s">
        <v>2473</v>
      </c>
      <c r="K26" s="22"/>
      <c r="L26" s="22"/>
      <c r="M26" s="22"/>
      <c r="N26" s="22"/>
      <c r="O26" s="22"/>
      <c r="P26" s="22"/>
      <c r="Q26" s="22"/>
    </row>
    <row r="27" spans="1:17" ht="16.5" customHeight="1">
      <c r="A27" s="266"/>
      <c r="B27" s="16" t="s">
        <v>78</v>
      </c>
      <c r="C27" s="17" t="s">
        <v>44</v>
      </c>
      <c r="D27" s="17" t="s">
        <v>19</v>
      </c>
      <c r="E27" s="17" t="s">
        <v>2471</v>
      </c>
      <c r="F27" s="17"/>
      <c r="G27" s="22" t="s">
        <v>2474</v>
      </c>
      <c r="H27" s="20" t="s">
        <v>36</v>
      </c>
      <c r="I27" s="17" t="s">
        <v>43</v>
      </c>
      <c r="J27" s="297" t="s">
        <v>2473</v>
      </c>
      <c r="K27" s="15"/>
      <c r="L27" s="15"/>
      <c r="M27" s="15"/>
      <c r="N27" s="15"/>
      <c r="O27" s="15"/>
      <c r="P27" s="15"/>
      <c r="Q27" s="15"/>
    </row>
    <row r="28" spans="1:17" ht="13.2">
      <c r="A28" s="266"/>
      <c r="B28" s="16" t="s">
        <v>78</v>
      </c>
      <c r="C28" s="17"/>
      <c r="D28" s="17"/>
      <c r="E28" s="17"/>
      <c r="F28" s="17"/>
      <c r="G28" s="22"/>
      <c r="H28" s="20" t="s">
        <v>37</v>
      </c>
      <c r="I28" s="17"/>
      <c r="J28" s="20"/>
      <c r="K28" s="15"/>
      <c r="L28" s="15"/>
      <c r="M28" s="15"/>
      <c r="N28" s="15"/>
      <c r="O28" s="15"/>
      <c r="P28" s="15"/>
      <c r="Q28" s="15"/>
    </row>
    <row r="29" spans="1:17" ht="13.8" thickBot="1">
      <c r="A29" s="267"/>
      <c r="B29" s="16" t="s">
        <v>78</v>
      </c>
      <c r="C29" s="17"/>
      <c r="D29" s="17"/>
      <c r="E29" s="17"/>
      <c r="F29" s="17"/>
      <c r="G29" s="17"/>
      <c r="H29" s="20" t="s">
        <v>38</v>
      </c>
      <c r="I29" s="17"/>
      <c r="J29" s="20"/>
      <c r="K29" s="15"/>
      <c r="L29" s="15"/>
      <c r="M29" s="15"/>
      <c r="N29" s="15"/>
      <c r="O29" s="15"/>
      <c r="P29" s="15"/>
      <c r="Q29" s="15"/>
    </row>
    <row r="30" spans="1:17" ht="13.8" thickTop="1">
      <c r="A30" s="265">
        <v>46084</v>
      </c>
      <c r="B30" s="16" t="s">
        <v>78</v>
      </c>
      <c r="C30" s="17"/>
      <c r="D30" s="17"/>
      <c r="E30" s="17"/>
      <c r="F30" s="17"/>
      <c r="G30" s="17"/>
      <c r="H30" s="20" t="s">
        <v>17</v>
      </c>
      <c r="I30" s="17"/>
      <c r="J30" s="20"/>
      <c r="K30" s="15"/>
      <c r="L30" s="15"/>
      <c r="M30" s="15"/>
      <c r="N30" s="15"/>
      <c r="O30" s="15"/>
      <c r="P30" s="15"/>
      <c r="Q30" s="15"/>
    </row>
    <row r="31" spans="1:17" ht="13.2">
      <c r="A31" s="266"/>
      <c r="B31" s="16" t="s">
        <v>78</v>
      </c>
      <c r="C31" s="17"/>
      <c r="D31" s="17"/>
      <c r="E31" s="17"/>
      <c r="F31" s="17"/>
      <c r="G31" s="17"/>
      <c r="H31" s="20" t="s">
        <v>22</v>
      </c>
      <c r="I31" s="17"/>
      <c r="J31" s="20"/>
      <c r="K31" s="15"/>
      <c r="L31" s="15"/>
      <c r="M31" s="15"/>
      <c r="N31" s="15"/>
      <c r="O31" s="15"/>
      <c r="P31" s="15"/>
      <c r="Q31" s="15"/>
    </row>
    <row r="32" spans="1:17" ht="13.2">
      <c r="A32" s="266"/>
      <c r="B32" s="16" t="s">
        <v>78</v>
      </c>
      <c r="C32" s="16"/>
      <c r="D32" s="16"/>
      <c r="E32" s="30"/>
      <c r="F32" s="16"/>
      <c r="G32" s="151"/>
      <c r="H32" s="20" t="s">
        <v>24</v>
      </c>
      <c r="I32" s="17"/>
      <c r="J32" s="20"/>
      <c r="K32" s="15"/>
      <c r="L32" s="15"/>
      <c r="M32" s="15"/>
      <c r="N32" s="15"/>
      <c r="O32" s="15"/>
      <c r="P32" s="15"/>
      <c r="Q32" s="15"/>
    </row>
    <row r="33" spans="1:17" ht="13.2">
      <c r="A33" s="266"/>
      <c r="B33" s="16" t="s">
        <v>78</v>
      </c>
      <c r="C33" s="16"/>
      <c r="D33" s="16"/>
      <c r="E33" s="16"/>
      <c r="F33" s="16"/>
      <c r="G33" s="17"/>
      <c r="H33" s="20" t="s">
        <v>25</v>
      </c>
      <c r="I33" s="17"/>
      <c r="J33" s="20"/>
      <c r="K33" s="15"/>
      <c r="L33" s="15"/>
      <c r="M33" s="15"/>
      <c r="N33" s="15"/>
      <c r="O33" s="15"/>
      <c r="P33" s="15"/>
      <c r="Q33" s="15"/>
    </row>
    <row r="34" spans="1:17" ht="13.2">
      <c r="A34" s="266"/>
      <c r="B34" s="16" t="s">
        <v>78</v>
      </c>
      <c r="C34" s="17"/>
      <c r="D34" s="17"/>
      <c r="E34" s="17"/>
      <c r="F34" s="17"/>
      <c r="G34" s="17"/>
      <c r="H34" s="20" t="s">
        <v>26</v>
      </c>
      <c r="I34" s="17"/>
      <c r="J34" s="20"/>
      <c r="K34" s="15"/>
      <c r="L34" s="15"/>
      <c r="M34" s="15"/>
      <c r="N34" s="15"/>
      <c r="O34" s="15"/>
      <c r="P34" s="15"/>
      <c r="Q34" s="15"/>
    </row>
    <row r="35" spans="1:17" ht="13.2">
      <c r="A35" s="266"/>
      <c r="B35" s="16" t="s">
        <v>78</v>
      </c>
      <c r="C35" s="17"/>
      <c r="D35" s="17"/>
      <c r="E35" s="17"/>
      <c r="F35" s="17"/>
      <c r="G35" s="17"/>
      <c r="H35" s="20" t="s">
        <v>27</v>
      </c>
      <c r="I35" s="17"/>
      <c r="J35" s="20"/>
      <c r="K35" s="15"/>
      <c r="L35" s="15"/>
      <c r="M35" s="15"/>
      <c r="N35" s="15"/>
      <c r="O35" s="15"/>
      <c r="P35" s="15"/>
      <c r="Q35" s="15"/>
    </row>
    <row r="36" spans="1:17" ht="330">
      <c r="A36" s="266"/>
      <c r="B36" s="16" t="s">
        <v>78</v>
      </c>
      <c r="C36" s="17" t="s">
        <v>41</v>
      </c>
      <c r="D36" s="17" t="s">
        <v>19</v>
      </c>
      <c r="E36" s="17" t="s">
        <v>2475</v>
      </c>
      <c r="F36" s="17"/>
      <c r="G36" s="17" t="s">
        <v>2476</v>
      </c>
      <c r="H36" s="20" t="s">
        <v>28</v>
      </c>
      <c r="I36" s="17" t="s">
        <v>43</v>
      </c>
      <c r="J36" s="297" t="s">
        <v>2473</v>
      </c>
      <c r="K36" s="15"/>
      <c r="L36" s="15"/>
      <c r="M36" s="15"/>
      <c r="N36" s="15"/>
      <c r="O36" s="15"/>
      <c r="P36" s="15"/>
      <c r="Q36" s="15"/>
    </row>
    <row r="37" spans="1:17" ht="79.2">
      <c r="A37" s="266"/>
      <c r="B37" s="16" t="s">
        <v>78</v>
      </c>
      <c r="C37" s="17" t="s">
        <v>44</v>
      </c>
      <c r="D37" s="17" t="s">
        <v>19</v>
      </c>
      <c r="E37" s="17" t="s">
        <v>2477</v>
      </c>
      <c r="F37" s="17"/>
      <c r="G37" s="17" t="s">
        <v>2478</v>
      </c>
      <c r="H37" s="20" t="s">
        <v>29</v>
      </c>
      <c r="I37" s="17" t="s">
        <v>23</v>
      </c>
      <c r="J37" s="20"/>
      <c r="K37" s="15"/>
      <c r="L37" s="15"/>
      <c r="M37" s="15"/>
      <c r="N37" s="15"/>
      <c r="O37" s="15"/>
      <c r="P37" s="15"/>
      <c r="Q37" s="15"/>
    </row>
    <row r="38" spans="1:17" ht="13.2">
      <c r="A38" s="266"/>
      <c r="B38" s="16" t="s">
        <v>78</v>
      </c>
      <c r="C38" s="17"/>
      <c r="D38" s="17"/>
      <c r="E38" s="17"/>
      <c r="F38" s="17"/>
      <c r="G38" s="17"/>
      <c r="H38" s="20" t="s">
        <v>30</v>
      </c>
      <c r="I38" s="17"/>
      <c r="J38" s="20"/>
      <c r="K38" s="15"/>
      <c r="L38" s="15"/>
      <c r="M38" s="15"/>
      <c r="N38" s="15"/>
      <c r="O38" s="15"/>
      <c r="P38" s="15"/>
      <c r="Q38" s="15"/>
    </row>
    <row r="39" spans="1:17" ht="13.2">
      <c r="A39" s="266"/>
      <c r="B39" s="16" t="s">
        <v>78</v>
      </c>
      <c r="C39" s="17"/>
      <c r="D39" s="17"/>
      <c r="E39" s="17"/>
      <c r="F39" s="17"/>
      <c r="G39" s="17"/>
      <c r="H39" s="20" t="s">
        <v>34</v>
      </c>
      <c r="I39" s="17"/>
      <c r="J39" s="20"/>
      <c r="K39" s="15"/>
      <c r="L39" s="15"/>
      <c r="M39" s="15"/>
      <c r="N39" s="15"/>
      <c r="O39" s="15"/>
      <c r="P39" s="15"/>
      <c r="Q39" s="15"/>
    </row>
    <row r="40" spans="1:17" ht="13.2">
      <c r="A40" s="266"/>
      <c r="B40" s="16" t="s">
        <v>78</v>
      </c>
      <c r="C40" s="17"/>
      <c r="D40" s="17"/>
      <c r="E40" s="17"/>
      <c r="F40" s="16"/>
      <c r="G40" s="17"/>
      <c r="H40" s="20" t="s">
        <v>35</v>
      </c>
      <c r="I40" s="17"/>
      <c r="J40" s="20"/>
      <c r="K40" s="15"/>
      <c r="L40" s="15"/>
      <c r="M40" s="15"/>
      <c r="N40" s="15"/>
      <c r="O40" s="15"/>
      <c r="P40" s="15"/>
      <c r="Q40" s="15"/>
    </row>
    <row r="41" spans="1:17" ht="16.5" customHeight="1">
      <c r="A41" s="266"/>
      <c r="B41" s="16" t="s">
        <v>78</v>
      </c>
      <c r="C41" s="17"/>
      <c r="D41" s="17"/>
      <c r="E41" s="17"/>
      <c r="F41" s="17"/>
      <c r="G41" s="17"/>
      <c r="H41" s="20" t="s">
        <v>36</v>
      </c>
      <c r="I41" s="17"/>
      <c r="J41" s="20"/>
      <c r="K41" s="15"/>
      <c r="L41" s="15"/>
      <c r="M41" s="15"/>
      <c r="N41" s="15"/>
      <c r="O41" s="15"/>
      <c r="P41" s="15"/>
      <c r="Q41" s="15"/>
    </row>
    <row r="42" spans="1:17" ht="13.2">
      <c r="A42" s="266"/>
      <c r="B42" s="16" t="s">
        <v>78</v>
      </c>
      <c r="C42" s="17"/>
      <c r="D42" s="17"/>
      <c r="E42" s="17"/>
      <c r="F42" s="17"/>
      <c r="G42" s="17"/>
      <c r="H42" s="20" t="s">
        <v>37</v>
      </c>
      <c r="I42" s="17"/>
      <c r="J42" s="20"/>
      <c r="K42" s="15"/>
      <c r="L42" s="15"/>
      <c r="M42" s="15"/>
      <c r="N42" s="15"/>
      <c r="O42" s="15"/>
      <c r="P42" s="15"/>
      <c r="Q42" s="15"/>
    </row>
    <row r="43" spans="1:17" ht="13.8" thickBot="1">
      <c r="A43" s="267"/>
      <c r="B43" s="16" t="s">
        <v>78</v>
      </c>
      <c r="C43" s="17"/>
      <c r="D43" s="17"/>
      <c r="E43" s="17"/>
      <c r="F43" s="17"/>
      <c r="G43" s="17"/>
      <c r="H43" s="20" t="s">
        <v>38</v>
      </c>
      <c r="I43" s="17"/>
      <c r="J43" s="20"/>
      <c r="K43" s="15"/>
      <c r="L43" s="15"/>
      <c r="M43" s="15"/>
      <c r="N43" s="15"/>
      <c r="O43" s="15"/>
      <c r="P43" s="15"/>
      <c r="Q43" s="15"/>
    </row>
    <row r="44" spans="1:17" ht="13.8" thickTop="1">
      <c r="A44" s="265">
        <v>46085</v>
      </c>
      <c r="B44" s="16" t="s">
        <v>78</v>
      </c>
      <c r="C44" s="17"/>
      <c r="D44" s="17"/>
      <c r="E44" s="17"/>
      <c r="F44" s="17"/>
      <c r="G44" s="17"/>
      <c r="H44" s="20" t="s">
        <v>17</v>
      </c>
      <c r="I44" s="17"/>
      <c r="J44" s="20"/>
      <c r="K44" s="15"/>
      <c r="L44" s="15"/>
      <c r="M44" s="15"/>
      <c r="N44" s="15"/>
      <c r="O44" s="15"/>
      <c r="P44" s="15"/>
      <c r="Q44" s="15"/>
    </row>
    <row r="45" spans="1:17" ht="13.8">
      <c r="A45" s="266"/>
      <c r="B45" s="16" t="s">
        <v>78</v>
      </c>
      <c r="C45" s="17"/>
      <c r="D45" s="17"/>
      <c r="E45" s="291"/>
      <c r="F45" s="291"/>
      <c r="G45" s="17"/>
      <c r="H45" s="20" t="s">
        <v>22</v>
      </c>
      <c r="I45" s="17"/>
      <c r="J45" s="20"/>
      <c r="K45" s="15"/>
      <c r="L45" s="15"/>
      <c r="M45" s="15"/>
      <c r="N45" s="15"/>
      <c r="O45" s="15"/>
      <c r="P45" s="15"/>
      <c r="Q45" s="15"/>
    </row>
    <row r="46" spans="1:17" ht="17.25" customHeight="1">
      <c r="A46" s="266"/>
      <c r="B46" s="16" t="s">
        <v>78</v>
      </c>
      <c r="C46" s="17"/>
      <c r="D46" s="17"/>
      <c r="E46" s="17"/>
      <c r="F46" s="17"/>
      <c r="G46" s="17"/>
      <c r="H46" s="20" t="s">
        <v>24</v>
      </c>
      <c r="I46" s="17"/>
      <c r="J46" s="20"/>
      <c r="K46" s="15"/>
      <c r="L46" s="15"/>
      <c r="M46" s="15"/>
      <c r="N46" s="15"/>
      <c r="O46" s="15"/>
      <c r="P46" s="15"/>
      <c r="Q46" s="15"/>
    </row>
    <row r="47" spans="1:17" ht="13.2">
      <c r="A47" s="266"/>
      <c r="B47" s="16" t="s">
        <v>78</v>
      </c>
      <c r="C47" s="17"/>
      <c r="D47" s="17"/>
      <c r="E47" s="17"/>
      <c r="F47" s="17"/>
      <c r="G47" s="17"/>
      <c r="H47" s="20" t="s">
        <v>25</v>
      </c>
      <c r="I47" s="17"/>
      <c r="J47" s="20"/>
      <c r="K47" s="15"/>
      <c r="L47" s="15"/>
      <c r="M47" s="15"/>
      <c r="N47" s="15"/>
      <c r="O47" s="15"/>
      <c r="P47" s="15"/>
      <c r="Q47" s="15"/>
    </row>
    <row r="48" spans="1:17" ht="13.2">
      <c r="A48" s="266"/>
      <c r="B48" s="16" t="s">
        <v>78</v>
      </c>
      <c r="C48" s="17"/>
      <c r="D48" s="17"/>
      <c r="E48" s="17"/>
      <c r="F48" s="17"/>
      <c r="G48" s="17"/>
      <c r="H48" s="20" t="s">
        <v>26</v>
      </c>
      <c r="I48" s="17"/>
      <c r="J48" s="20"/>
      <c r="K48" s="15"/>
      <c r="L48" s="15"/>
      <c r="M48" s="15"/>
      <c r="N48" s="15"/>
      <c r="O48" s="15"/>
      <c r="P48" s="15"/>
      <c r="Q48" s="15"/>
    </row>
    <row r="49" spans="1:17" ht="16.5" customHeight="1">
      <c r="A49" s="266"/>
      <c r="B49" s="16" t="s">
        <v>78</v>
      </c>
      <c r="C49" s="17"/>
      <c r="D49" s="17"/>
      <c r="E49" s="293"/>
      <c r="F49" s="22"/>
      <c r="G49" s="17"/>
      <c r="H49" s="20" t="s">
        <v>27</v>
      </c>
      <c r="I49" s="17"/>
      <c r="J49" s="20"/>
      <c r="K49" s="15"/>
      <c r="L49" s="15"/>
      <c r="M49" s="15"/>
      <c r="N49" s="15"/>
      <c r="O49" s="15"/>
      <c r="P49" s="15"/>
      <c r="Q49" s="15"/>
    </row>
    <row r="50" spans="1:17" ht="18" customHeight="1">
      <c r="A50" s="266"/>
      <c r="B50" s="16" t="s">
        <v>78</v>
      </c>
      <c r="C50" s="17"/>
      <c r="D50" s="17"/>
      <c r="E50" s="17"/>
      <c r="F50" s="17"/>
      <c r="G50" s="17"/>
      <c r="H50" s="20" t="s">
        <v>28</v>
      </c>
      <c r="I50" s="17"/>
      <c r="J50" s="20"/>
      <c r="K50" s="15"/>
      <c r="L50" s="15"/>
      <c r="M50" s="15"/>
      <c r="N50" s="15"/>
      <c r="O50" s="15"/>
      <c r="P50" s="15"/>
      <c r="Q50" s="15"/>
    </row>
    <row r="51" spans="1:17" ht="13.2">
      <c r="A51" s="266"/>
      <c r="B51" s="16" t="s">
        <v>78</v>
      </c>
      <c r="C51" s="17"/>
      <c r="D51" s="17"/>
      <c r="E51" s="17"/>
      <c r="F51" s="17"/>
      <c r="G51" s="17"/>
      <c r="H51" s="20" t="s">
        <v>29</v>
      </c>
      <c r="I51" s="17"/>
      <c r="J51" s="20"/>
      <c r="K51" s="15"/>
      <c r="L51" s="15"/>
      <c r="M51" s="15"/>
      <c r="N51" s="15"/>
      <c r="O51" s="15"/>
      <c r="P51" s="15"/>
      <c r="Q51" s="15"/>
    </row>
    <row r="52" spans="1:17" ht="13.2">
      <c r="A52" s="266"/>
      <c r="B52" s="16" t="s">
        <v>78</v>
      </c>
      <c r="C52" s="17"/>
      <c r="D52" s="17"/>
      <c r="E52" s="17"/>
      <c r="F52" s="17"/>
      <c r="G52" s="17"/>
      <c r="H52" s="20" t="s">
        <v>30</v>
      </c>
      <c r="I52" s="17"/>
      <c r="J52" s="20"/>
      <c r="K52" s="15"/>
      <c r="L52" s="15"/>
      <c r="M52" s="15"/>
      <c r="N52" s="15"/>
      <c r="O52" s="15"/>
      <c r="P52" s="15"/>
      <c r="Q52" s="15"/>
    </row>
    <row r="53" spans="1:17" ht="13.2">
      <c r="A53" s="266"/>
      <c r="B53" s="16" t="s">
        <v>78</v>
      </c>
      <c r="C53" s="17"/>
      <c r="D53" s="17"/>
      <c r="E53" s="17"/>
      <c r="F53" s="17"/>
      <c r="G53" s="17"/>
      <c r="H53" s="20" t="s">
        <v>34</v>
      </c>
      <c r="I53" s="17"/>
      <c r="J53" s="20"/>
      <c r="K53" s="15"/>
      <c r="L53" s="15"/>
      <c r="M53" s="15"/>
      <c r="N53" s="15"/>
      <c r="O53" s="15"/>
      <c r="P53" s="15"/>
      <c r="Q53" s="15"/>
    </row>
    <row r="54" spans="1:17" ht="13.2">
      <c r="A54" s="266"/>
      <c r="B54" s="16" t="s">
        <v>78</v>
      </c>
      <c r="C54" s="17"/>
      <c r="D54" s="17"/>
      <c r="E54" s="17"/>
      <c r="F54" s="17"/>
      <c r="G54" s="17"/>
      <c r="H54" s="20" t="s">
        <v>35</v>
      </c>
      <c r="I54" s="17"/>
      <c r="J54" s="20"/>
      <c r="K54" s="15"/>
      <c r="L54" s="15"/>
      <c r="M54" s="15"/>
      <c r="N54" s="15"/>
      <c r="O54" s="15"/>
      <c r="P54" s="15"/>
      <c r="Q54" s="15"/>
    </row>
    <row r="55" spans="1:17" ht="18" customHeight="1">
      <c r="A55" s="266"/>
      <c r="B55" s="16" t="s">
        <v>51</v>
      </c>
      <c r="C55" s="17"/>
      <c r="D55" s="17"/>
      <c r="E55" s="17"/>
      <c r="F55" s="17"/>
      <c r="G55" s="17"/>
      <c r="H55" s="20" t="s">
        <v>36</v>
      </c>
      <c r="I55" s="17"/>
      <c r="J55" s="20"/>
      <c r="K55" s="15"/>
      <c r="L55" s="15"/>
      <c r="M55" s="15"/>
      <c r="N55" s="15"/>
      <c r="O55" s="15"/>
      <c r="P55" s="15"/>
      <c r="Q55" s="15"/>
    </row>
    <row r="56" spans="1:17" ht="13.2">
      <c r="A56" s="266"/>
      <c r="B56" s="16" t="s">
        <v>78</v>
      </c>
      <c r="C56" s="17"/>
      <c r="D56" s="17"/>
      <c r="E56" s="17"/>
      <c r="F56" s="17"/>
      <c r="G56" s="17"/>
      <c r="H56" s="20" t="s">
        <v>37</v>
      </c>
      <c r="I56" s="17"/>
      <c r="J56" s="20"/>
      <c r="K56" s="15"/>
      <c r="L56" s="15"/>
      <c r="M56" s="15"/>
      <c r="N56" s="15"/>
      <c r="O56" s="15"/>
      <c r="P56" s="15"/>
      <c r="Q56" s="15"/>
    </row>
    <row r="57" spans="1:17" ht="13.8" thickBot="1">
      <c r="A57" s="267"/>
      <c r="B57" s="16" t="s">
        <v>78</v>
      </c>
      <c r="C57" s="17"/>
      <c r="D57" s="17"/>
      <c r="E57" s="17"/>
      <c r="F57" s="17"/>
      <c r="G57" s="17"/>
      <c r="H57" s="20" t="s">
        <v>38</v>
      </c>
      <c r="I57" s="17"/>
      <c r="J57" s="20"/>
      <c r="K57" s="15"/>
      <c r="L57" s="15"/>
      <c r="M57" s="15"/>
      <c r="N57" s="15"/>
      <c r="O57" s="15"/>
      <c r="P57" s="15"/>
      <c r="Q57" s="15"/>
    </row>
    <row r="58" spans="1:17" ht="13.8" thickTop="1">
      <c r="A58" s="265">
        <v>46086</v>
      </c>
      <c r="B58" s="40" t="s">
        <v>51</v>
      </c>
      <c r="C58" s="17"/>
      <c r="D58" s="17"/>
      <c r="E58" s="17"/>
      <c r="F58" s="17"/>
      <c r="G58" s="17"/>
      <c r="H58" s="50" t="s">
        <v>17</v>
      </c>
      <c r="I58" s="17"/>
      <c r="J58" s="20"/>
      <c r="K58" s="15"/>
      <c r="L58" s="15"/>
      <c r="M58" s="15"/>
      <c r="N58" s="15"/>
      <c r="O58" s="15"/>
      <c r="P58" s="15"/>
      <c r="Q58" s="15"/>
    </row>
    <row r="59" spans="1:17" ht="13.2">
      <c r="A59" s="266"/>
      <c r="B59" s="40" t="s">
        <v>51</v>
      </c>
      <c r="C59" s="17"/>
      <c r="D59" s="17"/>
      <c r="E59" s="17"/>
      <c r="F59" s="17"/>
      <c r="G59" s="17"/>
      <c r="H59" s="50" t="s">
        <v>22</v>
      </c>
      <c r="I59" s="17"/>
      <c r="J59" s="20"/>
      <c r="K59" s="15"/>
      <c r="L59" s="15"/>
      <c r="M59" s="15"/>
      <c r="N59" s="15"/>
      <c r="O59" s="15"/>
      <c r="P59" s="15"/>
      <c r="Q59" s="15"/>
    </row>
    <row r="60" spans="1:17" ht="145.19999999999999">
      <c r="A60" s="266"/>
      <c r="B60" s="40" t="s">
        <v>51</v>
      </c>
      <c r="C60" s="17" t="s">
        <v>54</v>
      </c>
      <c r="D60" s="17" t="s">
        <v>19</v>
      </c>
      <c r="E60" s="293"/>
      <c r="F60" s="22"/>
      <c r="G60" s="17" t="s">
        <v>2479</v>
      </c>
      <c r="H60" s="50" t="s">
        <v>24</v>
      </c>
      <c r="I60" s="17" t="s">
        <v>23</v>
      </c>
      <c r="J60" s="20"/>
      <c r="K60" s="15"/>
      <c r="L60" s="15"/>
      <c r="M60" s="15"/>
      <c r="N60" s="15"/>
      <c r="O60" s="15"/>
      <c r="P60" s="15"/>
      <c r="Q60" s="15"/>
    </row>
    <row r="61" spans="1:17" ht="16.5" customHeight="1">
      <c r="A61" s="266"/>
      <c r="B61" s="40" t="s">
        <v>51</v>
      </c>
      <c r="C61" s="17"/>
      <c r="D61" s="17"/>
      <c r="E61" s="17"/>
      <c r="F61" s="17"/>
      <c r="G61" s="17"/>
      <c r="H61" s="50" t="s">
        <v>25</v>
      </c>
      <c r="I61" s="17"/>
      <c r="J61" s="20"/>
      <c r="K61" s="15"/>
      <c r="L61" s="15"/>
      <c r="M61" s="15"/>
      <c r="N61" s="15"/>
      <c r="O61" s="15"/>
      <c r="P61" s="15"/>
      <c r="Q61" s="15"/>
    </row>
    <row r="62" spans="1:17" ht="13.2">
      <c r="A62" s="266"/>
      <c r="B62" s="40" t="s">
        <v>51</v>
      </c>
      <c r="C62" s="17"/>
      <c r="D62" s="17"/>
      <c r="E62" s="17"/>
      <c r="F62" s="17"/>
      <c r="G62" s="17"/>
      <c r="H62" s="50" t="s">
        <v>26</v>
      </c>
      <c r="I62" s="17"/>
      <c r="J62" s="20"/>
      <c r="K62" s="15"/>
      <c r="L62" s="15"/>
      <c r="M62" s="15"/>
      <c r="N62" s="15"/>
      <c r="O62" s="15"/>
      <c r="P62" s="15"/>
      <c r="Q62" s="15"/>
    </row>
    <row r="63" spans="1:17" ht="13.2">
      <c r="A63" s="266"/>
      <c r="B63" s="40" t="s">
        <v>51</v>
      </c>
      <c r="C63" s="17"/>
      <c r="D63" s="17"/>
      <c r="E63" s="17"/>
      <c r="F63" s="17"/>
      <c r="G63" s="17"/>
      <c r="H63" s="50" t="s">
        <v>27</v>
      </c>
      <c r="I63" s="17"/>
      <c r="J63" s="20"/>
      <c r="K63" s="15"/>
      <c r="L63" s="15"/>
      <c r="M63" s="15"/>
      <c r="N63" s="15"/>
      <c r="O63" s="15"/>
      <c r="P63" s="15"/>
      <c r="Q63" s="15"/>
    </row>
    <row r="64" spans="1:17" ht="17.25" customHeight="1">
      <c r="A64" s="266"/>
      <c r="B64" s="40" t="s">
        <v>51</v>
      </c>
      <c r="C64" s="17"/>
      <c r="D64" s="17"/>
      <c r="E64" s="17"/>
      <c r="F64" s="17"/>
      <c r="G64" s="17"/>
      <c r="H64" s="50" t="s">
        <v>28</v>
      </c>
      <c r="I64" s="17"/>
      <c r="J64" s="20"/>
      <c r="K64" s="15"/>
      <c r="L64" s="15"/>
      <c r="M64" s="15"/>
      <c r="N64" s="15"/>
      <c r="O64" s="15"/>
      <c r="P64" s="15"/>
      <c r="Q64" s="15"/>
    </row>
    <row r="65" spans="1:17" ht="16.5" customHeight="1">
      <c r="A65" s="266"/>
      <c r="B65" s="40" t="s">
        <v>51</v>
      </c>
      <c r="C65" s="17" t="s">
        <v>41</v>
      </c>
      <c r="D65" s="17" t="s">
        <v>19</v>
      </c>
      <c r="E65" s="294" t="s">
        <v>2480</v>
      </c>
      <c r="F65" s="37"/>
      <c r="G65" s="17" t="s">
        <v>2481</v>
      </c>
      <c r="H65" s="50" t="s">
        <v>29</v>
      </c>
      <c r="I65" s="17"/>
      <c r="J65" s="20"/>
      <c r="K65" s="15"/>
      <c r="L65" s="15"/>
      <c r="M65" s="15"/>
      <c r="N65" s="15"/>
      <c r="O65" s="15"/>
      <c r="P65" s="15"/>
      <c r="Q65" s="15"/>
    </row>
    <row r="66" spans="1:17" ht="15" customHeight="1">
      <c r="A66" s="266"/>
      <c r="B66" s="40" t="s">
        <v>51</v>
      </c>
      <c r="C66" s="17"/>
      <c r="D66" s="17"/>
      <c r="E66" s="17"/>
      <c r="F66" s="17"/>
      <c r="G66" s="17"/>
      <c r="H66" s="50" t="s">
        <v>30</v>
      </c>
      <c r="I66" s="17"/>
      <c r="J66" s="20"/>
      <c r="K66" s="15"/>
      <c r="L66" s="15"/>
      <c r="M66" s="15"/>
      <c r="N66" s="15"/>
      <c r="O66" s="15"/>
      <c r="P66" s="15"/>
      <c r="Q66" s="15"/>
    </row>
    <row r="67" spans="1:17" ht="13.2">
      <c r="A67" s="266"/>
      <c r="B67" s="40" t="s">
        <v>51</v>
      </c>
      <c r="C67" s="17"/>
      <c r="D67" s="17"/>
      <c r="E67" s="17"/>
      <c r="F67" s="17"/>
      <c r="G67" s="17"/>
      <c r="H67" s="50" t="s">
        <v>34</v>
      </c>
      <c r="I67" s="17"/>
      <c r="J67" s="20"/>
      <c r="K67" s="15"/>
      <c r="L67" s="15"/>
      <c r="M67" s="15"/>
      <c r="N67" s="15"/>
      <c r="O67" s="15"/>
      <c r="P67" s="15"/>
      <c r="Q67" s="15"/>
    </row>
    <row r="68" spans="1:17" ht="13.2">
      <c r="A68" s="266"/>
      <c r="B68" s="40" t="s">
        <v>51</v>
      </c>
      <c r="C68" s="17"/>
      <c r="D68" s="17"/>
      <c r="E68" s="17"/>
      <c r="F68" s="17"/>
      <c r="G68" s="17"/>
      <c r="H68" s="50" t="s">
        <v>35</v>
      </c>
      <c r="I68" s="17"/>
      <c r="J68" s="20"/>
      <c r="K68" s="15"/>
      <c r="L68" s="15"/>
      <c r="M68" s="15"/>
      <c r="N68" s="15"/>
      <c r="O68" s="15"/>
      <c r="P68" s="15"/>
      <c r="Q68" s="15"/>
    </row>
    <row r="69" spans="1:17" ht="13.2">
      <c r="A69" s="266"/>
      <c r="B69" s="40" t="s">
        <v>51</v>
      </c>
      <c r="C69" s="17"/>
      <c r="D69" s="17"/>
      <c r="E69" s="17"/>
      <c r="F69" s="17"/>
      <c r="G69" s="17"/>
      <c r="H69" s="70" t="s">
        <v>36</v>
      </c>
      <c r="I69" s="17"/>
      <c r="J69" s="17"/>
      <c r="K69" s="22"/>
      <c r="L69" s="22"/>
      <c r="M69" s="22"/>
      <c r="N69" s="22"/>
      <c r="O69" s="22"/>
      <c r="P69" s="22"/>
      <c r="Q69" s="22"/>
    </row>
    <row r="70" spans="1:17" ht="13.2">
      <c r="A70" s="266"/>
      <c r="B70" s="40" t="s">
        <v>51</v>
      </c>
      <c r="C70" s="17"/>
      <c r="D70" s="17"/>
      <c r="E70" s="17"/>
      <c r="F70" s="17"/>
      <c r="G70" s="17"/>
      <c r="H70" s="70" t="s">
        <v>37</v>
      </c>
      <c r="I70" s="17"/>
      <c r="J70" s="17"/>
      <c r="K70" s="22"/>
      <c r="L70" s="22"/>
      <c r="M70" s="22"/>
      <c r="N70" s="22"/>
      <c r="O70" s="22"/>
      <c r="P70" s="22"/>
      <c r="Q70" s="22"/>
    </row>
    <row r="71" spans="1:17" ht="13.8" thickBot="1">
      <c r="A71" s="267"/>
      <c r="B71" s="40" t="s">
        <v>51</v>
      </c>
      <c r="C71" s="17"/>
      <c r="D71" s="17"/>
      <c r="E71" s="17"/>
      <c r="F71" s="17"/>
      <c r="G71" s="17"/>
      <c r="H71" s="50" t="s">
        <v>38</v>
      </c>
      <c r="I71" s="17"/>
      <c r="J71" s="20"/>
      <c r="K71" s="15"/>
      <c r="L71" s="15"/>
      <c r="M71" s="15"/>
      <c r="N71" s="15"/>
      <c r="O71" s="15"/>
      <c r="P71" s="15"/>
      <c r="Q71" s="15"/>
    </row>
    <row r="72" spans="1:17" ht="93" thickTop="1">
      <c r="A72" s="265">
        <v>46087</v>
      </c>
      <c r="B72" s="40" t="s">
        <v>78</v>
      </c>
      <c r="C72" s="17" t="s">
        <v>68</v>
      </c>
      <c r="D72" s="17" t="s">
        <v>19</v>
      </c>
      <c r="E72" s="17" t="s">
        <v>86</v>
      </c>
      <c r="F72" s="41"/>
      <c r="G72" s="66" t="s">
        <v>2482</v>
      </c>
      <c r="H72" s="50" t="s">
        <v>17</v>
      </c>
      <c r="I72" s="17"/>
      <c r="J72" s="20"/>
      <c r="K72" s="15"/>
      <c r="L72" s="15"/>
      <c r="M72" s="15"/>
      <c r="N72" s="15"/>
      <c r="O72" s="15"/>
      <c r="P72" s="15"/>
      <c r="Q72" s="15"/>
    </row>
    <row r="73" spans="1:17" ht="13.2">
      <c r="A73" s="266"/>
      <c r="B73" s="40" t="s">
        <v>78</v>
      </c>
      <c r="C73" s="17"/>
      <c r="D73" s="17"/>
      <c r="E73" s="17"/>
      <c r="F73" s="17"/>
      <c r="G73" s="17"/>
      <c r="H73" s="50" t="s">
        <v>22</v>
      </c>
      <c r="I73" s="17"/>
      <c r="J73" s="20"/>
      <c r="K73" s="15"/>
      <c r="L73" s="15"/>
      <c r="M73" s="15"/>
      <c r="N73" s="15"/>
      <c r="O73" s="15"/>
      <c r="P73" s="15"/>
      <c r="Q73" s="15"/>
    </row>
    <row r="74" spans="1:17" ht="13.2">
      <c r="A74" s="266"/>
      <c r="B74" s="40" t="s">
        <v>78</v>
      </c>
      <c r="C74" s="17"/>
      <c r="D74" s="17"/>
      <c r="E74" s="17"/>
      <c r="F74" s="17"/>
      <c r="G74" s="17"/>
      <c r="H74" s="50" t="s">
        <v>24</v>
      </c>
      <c r="I74" s="17"/>
      <c r="J74" s="20"/>
      <c r="K74" s="15"/>
      <c r="L74" s="15"/>
      <c r="M74" s="15"/>
      <c r="N74" s="15"/>
      <c r="O74" s="15"/>
      <c r="P74" s="15"/>
      <c r="Q74" s="15"/>
    </row>
    <row r="75" spans="1:17" ht="13.2">
      <c r="A75" s="266"/>
      <c r="B75" s="40" t="s">
        <v>78</v>
      </c>
      <c r="C75" s="17"/>
      <c r="D75" s="17"/>
      <c r="E75" s="17"/>
      <c r="F75" s="17"/>
      <c r="G75" s="17"/>
      <c r="H75" s="50" t="s">
        <v>25</v>
      </c>
      <c r="I75" s="17"/>
      <c r="J75" s="20"/>
      <c r="K75" s="15"/>
      <c r="L75" s="15"/>
      <c r="M75" s="15"/>
      <c r="N75" s="15"/>
      <c r="O75" s="15"/>
      <c r="P75" s="15"/>
      <c r="Q75" s="15"/>
    </row>
    <row r="76" spans="1:17" ht="13.2">
      <c r="A76" s="266"/>
      <c r="B76" s="16" t="s">
        <v>78</v>
      </c>
      <c r="C76" s="17"/>
      <c r="D76" s="17"/>
      <c r="E76" s="17"/>
      <c r="F76" s="17"/>
      <c r="G76" s="17"/>
      <c r="H76" s="50" t="s">
        <v>26</v>
      </c>
      <c r="I76" s="17"/>
      <c r="J76" s="20"/>
      <c r="K76" s="15"/>
      <c r="L76" s="15"/>
      <c r="M76" s="15"/>
      <c r="N76" s="15"/>
      <c r="O76" s="15"/>
      <c r="P76" s="15"/>
      <c r="Q76" s="15"/>
    </row>
    <row r="77" spans="1:17" ht="17.25" customHeight="1">
      <c r="A77" s="266"/>
      <c r="B77" s="16" t="s">
        <v>78</v>
      </c>
      <c r="C77" s="17"/>
      <c r="D77" s="17"/>
      <c r="E77" s="17"/>
      <c r="F77" s="17"/>
      <c r="G77" s="17"/>
      <c r="H77" s="50" t="s">
        <v>27</v>
      </c>
      <c r="I77" s="17"/>
      <c r="J77" s="20"/>
      <c r="K77" s="15"/>
      <c r="L77" s="15"/>
      <c r="M77" s="15"/>
      <c r="N77" s="15"/>
      <c r="O77" s="15"/>
      <c r="P77" s="15"/>
      <c r="Q77" s="15"/>
    </row>
    <row r="78" spans="1:17" ht="13.2">
      <c r="A78" s="266"/>
      <c r="B78" s="16" t="s">
        <v>78</v>
      </c>
      <c r="C78" s="17"/>
      <c r="D78" s="17"/>
      <c r="E78" s="17"/>
      <c r="F78" s="17"/>
      <c r="G78" s="17"/>
      <c r="H78" s="50" t="s">
        <v>28</v>
      </c>
      <c r="I78" s="17"/>
      <c r="J78" s="20"/>
      <c r="K78" s="15"/>
      <c r="L78" s="15"/>
      <c r="M78" s="15"/>
      <c r="N78" s="15"/>
      <c r="O78" s="15"/>
      <c r="P78" s="15"/>
      <c r="Q78" s="15"/>
    </row>
    <row r="79" spans="1:17" ht="79.2">
      <c r="A79" s="266"/>
      <c r="B79" s="16" t="s">
        <v>78</v>
      </c>
      <c r="C79" s="17" t="s">
        <v>41</v>
      </c>
      <c r="D79" s="17" t="s">
        <v>19</v>
      </c>
      <c r="E79" s="17" t="s">
        <v>2483</v>
      </c>
      <c r="F79" s="17"/>
      <c r="G79" s="17" t="s">
        <v>2484</v>
      </c>
      <c r="H79" s="50" t="s">
        <v>29</v>
      </c>
      <c r="I79" s="17"/>
      <c r="J79" s="20"/>
      <c r="K79" s="15"/>
      <c r="L79" s="15"/>
      <c r="M79" s="15"/>
      <c r="N79" s="15"/>
      <c r="O79" s="15"/>
      <c r="P79" s="15"/>
      <c r="Q79" s="15"/>
    </row>
    <row r="80" spans="1:17" ht="13.2">
      <c r="A80" s="266"/>
      <c r="B80" s="16" t="s">
        <v>78</v>
      </c>
      <c r="C80" s="17"/>
      <c r="D80" s="17"/>
      <c r="E80" s="17"/>
      <c r="F80" s="17"/>
      <c r="G80" s="17"/>
      <c r="H80" s="50" t="s">
        <v>30</v>
      </c>
      <c r="I80" s="17"/>
      <c r="J80" s="20"/>
      <c r="K80" s="15"/>
      <c r="L80" s="15"/>
      <c r="M80" s="15"/>
      <c r="N80" s="15"/>
      <c r="O80" s="15"/>
      <c r="P80" s="15"/>
      <c r="Q80" s="15"/>
    </row>
    <row r="81" spans="1:17" ht="316.8">
      <c r="A81" s="266"/>
      <c r="B81" s="16" t="s">
        <v>78</v>
      </c>
      <c r="C81" s="17" t="s">
        <v>41</v>
      </c>
      <c r="D81" s="17" t="s">
        <v>19</v>
      </c>
      <c r="E81" s="17" t="s">
        <v>302</v>
      </c>
      <c r="F81" s="17" t="s">
        <v>2485</v>
      </c>
      <c r="G81" s="17" t="s">
        <v>2486</v>
      </c>
      <c r="H81" s="50" t="s">
        <v>34</v>
      </c>
      <c r="I81" s="17" t="s">
        <v>23</v>
      </c>
      <c r="J81" s="20"/>
      <c r="K81" s="15"/>
      <c r="L81" s="15"/>
      <c r="M81" s="15"/>
      <c r="N81" s="15"/>
      <c r="O81" s="15"/>
      <c r="P81" s="15"/>
      <c r="Q81" s="15"/>
    </row>
    <row r="82" spans="1:17" ht="250.8">
      <c r="A82" s="266"/>
      <c r="B82" s="16" t="s">
        <v>78</v>
      </c>
      <c r="C82" s="17" t="s">
        <v>41</v>
      </c>
      <c r="D82" s="17" t="s">
        <v>19</v>
      </c>
      <c r="E82" s="17" t="s">
        <v>302</v>
      </c>
      <c r="F82" s="17" t="s">
        <v>2485</v>
      </c>
      <c r="G82" s="17" t="s">
        <v>2487</v>
      </c>
      <c r="H82" s="70" t="s">
        <v>35</v>
      </c>
      <c r="I82" s="17" t="s">
        <v>23</v>
      </c>
      <c r="J82" s="17"/>
      <c r="K82" s="22"/>
      <c r="L82" s="22"/>
      <c r="M82" s="22"/>
      <c r="N82" s="22"/>
      <c r="O82" s="22"/>
      <c r="P82" s="22"/>
      <c r="Q82" s="22"/>
    </row>
    <row r="83" spans="1:17" ht="17.25" customHeight="1">
      <c r="A83" s="266"/>
      <c r="B83" s="16" t="s">
        <v>78</v>
      </c>
      <c r="C83" s="17"/>
      <c r="D83" s="17"/>
      <c r="E83" s="17"/>
      <c r="F83" s="17"/>
      <c r="G83" s="17"/>
      <c r="H83" s="50" t="s">
        <v>36</v>
      </c>
      <c r="I83" s="17"/>
      <c r="J83" s="20"/>
      <c r="K83" s="15"/>
      <c r="L83" s="15"/>
      <c r="M83" s="15"/>
      <c r="N83" s="15"/>
      <c r="O83" s="15"/>
      <c r="P83" s="15"/>
      <c r="Q83" s="15"/>
    </row>
    <row r="84" spans="1:17" ht="18.75" customHeight="1">
      <c r="A84" s="266"/>
      <c r="B84" s="16" t="s">
        <v>78</v>
      </c>
      <c r="C84" s="17"/>
      <c r="D84" s="17"/>
      <c r="E84" s="293"/>
      <c r="F84" s="17"/>
      <c r="G84" s="17"/>
      <c r="H84" s="50" t="s">
        <v>37</v>
      </c>
      <c r="I84" s="17"/>
      <c r="J84" s="20"/>
      <c r="K84" s="15"/>
      <c r="L84" s="15"/>
      <c r="M84" s="15"/>
      <c r="N84" s="15"/>
      <c r="O84" s="15"/>
      <c r="P84" s="15"/>
      <c r="Q84" s="15"/>
    </row>
    <row r="85" spans="1:17" ht="13.8" thickBot="1">
      <c r="A85" s="267"/>
      <c r="B85" s="16" t="s">
        <v>78</v>
      </c>
      <c r="C85" s="17"/>
      <c r="D85" s="17"/>
      <c r="E85" s="17"/>
      <c r="F85" s="17"/>
      <c r="G85" s="17"/>
      <c r="H85" s="50" t="s">
        <v>38</v>
      </c>
      <c r="I85" s="17"/>
      <c r="J85" s="20"/>
      <c r="K85" s="15"/>
      <c r="L85" s="15"/>
      <c r="M85" s="15"/>
      <c r="N85" s="15"/>
      <c r="O85" s="15"/>
      <c r="P85" s="15"/>
      <c r="Q85" s="15"/>
    </row>
    <row r="86" spans="1:17" ht="13.8" thickTop="1">
      <c r="A86" s="265">
        <v>46088</v>
      </c>
      <c r="B86" s="40" t="s">
        <v>51</v>
      </c>
      <c r="C86" s="17"/>
      <c r="D86" s="17"/>
      <c r="E86" s="17"/>
      <c r="F86" s="17"/>
      <c r="G86" s="17"/>
      <c r="H86" s="50" t="s">
        <v>17</v>
      </c>
      <c r="I86" s="17"/>
      <c r="J86" s="20"/>
      <c r="K86" s="15"/>
      <c r="L86" s="15"/>
      <c r="M86" s="15"/>
      <c r="N86" s="15"/>
      <c r="O86" s="15"/>
      <c r="P86" s="15"/>
      <c r="Q86" s="15"/>
    </row>
    <row r="87" spans="1:17" ht="13.2">
      <c r="A87" s="266"/>
      <c r="B87" s="40" t="s">
        <v>51</v>
      </c>
      <c r="C87" s="17"/>
      <c r="D87" s="17"/>
      <c r="E87" s="17"/>
      <c r="F87" s="17"/>
      <c r="G87" s="17"/>
      <c r="H87" s="50" t="s">
        <v>22</v>
      </c>
      <c r="I87" s="17"/>
      <c r="J87" s="20"/>
      <c r="K87" s="15"/>
      <c r="L87" s="15"/>
      <c r="M87" s="15"/>
      <c r="N87" s="15"/>
      <c r="O87" s="15"/>
      <c r="P87" s="15"/>
      <c r="Q87" s="15"/>
    </row>
    <row r="88" spans="1:17" ht="13.2">
      <c r="A88" s="266"/>
      <c r="B88" s="40" t="s">
        <v>51</v>
      </c>
      <c r="C88" s="17"/>
      <c r="D88" s="17"/>
      <c r="E88" s="17"/>
      <c r="F88" s="17"/>
      <c r="G88" s="17"/>
      <c r="H88" s="50" t="s">
        <v>24</v>
      </c>
      <c r="I88" s="17"/>
      <c r="J88" s="20"/>
      <c r="K88" s="15"/>
      <c r="L88" s="15"/>
      <c r="M88" s="15"/>
      <c r="N88" s="15"/>
      <c r="O88" s="15"/>
      <c r="P88" s="15"/>
      <c r="Q88" s="15"/>
    </row>
    <row r="89" spans="1:17" ht="13.2">
      <c r="A89" s="266"/>
      <c r="B89" s="40" t="s">
        <v>51</v>
      </c>
      <c r="C89" s="17"/>
      <c r="D89" s="17"/>
      <c r="E89" s="17"/>
      <c r="F89" s="17"/>
      <c r="G89" s="17"/>
      <c r="H89" s="50" t="s">
        <v>25</v>
      </c>
      <c r="I89" s="17"/>
      <c r="J89" s="20"/>
      <c r="K89" s="15"/>
      <c r="L89" s="15"/>
      <c r="M89" s="15"/>
      <c r="N89" s="15"/>
      <c r="O89" s="15"/>
      <c r="P89" s="15"/>
      <c r="Q89" s="15"/>
    </row>
    <row r="90" spans="1:17" ht="13.2">
      <c r="A90" s="266"/>
      <c r="B90" s="40" t="s">
        <v>51</v>
      </c>
      <c r="C90" s="17"/>
      <c r="D90" s="17"/>
      <c r="E90" s="17"/>
      <c r="F90" s="17"/>
      <c r="G90" s="17"/>
      <c r="H90" s="70" t="s">
        <v>26</v>
      </c>
      <c r="I90" s="17"/>
      <c r="J90" s="17"/>
      <c r="K90" s="22"/>
      <c r="L90" s="22"/>
      <c r="M90" s="22"/>
      <c r="N90" s="22"/>
      <c r="O90" s="22"/>
      <c r="P90" s="22"/>
      <c r="Q90" s="22"/>
    </row>
    <row r="91" spans="1:17" ht="13.2">
      <c r="A91" s="266"/>
      <c r="B91" s="40" t="s">
        <v>51</v>
      </c>
      <c r="C91" s="17"/>
      <c r="D91" s="17"/>
      <c r="E91" s="17"/>
      <c r="F91" s="17"/>
      <c r="G91" s="17"/>
      <c r="H91" s="50" t="s">
        <v>27</v>
      </c>
      <c r="I91" s="17"/>
      <c r="J91" s="20"/>
      <c r="K91" s="15"/>
      <c r="L91" s="15"/>
      <c r="M91" s="15"/>
      <c r="N91" s="15"/>
      <c r="O91" s="15"/>
      <c r="P91" s="15"/>
      <c r="Q91" s="15"/>
    </row>
    <row r="92" spans="1:17" ht="13.2">
      <c r="A92" s="266"/>
      <c r="B92" s="40" t="s">
        <v>51</v>
      </c>
      <c r="C92" s="17"/>
      <c r="D92" s="17"/>
      <c r="E92" s="17"/>
      <c r="F92" s="17"/>
      <c r="G92" s="17"/>
      <c r="H92" s="50" t="s">
        <v>28</v>
      </c>
      <c r="I92" s="17"/>
      <c r="J92" s="20"/>
      <c r="K92" s="15"/>
      <c r="L92" s="15"/>
      <c r="M92" s="15"/>
      <c r="N92" s="15"/>
      <c r="O92" s="15"/>
      <c r="P92" s="15"/>
      <c r="Q92" s="15"/>
    </row>
    <row r="93" spans="1:17" ht="13.8">
      <c r="A93" s="266"/>
      <c r="B93" s="16" t="s">
        <v>16</v>
      </c>
      <c r="C93" s="17"/>
      <c r="D93" s="17"/>
      <c r="E93" s="17"/>
      <c r="F93" s="291"/>
      <c r="G93" s="17"/>
      <c r="H93" s="50" t="s">
        <v>29</v>
      </c>
      <c r="I93" s="17"/>
      <c r="J93" s="20"/>
      <c r="K93" s="15"/>
      <c r="L93" s="15"/>
      <c r="M93" s="15"/>
      <c r="N93" s="15"/>
      <c r="O93" s="15"/>
      <c r="P93" s="15"/>
      <c r="Q93" s="15"/>
    </row>
    <row r="94" spans="1:17" ht="13.2">
      <c r="A94" s="266"/>
      <c r="B94" s="16" t="s">
        <v>16</v>
      </c>
      <c r="C94" s="17"/>
      <c r="D94" s="17"/>
      <c r="E94" s="17"/>
      <c r="F94" s="17"/>
      <c r="G94" s="17"/>
      <c r="H94" s="50" t="s">
        <v>30</v>
      </c>
      <c r="I94" s="17"/>
      <c r="J94" s="20"/>
      <c r="K94" s="15"/>
      <c r="L94" s="15"/>
      <c r="M94" s="15"/>
      <c r="N94" s="15"/>
      <c r="O94" s="15"/>
      <c r="P94" s="15"/>
      <c r="Q94" s="15"/>
    </row>
    <row r="95" spans="1:17" ht="13.2">
      <c r="A95" s="266"/>
      <c r="B95" s="16" t="s">
        <v>16</v>
      </c>
      <c r="C95" s="17"/>
      <c r="D95" s="17"/>
      <c r="E95" s="17"/>
      <c r="F95" s="17"/>
      <c r="G95" s="17"/>
      <c r="H95" s="50" t="s">
        <v>34</v>
      </c>
      <c r="I95" s="17"/>
      <c r="J95" s="20"/>
      <c r="K95" s="15"/>
      <c r="L95" s="15"/>
      <c r="M95" s="15"/>
      <c r="N95" s="15"/>
      <c r="O95" s="15"/>
      <c r="P95" s="15"/>
      <c r="Q95" s="15"/>
    </row>
    <row r="96" spans="1:17" ht="13.2">
      <c r="A96" s="266"/>
      <c r="B96" s="16" t="s">
        <v>16</v>
      </c>
      <c r="C96" s="17"/>
      <c r="D96" s="17"/>
      <c r="E96" s="17"/>
      <c r="F96" s="17"/>
      <c r="G96" s="17"/>
      <c r="H96" s="70" t="s">
        <v>35</v>
      </c>
      <c r="I96" s="17"/>
      <c r="J96" s="17"/>
      <c r="K96" s="22"/>
      <c r="L96" s="22"/>
      <c r="M96" s="22"/>
      <c r="N96" s="22"/>
      <c r="O96" s="22"/>
      <c r="P96" s="22"/>
      <c r="Q96" s="22"/>
    </row>
    <row r="97" spans="1:17" ht="13.2">
      <c r="A97" s="266"/>
      <c r="B97" s="16" t="s">
        <v>16</v>
      </c>
      <c r="C97" s="17"/>
      <c r="D97" s="17"/>
      <c r="E97" s="17"/>
      <c r="F97" s="17"/>
      <c r="G97" s="17"/>
      <c r="H97" s="50" t="s">
        <v>36</v>
      </c>
      <c r="I97" s="17"/>
      <c r="J97" s="20"/>
      <c r="K97" s="15"/>
      <c r="L97" s="15"/>
      <c r="M97" s="15"/>
      <c r="N97" s="15"/>
      <c r="O97" s="15"/>
      <c r="P97" s="15"/>
      <c r="Q97" s="15"/>
    </row>
    <row r="98" spans="1:17" ht="13.2">
      <c r="A98" s="266"/>
      <c r="B98" s="16" t="s">
        <v>16</v>
      </c>
      <c r="C98" s="17"/>
      <c r="D98" s="17"/>
      <c r="E98" s="17"/>
      <c r="F98" s="17"/>
      <c r="G98" s="17"/>
      <c r="H98" s="50" t="s">
        <v>37</v>
      </c>
      <c r="I98" s="17"/>
      <c r="J98" s="20"/>
      <c r="K98" s="15"/>
      <c r="L98" s="15"/>
      <c r="M98" s="15"/>
      <c r="N98" s="15"/>
      <c r="O98" s="15"/>
      <c r="P98" s="15"/>
      <c r="Q98" s="15"/>
    </row>
    <row r="99" spans="1:17" ht="13.8" thickBot="1">
      <c r="A99" s="267"/>
      <c r="B99" s="16" t="s">
        <v>16</v>
      </c>
      <c r="C99" s="17"/>
      <c r="D99" s="17"/>
      <c r="E99" s="17"/>
      <c r="F99" s="17"/>
      <c r="G99" s="17"/>
      <c r="H99" s="50" t="s">
        <v>38</v>
      </c>
      <c r="I99" s="17"/>
      <c r="J99" s="20"/>
      <c r="K99" s="15"/>
      <c r="L99" s="15"/>
      <c r="M99" s="15"/>
      <c r="N99" s="15"/>
      <c r="O99" s="15"/>
      <c r="P99" s="15"/>
      <c r="Q99" s="15"/>
    </row>
    <row r="100" spans="1:17" ht="13.8" thickTop="1">
      <c r="A100" s="265">
        <v>46089</v>
      </c>
      <c r="B100" s="16" t="s">
        <v>78</v>
      </c>
      <c r="C100" s="17"/>
      <c r="D100" s="17"/>
      <c r="E100" s="17"/>
      <c r="F100" s="17"/>
      <c r="G100" s="17"/>
      <c r="H100" s="50" t="s">
        <v>17</v>
      </c>
      <c r="I100" s="17"/>
      <c r="J100" s="20"/>
      <c r="K100" s="15"/>
      <c r="L100" s="15"/>
      <c r="M100" s="15"/>
      <c r="N100" s="15"/>
      <c r="O100" s="15"/>
      <c r="P100" s="15"/>
      <c r="Q100" s="15"/>
    </row>
    <row r="101" spans="1:17" ht="17.25" customHeight="1">
      <c r="A101" s="266"/>
      <c r="B101" s="16" t="s">
        <v>78</v>
      </c>
      <c r="C101" s="17"/>
      <c r="D101" s="17"/>
      <c r="E101" s="17"/>
      <c r="F101" s="17"/>
      <c r="G101" s="17"/>
      <c r="H101" s="50" t="s">
        <v>22</v>
      </c>
      <c r="I101" s="17"/>
      <c r="J101" s="20"/>
      <c r="K101" s="15"/>
      <c r="L101" s="15"/>
      <c r="M101" s="15"/>
      <c r="N101" s="15"/>
      <c r="O101" s="15"/>
      <c r="P101" s="15"/>
      <c r="Q101" s="15"/>
    </row>
    <row r="102" spans="1:17" ht="17.25" customHeight="1">
      <c r="A102" s="266"/>
      <c r="B102" s="16" t="s">
        <v>78</v>
      </c>
      <c r="C102" s="17"/>
      <c r="D102" s="17"/>
      <c r="E102" s="17"/>
      <c r="F102" s="17"/>
      <c r="G102" s="17"/>
      <c r="H102" s="50" t="s">
        <v>24</v>
      </c>
      <c r="I102" s="17"/>
      <c r="J102" s="20"/>
      <c r="K102" s="15"/>
      <c r="L102" s="15"/>
      <c r="M102" s="15"/>
      <c r="N102" s="15"/>
      <c r="O102" s="15"/>
      <c r="P102" s="15"/>
      <c r="Q102" s="15"/>
    </row>
    <row r="103" spans="1:17" ht="13.8">
      <c r="A103" s="266"/>
      <c r="B103" s="16" t="s">
        <v>78</v>
      </c>
      <c r="C103" s="17"/>
      <c r="D103" s="17"/>
      <c r="E103" s="291"/>
      <c r="F103" s="45"/>
      <c r="G103" s="17"/>
      <c r="H103" s="50" t="s">
        <v>25</v>
      </c>
      <c r="I103" s="17"/>
      <c r="J103" s="20"/>
      <c r="K103" s="15"/>
      <c r="L103" s="15"/>
      <c r="M103" s="15"/>
      <c r="N103" s="15"/>
      <c r="O103" s="15"/>
      <c r="P103" s="15"/>
      <c r="Q103" s="15"/>
    </row>
    <row r="104" spans="1:17" ht="237.6">
      <c r="A104" s="266"/>
      <c r="B104" s="16" t="s">
        <v>78</v>
      </c>
      <c r="C104" s="17" t="s">
        <v>41</v>
      </c>
      <c r="D104" s="17" t="s">
        <v>19</v>
      </c>
      <c r="E104" s="17" t="s">
        <v>2488</v>
      </c>
      <c r="F104" s="17" t="s">
        <v>2489</v>
      </c>
      <c r="G104" s="17" t="s">
        <v>2490</v>
      </c>
      <c r="H104" s="50" t="s">
        <v>26</v>
      </c>
      <c r="I104" s="17" t="s">
        <v>62</v>
      </c>
      <c r="J104" s="20"/>
      <c r="K104" s="15"/>
      <c r="L104" s="15"/>
      <c r="M104" s="15"/>
      <c r="N104" s="15"/>
      <c r="O104" s="15"/>
      <c r="P104" s="15"/>
      <c r="Q104" s="15"/>
    </row>
    <row r="105" spans="1:17" ht="13.2">
      <c r="A105" s="266"/>
      <c r="B105" s="16" t="s">
        <v>78</v>
      </c>
      <c r="C105" s="17"/>
      <c r="D105" s="17"/>
      <c r="E105" s="17"/>
      <c r="F105" s="17"/>
      <c r="G105" s="17"/>
      <c r="H105" s="50" t="s">
        <v>27</v>
      </c>
      <c r="I105" s="17"/>
      <c r="J105" s="20"/>
      <c r="K105" s="15"/>
      <c r="L105" s="15"/>
      <c r="M105" s="15"/>
      <c r="N105" s="15"/>
      <c r="O105" s="15"/>
      <c r="P105" s="15"/>
      <c r="Q105" s="15"/>
    </row>
    <row r="106" spans="1:17" ht="13.2">
      <c r="A106" s="266"/>
      <c r="B106" s="16" t="s">
        <v>78</v>
      </c>
      <c r="C106" s="17"/>
      <c r="D106" s="17"/>
      <c r="E106" s="17"/>
      <c r="F106" s="17"/>
      <c r="G106" s="17"/>
      <c r="H106" s="50" t="s">
        <v>28</v>
      </c>
      <c r="I106" s="17"/>
      <c r="J106" s="20"/>
      <c r="K106" s="15"/>
      <c r="L106" s="15"/>
      <c r="M106" s="15"/>
      <c r="N106" s="15"/>
      <c r="O106" s="15"/>
      <c r="P106" s="15"/>
      <c r="Q106" s="15"/>
    </row>
    <row r="107" spans="1:17" ht="13.2">
      <c r="A107" s="266"/>
      <c r="B107" s="16" t="s">
        <v>78</v>
      </c>
      <c r="C107" s="17"/>
      <c r="D107" s="17"/>
      <c r="E107" s="17"/>
      <c r="F107" s="17"/>
      <c r="G107" s="17"/>
      <c r="H107" s="50" t="s">
        <v>29</v>
      </c>
      <c r="I107" s="17"/>
      <c r="J107" s="20"/>
      <c r="K107" s="15"/>
      <c r="L107" s="15"/>
      <c r="M107" s="15"/>
      <c r="N107" s="15"/>
      <c r="O107" s="15"/>
      <c r="P107" s="15"/>
      <c r="Q107" s="15"/>
    </row>
    <row r="108" spans="1:17" ht="13.2">
      <c r="A108" s="266"/>
      <c r="B108" s="16" t="s">
        <v>78</v>
      </c>
      <c r="C108" s="17"/>
      <c r="D108" s="17"/>
      <c r="E108" s="17"/>
      <c r="F108" s="17"/>
      <c r="G108" s="17"/>
      <c r="H108" s="70" t="s">
        <v>30</v>
      </c>
      <c r="I108" s="17"/>
      <c r="J108" s="17"/>
      <c r="K108" s="22"/>
      <c r="L108" s="22"/>
      <c r="M108" s="22"/>
      <c r="N108" s="22"/>
      <c r="O108" s="22"/>
      <c r="P108" s="22"/>
      <c r="Q108" s="22"/>
    </row>
    <row r="109" spans="1:17" ht="13.2">
      <c r="A109" s="266"/>
      <c r="B109" s="16" t="s">
        <v>78</v>
      </c>
      <c r="C109" s="17"/>
      <c r="D109" s="17"/>
      <c r="E109" s="17"/>
      <c r="F109" s="17"/>
      <c r="G109" s="17"/>
      <c r="H109" s="50" t="s">
        <v>34</v>
      </c>
      <c r="I109" s="17"/>
      <c r="J109" s="20"/>
      <c r="K109" s="15"/>
      <c r="L109" s="15"/>
      <c r="M109" s="15"/>
      <c r="N109" s="15"/>
      <c r="O109" s="15"/>
      <c r="P109" s="15"/>
      <c r="Q109" s="15"/>
    </row>
    <row r="110" spans="1:17" ht="52.8">
      <c r="A110" s="266"/>
      <c r="B110" s="16" t="s">
        <v>78</v>
      </c>
      <c r="C110" s="17" t="s">
        <v>68</v>
      </c>
      <c r="D110" s="17" t="s">
        <v>19</v>
      </c>
      <c r="E110" s="17" t="s">
        <v>86</v>
      </c>
      <c r="F110" s="17"/>
      <c r="G110" s="17" t="s">
        <v>2491</v>
      </c>
      <c r="H110" s="50" t="s">
        <v>35</v>
      </c>
      <c r="I110" s="17" t="s">
        <v>23</v>
      </c>
      <c r="J110" s="20"/>
      <c r="K110" s="15"/>
      <c r="L110" s="15"/>
      <c r="M110" s="15"/>
      <c r="N110" s="15"/>
      <c r="O110" s="15"/>
      <c r="P110" s="15"/>
      <c r="Q110" s="15"/>
    </row>
    <row r="111" spans="1:17" ht="13.2">
      <c r="A111" s="266"/>
      <c r="B111" s="16" t="s">
        <v>522</v>
      </c>
      <c r="C111" s="17"/>
      <c r="D111" s="17"/>
      <c r="E111" s="17"/>
      <c r="F111" s="17"/>
      <c r="G111" s="17"/>
      <c r="H111" s="50" t="s">
        <v>36</v>
      </c>
      <c r="I111" s="17"/>
      <c r="J111" s="20"/>
      <c r="K111" s="15"/>
      <c r="L111" s="15"/>
      <c r="M111" s="15"/>
      <c r="N111" s="15"/>
      <c r="O111" s="15"/>
      <c r="P111" s="15"/>
      <c r="Q111" s="15"/>
    </row>
    <row r="112" spans="1:17" ht="13.2">
      <c r="A112" s="266"/>
      <c r="B112" s="16" t="s">
        <v>522</v>
      </c>
      <c r="C112" s="17"/>
      <c r="D112" s="17"/>
      <c r="E112" s="17"/>
      <c r="F112" s="17"/>
      <c r="G112" s="17"/>
      <c r="H112" s="50" t="s">
        <v>37</v>
      </c>
      <c r="I112" s="17"/>
      <c r="J112" s="20"/>
      <c r="K112" s="15"/>
      <c r="L112" s="15"/>
      <c r="M112" s="15"/>
      <c r="N112" s="15"/>
      <c r="O112" s="15"/>
      <c r="P112" s="15"/>
      <c r="Q112" s="15"/>
    </row>
    <row r="113" spans="1:17" ht="13.8" thickBot="1">
      <c r="A113" s="267"/>
      <c r="B113" s="16" t="s">
        <v>522</v>
      </c>
      <c r="C113" s="17"/>
      <c r="D113" s="17"/>
      <c r="E113" s="17"/>
      <c r="F113" s="17"/>
      <c r="G113" s="17"/>
      <c r="H113" s="50" t="s">
        <v>38</v>
      </c>
      <c r="I113" s="17"/>
      <c r="J113" s="20"/>
      <c r="K113" s="15"/>
      <c r="L113" s="15"/>
      <c r="M113" s="15"/>
      <c r="N113" s="15"/>
      <c r="O113" s="15"/>
      <c r="P113" s="15"/>
      <c r="Q113" s="15"/>
    </row>
    <row r="114" spans="1:17" ht="66.599999999999994" thickTop="1">
      <c r="A114" s="265">
        <v>46090</v>
      </c>
      <c r="B114" s="40" t="s">
        <v>51</v>
      </c>
      <c r="C114" s="17" t="s">
        <v>18</v>
      </c>
      <c r="D114" s="17" t="s">
        <v>19</v>
      </c>
      <c r="E114" s="17" t="s">
        <v>2492</v>
      </c>
      <c r="F114" s="17"/>
      <c r="G114" s="17" t="s">
        <v>2493</v>
      </c>
      <c r="H114" s="50" t="s">
        <v>17</v>
      </c>
      <c r="I114" s="17" t="s">
        <v>23</v>
      </c>
      <c r="J114" s="20"/>
      <c r="K114" s="15"/>
      <c r="L114" s="15"/>
      <c r="M114" s="15"/>
      <c r="N114" s="15"/>
      <c r="O114" s="15"/>
      <c r="P114" s="15"/>
      <c r="Q114" s="15"/>
    </row>
    <row r="115" spans="1:17" ht="15.75" customHeight="1">
      <c r="A115" s="266"/>
      <c r="B115" s="40" t="s">
        <v>51</v>
      </c>
      <c r="C115" s="17"/>
      <c r="D115" s="17"/>
      <c r="E115" s="17"/>
      <c r="F115" s="17"/>
      <c r="G115" s="17"/>
      <c r="H115" s="50" t="s">
        <v>22</v>
      </c>
      <c r="I115" s="17"/>
      <c r="J115" s="20"/>
      <c r="K115" s="15"/>
      <c r="L115" s="15"/>
      <c r="M115" s="15"/>
      <c r="N115" s="15"/>
      <c r="O115" s="15"/>
      <c r="P115" s="15"/>
      <c r="Q115" s="15"/>
    </row>
    <row r="116" spans="1:17" ht="13.2">
      <c r="A116" s="266"/>
      <c r="B116" s="40" t="s">
        <v>51</v>
      </c>
      <c r="C116" s="17"/>
      <c r="D116" s="17"/>
      <c r="E116" s="17"/>
      <c r="F116" s="17"/>
      <c r="G116" s="17"/>
      <c r="H116" s="50" t="s">
        <v>24</v>
      </c>
      <c r="I116" s="17"/>
      <c r="J116" s="20"/>
      <c r="K116" s="15"/>
      <c r="L116" s="15"/>
      <c r="M116" s="15"/>
      <c r="N116" s="15"/>
      <c r="O116" s="15"/>
      <c r="P116" s="15"/>
      <c r="Q116" s="15"/>
    </row>
    <row r="117" spans="1:17" ht="13.2">
      <c r="A117" s="266"/>
      <c r="B117" s="40" t="s">
        <v>51</v>
      </c>
      <c r="C117" s="17"/>
      <c r="D117" s="17"/>
      <c r="E117" s="17"/>
      <c r="F117" s="17"/>
      <c r="G117" s="17"/>
      <c r="H117" s="50" t="s">
        <v>25</v>
      </c>
      <c r="I117" s="17"/>
      <c r="J117" s="20"/>
      <c r="K117" s="15"/>
      <c r="L117" s="15"/>
      <c r="M117" s="15"/>
      <c r="N117" s="15"/>
      <c r="O117" s="15"/>
      <c r="P117" s="15"/>
      <c r="Q117" s="15"/>
    </row>
    <row r="118" spans="1:17" ht="13.2">
      <c r="A118" s="266"/>
      <c r="B118" s="40" t="s">
        <v>51</v>
      </c>
      <c r="C118" s="17"/>
      <c r="D118" s="17"/>
      <c r="E118" s="17"/>
      <c r="F118" s="17"/>
      <c r="G118" s="17"/>
      <c r="H118" s="50" t="s">
        <v>26</v>
      </c>
      <c r="I118" s="17"/>
      <c r="J118" s="20"/>
      <c r="K118" s="15"/>
      <c r="L118" s="15"/>
      <c r="M118" s="15"/>
      <c r="N118" s="15"/>
      <c r="O118" s="15"/>
      <c r="P118" s="15"/>
      <c r="Q118" s="15"/>
    </row>
    <row r="119" spans="1:17" ht="13.2">
      <c r="A119" s="266"/>
      <c r="B119" s="40" t="s">
        <v>51</v>
      </c>
      <c r="C119" s="17"/>
      <c r="D119" s="17"/>
      <c r="E119" s="17"/>
      <c r="F119" s="17"/>
      <c r="G119" s="17"/>
      <c r="H119" s="70" t="s">
        <v>27</v>
      </c>
      <c r="I119" s="17"/>
      <c r="J119" s="17"/>
      <c r="K119" s="22"/>
      <c r="L119" s="22"/>
      <c r="M119" s="22"/>
      <c r="N119" s="22"/>
      <c r="O119" s="22"/>
      <c r="P119" s="22"/>
      <c r="Q119" s="22"/>
    </row>
    <row r="120" spans="1:17" ht="13.2">
      <c r="A120" s="266"/>
      <c r="B120" s="40" t="s">
        <v>51</v>
      </c>
      <c r="C120" s="17"/>
      <c r="D120" s="17"/>
      <c r="E120" s="17"/>
      <c r="F120" s="17"/>
      <c r="G120" s="17"/>
      <c r="H120" s="50" t="s">
        <v>28</v>
      </c>
      <c r="I120" s="17"/>
      <c r="J120" s="20"/>
      <c r="K120" s="15"/>
      <c r="L120" s="15"/>
      <c r="M120" s="15"/>
      <c r="N120" s="15"/>
      <c r="O120" s="15"/>
      <c r="P120" s="15"/>
      <c r="Q120" s="15"/>
    </row>
    <row r="121" spans="1:17" ht="13.2">
      <c r="A121" s="266"/>
      <c r="B121" s="40" t="s">
        <v>51</v>
      </c>
      <c r="C121" s="17"/>
      <c r="D121" s="17"/>
      <c r="E121" s="46"/>
      <c r="F121" s="46"/>
      <c r="G121" s="17"/>
      <c r="H121" s="50" t="s">
        <v>29</v>
      </c>
      <c r="I121" s="17"/>
      <c r="J121" s="47"/>
      <c r="K121" s="48"/>
      <c r="L121" s="48"/>
      <c r="M121" s="48"/>
      <c r="N121" s="48"/>
      <c r="O121" s="48"/>
      <c r="P121" s="48"/>
      <c r="Q121" s="48"/>
    </row>
    <row r="122" spans="1:17" ht="13.2">
      <c r="A122" s="266"/>
      <c r="B122" s="40" t="s">
        <v>51</v>
      </c>
      <c r="C122" s="17"/>
      <c r="D122" s="17"/>
      <c r="E122" s="17"/>
      <c r="F122" s="17"/>
      <c r="G122" s="17"/>
      <c r="H122" s="50" t="s">
        <v>30</v>
      </c>
      <c r="I122" s="17"/>
      <c r="J122" s="20"/>
      <c r="K122" s="15"/>
      <c r="L122" s="15"/>
      <c r="M122" s="15"/>
      <c r="N122" s="15"/>
      <c r="O122" s="15"/>
      <c r="P122" s="15"/>
      <c r="Q122" s="15"/>
    </row>
    <row r="123" spans="1:17" ht="13.2">
      <c r="A123" s="266"/>
      <c r="B123" s="40" t="s">
        <v>51</v>
      </c>
      <c r="C123" s="17"/>
      <c r="D123" s="17"/>
      <c r="E123" s="17"/>
      <c r="F123" s="17"/>
      <c r="G123" s="17"/>
      <c r="H123" s="50" t="s">
        <v>34</v>
      </c>
      <c r="I123" s="17"/>
      <c r="J123" s="20"/>
      <c r="K123" s="15"/>
      <c r="L123" s="15"/>
      <c r="M123" s="15"/>
      <c r="N123" s="15"/>
      <c r="O123" s="15"/>
      <c r="P123" s="15"/>
      <c r="Q123" s="15"/>
    </row>
    <row r="124" spans="1:17" ht="13.2">
      <c r="A124" s="266"/>
      <c r="B124" s="40" t="s">
        <v>51</v>
      </c>
      <c r="C124" s="17"/>
      <c r="D124" s="17"/>
      <c r="E124" s="17"/>
      <c r="F124" s="17"/>
      <c r="G124" s="17"/>
      <c r="H124" s="50" t="s">
        <v>35</v>
      </c>
      <c r="I124" s="17"/>
      <c r="J124" s="20"/>
      <c r="K124" s="15"/>
      <c r="L124" s="15"/>
      <c r="M124" s="15"/>
      <c r="N124" s="15"/>
      <c r="O124" s="15"/>
      <c r="P124" s="15"/>
      <c r="Q124" s="15"/>
    </row>
    <row r="125" spans="1:17" ht="17.25" customHeight="1">
      <c r="A125" s="266"/>
      <c r="B125" s="40" t="s">
        <v>51</v>
      </c>
      <c r="C125" s="17"/>
      <c r="D125" s="17"/>
      <c r="E125" s="17"/>
      <c r="F125" s="17"/>
      <c r="G125" s="17"/>
      <c r="H125" s="50" t="s">
        <v>36</v>
      </c>
      <c r="I125" s="17"/>
      <c r="J125" s="20"/>
      <c r="K125" s="15"/>
      <c r="L125" s="15"/>
      <c r="M125" s="15"/>
      <c r="N125" s="15"/>
      <c r="O125" s="15"/>
      <c r="P125" s="15"/>
      <c r="Q125" s="15"/>
    </row>
    <row r="126" spans="1:17" ht="13.2">
      <c r="A126" s="266"/>
      <c r="B126" s="40" t="s">
        <v>51</v>
      </c>
      <c r="C126" s="17"/>
      <c r="D126" s="17"/>
      <c r="E126" s="17"/>
      <c r="F126" s="17"/>
      <c r="G126" s="17"/>
      <c r="H126" s="50" t="s">
        <v>37</v>
      </c>
      <c r="I126" s="17"/>
      <c r="J126" s="20"/>
      <c r="K126" s="15"/>
      <c r="L126" s="15"/>
      <c r="M126" s="15"/>
      <c r="N126" s="15"/>
      <c r="O126" s="15"/>
      <c r="P126" s="15"/>
      <c r="Q126" s="15"/>
    </row>
    <row r="127" spans="1:17" ht="18" customHeight="1" thickBot="1">
      <c r="A127" s="267"/>
      <c r="B127" s="40" t="s">
        <v>51</v>
      </c>
      <c r="C127" s="17"/>
      <c r="D127" s="17"/>
      <c r="E127" s="17"/>
      <c r="F127" s="291"/>
      <c r="G127" s="17"/>
      <c r="H127" s="50" t="s">
        <v>38</v>
      </c>
      <c r="I127" s="17"/>
      <c r="J127" s="20"/>
      <c r="K127" s="15"/>
      <c r="L127" s="15"/>
      <c r="M127" s="15"/>
      <c r="N127" s="15"/>
      <c r="O127" s="15"/>
      <c r="P127" s="15"/>
      <c r="Q127" s="15"/>
    </row>
    <row r="128" spans="1:17" ht="13.8" thickTop="1">
      <c r="A128" s="265">
        <v>46091</v>
      </c>
      <c r="B128" s="40" t="s">
        <v>51</v>
      </c>
      <c r="C128" s="17"/>
      <c r="D128" s="17"/>
      <c r="E128" s="17"/>
      <c r="F128" s="17"/>
      <c r="G128" s="17"/>
      <c r="H128" s="50" t="s">
        <v>17</v>
      </c>
      <c r="I128" s="17"/>
      <c r="J128" s="20"/>
      <c r="K128" s="15"/>
      <c r="L128" s="15"/>
      <c r="M128" s="15"/>
      <c r="N128" s="15"/>
      <c r="O128" s="15"/>
      <c r="P128" s="15"/>
      <c r="Q128" s="15"/>
    </row>
    <row r="129" spans="1:17" ht="13.2">
      <c r="A129" s="266"/>
      <c r="B129" s="40" t="s">
        <v>51</v>
      </c>
      <c r="C129" s="17"/>
      <c r="D129" s="17"/>
      <c r="E129" s="17"/>
      <c r="F129" s="17"/>
      <c r="G129" s="17"/>
      <c r="H129" s="50" t="s">
        <v>22</v>
      </c>
      <c r="I129" s="17"/>
      <c r="J129" s="20"/>
      <c r="K129" s="15"/>
      <c r="L129" s="15"/>
      <c r="M129" s="15"/>
      <c r="N129" s="15"/>
      <c r="O129" s="15"/>
      <c r="P129" s="15"/>
      <c r="Q129" s="15"/>
    </row>
    <row r="130" spans="1:17" ht="13.2">
      <c r="A130" s="266"/>
      <c r="B130" s="40" t="s">
        <v>51</v>
      </c>
      <c r="C130" s="17"/>
      <c r="D130" s="17"/>
      <c r="E130" s="17"/>
      <c r="F130" s="17"/>
      <c r="G130" s="17"/>
      <c r="H130" s="50" t="s">
        <v>24</v>
      </c>
      <c r="I130" s="17"/>
      <c r="J130" s="20"/>
      <c r="K130" s="15"/>
      <c r="L130" s="15"/>
      <c r="M130" s="15"/>
      <c r="N130" s="15"/>
      <c r="O130" s="15"/>
      <c r="P130" s="15"/>
      <c r="Q130" s="15"/>
    </row>
    <row r="131" spans="1:17" ht="13.2">
      <c r="A131" s="266"/>
      <c r="B131" s="40" t="s">
        <v>51</v>
      </c>
      <c r="C131" s="17"/>
      <c r="D131" s="17"/>
      <c r="E131" s="17"/>
      <c r="F131" s="17"/>
      <c r="G131" s="17"/>
      <c r="H131" s="50" t="s">
        <v>25</v>
      </c>
      <c r="I131" s="17"/>
      <c r="J131" s="20"/>
      <c r="K131" s="15"/>
      <c r="L131" s="15"/>
      <c r="M131" s="15"/>
      <c r="N131" s="15"/>
      <c r="O131" s="15"/>
      <c r="P131" s="15"/>
      <c r="Q131" s="15"/>
    </row>
    <row r="132" spans="1:17" ht="13.2">
      <c r="A132" s="266"/>
      <c r="B132" s="40" t="s">
        <v>51</v>
      </c>
      <c r="C132" s="17"/>
      <c r="D132" s="17"/>
      <c r="E132" s="17"/>
      <c r="F132" s="17"/>
      <c r="G132" s="17"/>
      <c r="H132" s="50" t="s">
        <v>26</v>
      </c>
      <c r="I132" s="17"/>
      <c r="J132" s="20"/>
      <c r="K132" s="15"/>
      <c r="L132" s="15"/>
      <c r="M132" s="15"/>
      <c r="N132" s="15"/>
      <c r="O132" s="15"/>
      <c r="P132" s="15"/>
      <c r="Q132" s="15"/>
    </row>
    <row r="133" spans="1:17" ht="13.2">
      <c r="A133" s="266"/>
      <c r="B133" s="40" t="s">
        <v>51</v>
      </c>
      <c r="C133" s="17"/>
      <c r="D133" s="17"/>
      <c r="E133" s="17"/>
      <c r="F133" s="17"/>
      <c r="G133" s="17"/>
      <c r="H133" s="50" t="s">
        <v>27</v>
      </c>
      <c r="I133" s="17"/>
      <c r="J133" s="20"/>
      <c r="K133" s="15"/>
      <c r="L133" s="15"/>
      <c r="M133" s="15"/>
      <c r="N133" s="15"/>
      <c r="O133" s="15"/>
      <c r="P133" s="15"/>
      <c r="Q133" s="15"/>
    </row>
    <row r="134" spans="1:17" ht="13.2">
      <c r="A134" s="266"/>
      <c r="B134" s="40" t="s">
        <v>51</v>
      </c>
      <c r="C134" s="17"/>
      <c r="D134" s="17"/>
      <c r="E134" s="17"/>
      <c r="F134" s="17"/>
      <c r="G134" s="17"/>
      <c r="H134" s="50" t="s">
        <v>28</v>
      </c>
      <c r="I134" s="17"/>
      <c r="J134" s="20"/>
      <c r="K134" s="15"/>
      <c r="L134" s="15"/>
      <c r="M134" s="15"/>
      <c r="N134" s="15"/>
      <c r="O134" s="15"/>
      <c r="P134" s="15"/>
      <c r="Q134" s="15"/>
    </row>
    <row r="135" spans="1:17" ht="13.2">
      <c r="A135" s="266"/>
      <c r="B135" s="40" t="s">
        <v>51</v>
      </c>
      <c r="C135" s="17"/>
      <c r="D135" s="17"/>
      <c r="E135" s="17"/>
      <c r="F135" s="17"/>
      <c r="G135" s="17"/>
      <c r="H135" s="50" t="s">
        <v>29</v>
      </c>
      <c r="I135" s="17"/>
      <c r="J135" s="20"/>
      <c r="K135" s="15"/>
      <c r="L135" s="15"/>
      <c r="M135" s="15"/>
      <c r="N135" s="15"/>
      <c r="O135" s="15"/>
      <c r="P135" s="15"/>
      <c r="Q135" s="15"/>
    </row>
    <row r="136" spans="1:17" ht="13.2">
      <c r="A136" s="266"/>
      <c r="B136" s="40" t="s">
        <v>51</v>
      </c>
      <c r="C136" s="17"/>
      <c r="D136" s="17"/>
      <c r="E136" s="17"/>
      <c r="F136" s="17"/>
      <c r="G136" s="17"/>
      <c r="H136" s="50" t="s">
        <v>30</v>
      </c>
      <c r="I136" s="17"/>
      <c r="J136" s="20"/>
      <c r="K136" s="15"/>
      <c r="L136" s="15"/>
      <c r="M136" s="15"/>
      <c r="N136" s="15"/>
      <c r="O136" s="15"/>
      <c r="P136" s="15"/>
      <c r="Q136" s="15"/>
    </row>
    <row r="137" spans="1:17" ht="13.2">
      <c r="A137" s="266"/>
      <c r="B137" s="40" t="s">
        <v>51</v>
      </c>
      <c r="C137" s="17"/>
      <c r="D137" s="17"/>
      <c r="E137" s="17"/>
      <c r="F137" s="17"/>
      <c r="G137" s="17"/>
      <c r="H137" s="50" t="s">
        <v>34</v>
      </c>
      <c r="I137" s="17"/>
      <c r="J137" s="20"/>
      <c r="K137" s="15"/>
      <c r="L137" s="15"/>
      <c r="M137" s="15"/>
      <c r="N137" s="15"/>
      <c r="O137" s="15"/>
      <c r="P137" s="15"/>
      <c r="Q137" s="15"/>
    </row>
    <row r="138" spans="1:17" ht="13.2">
      <c r="A138" s="266"/>
      <c r="B138" s="40" t="s">
        <v>51</v>
      </c>
      <c r="C138" s="17"/>
      <c r="D138" s="17"/>
      <c r="E138" s="17"/>
      <c r="F138" s="17"/>
      <c r="G138" s="17"/>
      <c r="H138" s="50" t="s">
        <v>35</v>
      </c>
      <c r="I138" s="17"/>
      <c r="J138" s="20"/>
      <c r="K138" s="15"/>
      <c r="L138" s="15"/>
      <c r="M138" s="15"/>
      <c r="N138" s="15"/>
      <c r="O138" s="15"/>
      <c r="P138" s="15"/>
      <c r="Q138" s="15"/>
    </row>
    <row r="139" spans="1:17" ht="13.8">
      <c r="A139" s="266"/>
      <c r="B139" s="40" t="s">
        <v>51</v>
      </c>
      <c r="C139" s="17"/>
      <c r="D139" s="17"/>
      <c r="E139" s="291"/>
      <c r="F139" s="17"/>
      <c r="G139" s="17"/>
      <c r="H139" s="50" t="s">
        <v>36</v>
      </c>
      <c r="I139" s="17"/>
      <c r="J139" s="20"/>
      <c r="K139" s="15"/>
      <c r="L139" s="15"/>
      <c r="M139" s="15"/>
      <c r="N139" s="15"/>
      <c r="O139" s="15"/>
      <c r="P139" s="15"/>
      <c r="Q139" s="15"/>
    </row>
    <row r="140" spans="1:17" ht="13.2">
      <c r="A140" s="266"/>
      <c r="B140" s="40" t="s">
        <v>51</v>
      </c>
      <c r="C140" s="17"/>
      <c r="D140" s="17"/>
      <c r="E140" s="17"/>
      <c r="F140" s="17"/>
      <c r="G140" s="17"/>
      <c r="H140" s="50" t="s">
        <v>37</v>
      </c>
      <c r="I140" s="17"/>
      <c r="J140" s="20"/>
      <c r="K140" s="15"/>
      <c r="L140" s="15"/>
      <c r="M140" s="15"/>
      <c r="N140" s="15"/>
      <c r="O140" s="15"/>
      <c r="P140" s="15"/>
      <c r="Q140" s="15"/>
    </row>
    <row r="141" spans="1:17" ht="13.8" thickBot="1">
      <c r="A141" s="267"/>
      <c r="B141" s="40" t="s">
        <v>51</v>
      </c>
      <c r="C141" s="17"/>
      <c r="D141" s="17"/>
      <c r="E141" s="17"/>
      <c r="F141" s="17"/>
      <c r="G141" s="17"/>
      <c r="H141" s="50" t="s">
        <v>38</v>
      </c>
      <c r="I141" s="17"/>
      <c r="J141" s="20"/>
      <c r="K141" s="15"/>
      <c r="L141" s="15"/>
      <c r="M141" s="15"/>
      <c r="N141" s="15"/>
      <c r="O141" s="15"/>
      <c r="P141" s="15"/>
      <c r="Q141" s="15"/>
    </row>
    <row r="142" spans="1:17" ht="13.8" thickTop="1">
      <c r="A142" s="265">
        <v>46092</v>
      </c>
      <c r="B142" s="16" t="s">
        <v>78</v>
      </c>
      <c r="C142" s="17"/>
      <c r="D142" s="17"/>
      <c r="E142" s="17"/>
      <c r="F142" s="17"/>
      <c r="G142" s="17"/>
      <c r="H142" s="50" t="s">
        <v>17</v>
      </c>
      <c r="I142" s="17"/>
      <c r="J142" s="20"/>
      <c r="K142" s="15"/>
      <c r="L142" s="15"/>
      <c r="M142" s="15"/>
      <c r="N142" s="15"/>
      <c r="O142" s="15"/>
      <c r="P142" s="15"/>
      <c r="Q142" s="15"/>
    </row>
    <row r="143" spans="1:17" ht="13.2">
      <c r="A143" s="266"/>
      <c r="B143" s="16" t="s">
        <v>78</v>
      </c>
      <c r="C143" s="17"/>
      <c r="D143" s="17"/>
      <c r="E143" s="17"/>
      <c r="F143" s="17"/>
      <c r="G143" s="17"/>
      <c r="H143" s="50" t="s">
        <v>22</v>
      </c>
      <c r="I143" s="17"/>
      <c r="J143" s="20"/>
      <c r="K143" s="15"/>
      <c r="L143" s="15"/>
      <c r="M143" s="15"/>
      <c r="N143" s="15"/>
      <c r="O143" s="15"/>
      <c r="P143" s="15"/>
      <c r="Q143" s="15"/>
    </row>
    <row r="144" spans="1:17" ht="13.2">
      <c r="A144" s="266"/>
      <c r="B144" s="16" t="s">
        <v>78</v>
      </c>
      <c r="C144" s="17"/>
      <c r="D144" s="17"/>
      <c r="E144" s="17"/>
      <c r="F144" s="17"/>
      <c r="G144" s="17"/>
      <c r="H144" s="50" t="s">
        <v>24</v>
      </c>
      <c r="I144" s="17"/>
      <c r="J144" s="20"/>
      <c r="K144" s="15"/>
      <c r="L144" s="15"/>
      <c r="M144" s="15"/>
      <c r="N144" s="15"/>
      <c r="O144" s="15"/>
      <c r="P144" s="15"/>
      <c r="Q144" s="15"/>
    </row>
    <row r="145" spans="1:17" ht="290.39999999999998">
      <c r="A145" s="266"/>
      <c r="B145" s="16" t="s">
        <v>78</v>
      </c>
      <c r="C145" s="17" t="s">
        <v>41</v>
      </c>
      <c r="D145" s="17" t="s">
        <v>19</v>
      </c>
      <c r="E145" s="17" t="s">
        <v>2494</v>
      </c>
      <c r="F145" s="17"/>
      <c r="G145" s="17" t="s">
        <v>2495</v>
      </c>
      <c r="H145" s="50" t="s">
        <v>25</v>
      </c>
      <c r="I145" s="17" t="s">
        <v>43</v>
      </c>
      <c r="J145" s="297" t="s">
        <v>2473</v>
      </c>
      <c r="K145" s="15"/>
      <c r="L145" s="15"/>
      <c r="M145" s="15"/>
      <c r="N145" s="15"/>
      <c r="O145" s="15"/>
      <c r="P145" s="15"/>
      <c r="Q145" s="15"/>
    </row>
    <row r="146" spans="1:17" ht="13.2">
      <c r="A146" s="266"/>
      <c r="B146" s="16" t="s">
        <v>78</v>
      </c>
      <c r="C146" s="17"/>
      <c r="D146" s="17"/>
      <c r="E146" s="17"/>
      <c r="F146" s="17"/>
      <c r="G146" s="17"/>
      <c r="H146" s="50" t="s">
        <v>26</v>
      </c>
      <c r="I146" s="17"/>
      <c r="J146" s="20"/>
      <c r="K146" s="15"/>
      <c r="L146" s="15"/>
      <c r="M146" s="15"/>
      <c r="N146" s="15"/>
      <c r="O146" s="15"/>
      <c r="P146" s="15"/>
      <c r="Q146" s="15"/>
    </row>
    <row r="147" spans="1:17" ht="13.2">
      <c r="A147" s="266"/>
      <c r="B147" s="16" t="s">
        <v>78</v>
      </c>
      <c r="C147" s="17"/>
      <c r="D147" s="17"/>
      <c r="E147" s="17"/>
      <c r="F147" s="17"/>
      <c r="G147" s="17"/>
      <c r="H147" s="50" t="s">
        <v>27</v>
      </c>
      <c r="I147" s="17"/>
      <c r="J147" s="20"/>
      <c r="K147" s="15"/>
      <c r="L147" s="15"/>
      <c r="M147" s="15"/>
      <c r="N147" s="15"/>
      <c r="O147" s="15"/>
      <c r="P147" s="15"/>
      <c r="Q147" s="15"/>
    </row>
    <row r="148" spans="1:17" ht="13.2">
      <c r="A148" s="266"/>
      <c r="B148" s="16" t="s">
        <v>78</v>
      </c>
      <c r="C148" s="17"/>
      <c r="D148" s="17"/>
      <c r="E148" s="17"/>
      <c r="F148" s="17"/>
      <c r="G148" s="17"/>
      <c r="H148" s="50" t="s">
        <v>28</v>
      </c>
      <c r="I148" s="17"/>
      <c r="J148" s="20"/>
      <c r="K148" s="15"/>
      <c r="L148" s="15"/>
      <c r="M148" s="15"/>
      <c r="N148" s="15"/>
      <c r="O148" s="15"/>
      <c r="P148" s="15"/>
      <c r="Q148" s="15"/>
    </row>
    <row r="149" spans="1:17" ht="13.2">
      <c r="A149" s="266"/>
      <c r="B149" s="16" t="s">
        <v>78</v>
      </c>
      <c r="C149" s="17"/>
      <c r="D149" s="17"/>
      <c r="E149" s="17"/>
      <c r="F149" s="17"/>
      <c r="G149" s="17"/>
      <c r="H149" s="50" t="s">
        <v>29</v>
      </c>
      <c r="I149" s="17"/>
      <c r="J149" s="20"/>
      <c r="K149" s="15"/>
      <c r="L149" s="15"/>
      <c r="M149" s="15"/>
      <c r="N149" s="15"/>
      <c r="O149" s="15"/>
      <c r="P149" s="15"/>
      <c r="Q149" s="15"/>
    </row>
    <row r="150" spans="1:17" ht="17.25" customHeight="1">
      <c r="A150" s="266"/>
      <c r="B150" s="16" t="s">
        <v>78</v>
      </c>
      <c r="C150" s="17"/>
      <c r="D150" s="17"/>
      <c r="E150" s="17"/>
      <c r="F150" s="17"/>
      <c r="G150" s="17"/>
      <c r="H150" s="50" t="s">
        <v>30</v>
      </c>
      <c r="I150" s="17"/>
      <c r="J150" s="20"/>
      <c r="K150" s="15"/>
      <c r="L150" s="15"/>
      <c r="M150" s="15"/>
      <c r="N150" s="15"/>
      <c r="O150" s="15"/>
      <c r="P150" s="15"/>
      <c r="Q150" s="15"/>
    </row>
    <row r="151" spans="1:17" ht="26.4">
      <c r="A151" s="266"/>
      <c r="B151" s="16" t="s">
        <v>78</v>
      </c>
      <c r="C151" s="17" t="s">
        <v>75</v>
      </c>
      <c r="D151" s="17" t="s">
        <v>19</v>
      </c>
      <c r="E151" s="17" t="s">
        <v>2496</v>
      </c>
      <c r="F151" s="17" t="s">
        <v>2497</v>
      </c>
      <c r="G151" s="17" t="s">
        <v>2498</v>
      </c>
      <c r="H151" s="50" t="s">
        <v>34</v>
      </c>
      <c r="I151" s="17" t="s">
        <v>23</v>
      </c>
      <c r="J151" s="20"/>
      <c r="K151" s="15"/>
      <c r="L151" s="15"/>
      <c r="M151" s="15"/>
      <c r="N151" s="15"/>
      <c r="O151" s="15"/>
      <c r="P151" s="15"/>
      <c r="Q151" s="15"/>
    </row>
    <row r="152" spans="1:17" ht="13.2">
      <c r="A152" s="266"/>
      <c r="B152" s="16" t="s">
        <v>78</v>
      </c>
      <c r="C152" s="17"/>
      <c r="D152" s="17"/>
      <c r="E152" s="17"/>
      <c r="F152" s="17"/>
      <c r="G152" s="17"/>
      <c r="H152" s="50" t="s">
        <v>35</v>
      </c>
      <c r="I152" s="17"/>
      <c r="J152" s="20"/>
      <c r="K152" s="15"/>
      <c r="L152" s="15"/>
      <c r="M152" s="15"/>
      <c r="N152" s="15"/>
      <c r="O152" s="15"/>
      <c r="P152" s="15"/>
      <c r="Q152" s="15"/>
    </row>
    <row r="153" spans="1:17" ht="15.75" customHeight="1">
      <c r="A153" s="266"/>
      <c r="B153" s="16" t="s">
        <v>51</v>
      </c>
      <c r="C153" s="17"/>
      <c r="D153" s="17"/>
      <c r="E153" s="17"/>
      <c r="F153" s="17"/>
      <c r="G153" s="17"/>
      <c r="H153" s="50" t="s">
        <v>36</v>
      </c>
      <c r="I153" s="17"/>
      <c r="J153" s="20"/>
      <c r="K153" s="15"/>
      <c r="L153" s="15"/>
      <c r="M153" s="15"/>
      <c r="N153" s="15"/>
      <c r="O153" s="15"/>
      <c r="P153" s="15"/>
      <c r="Q153" s="15"/>
    </row>
    <row r="154" spans="1:17" ht="16.5" customHeight="1">
      <c r="A154" s="266"/>
      <c r="B154" s="16" t="s">
        <v>78</v>
      </c>
      <c r="C154" s="17"/>
      <c r="D154" s="17"/>
      <c r="E154" s="17"/>
      <c r="F154" s="17"/>
      <c r="G154" s="17"/>
      <c r="H154" s="50" t="s">
        <v>37</v>
      </c>
      <c r="I154" s="17"/>
      <c r="J154" s="20"/>
      <c r="K154" s="15"/>
      <c r="L154" s="15"/>
      <c r="M154" s="15"/>
      <c r="N154" s="15"/>
      <c r="O154" s="15"/>
      <c r="P154" s="15"/>
      <c r="Q154" s="15"/>
    </row>
    <row r="155" spans="1:17" ht="15.75" customHeight="1" thickBot="1">
      <c r="A155" s="267"/>
      <c r="B155" s="16" t="s">
        <v>78</v>
      </c>
      <c r="C155" s="17"/>
      <c r="D155" s="17"/>
      <c r="E155" s="17"/>
      <c r="F155" s="17"/>
      <c r="G155" s="17"/>
      <c r="H155" s="50" t="s">
        <v>38</v>
      </c>
      <c r="I155" s="17"/>
      <c r="J155" s="20"/>
      <c r="K155" s="15"/>
      <c r="L155" s="15"/>
      <c r="M155" s="15"/>
      <c r="N155" s="15"/>
      <c r="O155" s="15"/>
      <c r="P155" s="15"/>
      <c r="Q155" s="15"/>
    </row>
    <row r="156" spans="1:17" ht="13.8" thickTop="1">
      <c r="A156" s="265">
        <v>46093</v>
      </c>
      <c r="B156" s="40" t="s">
        <v>51</v>
      </c>
      <c r="C156" s="17"/>
      <c r="D156" s="17"/>
      <c r="E156" s="17"/>
      <c r="F156" s="17"/>
      <c r="G156" s="17"/>
      <c r="H156" s="50" t="s">
        <v>17</v>
      </c>
      <c r="I156" s="17"/>
      <c r="J156" s="20"/>
      <c r="K156" s="15"/>
      <c r="L156" s="15"/>
      <c r="M156" s="15"/>
      <c r="N156" s="15"/>
      <c r="O156" s="15"/>
      <c r="P156" s="15"/>
      <c r="Q156" s="15"/>
    </row>
    <row r="157" spans="1:17" ht="13.2">
      <c r="A157" s="266"/>
      <c r="B157" s="40" t="s">
        <v>51</v>
      </c>
      <c r="C157" s="17"/>
      <c r="D157" s="17"/>
      <c r="E157" s="17"/>
      <c r="F157" s="17"/>
      <c r="G157" s="17"/>
      <c r="H157" s="50" t="s">
        <v>22</v>
      </c>
      <c r="I157" s="17"/>
      <c r="J157" s="20"/>
      <c r="K157" s="15"/>
      <c r="L157" s="15"/>
      <c r="M157" s="15"/>
      <c r="N157" s="15"/>
      <c r="O157" s="15"/>
      <c r="P157" s="15"/>
      <c r="Q157" s="15"/>
    </row>
    <row r="158" spans="1:17" ht="15.75" customHeight="1">
      <c r="A158" s="266"/>
      <c r="B158" s="40" t="s">
        <v>51</v>
      </c>
      <c r="C158" s="17"/>
      <c r="D158" s="17"/>
      <c r="E158" s="17"/>
      <c r="F158" s="17"/>
      <c r="G158" s="17"/>
      <c r="H158" s="50" t="s">
        <v>24</v>
      </c>
      <c r="I158" s="17"/>
      <c r="J158" s="20"/>
      <c r="K158" s="15"/>
      <c r="L158" s="15"/>
      <c r="M158" s="15"/>
      <c r="N158" s="15"/>
      <c r="O158" s="15"/>
      <c r="P158" s="15"/>
      <c r="Q158" s="15"/>
    </row>
    <row r="159" spans="1:17" ht="15.75" customHeight="1">
      <c r="A159" s="266"/>
      <c r="B159" s="40" t="s">
        <v>51</v>
      </c>
      <c r="C159" s="17"/>
      <c r="D159" s="17"/>
      <c r="E159" s="17"/>
      <c r="F159" s="17"/>
      <c r="G159" s="17"/>
      <c r="H159" s="50" t="s">
        <v>25</v>
      </c>
      <c r="I159" s="17"/>
      <c r="J159" s="20"/>
      <c r="K159" s="15"/>
      <c r="L159" s="15"/>
      <c r="M159" s="15"/>
      <c r="N159" s="15"/>
      <c r="O159" s="15"/>
      <c r="P159" s="15"/>
      <c r="Q159" s="15"/>
    </row>
    <row r="160" spans="1:17" ht="13.8">
      <c r="A160" s="266"/>
      <c r="B160" s="40" t="s">
        <v>51</v>
      </c>
      <c r="C160" s="17"/>
      <c r="D160" s="17"/>
      <c r="E160" s="17"/>
      <c r="F160" s="291"/>
      <c r="G160" s="17"/>
      <c r="H160" s="50" t="s">
        <v>26</v>
      </c>
      <c r="I160" s="17"/>
      <c r="J160" s="20"/>
      <c r="K160" s="15"/>
      <c r="L160" s="15"/>
      <c r="M160" s="15"/>
      <c r="N160" s="15"/>
      <c r="O160" s="15"/>
      <c r="P160" s="15"/>
      <c r="Q160" s="15"/>
    </row>
    <row r="161" spans="1:17" ht="13.2">
      <c r="A161" s="266"/>
      <c r="B161" s="40" t="s">
        <v>51</v>
      </c>
      <c r="C161" s="17"/>
      <c r="D161" s="17"/>
      <c r="E161" s="17"/>
      <c r="F161" s="17"/>
      <c r="G161" s="17"/>
      <c r="H161" s="50" t="s">
        <v>27</v>
      </c>
      <c r="I161" s="17"/>
      <c r="J161" s="20"/>
      <c r="K161" s="15"/>
      <c r="L161" s="15"/>
      <c r="M161" s="15"/>
      <c r="N161" s="15"/>
      <c r="O161" s="15"/>
      <c r="P161" s="15"/>
      <c r="Q161" s="15"/>
    </row>
    <row r="162" spans="1:17" ht="13.2">
      <c r="A162" s="266"/>
      <c r="B162" s="40" t="s">
        <v>51</v>
      </c>
      <c r="C162" s="17"/>
      <c r="D162" s="17"/>
      <c r="E162" s="17"/>
      <c r="F162" s="17"/>
      <c r="G162" s="17"/>
      <c r="H162" s="50" t="s">
        <v>28</v>
      </c>
      <c r="I162" s="17"/>
      <c r="J162" s="20"/>
      <c r="K162" s="15"/>
      <c r="L162" s="15"/>
      <c r="M162" s="15"/>
      <c r="N162" s="15"/>
      <c r="O162" s="15"/>
      <c r="P162" s="15"/>
      <c r="Q162" s="15"/>
    </row>
    <row r="163" spans="1:17" ht="13.2">
      <c r="A163" s="266"/>
      <c r="B163" s="40" t="s">
        <v>51</v>
      </c>
      <c r="C163" s="17"/>
      <c r="D163" s="17"/>
      <c r="E163" s="17"/>
      <c r="F163" s="17"/>
      <c r="G163" s="17"/>
      <c r="H163" s="50" t="s">
        <v>29</v>
      </c>
      <c r="I163" s="17"/>
      <c r="J163" s="20"/>
      <c r="K163" s="15"/>
      <c r="L163" s="15"/>
      <c r="M163" s="15"/>
      <c r="N163" s="15"/>
      <c r="O163" s="15"/>
      <c r="P163" s="15"/>
      <c r="Q163" s="15"/>
    </row>
    <row r="164" spans="1:17" ht="13.2">
      <c r="A164" s="266"/>
      <c r="B164" s="40" t="s">
        <v>51</v>
      </c>
      <c r="C164" s="17"/>
      <c r="D164" s="17"/>
      <c r="E164" s="17"/>
      <c r="F164" s="17"/>
      <c r="G164" s="17"/>
      <c r="H164" s="50" t="s">
        <v>30</v>
      </c>
      <c r="I164" s="17"/>
      <c r="J164" s="20"/>
      <c r="K164" s="15"/>
      <c r="L164" s="15"/>
      <c r="M164" s="15"/>
      <c r="N164" s="15"/>
      <c r="O164" s="15"/>
      <c r="P164" s="15"/>
      <c r="Q164" s="15"/>
    </row>
    <row r="165" spans="1:17" ht="13.8">
      <c r="A165" s="266"/>
      <c r="B165" s="40" t="s">
        <v>51</v>
      </c>
      <c r="C165" s="17"/>
      <c r="D165" s="17"/>
      <c r="E165" s="291"/>
      <c r="F165" s="17"/>
      <c r="G165" s="17"/>
      <c r="H165" s="50" t="s">
        <v>34</v>
      </c>
      <c r="I165" s="17"/>
      <c r="J165" s="20"/>
      <c r="K165" s="15"/>
      <c r="L165" s="15"/>
      <c r="M165" s="15"/>
      <c r="N165" s="15"/>
      <c r="O165" s="15"/>
      <c r="P165" s="15"/>
      <c r="Q165" s="15"/>
    </row>
    <row r="166" spans="1:17" ht="13.2">
      <c r="A166" s="266"/>
      <c r="B166" s="40" t="s">
        <v>51</v>
      </c>
      <c r="C166" s="17"/>
      <c r="D166" s="17"/>
      <c r="E166" s="17"/>
      <c r="F166" s="17"/>
      <c r="G166" s="17"/>
      <c r="H166" s="50" t="s">
        <v>35</v>
      </c>
      <c r="I166" s="17"/>
      <c r="J166" s="20"/>
      <c r="K166" s="15"/>
      <c r="L166" s="15"/>
      <c r="M166" s="15"/>
      <c r="N166" s="15"/>
      <c r="O166" s="15"/>
      <c r="P166" s="15"/>
      <c r="Q166" s="15"/>
    </row>
    <row r="167" spans="1:17" ht="13.2">
      <c r="A167" s="266"/>
      <c r="B167" s="40" t="s">
        <v>51</v>
      </c>
      <c r="C167" s="17"/>
      <c r="D167" s="17"/>
      <c r="E167" s="17"/>
      <c r="F167" s="17"/>
      <c r="G167" s="17"/>
      <c r="H167" s="50" t="s">
        <v>36</v>
      </c>
      <c r="I167" s="17"/>
      <c r="J167" s="20"/>
      <c r="K167" s="15"/>
      <c r="L167" s="15"/>
      <c r="M167" s="15"/>
      <c r="N167" s="15"/>
      <c r="O167" s="15"/>
      <c r="P167" s="15"/>
      <c r="Q167" s="15"/>
    </row>
    <row r="168" spans="1:17" ht="13.2">
      <c r="A168" s="266"/>
      <c r="B168" s="40" t="s">
        <v>51</v>
      </c>
      <c r="C168" s="17"/>
      <c r="D168" s="17"/>
      <c r="E168" s="17"/>
      <c r="F168" s="17"/>
      <c r="G168" s="17"/>
      <c r="H168" s="50" t="s">
        <v>37</v>
      </c>
      <c r="I168" s="17"/>
      <c r="J168" s="20"/>
      <c r="K168" s="15"/>
      <c r="L168" s="15"/>
      <c r="M168" s="15"/>
      <c r="N168" s="15"/>
      <c r="O168" s="15"/>
      <c r="P168" s="15"/>
      <c r="Q168" s="15"/>
    </row>
    <row r="169" spans="1:17" ht="13.8" thickBot="1">
      <c r="A169" s="267"/>
      <c r="B169" s="40" t="s">
        <v>51</v>
      </c>
      <c r="C169" s="17"/>
      <c r="D169" s="17"/>
      <c r="E169" s="17"/>
      <c r="F169" s="17"/>
      <c r="G169" s="17"/>
      <c r="H169" s="50" t="s">
        <v>38</v>
      </c>
      <c r="I169" s="17"/>
      <c r="J169" s="20"/>
      <c r="K169" s="15"/>
      <c r="L169" s="15"/>
      <c r="M169" s="15"/>
      <c r="N169" s="15"/>
      <c r="O169" s="15"/>
      <c r="P169" s="15"/>
      <c r="Q169" s="15"/>
    </row>
    <row r="170" spans="1:17" ht="132.6" thickTop="1">
      <c r="A170" s="265">
        <v>46094</v>
      </c>
      <c r="B170" s="16" t="s">
        <v>16</v>
      </c>
      <c r="C170" s="17" t="s">
        <v>18</v>
      </c>
      <c r="D170" s="17" t="s">
        <v>31</v>
      </c>
      <c r="E170" s="17"/>
      <c r="F170" s="17"/>
      <c r="G170" s="17" t="s">
        <v>2499</v>
      </c>
      <c r="H170" s="50" t="s">
        <v>17</v>
      </c>
      <c r="I170" s="17" t="s">
        <v>43</v>
      </c>
      <c r="J170" s="297" t="s">
        <v>2500</v>
      </c>
      <c r="K170" s="15"/>
      <c r="L170" s="15"/>
      <c r="M170" s="15"/>
      <c r="N170" s="15"/>
      <c r="O170" s="15"/>
      <c r="P170" s="15"/>
      <c r="Q170" s="15"/>
    </row>
    <row r="171" spans="1:17" ht="66">
      <c r="A171" s="266"/>
      <c r="B171" s="16" t="s">
        <v>16</v>
      </c>
      <c r="C171" s="17" t="s">
        <v>44</v>
      </c>
      <c r="D171" s="17" t="s">
        <v>19</v>
      </c>
      <c r="E171" s="291"/>
      <c r="F171" s="291"/>
      <c r="G171" s="17" t="s">
        <v>2501</v>
      </c>
      <c r="H171" s="50" t="s">
        <v>22</v>
      </c>
      <c r="I171" s="17" t="s">
        <v>43</v>
      </c>
      <c r="J171" s="297" t="s">
        <v>2500</v>
      </c>
      <c r="K171" s="15"/>
      <c r="L171" s="15"/>
      <c r="M171" s="15"/>
      <c r="N171" s="15"/>
      <c r="O171" s="15"/>
      <c r="P171" s="15"/>
      <c r="Q171" s="15"/>
    </row>
    <row r="172" spans="1:17" ht="13.8">
      <c r="A172" s="266"/>
      <c r="B172" s="16" t="s">
        <v>16</v>
      </c>
      <c r="C172" s="17"/>
      <c r="D172" s="17"/>
      <c r="E172" s="291"/>
      <c r="F172" s="291"/>
      <c r="G172" s="17"/>
      <c r="H172" s="50" t="s">
        <v>24</v>
      </c>
      <c r="I172" s="17"/>
      <c r="J172" s="20"/>
      <c r="K172" s="15"/>
      <c r="L172" s="15"/>
      <c r="M172" s="15"/>
      <c r="N172" s="15"/>
      <c r="O172" s="15"/>
      <c r="P172" s="15"/>
      <c r="Q172" s="15"/>
    </row>
    <row r="173" spans="1:17" ht="13.8">
      <c r="A173" s="266"/>
      <c r="B173" s="16" t="s">
        <v>16</v>
      </c>
      <c r="C173" s="17"/>
      <c r="D173" s="17"/>
      <c r="E173" s="45"/>
      <c r="F173" s="291"/>
      <c r="G173" s="17"/>
      <c r="H173" s="50" t="s">
        <v>25</v>
      </c>
      <c r="I173" s="17"/>
      <c r="J173" s="20"/>
      <c r="K173" s="15"/>
      <c r="L173" s="15"/>
      <c r="M173" s="15"/>
      <c r="N173" s="15"/>
      <c r="O173" s="15"/>
      <c r="P173" s="15"/>
      <c r="Q173" s="15"/>
    </row>
    <row r="174" spans="1:17" ht="13.8">
      <c r="A174" s="266"/>
      <c r="B174" s="16" t="s">
        <v>16</v>
      </c>
      <c r="C174" s="17"/>
      <c r="D174" s="17"/>
      <c r="E174" s="291"/>
      <c r="F174" s="291"/>
      <c r="G174" s="17"/>
      <c r="H174" s="50" t="s">
        <v>26</v>
      </c>
      <c r="I174" s="17"/>
      <c r="J174" s="20"/>
      <c r="K174" s="15"/>
      <c r="L174" s="15"/>
      <c r="M174" s="15"/>
      <c r="N174" s="15"/>
      <c r="O174" s="15"/>
      <c r="P174" s="15"/>
      <c r="Q174" s="15"/>
    </row>
    <row r="175" spans="1:17" ht="13.2">
      <c r="A175" s="266"/>
      <c r="B175" s="16" t="s">
        <v>16</v>
      </c>
      <c r="C175" s="17"/>
      <c r="D175" s="17"/>
      <c r="E175" s="17"/>
      <c r="F175" s="17"/>
      <c r="G175" s="17"/>
      <c r="H175" s="50" t="s">
        <v>27</v>
      </c>
      <c r="I175" s="17"/>
      <c r="J175" s="20"/>
      <c r="K175" s="15"/>
      <c r="L175" s="15"/>
      <c r="M175" s="15"/>
      <c r="N175" s="15"/>
      <c r="O175" s="15"/>
      <c r="P175" s="15"/>
      <c r="Q175" s="15"/>
    </row>
    <row r="176" spans="1:17" ht="13.2">
      <c r="A176" s="266"/>
      <c r="B176" s="16" t="s">
        <v>16</v>
      </c>
      <c r="C176" s="17"/>
      <c r="D176" s="17"/>
      <c r="E176" s="17"/>
      <c r="F176" s="17"/>
      <c r="G176" s="17"/>
      <c r="H176" s="50" t="s">
        <v>28</v>
      </c>
      <c r="I176" s="17"/>
      <c r="J176" s="20"/>
      <c r="K176" s="15"/>
      <c r="L176" s="15"/>
      <c r="M176" s="15"/>
      <c r="N176" s="15"/>
      <c r="O176" s="15"/>
      <c r="P176" s="15"/>
      <c r="Q176" s="15"/>
    </row>
    <row r="177" spans="1:17" ht="330">
      <c r="A177" s="266"/>
      <c r="B177" s="16" t="s">
        <v>16</v>
      </c>
      <c r="C177" s="17" t="s">
        <v>41</v>
      </c>
      <c r="D177" s="17" t="s">
        <v>19</v>
      </c>
      <c r="E177" s="17" t="s">
        <v>2502</v>
      </c>
      <c r="F177" s="17"/>
      <c r="G177" s="17" t="s">
        <v>2503</v>
      </c>
      <c r="H177" s="50" t="s">
        <v>29</v>
      </c>
      <c r="I177" s="17" t="s">
        <v>23</v>
      </c>
      <c r="J177" s="20"/>
      <c r="K177" s="15"/>
      <c r="L177" s="15"/>
      <c r="M177" s="15"/>
      <c r="N177" s="15"/>
      <c r="O177" s="15"/>
      <c r="P177" s="15"/>
      <c r="Q177" s="15"/>
    </row>
    <row r="178" spans="1:17" ht="13.2">
      <c r="A178" s="266"/>
      <c r="B178" s="16" t="s">
        <v>16</v>
      </c>
      <c r="C178" s="17"/>
      <c r="D178" s="17"/>
      <c r="E178" s="17"/>
      <c r="F178" s="17"/>
      <c r="G178" s="17"/>
      <c r="H178" s="50" t="s">
        <v>30</v>
      </c>
      <c r="I178" s="17"/>
      <c r="J178" s="20"/>
      <c r="K178" s="15"/>
      <c r="L178" s="15"/>
      <c r="M178" s="15"/>
      <c r="N178" s="15"/>
      <c r="O178" s="15"/>
      <c r="P178" s="15"/>
      <c r="Q178" s="15"/>
    </row>
    <row r="179" spans="1:17" ht="13.2">
      <c r="A179" s="266"/>
      <c r="B179" s="16" t="s">
        <v>16</v>
      </c>
      <c r="C179" s="17"/>
      <c r="D179" s="17"/>
      <c r="E179" s="17"/>
      <c r="F179" s="17"/>
      <c r="G179" s="17"/>
      <c r="H179" s="50" t="s">
        <v>34</v>
      </c>
      <c r="I179" s="17"/>
      <c r="J179" s="20"/>
      <c r="K179" s="15"/>
      <c r="L179" s="15"/>
      <c r="M179" s="15"/>
      <c r="N179" s="15"/>
      <c r="O179" s="15"/>
      <c r="P179" s="15"/>
      <c r="Q179" s="15"/>
    </row>
    <row r="180" spans="1:17" ht="382.8">
      <c r="A180" s="266"/>
      <c r="B180" s="16" t="s">
        <v>16</v>
      </c>
      <c r="C180" s="17" t="s">
        <v>41</v>
      </c>
      <c r="D180" s="17" t="s">
        <v>19</v>
      </c>
      <c r="E180" s="17" t="s">
        <v>2504</v>
      </c>
      <c r="F180" s="17"/>
      <c r="G180" s="17" t="s">
        <v>2505</v>
      </c>
      <c r="H180" s="50" t="s">
        <v>35</v>
      </c>
      <c r="I180" s="17" t="s">
        <v>23</v>
      </c>
      <c r="J180" s="20"/>
      <c r="K180" s="15"/>
      <c r="L180" s="15"/>
      <c r="M180" s="15"/>
      <c r="N180" s="15"/>
      <c r="O180" s="15"/>
      <c r="P180" s="15"/>
      <c r="Q180" s="15"/>
    </row>
    <row r="181" spans="1:17" ht="13.2">
      <c r="A181" s="266"/>
      <c r="B181" s="16" t="s">
        <v>16</v>
      </c>
      <c r="C181" s="17"/>
      <c r="D181" s="17"/>
      <c r="E181" s="17"/>
      <c r="F181" s="17"/>
      <c r="G181" s="17"/>
      <c r="H181" s="50" t="s">
        <v>36</v>
      </c>
      <c r="I181" s="17"/>
      <c r="J181" s="20"/>
      <c r="K181" s="15"/>
      <c r="L181" s="15"/>
      <c r="M181" s="15"/>
      <c r="N181" s="15"/>
      <c r="O181" s="15"/>
      <c r="P181" s="15"/>
      <c r="Q181" s="15"/>
    </row>
    <row r="182" spans="1:17" ht="13.2">
      <c r="A182" s="266"/>
      <c r="B182" s="16" t="s">
        <v>16</v>
      </c>
      <c r="C182" s="17"/>
      <c r="D182" s="17"/>
      <c r="E182" s="17"/>
      <c r="F182" s="17"/>
      <c r="G182" s="17"/>
      <c r="H182" s="50" t="s">
        <v>37</v>
      </c>
      <c r="I182" s="17"/>
      <c r="J182" s="20"/>
      <c r="K182" s="15"/>
      <c r="L182" s="15"/>
      <c r="M182" s="15"/>
      <c r="N182" s="15"/>
      <c r="O182" s="15"/>
      <c r="P182" s="15"/>
      <c r="Q182" s="15"/>
    </row>
    <row r="183" spans="1:17" ht="13.8" thickBot="1">
      <c r="A183" s="267"/>
      <c r="B183" s="16" t="s">
        <v>16</v>
      </c>
      <c r="C183" s="17"/>
      <c r="D183" s="17"/>
      <c r="E183" s="17"/>
      <c r="F183" s="17"/>
      <c r="G183" s="17"/>
      <c r="H183" s="50" t="s">
        <v>38</v>
      </c>
      <c r="I183" s="17"/>
      <c r="J183" s="20"/>
      <c r="K183" s="15"/>
      <c r="L183" s="15"/>
      <c r="M183" s="15"/>
      <c r="N183" s="15"/>
      <c r="O183" s="15"/>
      <c r="P183" s="15"/>
      <c r="Q183" s="15"/>
    </row>
    <row r="184" spans="1:17" ht="93" thickTop="1">
      <c r="A184" s="269">
        <v>46095</v>
      </c>
      <c r="B184" s="16" t="s">
        <v>16</v>
      </c>
      <c r="C184" s="17" t="s">
        <v>18</v>
      </c>
      <c r="D184" s="17" t="s">
        <v>31</v>
      </c>
      <c r="E184" s="17" t="s">
        <v>2506</v>
      </c>
      <c r="F184" s="17"/>
      <c r="G184" s="17" t="s">
        <v>2507</v>
      </c>
      <c r="H184" s="17" t="s">
        <v>17</v>
      </c>
      <c r="I184" s="17"/>
      <c r="J184" s="17"/>
      <c r="K184" s="22"/>
      <c r="L184" s="22"/>
      <c r="M184" s="22"/>
      <c r="N184" s="22"/>
      <c r="O184" s="22"/>
      <c r="P184" s="22"/>
      <c r="Q184" s="22"/>
    </row>
    <row r="185" spans="1:17" ht="13.2">
      <c r="A185" s="266"/>
      <c r="B185" s="16" t="s">
        <v>16</v>
      </c>
      <c r="C185" s="17"/>
      <c r="D185" s="17"/>
      <c r="E185" s="17"/>
      <c r="F185" s="17"/>
      <c r="G185" s="66"/>
      <c r="H185" s="52" t="s">
        <v>22</v>
      </c>
      <c r="I185" s="17"/>
      <c r="J185" s="20"/>
      <c r="K185" s="15"/>
      <c r="L185" s="15"/>
      <c r="M185" s="15"/>
      <c r="N185" s="15"/>
      <c r="O185" s="15"/>
      <c r="P185" s="15"/>
      <c r="Q185" s="15"/>
    </row>
    <row r="186" spans="1:17" ht="13.8">
      <c r="A186" s="266"/>
      <c r="B186" s="16" t="s">
        <v>16</v>
      </c>
      <c r="C186" s="17"/>
      <c r="D186" s="17"/>
      <c r="E186" s="291"/>
      <c r="F186" s="291"/>
      <c r="G186" s="17"/>
      <c r="H186" s="53" t="s">
        <v>24</v>
      </c>
      <c r="I186" s="17"/>
      <c r="J186" s="17"/>
      <c r="K186" s="22"/>
      <c r="L186" s="22"/>
      <c r="M186" s="22"/>
      <c r="N186" s="22"/>
      <c r="O186" s="22"/>
      <c r="P186" s="22"/>
      <c r="Q186" s="22"/>
    </row>
    <row r="187" spans="1:17" ht="13.2">
      <c r="A187" s="266"/>
      <c r="B187" s="16" t="s">
        <v>16</v>
      </c>
      <c r="C187" s="17"/>
      <c r="D187" s="17"/>
      <c r="E187" s="17"/>
      <c r="F187" s="17"/>
      <c r="G187" s="17"/>
      <c r="H187" s="52" t="s">
        <v>25</v>
      </c>
      <c r="I187" s="17"/>
      <c r="J187" s="20"/>
      <c r="K187" s="15"/>
      <c r="L187" s="15"/>
      <c r="M187" s="15"/>
      <c r="N187" s="15"/>
      <c r="O187" s="15"/>
      <c r="P187" s="15"/>
      <c r="Q187" s="15"/>
    </row>
    <row r="188" spans="1:17" ht="13.2">
      <c r="A188" s="266"/>
      <c r="B188" s="16" t="s">
        <v>16</v>
      </c>
      <c r="C188" s="17"/>
      <c r="D188" s="17"/>
      <c r="E188" s="16"/>
      <c r="F188" s="17"/>
      <c r="G188" s="17"/>
      <c r="H188" s="52" t="s">
        <v>26</v>
      </c>
      <c r="I188" s="17"/>
      <c r="J188" s="20"/>
      <c r="K188" s="15"/>
      <c r="L188" s="15"/>
      <c r="M188" s="15"/>
      <c r="N188" s="15"/>
      <c r="O188" s="15"/>
      <c r="P188" s="15"/>
      <c r="Q188" s="15"/>
    </row>
    <row r="189" spans="1:17" ht="17.25" customHeight="1">
      <c r="A189" s="266"/>
      <c r="B189" s="16" t="s">
        <v>16</v>
      </c>
      <c r="C189" s="17" t="s">
        <v>18</v>
      </c>
      <c r="D189" s="17" t="s">
        <v>19</v>
      </c>
      <c r="E189" s="17"/>
      <c r="F189" s="17"/>
      <c r="G189" s="17" t="s">
        <v>2508</v>
      </c>
      <c r="H189" s="53" t="s">
        <v>27</v>
      </c>
      <c r="I189" s="17" t="s">
        <v>23</v>
      </c>
      <c r="J189" s="17"/>
      <c r="K189" s="22"/>
      <c r="L189" s="22"/>
      <c r="M189" s="22"/>
      <c r="N189" s="22"/>
      <c r="O189" s="22"/>
      <c r="P189" s="22"/>
      <c r="Q189" s="22"/>
    </row>
    <row r="190" spans="1:17" ht="52.8">
      <c r="A190" s="266"/>
      <c r="B190" s="16" t="s">
        <v>16</v>
      </c>
      <c r="C190" s="17" t="s">
        <v>18</v>
      </c>
      <c r="D190" s="17" t="s">
        <v>31</v>
      </c>
      <c r="E190" s="17" t="s">
        <v>2509</v>
      </c>
      <c r="F190" s="22"/>
      <c r="G190" s="17" t="s">
        <v>2510</v>
      </c>
      <c r="H190" s="52" t="s">
        <v>28</v>
      </c>
      <c r="I190" s="17"/>
      <c r="J190" s="20"/>
      <c r="K190" s="15"/>
      <c r="L190" s="15"/>
      <c r="M190" s="15"/>
      <c r="N190" s="15"/>
      <c r="O190" s="15"/>
      <c r="P190" s="15"/>
      <c r="Q190" s="15"/>
    </row>
    <row r="191" spans="1:17" ht="13.2">
      <c r="A191" s="266"/>
      <c r="B191" s="16" t="s">
        <v>16</v>
      </c>
      <c r="C191" s="17"/>
      <c r="D191" s="17"/>
      <c r="E191" s="17"/>
      <c r="F191" s="17"/>
      <c r="G191" s="17"/>
      <c r="H191" s="52" t="s">
        <v>29</v>
      </c>
      <c r="I191" s="17"/>
      <c r="J191" s="20"/>
      <c r="K191" s="15"/>
      <c r="L191" s="15"/>
      <c r="M191" s="15"/>
      <c r="N191" s="15"/>
      <c r="O191" s="15"/>
      <c r="P191" s="15"/>
      <c r="Q191" s="15"/>
    </row>
    <row r="192" spans="1:17" ht="66">
      <c r="A192" s="266"/>
      <c r="B192" s="16" t="s">
        <v>16</v>
      </c>
      <c r="C192" s="17" t="s">
        <v>41</v>
      </c>
      <c r="D192" s="17" t="s">
        <v>92</v>
      </c>
      <c r="E192" s="296" t="s">
        <v>2511</v>
      </c>
      <c r="F192" s="17"/>
      <c r="G192" s="17" t="s">
        <v>2512</v>
      </c>
      <c r="H192" s="52" t="s">
        <v>30</v>
      </c>
      <c r="I192" s="17"/>
      <c r="J192" s="20"/>
      <c r="K192" s="15"/>
      <c r="L192" s="15"/>
      <c r="M192" s="15"/>
      <c r="N192" s="15"/>
      <c r="O192" s="15"/>
      <c r="P192" s="15"/>
      <c r="Q192" s="15"/>
    </row>
    <row r="193" spans="1:17" ht="13.2">
      <c r="A193" s="266"/>
      <c r="B193" s="16" t="s">
        <v>16</v>
      </c>
      <c r="C193" s="17"/>
      <c r="D193" s="17"/>
      <c r="E193" s="17"/>
      <c r="F193" s="17"/>
      <c r="G193" s="17"/>
      <c r="H193" s="52" t="s">
        <v>34</v>
      </c>
      <c r="I193" s="17"/>
      <c r="J193" s="20"/>
      <c r="K193" s="15"/>
      <c r="L193" s="15"/>
      <c r="M193" s="15"/>
      <c r="N193" s="15"/>
      <c r="O193" s="15"/>
      <c r="P193" s="15"/>
      <c r="Q193" s="15"/>
    </row>
    <row r="194" spans="1:17" ht="16.5" customHeight="1">
      <c r="A194" s="266"/>
      <c r="B194" s="16" t="s">
        <v>16</v>
      </c>
      <c r="C194" s="17"/>
      <c r="D194" s="17"/>
      <c r="E194" s="17"/>
      <c r="F194" s="17"/>
      <c r="G194" s="17"/>
      <c r="H194" s="52" t="s">
        <v>35</v>
      </c>
      <c r="I194" s="17"/>
      <c r="J194" s="20"/>
      <c r="K194" s="15"/>
      <c r="L194" s="15"/>
      <c r="M194" s="15"/>
      <c r="N194" s="15"/>
      <c r="O194" s="15"/>
      <c r="P194" s="15"/>
      <c r="Q194" s="15"/>
    </row>
    <row r="195" spans="1:17" ht="17.25" customHeight="1">
      <c r="A195" s="266"/>
      <c r="B195" s="16" t="s">
        <v>16</v>
      </c>
      <c r="C195" s="17"/>
      <c r="D195" s="17"/>
      <c r="E195" s="17"/>
      <c r="F195" s="17"/>
      <c r="G195" s="17"/>
      <c r="H195" s="52" t="s">
        <v>36</v>
      </c>
      <c r="I195" s="17"/>
      <c r="J195" s="20"/>
      <c r="K195" s="15"/>
      <c r="L195" s="15"/>
      <c r="M195" s="15"/>
      <c r="N195" s="15"/>
      <c r="O195" s="15"/>
      <c r="P195" s="15"/>
      <c r="Q195" s="15"/>
    </row>
    <row r="196" spans="1:17" ht="13.2">
      <c r="A196" s="266"/>
      <c r="B196" s="16" t="s">
        <v>16</v>
      </c>
      <c r="C196" s="17"/>
      <c r="D196" s="17"/>
      <c r="E196" s="17"/>
      <c r="F196" s="17"/>
      <c r="G196" s="17"/>
      <c r="H196" s="52" t="s">
        <v>37</v>
      </c>
      <c r="I196" s="17"/>
      <c r="J196" s="20"/>
      <c r="K196" s="15"/>
      <c r="L196" s="15"/>
      <c r="M196" s="15"/>
      <c r="N196" s="15"/>
      <c r="O196" s="15"/>
      <c r="P196" s="15"/>
      <c r="Q196" s="15"/>
    </row>
    <row r="197" spans="1:17" ht="13.8" thickBot="1">
      <c r="A197" s="267"/>
      <c r="B197" s="16" t="s">
        <v>16</v>
      </c>
      <c r="C197" s="17"/>
      <c r="D197" s="17"/>
      <c r="E197" s="17"/>
      <c r="F197" s="17"/>
      <c r="G197" s="17"/>
      <c r="H197" s="52" t="s">
        <v>38</v>
      </c>
      <c r="I197" s="17"/>
      <c r="J197" s="20"/>
      <c r="K197" s="15"/>
      <c r="L197" s="15"/>
      <c r="M197" s="15"/>
      <c r="N197" s="15"/>
      <c r="O197" s="15"/>
      <c r="P197" s="15"/>
      <c r="Q197" s="15"/>
    </row>
    <row r="198" spans="1:17" ht="13.8" thickTop="1">
      <c r="A198" s="265">
        <v>46096</v>
      </c>
      <c r="B198" s="16" t="s">
        <v>16</v>
      </c>
      <c r="C198" s="17"/>
      <c r="D198" s="17"/>
      <c r="E198" s="17"/>
      <c r="F198" s="17"/>
      <c r="G198" s="17"/>
      <c r="H198" s="52" t="s">
        <v>17</v>
      </c>
      <c r="I198" s="17"/>
      <c r="J198" s="20"/>
      <c r="K198" s="15"/>
      <c r="L198" s="15"/>
      <c r="M198" s="15"/>
      <c r="N198" s="15"/>
      <c r="O198" s="15"/>
      <c r="P198" s="15"/>
      <c r="Q198" s="15"/>
    </row>
    <row r="199" spans="1:17" ht="13.2">
      <c r="A199" s="266"/>
      <c r="B199" s="16" t="s">
        <v>16</v>
      </c>
      <c r="C199" s="17"/>
      <c r="D199" s="17"/>
      <c r="E199" s="17"/>
      <c r="F199" s="17"/>
      <c r="G199" s="295"/>
      <c r="H199" s="52" t="s">
        <v>22</v>
      </c>
      <c r="I199" s="17"/>
      <c r="J199" s="20"/>
      <c r="K199" s="15"/>
      <c r="L199" s="15"/>
      <c r="M199" s="15"/>
      <c r="N199" s="15"/>
      <c r="O199" s="15"/>
      <c r="P199" s="15"/>
      <c r="Q199" s="15"/>
    </row>
    <row r="200" spans="1:17" ht="13.2">
      <c r="A200" s="266"/>
      <c r="B200" s="16" t="s">
        <v>16</v>
      </c>
      <c r="C200" s="17"/>
      <c r="D200" s="17"/>
      <c r="E200" s="17"/>
      <c r="F200" s="17"/>
      <c r="G200" s="295"/>
      <c r="H200" s="53" t="s">
        <v>24</v>
      </c>
      <c r="I200" s="17"/>
      <c r="J200" s="17"/>
      <c r="K200" s="22"/>
      <c r="L200" s="22"/>
      <c r="M200" s="22"/>
      <c r="N200" s="22"/>
      <c r="O200" s="22"/>
      <c r="P200" s="22"/>
      <c r="Q200" s="22"/>
    </row>
    <row r="201" spans="1:17" ht="13.2">
      <c r="A201" s="266"/>
      <c r="B201" s="16" t="s">
        <v>16</v>
      </c>
      <c r="C201" s="17"/>
      <c r="D201" s="17"/>
      <c r="E201" s="17"/>
      <c r="F201" s="17"/>
      <c r="G201" s="17"/>
      <c r="H201" s="52" t="s">
        <v>25</v>
      </c>
      <c r="I201" s="17"/>
      <c r="J201" s="20"/>
      <c r="K201" s="15"/>
      <c r="L201" s="15"/>
      <c r="M201" s="15"/>
      <c r="N201" s="15"/>
      <c r="O201" s="15"/>
      <c r="P201" s="15"/>
      <c r="Q201" s="15"/>
    </row>
    <row r="202" spans="1:17" ht="13.2">
      <c r="A202" s="266"/>
      <c r="B202" s="16" t="s">
        <v>16</v>
      </c>
      <c r="C202" s="17"/>
      <c r="D202" s="17"/>
      <c r="E202" s="17"/>
      <c r="F202" s="17"/>
      <c r="G202" s="17"/>
      <c r="H202" s="52" t="s">
        <v>26</v>
      </c>
      <c r="I202" s="17"/>
      <c r="J202" s="20"/>
      <c r="K202" s="15"/>
      <c r="L202" s="15"/>
      <c r="M202" s="15"/>
      <c r="N202" s="15"/>
      <c r="O202" s="15"/>
      <c r="P202" s="15"/>
      <c r="Q202" s="15"/>
    </row>
    <row r="203" spans="1:17" ht="13.2">
      <c r="A203" s="266"/>
      <c r="B203" s="16" t="s">
        <v>16</v>
      </c>
      <c r="C203" s="17"/>
      <c r="D203" s="17"/>
      <c r="E203" s="17"/>
      <c r="F203" s="17"/>
      <c r="G203" s="17"/>
      <c r="H203" s="52" t="s">
        <v>27</v>
      </c>
      <c r="I203" s="17"/>
      <c r="J203" s="20"/>
      <c r="K203" s="15"/>
      <c r="L203" s="15"/>
      <c r="M203" s="15"/>
      <c r="N203" s="15"/>
      <c r="O203" s="15"/>
      <c r="P203" s="15"/>
      <c r="Q203" s="15"/>
    </row>
    <row r="204" spans="1:17" ht="13.2">
      <c r="A204" s="266"/>
      <c r="B204" s="16" t="s">
        <v>16</v>
      </c>
      <c r="C204" s="17"/>
      <c r="D204" s="17"/>
      <c r="E204" s="17"/>
      <c r="F204" s="17"/>
      <c r="G204" s="17"/>
      <c r="H204" s="52" t="s">
        <v>28</v>
      </c>
      <c r="I204" s="17"/>
      <c r="J204" s="20"/>
      <c r="K204" s="15"/>
      <c r="L204" s="15"/>
      <c r="M204" s="15"/>
      <c r="N204" s="15"/>
      <c r="O204" s="15"/>
      <c r="P204" s="15"/>
      <c r="Q204" s="15"/>
    </row>
    <row r="205" spans="1:17" ht="13.2">
      <c r="A205" s="266"/>
      <c r="B205" s="16" t="s">
        <v>16</v>
      </c>
      <c r="C205" s="17"/>
      <c r="D205" s="17"/>
      <c r="E205" s="17"/>
      <c r="F205" s="17"/>
      <c r="G205" s="17"/>
      <c r="H205" s="52" t="s">
        <v>29</v>
      </c>
      <c r="I205" s="17"/>
      <c r="J205" s="20"/>
      <c r="K205" s="15"/>
      <c r="L205" s="15"/>
      <c r="M205" s="15"/>
      <c r="N205" s="15"/>
      <c r="O205" s="15"/>
      <c r="P205" s="15"/>
      <c r="Q205" s="15"/>
    </row>
    <row r="206" spans="1:17" ht="13.2">
      <c r="A206" s="266"/>
      <c r="B206" s="16" t="s">
        <v>16</v>
      </c>
      <c r="C206" s="17"/>
      <c r="D206" s="17"/>
      <c r="E206" s="17"/>
      <c r="F206" s="17"/>
      <c r="G206" s="17"/>
      <c r="H206" s="52" t="s">
        <v>30</v>
      </c>
      <c r="I206" s="17"/>
      <c r="J206" s="20"/>
      <c r="K206" s="15"/>
      <c r="L206" s="15"/>
      <c r="M206" s="15"/>
      <c r="N206" s="15"/>
      <c r="O206" s="15"/>
      <c r="P206" s="15"/>
      <c r="Q206" s="15"/>
    </row>
    <row r="207" spans="1:17" ht="52.8">
      <c r="A207" s="266"/>
      <c r="B207" s="16" t="s">
        <v>16</v>
      </c>
      <c r="C207" s="17" t="s">
        <v>75</v>
      </c>
      <c r="D207" s="17" t="s">
        <v>31</v>
      </c>
      <c r="E207" s="17"/>
      <c r="F207" s="16"/>
      <c r="G207" s="17" t="s">
        <v>2513</v>
      </c>
      <c r="H207" s="53" t="s">
        <v>34</v>
      </c>
      <c r="I207" s="17"/>
      <c r="J207" s="17"/>
      <c r="K207" s="22"/>
      <c r="L207" s="22"/>
      <c r="M207" s="22"/>
      <c r="N207" s="22"/>
      <c r="O207" s="22"/>
      <c r="P207" s="22"/>
      <c r="Q207" s="22"/>
    </row>
    <row r="208" spans="1:17" ht="26.4">
      <c r="A208" s="266"/>
      <c r="B208" s="16" t="s">
        <v>16</v>
      </c>
      <c r="C208" s="17" t="s">
        <v>18</v>
      </c>
      <c r="D208" s="17" t="s">
        <v>19</v>
      </c>
      <c r="E208" s="17"/>
      <c r="F208" s="17"/>
      <c r="G208" s="17" t="s">
        <v>2514</v>
      </c>
      <c r="H208" s="52" t="s">
        <v>35</v>
      </c>
      <c r="I208" s="17" t="s">
        <v>23</v>
      </c>
      <c r="J208" s="20"/>
      <c r="K208" s="15"/>
      <c r="L208" s="15"/>
      <c r="M208" s="15"/>
      <c r="N208" s="15"/>
      <c r="O208" s="15"/>
      <c r="P208" s="15"/>
      <c r="Q208" s="15"/>
    </row>
    <row r="209" spans="1:17" ht="52.8">
      <c r="A209" s="266"/>
      <c r="B209" s="16" t="s">
        <v>16</v>
      </c>
      <c r="C209" s="17" t="s">
        <v>18</v>
      </c>
      <c r="D209" s="17" t="s">
        <v>19</v>
      </c>
      <c r="E209" s="17"/>
      <c r="F209" s="17"/>
      <c r="G209" s="17" t="s">
        <v>2515</v>
      </c>
      <c r="H209" s="52" t="s">
        <v>36</v>
      </c>
      <c r="I209" s="17"/>
      <c r="J209" s="20"/>
      <c r="K209" s="15"/>
      <c r="L209" s="15"/>
      <c r="M209" s="15"/>
      <c r="N209" s="15"/>
      <c r="O209" s="15"/>
      <c r="P209" s="15"/>
      <c r="Q209" s="15"/>
    </row>
    <row r="210" spans="1:17" ht="26.4">
      <c r="A210" s="266"/>
      <c r="B210" s="16" t="s">
        <v>16</v>
      </c>
      <c r="C210" s="17" t="s">
        <v>18</v>
      </c>
      <c r="D210" s="17" t="s">
        <v>31</v>
      </c>
      <c r="E210" s="58" t="s">
        <v>2516</v>
      </c>
      <c r="F210" s="17"/>
      <c r="G210" s="17" t="s">
        <v>2517</v>
      </c>
      <c r="H210" s="52" t="s">
        <v>37</v>
      </c>
      <c r="I210" s="17"/>
      <c r="J210" s="20"/>
      <c r="K210" s="15"/>
      <c r="L210" s="15"/>
      <c r="M210" s="15"/>
      <c r="N210" s="15"/>
      <c r="O210" s="15"/>
      <c r="P210" s="15"/>
      <c r="Q210" s="15"/>
    </row>
    <row r="211" spans="1:17" ht="40.200000000000003" thickBot="1">
      <c r="A211" s="267"/>
      <c r="B211" s="16" t="s">
        <v>16</v>
      </c>
      <c r="C211" s="17" t="s">
        <v>18</v>
      </c>
      <c r="D211" s="17" t="s">
        <v>31</v>
      </c>
      <c r="E211" s="17"/>
      <c r="F211" s="17"/>
      <c r="G211" s="17" t="s">
        <v>2518</v>
      </c>
      <c r="H211" s="52" t="s">
        <v>38</v>
      </c>
      <c r="I211" s="17"/>
      <c r="J211" s="20"/>
      <c r="K211" s="15"/>
      <c r="L211" s="15"/>
      <c r="M211" s="15"/>
      <c r="N211" s="15"/>
      <c r="O211" s="15"/>
      <c r="P211" s="15"/>
      <c r="Q211" s="15"/>
    </row>
    <row r="212" spans="1:17" ht="17.25" customHeight="1" thickTop="1">
      <c r="A212" s="265">
        <v>46097</v>
      </c>
      <c r="B212" s="16" t="s">
        <v>78</v>
      </c>
      <c r="C212" s="17"/>
      <c r="D212" s="17"/>
      <c r="E212" s="17"/>
      <c r="F212" s="17"/>
      <c r="G212" s="17"/>
      <c r="H212" s="52" t="s">
        <v>17</v>
      </c>
      <c r="I212" s="17"/>
      <c r="J212" s="20"/>
      <c r="K212" s="15"/>
      <c r="L212" s="15"/>
      <c r="M212" s="15"/>
      <c r="N212" s="15"/>
      <c r="O212" s="15"/>
      <c r="P212" s="15"/>
      <c r="Q212" s="15"/>
    </row>
    <row r="213" spans="1:17" ht="13.2">
      <c r="A213" s="266"/>
      <c r="B213" s="16" t="s">
        <v>78</v>
      </c>
      <c r="C213" s="17"/>
      <c r="D213" s="17"/>
      <c r="E213" s="17"/>
      <c r="F213" s="17"/>
      <c r="G213" s="17"/>
      <c r="H213" s="52" t="s">
        <v>22</v>
      </c>
      <c r="I213" s="17"/>
      <c r="J213" s="20"/>
      <c r="K213" s="15"/>
      <c r="L213" s="15"/>
      <c r="M213" s="15"/>
      <c r="N213" s="15"/>
      <c r="O213" s="15"/>
      <c r="P213" s="15"/>
      <c r="Q213" s="15"/>
    </row>
    <row r="214" spans="1:17" ht="13.2">
      <c r="A214" s="266"/>
      <c r="B214" s="16" t="s">
        <v>78</v>
      </c>
      <c r="C214" s="17"/>
      <c r="D214" s="17"/>
      <c r="E214" s="17"/>
      <c r="F214" s="17"/>
      <c r="G214" s="17"/>
      <c r="H214" s="52" t="s">
        <v>24</v>
      </c>
      <c r="I214" s="17"/>
      <c r="J214" s="20"/>
      <c r="K214" s="15"/>
      <c r="L214" s="15"/>
      <c r="M214" s="15"/>
      <c r="N214" s="15"/>
      <c r="O214" s="15"/>
      <c r="P214" s="15"/>
      <c r="Q214" s="15"/>
    </row>
    <row r="215" spans="1:17" ht="13.2">
      <c r="A215" s="266"/>
      <c r="B215" s="16" t="s">
        <v>78</v>
      </c>
      <c r="C215" s="17"/>
      <c r="D215" s="17"/>
      <c r="E215" s="17"/>
      <c r="F215" s="17"/>
      <c r="G215" s="17"/>
      <c r="H215" s="52" t="s">
        <v>25</v>
      </c>
      <c r="I215" s="17"/>
      <c r="J215" s="20"/>
      <c r="K215" s="15"/>
      <c r="L215" s="15"/>
      <c r="M215" s="15"/>
      <c r="N215" s="15"/>
      <c r="O215" s="15"/>
      <c r="P215" s="15"/>
      <c r="Q215" s="15"/>
    </row>
    <row r="216" spans="1:17" ht="13.2">
      <c r="A216" s="266"/>
      <c r="B216" s="16" t="s">
        <v>78</v>
      </c>
      <c r="C216" s="17"/>
      <c r="D216" s="17"/>
      <c r="E216" s="17"/>
      <c r="F216" s="17"/>
      <c r="G216" s="17"/>
      <c r="H216" s="52" t="s">
        <v>26</v>
      </c>
      <c r="I216" s="17"/>
      <c r="J216" s="20"/>
      <c r="K216" s="15"/>
      <c r="L216" s="15"/>
      <c r="M216" s="15"/>
      <c r="N216" s="15"/>
      <c r="O216" s="15"/>
      <c r="P216" s="15"/>
      <c r="Q216" s="15"/>
    </row>
    <row r="217" spans="1:17" ht="13.8">
      <c r="A217" s="266"/>
      <c r="B217" s="16" t="s">
        <v>78</v>
      </c>
      <c r="C217" s="17"/>
      <c r="D217" s="17"/>
      <c r="E217" s="291"/>
      <c r="F217" s="17"/>
      <c r="G217" s="17"/>
      <c r="H217" s="52" t="s">
        <v>27</v>
      </c>
      <c r="I217" s="17"/>
      <c r="J217" s="20"/>
      <c r="K217" s="15"/>
      <c r="L217" s="15"/>
      <c r="M217" s="15"/>
      <c r="N217" s="15"/>
      <c r="O217" s="15"/>
      <c r="P217" s="15"/>
      <c r="Q217" s="15"/>
    </row>
    <row r="218" spans="1:17" ht="13.2">
      <c r="A218" s="266"/>
      <c r="B218" s="16" t="s">
        <v>51</v>
      </c>
      <c r="C218" s="17"/>
      <c r="D218" s="17"/>
      <c r="E218" s="17"/>
      <c r="F218" s="17"/>
      <c r="G218" s="17"/>
      <c r="H218" s="52" t="s">
        <v>28</v>
      </c>
      <c r="I218" s="17"/>
      <c r="J218" s="20"/>
      <c r="K218" s="15"/>
      <c r="L218" s="15"/>
      <c r="M218" s="15"/>
      <c r="N218" s="15"/>
      <c r="O218" s="15"/>
      <c r="P218" s="15"/>
      <c r="Q218" s="15"/>
    </row>
    <row r="219" spans="1:17" ht="15.75" customHeight="1">
      <c r="A219" s="266"/>
      <c r="B219" s="16" t="s">
        <v>78</v>
      </c>
      <c r="C219" s="17"/>
      <c r="D219" s="17"/>
      <c r="E219" s="17"/>
      <c r="F219" s="17"/>
      <c r="G219" s="17"/>
      <c r="H219" s="52" t="s">
        <v>29</v>
      </c>
      <c r="I219" s="17"/>
      <c r="J219" s="20"/>
      <c r="K219" s="15"/>
      <c r="L219" s="15"/>
      <c r="M219" s="15"/>
      <c r="N219" s="15"/>
      <c r="O219" s="15"/>
      <c r="P219" s="15"/>
      <c r="Q219" s="15"/>
    </row>
    <row r="220" spans="1:17" ht="13.2">
      <c r="A220" s="266"/>
      <c r="B220" s="16" t="s">
        <v>78</v>
      </c>
      <c r="C220" s="17"/>
      <c r="D220" s="17"/>
      <c r="E220" s="16"/>
      <c r="F220" s="17"/>
      <c r="G220" s="17"/>
      <c r="H220" s="52" t="s">
        <v>30</v>
      </c>
      <c r="I220" s="17"/>
      <c r="J220" s="20"/>
      <c r="K220" s="15"/>
      <c r="L220" s="15"/>
      <c r="M220" s="15"/>
      <c r="N220" s="15"/>
      <c r="O220" s="15"/>
      <c r="P220" s="15"/>
      <c r="Q220" s="15"/>
    </row>
    <row r="221" spans="1:17" ht="13.2">
      <c r="A221" s="266"/>
      <c r="B221" s="16" t="s">
        <v>78</v>
      </c>
      <c r="C221" s="17"/>
      <c r="D221" s="17"/>
      <c r="E221" s="17"/>
      <c r="F221" s="60"/>
      <c r="G221" s="17"/>
      <c r="H221" s="52" t="s">
        <v>34</v>
      </c>
      <c r="I221" s="17"/>
      <c r="J221" s="20"/>
      <c r="K221" s="15"/>
      <c r="L221" s="15"/>
      <c r="M221" s="15"/>
      <c r="N221" s="15"/>
      <c r="O221" s="15"/>
      <c r="P221" s="15"/>
      <c r="Q221" s="15"/>
    </row>
    <row r="222" spans="1:17" ht="13.2">
      <c r="A222" s="266"/>
      <c r="B222" s="16" t="s">
        <v>78</v>
      </c>
      <c r="C222" s="17"/>
      <c r="D222" s="17"/>
      <c r="E222" s="17"/>
      <c r="F222" s="17"/>
      <c r="G222" s="17"/>
      <c r="H222" s="52" t="s">
        <v>35</v>
      </c>
      <c r="I222" s="17"/>
      <c r="J222" s="20"/>
      <c r="K222" s="15"/>
      <c r="L222" s="15"/>
      <c r="M222" s="15"/>
      <c r="N222" s="15"/>
      <c r="O222" s="15"/>
      <c r="P222" s="15"/>
      <c r="Q222" s="15"/>
    </row>
    <row r="223" spans="1:17" ht="13.2">
      <c r="A223" s="266"/>
      <c r="B223" s="16" t="s">
        <v>78</v>
      </c>
      <c r="C223" s="17"/>
      <c r="D223" s="17"/>
      <c r="E223" s="17"/>
      <c r="F223" s="17"/>
      <c r="G223" s="17"/>
      <c r="H223" s="52" t="s">
        <v>36</v>
      </c>
      <c r="I223" s="17"/>
      <c r="J223" s="20"/>
      <c r="K223" s="15"/>
      <c r="L223" s="15"/>
      <c r="M223" s="15"/>
      <c r="N223" s="15"/>
      <c r="O223" s="15"/>
      <c r="P223" s="15"/>
      <c r="Q223" s="15"/>
    </row>
    <row r="224" spans="1:17" ht="13.2">
      <c r="A224" s="266"/>
      <c r="B224" s="16" t="s">
        <v>78</v>
      </c>
      <c r="C224" s="17"/>
      <c r="D224" s="17"/>
      <c r="E224" s="17"/>
      <c r="F224" s="17"/>
      <c r="G224" s="17"/>
      <c r="H224" s="52" t="s">
        <v>37</v>
      </c>
      <c r="I224" s="17"/>
      <c r="J224" s="20"/>
      <c r="K224" s="15"/>
      <c r="L224" s="15"/>
      <c r="M224" s="15"/>
      <c r="N224" s="15"/>
      <c r="O224" s="15"/>
      <c r="P224" s="15"/>
      <c r="Q224" s="15"/>
    </row>
    <row r="225" spans="1:17" ht="13.8" thickBot="1">
      <c r="A225" s="267"/>
      <c r="B225" s="16" t="s">
        <v>78</v>
      </c>
      <c r="C225" s="17"/>
      <c r="D225" s="17"/>
      <c r="E225" s="17"/>
      <c r="F225" s="17"/>
      <c r="G225" s="17"/>
      <c r="H225" s="52" t="s">
        <v>38</v>
      </c>
      <c r="I225" s="17"/>
      <c r="J225" s="20"/>
      <c r="K225" s="15"/>
      <c r="L225" s="15"/>
      <c r="M225" s="15"/>
      <c r="N225" s="15"/>
      <c r="O225" s="15"/>
      <c r="P225" s="15"/>
      <c r="Q225" s="15"/>
    </row>
    <row r="226" spans="1:17" ht="13.8" thickTop="1">
      <c r="A226" s="265">
        <v>46098</v>
      </c>
      <c r="B226" s="16" t="s">
        <v>78</v>
      </c>
      <c r="C226" s="17"/>
      <c r="D226" s="17"/>
      <c r="E226" s="17"/>
      <c r="F226" s="17"/>
      <c r="G226" s="17"/>
      <c r="H226" s="52" t="s">
        <v>17</v>
      </c>
      <c r="I226" s="17"/>
      <c r="J226" s="20"/>
      <c r="K226" s="15"/>
      <c r="L226" s="15"/>
      <c r="M226" s="15"/>
      <c r="N226" s="15"/>
      <c r="O226" s="15"/>
      <c r="P226" s="15"/>
      <c r="Q226" s="15"/>
    </row>
    <row r="227" spans="1:17" ht="13.2">
      <c r="A227" s="266"/>
      <c r="B227" s="16" t="s">
        <v>78</v>
      </c>
      <c r="C227" s="17"/>
      <c r="D227" s="17"/>
      <c r="E227" s="17"/>
      <c r="F227" s="17"/>
      <c r="G227" s="17"/>
      <c r="H227" s="52" t="s">
        <v>22</v>
      </c>
      <c r="I227" s="17"/>
      <c r="J227" s="20"/>
      <c r="K227" s="15"/>
      <c r="L227" s="15"/>
      <c r="M227" s="15"/>
      <c r="N227" s="15"/>
      <c r="O227" s="15"/>
      <c r="P227" s="15"/>
      <c r="Q227" s="15"/>
    </row>
    <row r="228" spans="1:17" ht="13.2">
      <c r="A228" s="266"/>
      <c r="B228" s="16" t="s">
        <v>78</v>
      </c>
      <c r="C228" s="17"/>
      <c r="D228" s="17"/>
      <c r="E228" s="17"/>
      <c r="F228" s="17"/>
      <c r="G228" s="17"/>
      <c r="H228" s="52" t="s">
        <v>24</v>
      </c>
      <c r="I228" s="17"/>
      <c r="J228" s="20"/>
      <c r="K228" s="15"/>
      <c r="L228" s="15"/>
      <c r="M228" s="15"/>
      <c r="N228" s="15"/>
      <c r="O228" s="15"/>
      <c r="P228" s="15"/>
      <c r="Q228" s="15"/>
    </row>
    <row r="229" spans="1:17" ht="13.2">
      <c r="A229" s="266"/>
      <c r="B229" s="16" t="s">
        <v>78</v>
      </c>
      <c r="C229" s="17"/>
      <c r="D229" s="17"/>
      <c r="E229" s="17"/>
      <c r="F229" s="17"/>
      <c r="G229" s="17"/>
      <c r="H229" s="52" t="s">
        <v>25</v>
      </c>
      <c r="I229" s="17"/>
      <c r="J229" s="20"/>
      <c r="K229" s="15"/>
      <c r="L229" s="15"/>
      <c r="M229" s="15"/>
      <c r="N229" s="15"/>
      <c r="O229" s="15"/>
      <c r="P229" s="15"/>
      <c r="Q229" s="15"/>
    </row>
    <row r="230" spans="1:17" ht="13.2">
      <c r="A230" s="266"/>
      <c r="B230" s="16" t="s">
        <v>78</v>
      </c>
      <c r="C230" s="17"/>
      <c r="D230" s="17"/>
      <c r="E230" s="17"/>
      <c r="F230" s="17"/>
      <c r="G230" s="17"/>
      <c r="H230" s="52" t="s">
        <v>26</v>
      </c>
      <c r="I230" s="17"/>
      <c r="J230" s="20"/>
      <c r="K230" s="15"/>
      <c r="L230" s="15"/>
      <c r="M230" s="15"/>
      <c r="N230" s="15"/>
      <c r="O230" s="15"/>
      <c r="P230" s="15"/>
      <c r="Q230" s="15"/>
    </row>
    <row r="231" spans="1:17" ht="13.2">
      <c r="A231" s="266"/>
      <c r="B231" s="16" t="s">
        <v>78</v>
      </c>
      <c r="C231" s="17"/>
      <c r="D231" s="17"/>
      <c r="E231" s="17"/>
      <c r="F231" s="17"/>
      <c r="G231" s="17"/>
      <c r="H231" s="52" t="s">
        <v>27</v>
      </c>
      <c r="I231" s="17"/>
      <c r="J231" s="20"/>
      <c r="K231" s="15"/>
      <c r="L231" s="15"/>
      <c r="M231" s="15"/>
      <c r="N231" s="15"/>
      <c r="O231" s="15"/>
      <c r="P231" s="15"/>
      <c r="Q231" s="15"/>
    </row>
    <row r="232" spans="1:17" ht="13.2">
      <c r="A232" s="266"/>
      <c r="B232" s="16" t="s">
        <v>78</v>
      </c>
      <c r="C232" s="17"/>
      <c r="D232" s="17"/>
      <c r="E232" s="17"/>
      <c r="F232" s="17"/>
      <c r="G232" s="17"/>
      <c r="H232" s="52" t="s">
        <v>28</v>
      </c>
      <c r="I232" s="17"/>
      <c r="J232" s="20"/>
      <c r="K232" s="15"/>
      <c r="L232" s="15"/>
      <c r="M232" s="15"/>
      <c r="N232" s="15"/>
      <c r="O232" s="15"/>
      <c r="P232" s="15"/>
      <c r="Q232" s="15"/>
    </row>
    <row r="233" spans="1:17" ht="13.2">
      <c r="A233" s="266"/>
      <c r="B233" s="16" t="s">
        <v>78</v>
      </c>
      <c r="C233" s="17"/>
      <c r="D233" s="17"/>
      <c r="E233" s="17"/>
      <c r="F233" s="17"/>
      <c r="G233" s="17"/>
      <c r="H233" s="52" t="s">
        <v>29</v>
      </c>
      <c r="I233" s="17"/>
      <c r="J233" s="20"/>
      <c r="K233" s="15"/>
      <c r="L233" s="15"/>
      <c r="M233" s="15"/>
      <c r="N233" s="15"/>
      <c r="O233" s="15"/>
      <c r="P233" s="15"/>
      <c r="Q233" s="15"/>
    </row>
    <row r="234" spans="1:17" ht="13.5" customHeight="1">
      <c r="A234" s="266"/>
      <c r="B234" s="16" t="s">
        <v>78</v>
      </c>
      <c r="C234" s="17"/>
      <c r="D234" s="17"/>
      <c r="E234" s="17"/>
      <c r="F234" s="17"/>
      <c r="G234" s="17"/>
      <c r="H234" s="52" t="s">
        <v>30</v>
      </c>
      <c r="I234" s="17"/>
      <c r="J234" s="20"/>
      <c r="K234" s="15"/>
      <c r="L234" s="15"/>
      <c r="M234" s="15"/>
      <c r="N234" s="15"/>
      <c r="O234" s="15"/>
      <c r="P234" s="15"/>
      <c r="Q234" s="15"/>
    </row>
    <row r="235" spans="1:17" ht="13.2">
      <c r="A235" s="266"/>
      <c r="B235" s="16" t="s">
        <v>78</v>
      </c>
      <c r="C235" s="17"/>
      <c r="D235" s="17"/>
      <c r="E235" s="17"/>
      <c r="F235" s="17"/>
      <c r="G235" s="17"/>
      <c r="H235" s="52" t="s">
        <v>34</v>
      </c>
      <c r="I235" s="17"/>
      <c r="J235" s="20"/>
      <c r="K235" s="15"/>
      <c r="L235" s="15"/>
      <c r="M235" s="15"/>
      <c r="N235" s="15"/>
      <c r="O235" s="15"/>
      <c r="P235" s="15"/>
      <c r="Q235" s="15"/>
    </row>
    <row r="236" spans="1:17" ht="13.2">
      <c r="A236" s="266"/>
      <c r="B236" s="16" t="s">
        <v>78</v>
      </c>
      <c r="C236" s="17"/>
      <c r="D236" s="17"/>
      <c r="E236" s="17"/>
      <c r="F236" s="17"/>
      <c r="G236" s="17"/>
      <c r="H236" s="52" t="s">
        <v>35</v>
      </c>
      <c r="I236" s="17"/>
      <c r="J236" s="20"/>
      <c r="K236" s="15"/>
      <c r="L236" s="15"/>
      <c r="M236" s="15"/>
      <c r="N236" s="15"/>
      <c r="O236" s="15"/>
      <c r="P236" s="15"/>
      <c r="Q236" s="15"/>
    </row>
    <row r="237" spans="1:17" ht="15" customHeight="1">
      <c r="A237" s="266"/>
      <c r="B237" s="16" t="s">
        <v>78</v>
      </c>
      <c r="C237" s="17"/>
      <c r="D237" s="17"/>
      <c r="E237" s="17"/>
      <c r="F237" s="17"/>
      <c r="G237" s="17"/>
      <c r="H237" s="52" t="s">
        <v>36</v>
      </c>
      <c r="I237" s="17"/>
      <c r="J237" s="20"/>
      <c r="K237" s="15"/>
      <c r="L237" s="15"/>
      <c r="M237" s="15"/>
      <c r="N237" s="15"/>
      <c r="O237" s="15"/>
      <c r="P237" s="15"/>
      <c r="Q237" s="15"/>
    </row>
    <row r="238" spans="1:17" ht="13.2">
      <c r="A238" s="266"/>
      <c r="B238" s="16" t="s">
        <v>78</v>
      </c>
      <c r="C238" s="17"/>
      <c r="D238" s="17"/>
      <c r="E238" s="17"/>
      <c r="F238" s="17"/>
      <c r="G238" s="17"/>
      <c r="H238" s="52" t="s">
        <v>37</v>
      </c>
      <c r="I238" s="17"/>
      <c r="J238" s="20"/>
      <c r="K238" s="15"/>
      <c r="L238" s="15"/>
      <c r="M238" s="15"/>
      <c r="N238" s="15"/>
      <c r="O238" s="15"/>
      <c r="P238" s="15"/>
      <c r="Q238" s="15"/>
    </row>
    <row r="239" spans="1:17" ht="13.8" thickBot="1">
      <c r="A239" s="267"/>
      <c r="B239" s="16" t="s">
        <v>78</v>
      </c>
      <c r="C239" s="17"/>
      <c r="D239" s="17"/>
      <c r="E239" s="17"/>
      <c r="F239" s="17"/>
      <c r="G239" s="17"/>
      <c r="H239" s="52" t="s">
        <v>38</v>
      </c>
      <c r="I239" s="17"/>
      <c r="J239" s="20"/>
      <c r="K239" s="15"/>
      <c r="L239" s="15"/>
      <c r="M239" s="15"/>
      <c r="N239" s="15"/>
      <c r="O239" s="15"/>
      <c r="P239" s="15"/>
      <c r="Q239" s="15"/>
    </row>
    <row r="240" spans="1:17" ht="13.8" thickTop="1">
      <c r="A240" s="265">
        <v>46099</v>
      </c>
      <c r="B240" s="16" t="s">
        <v>78</v>
      </c>
      <c r="C240" s="17"/>
      <c r="D240" s="17"/>
      <c r="E240" s="17"/>
      <c r="F240" s="17"/>
      <c r="G240" s="17"/>
      <c r="H240" s="52" t="s">
        <v>17</v>
      </c>
      <c r="I240" s="17"/>
      <c r="J240" s="20"/>
      <c r="K240" s="15"/>
      <c r="L240" s="15"/>
      <c r="M240" s="15"/>
      <c r="N240" s="15"/>
      <c r="O240" s="15"/>
      <c r="P240" s="15"/>
      <c r="Q240" s="15"/>
    </row>
    <row r="241" spans="1:17" ht="13.2">
      <c r="A241" s="266"/>
      <c r="B241" s="16" t="s">
        <v>78</v>
      </c>
      <c r="C241" s="17"/>
      <c r="D241" s="17"/>
      <c r="E241" s="17"/>
      <c r="F241" s="17"/>
      <c r="G241" s="17"/>
      <c r="H241" s="52" t="s">
        <v>22</v>
      </c>
      <c r="I241" s="17"/>
      <c r="J241" s="20"/>
      <c r="K241" s="15"/>
      <c r="L241" s="15"/>
      <c r="M241" s="15"/>
      <c r="N241" s="15"/>
      <c r="O241" s="15"/>
      <c r="P241" s="15"/>
      <c r="Q241" s="15"/>
    </row>
    <row r="242" spans="1:17" ht="13.2">
      <c r="A242" s="266"/>
      <c r="B242" s="16" t="s">
        <v>78</v>
      </c>
      <c r="C242" s="17"/>
      <c r="D242" s="17"/>
      <c r="E242" s="58"/>
      <c r="F242" s="17"/>
      <c r="G242" s="17"/>
      <c r="H242" s="52" t="s">
        <v>24</v>
      </c>
      <c r="I242" s="17"/>
      <c r="J242" s="20"/>
      <c r="K242" s="15"/>
      <c r="L242" s="15"/>
      <c r="M242" s="15"/>
      <c r="N242" s="15"/>
      <c r="O242" s="15"/>
      <c r="P242" s="15"/>
      <c r="Q242" s="15"/>
    </row>
    <row r="243" spans="1:17" ht="13.2">
      <c r="A243" s="266"/>
      <c r="B243" s="16" t="s">
        <v>78</v>
      </c>
      <c r="C243" s="17"/>
      <c r="D243" s="17"/>
      <c r="E243" s="17"/>
      <c r="F243" s="17"/>
      <c r="G243" s="17"/>
      <c r="H243" s="52" t="s">
        <v>25</v>
      </c>
      <c r="I243" s="17"/>
      <c r="J243" s="20"/>
      <c r="K243" s="15"/>
      <c r="L243" s="15"/>
      <c r="M243" s="15"/>
      <c r="N243" s="15"/>
      <c r="O243" s="15"/>
      <c r="P243" s="15"/>
      <c r="Q243" s="15"/>
    </row>
    <row r="244" spans="1:17" ht="13.2">
      <c r="A244" s="266"/>
      <c r="B244" s="16" t="s">
        <v>78</v>
      </c>
      <c r="C244" s="17"/>
      <c r="D244" s="17"/>
      <c r="E244" s="17"/>
      <c r="F244" s="17"/>
      <c r="G244" s="17"/>
      <c r="H244" s="52" t="s">
        <v>26</v>
      </c>
      <c r="I244" s="17"/>
      <c r="J244" s="20"/>
      <c r="K244" s="15"/>
      <c r="L244" s="15"/>
      <c r="M244" s="15"/>
      <c r="N244" s="15"/>
      <c r="O244" s="15"/>
      <c r="P244" s="15"/>
      <c r="Q244" s="15"/>
    </row>
    <row r="245" spans="1:17" ht="13.2">
      <c r="A245" s="266"/>
      <c r="B245" s="16" t="s">
        <v>78</v>
      </c>
      <c r="C245" s="17"/>
      <c r="D245" s="17"/>
      <c r="E245" s="17"/>
      <c r="F245" s="17"/>
      <c r="G245" s="17"/>
      <c r="H245" s="52" t="s">
        <v>27</v>
      </c>
      <c r="I245" s="17"/>
      <c r="J245" s="20"/>
      <c r="K245" s="15"/>
      <c r="L245" s="15"/>
      <c r="M245" s="15"/>
      <c r="N245" s="15"/>
      <c r="O245" s="15"/>
      <c r="P245" s="15"/>
      <c r="Q245" s="15"/>
    </row>
    <row r="246" spans="1:17" ht="13.2">
      <c r="A246" s="266"/>
      <c r="B246" s="16" t="s">
        <v>78</v>
      </c>
      <c r="C246" s="17"/>
      <c r="D246" s="17"/>
      <c r="E246" s="17"/>
      <c r="F246" s="17"/>
      <c r="G246" s="17"/>
      <c r="H246" s="52" t="s">
        <v>28</v>
      </c>
      <c r="I246" s="17"/>
      <c r="J246" s="20"/>
      <c r="K246" s="15"/>
      <c r="L246" s="15"/>
      <c r="M246" s="15"/>
      <c r="N246" s="15"/>
      <c r="O246" s="15"/>
      <c r="P246" s="15"/>
      <c r="Q246" s="15"/>
    </row>
    <row r="247" spans="1:17" ht="92.4">
      <c r="A247" s="266"/>
      <c r="B247" s="16" t="s">
        <v>16</v>
      </c>
      <c r="C247" s="17" t="s">
        <v>18</v>
      </c>
      <c r="D247" s="17" t="s">
        <v>31</v>
      </c>
      <c r="E247" s="17"/>
      <c r="F247" s="17"/>
      <c r="G247" s="17" t="s">
        <v>2519</v>
      </c>
      <c r="H247" s="52" t="s">
        <v>29</v>
      </c>
      <c r="I247" s="17" t="s">
        <v>23</v>
      </c>
      <c r="J247" s="20"/>
      <c r="K247" s="15"/>
      <c r="L247" s="15"/>
      <c r="M247" s="15"/>
      <c r="N247" s="15"/>
      <c r="O247" s="15"/>
      <c r="P247" s="15"/>
      <c r="Q247" s="15"/>
    </row>
    <row r="248" spans="1:17" ht="13.2">
      <c r="A248" s="266"/>
      <c r="B248" s="16" t="s">
        <v>16</v>
      </c>
      <c r="C248" s="17"/>
      <c r="D248" s="17"/>
      <c r="E248" s="17"/>
      <c r="F248" s="17"/>
      <c r="G248" s="17"/>
      <c r="H248" s="52" t="s">
        <v>30</v>
      </c>
      <c r="I248" s="17"/>
      <c r="J248" s="20"/>
      <c r="K248" s="15"/>
      <c r="L248" s="15"/>
      <c r="M248" s="15"/>
      <c r="N248" s="15"/>
      <c r="O248" s="15"/>
      <c r="P248" s="15"/>
      <c r="Q248" s="15"/>
    </row>
    <row r="249" spans="1:17" ht="13.2">
      <c r="A249" s="266"/>
      <c r="B249" s="16" t="s">
        <v>16</v>
      </c>
      <c r="C249" s="17"/>
      <c r="D249" s="17"/>
      <c r="E249" s="17"/>
      <c r="F249" s="17"/>
      <c r="G249" s="17"/>
      <c r="H249" s="52" t="s">
        <v>34</v>
      </c>
      <c r="I249" s="17"/>
      <c r="J249" s="20"/>
      <c r="K249" s="15"/>
      <c r="L249" s="15"/>
      <c r="M249" s="15"/>
      <c r="N249" s="15"/>
      <c r="O249" s="15"/>
      <c r="P249" s="15"/>
      <c r="Q249" s="15"/>
    </row>
    <row r="250" spans="1:17" ht="26.4">
      <c r="A250" s="266"/>
      <c r="B250" s="16" t="s">
        <v>16</v>
      </c>
      <c r="C250" s="17" t="s">
        <v>18</v>
      </c>
      <c r="D250" s="17" t="s">
        <v>31</v>
      </c>
      <c r="E250" s="17" t="s">
        <v>2520</v>
      </c>
      <c r="F250" s="17"/>
      <c r="G250" s="17" t="s">
        <v>2521</v>
      </c>
      <c r="H250" s="52" t="s">
        <v>35</v>
      </c>
      <c r="I250" s="17" t="s">
        <v>23</v>
      </c>
      <c r="J250" s="20"/>
      <c r="K250" s="15"/>
      <c r="L250" s="15"/>
      <c r="M250" s="15"/>
      <c r="N250" s="15"/>
      <c r="O250" s="15"/>
      <c r="P250" s="15"/>
      <c r="Q250" s="15"/>
    </row>
    <row r="251" spans="1:17" ht="13.2">
      <c r="A251" s="266"/>
      <c r="B251" s="16" t="s">
        <v>16</v>
      </c>
      <c r="C251" s="17"/>
      <c r="D251" s="17"/>
      <c r="E251" s="17"/>
      <c r="F251" s="17"/>
      <c r="G251" s="17"/>
      <c r="H251" s="52" t="s">
        <v>36</v>
      </c>
      <c r="I251" s="17"/>
      <c r="J251" s="20"/>
      <c r="K251" s="15"/>
      <c r="L251" s="15"/>
      <c r="M251" s="15"/>
      <c r="N251" s="15"/>
      <c r="O251" s="15"/>
      <c r="P251" s="15"/>
      <c r="Q251" s="15"/>
    </row>
    <row r="252" spans="1:17" ht="13.2">
      <c r="A252" s="266"/>
      <c r="B252" s="16" t="s">
        <v>16</v>
      </c>
      <c r="C252" s="17"/>
      <c r="D252" s="17"/>
      <c r="E252" s="17"/>
      <c r="F252" s="17"/>
      <c r="G252" s="17"/>
      <c r="H252" s="52" t="s">
        <v>37</v>
      </c>
      <c r="I252" s="17"/>
      <c r="J252" s="20"/>
      <c r="K252" s="15"/>
      <c r="L252" s="15"/>
      <c r="M252" s="15"/>
      <c r="N252" s="15"/>
      <c r="O252" s="15"/>
      <c r="P252" s="15"/>
      <c r="Q252" s="15"/>
    </row>
    <row r="253" spans="1:17" ht="13.8" thickBot="1">
      <c r="A253" s="267"/>
      <c r="B253" s="16" t="s">
        <v>16</v>
      </c>
      <c r="C253" s="17"/>
      <c r="D253" s="17"/>
      <c r="E253" s="17"/>
      <c r="F253" s="17"/>
      <c r="G253" s="17"/>
      <c r="H253" s="52" t="s">
        <v>38</v>
      </c>
      <c r="I253" s="17"/>
      <c r="J253" s="20"/>
      <c r="K253" s="15"/>
      <c r="L253" s="15"/>
      <c r="M253" s="15"/>
      <c r="N253" s="15"/>
      <c r="O253" s="15"/>
      <c r="P253" s="15"/>
      <c r="Q253" s="15"/>
    </row>
    <row r="254" spans="1:17" ht="79.8" thickTop="1">
      <c r="A254" s="265">
        <v>46100</v>
      </c>
      <c r="B254" s="40" t="s">
        <v>51</v>
      </c>
      <c r="C254" s="17" t="s">
        <v>54</v>
      </c>
      <c r="D254" s="17" t="s">
        <v>19</v>
      </c>
      <c r="E254" s="17"/>
      <c r="F254" s="17"/>
      <c r="G254" s="17" t="s">
        <v>2522</v>
      </c>
      <c r="H254" s="52" t="s">
        <v>17</v>
      </c>
      <c r="I254" s="17" t="s">
        <v>62</v>
      </c>
      <c r="J254" s="20"/>
      <c r="K254" s="15"/>
      <c r="L254" s="15"/>
      <c r="M254" s="15"/>
      <c r="N254" s="15"/>
      <c r="O254" s="15"/>
      <c r="P254" s="15"/>
      <c r="Q254" s="15"/>
    </row>
    <row r="255" spans="1:17" ht="92.4">
      <c r="A255" s="266"/>
      <c r="B255" s="40" t="s">
        <v>51</v>
      </c>
      <c r="C255" s="17" t="s">
        <v>54</v>
      </c>
      <c r="D255" s="17" t="s">
        <v>19</v>
      </c>
      <c r="E255" s="17" t="s">
        <v>2523</v>
      </c>
      <c r="F255" s="17"/>
      <c r="G255" s="17" t="s">
        <v>2524</v>
      </c>
      <c r="H255" s="52" t="s">
        <v>22</v>
      </c>
      <c r="I255" s="17" t="s">
        <v>62</v>
      </c>
      <c r="J255" s="20"/>
      <c r="K255" s="15"/>
      <c r="L255" s="15"/>
      <c r="M255" s="15"/>
      <c r="N255" s="15"/>
      <c r="O255" s="15"/>
      <c r="P255" s="15"/>
      <c r="Q255" s="15"/>
    </row>
    <row r="256" spans="1:17" ht="18.75" customHeight="1">
      <c r="A256" s="266"/>
      <c r="B256" s="40" t="s">
        <v>51</v>
      </c>
      <c r="C256" s="17" t="s">
        <v>18</v>
      </c>
      <c r="D256" s="17" t="s">
        <v>19</v>
      </c>
      <c r="E256" s="17" t="s">
        <v>2525</v>
      </c>
      <c r="F256" s="17"/>
      <c r="G256" s="17" t="s">
        <v>2526</v>
      </c>
      <c r="H256" s="52" t="s">
        <v>24</v>
      </c>
      <c r="I256" s="17" t="s">
        <v>23</v>
      </c>
      <c r="J256" s="20"/>
      <c r="K256" s="15"/>
      <c r="L256" s="15"/>
      <c r="M256" s="15"/>
      <c r="N256" s="15"/>
      <c r="O256" s="15"/>
      <c r="P256" s="15"/>
      <c r="Q256" s="15"/>
    </row>
    <row r="257" spans="1:17" ht="13.2">
      <c r="A257" s="266"/>
      <c r="B257" s="40" t="s">
        <v>51</v>
      </c>
      <c r="C257" s="17"/>
      <c r="D257" s="17"/>
      <c r="E257" s="17"/>
      <c r="F257" s="17"/>
      <c r="G257" s="17"/>
      <c r="H257" s="52" t="s">
        <v>25</v>
      </c>
      <c r="I257" s="17"/>
      <c r="J257" s="20"/>
      <c r="K257" s="15"/>
      <c r="L257" s="15"/>
      <c r="M257" s="15"/>
      <c r="N257" s="15"/>
      <c r="O257" s="15"/>
      <c r="P257" s="15"/>
      <c r="Q257" s="15"/>
    </row>
    <row r="258" spans="1:17" ht="13.2">
      <c r="A258" s="266"/>
      <c r="B258" s="40" t="s">
        <v>51</v>
      </c>
      <c r="C258" s="17"/>
      <c r="D258" s="17"/>
      <c r="E258" s="17"/>
      <c r="F258" s="17"/>
      <c r="G258" s="17"/>
      <c r="H258" s="52" t="s">
        <v>26</v>
      </c>
      <c r="I258" s="17"/>
      <c r="J258" s="20"/>
      <c r="K258" s="15"/>
      <c r="L258" s="15"/>
      <c r="M258" s="15"/>
      <c r="N258" s="15"/>
      <c r="O258" s="15"/>
      <c r="P258" s="15"/>
      <c r="Q258" s="15"/>
    </row>
    <row r="259" spans="1:17" ht="13.2">
      <c r="A259" s="266"/>
      <c r="B259" s="40" t="s">
        <v>51</v>
      </c>
      <c r="C259" s="17"/>
      <c r="D259" s="17"/>
      <c r="E259" s="17"/>
      <c r="F259" s="17"/>
      <c r="G259" s="17"/>
      <c r="H259" s="52" t="s">
        <v>27</v>
      </c>
      <c r="I259" s="17"/>
      <c r="J259" s="20"/>
      <c r="K259" s="15"/>
      <c r="L259" s="15"/>
      <c r="M259" s="15"/>
      <c r="N259" s="15"/>
      <c r="O259" s="15"/>
      <c r="P259" s="15"/>
      <c r="Q259" s="15"/>
    </row>
    <row r="260" spans="1:17" ht="16.5" customHeight="1">
      <c r="A260" s="266"/>
      <c r="B260" s="40" t="s">
        <v>51</v>
      </c>
      <c r="C260" s="17" t="s">
        <v>18</v>
      </c>
      <c r="D260" s="17" t="s">
        <v>19</v>
      </c>
      <c r="E260" s="17" t="s">
        <v>2527</v>
      </c>
      <c r="F260" s="17"/>
      <c r="G260" s="17" t="s">
        <v>2528</v>
      </c>
      <c r="H260" s="52" t="s">
        <v>28</v>
      </c>
      <c r="I260" s="17" t="s">
        <v>23</v>
      </c>
      <c r="J260" s="20"/>
      <c r="K260" s="15"/>
      <c r="L260" s="15"/>
      <c r="M260" s="15"/>
      <c r="N260" s="15"/>
      <c r="O260" s="15"/>
      <c r="P260" s="15"/>
      <c r="Q260" s="15"/>
    </row>
    <row r="261" spans="1:17" ht="198">
      <c r="A261" s="266"/>
      <c r="B261" s="40" t="s">
        <v>51</v>
      </c>
      <c r="C261" s="17" t="s">
        <v>154</v>
      </c>
      <c r="D261" s="17" t="s">
        <v>92</v>
      </c>
      <c r="E261" s="17"/>
      <c r="F261" s="296" t="s">
        <v>2529</v>
      </c>
      <c r="G261" s="296" t="s">
        <v>2530</v>
      </c>
      <c r="H261" s="52" t="s">
        <v>29</v>
      </c>
      <c r="I261" s="17" t="s">
        <v>62</v>
      </c>
      <c r="J261" s="20"/>
      <c r="K261" s="15"/>
      <c r="L261" s="15"/>
      <c r="M261" s="15"/>
      <c r="N261" s="15"/>
      <c r="O261" s="15"/>
      <c r="P261" s="15"/>
      <c r="Q261" s="15"/>
    </row>
    <row r="262" spans="1:17" ht="13.2">
      <c r="A262" s="266"/>
      <c r="B262" s="40" t="s">
        <v>51</v>
      </c>
      <c r="C262" s="17"/>
      <c r="D262" s="17"/>
      <c r="E262" s="17"/>
      <c r="F262" s="17"/>
      <c r="G262" s="17"/>
      <c r="H262" s="52" t="s">
        <v>30</v>
      </c>
      <c r="I262" s="17"/>
      <c r="J262" s="20"/>
      <c r="K262" s="15"/>
      <c r="L262" s="15"/>
      <c r="M262" s="15"/>
      <c r="N262" s="15"/>
      <c r="O262" s="15"/>
      <c r="P262" s="15"/>
      <c r="Q262" s="15"/>
    </row>
    <row r="263" spans="1:17" ht="92.4">
      <c r="A263" s="266"/>
      <c r="B263" s="40" t="s">
        <v>51</v>
      </c>
      <c r="C263" s="17" t="s">
        <v>18</v>
      </c>
      <c r="D263" s="17" t="s">
        <v>19</v>
      </c>
      <c r="E263" s="17" t="s">
        <v>2531</v>
      </c>
      <c r="F263" s="41"/>
      <c r="G263" s="74" t="s">
        <v>2532</v>
      </c>
      <c r="H263" s="52" t="s">
        <v>34</v>
      </c>
      <c r="I263" s="17" t="s">
        <v>23</v>
      </c>
      <c r="J263" s="20"/>
      <c r="K263" s="15"/>
      <c r="L263" s="15"/>
      <c r="M263" s="15"/>
      <c r="N263" s="15"/>
      <c r="O263" s="15"/>
      <c r="P263" s="15"/>
      <c r="Q263" s="15"/>
    </row>
    <row r="264" spans="1:17" ht="13.2">
      <c r="A264" s="266"/>
      <c r="B264" s="40" t="s">
        <v>51</v>
      </c>
      <c r="C264" s="17"/>
      <c r="D264" s="17"/>
      <c r="E264" s="17"/>
      <c r="F264" s="17"/>
      <c r="G264" s="17"/>
      <c r="H264" s="52" t="s">
        <v>35</v>
      </c>
      <c r="I264" s="17"/>
      <c r="J264" s="20"/>
      <c r="K264" s="15"/>
      <c r="L264" s="15"/>
      <c r="M264" s="15"/>
      <c r="N264" s="15"/>
      <c r="O264" s="15"/>
      <c r="P264" s="15"/>
      <c r="Q264" s="15"/>
    </row>
    <row r="265" spans="1:17" ht="39.6">
      <c r="A265" s="266"/>
      <c r="B265" s="40" t="s">
        <v>51</v>
      </c>
      <c r="C265" s="17" t="s">
        <v>18</v>
      </c>
      <c r="D265" s="17" t="s">
        <v>19</v>
      </c>
      <c r="E265" s="17" t="s">
        <v>2527</v>
      </c>
      <c r="F265" s="17"/>
      <c r="G265" s="17" t="s">
        <v>2533</v>
      </c>
      <c r="H265" s="52" t="s">
        <v>36</v>
      </c>
      <c r="I265" s="17" t="s">
        <v>23</v>
      </c>
      <c r="J265" s="20"/>
      <c r="K265" s="15"/>
      <c r="L265" s="15"/>
      <c r="M265" s="15"/>
      <c r="N265" s="15"/>
      <c r="O265" s="15"/>
      <c r="P265" s="15"/>
      <c r="Q265" s="15"/>
    </row>
    <row r="266" spans="1:17" ht="79.2">
      <c r="A266" s="266"/>
      <c r="B266" s="40" t="s">
        <v>51</v>
      </c>
      <c r="C266" s="17" t="s">
        <v>18</v>
      </c>
      <c r="D266" s="17" t="s">
        <v>19</v>
      </c>
      <c r="E266" s="17" t="s">
        <v>2534</v>
      </c>
      <c r="F266" s="17"/>
      <c r="G266" s="17" t="s">
        <v>2535</v>
      </c>
      <c r="H266" s="52" t="s">
        <v>37</v>
      </c>
      <c r="I266" s="17" t="s">
        <v>23</v>
      </c>
      <c r="J266" s="20"/>
      <c r="K266" s="15"/>
      <c r="L266" s="15"/>
      <c r="M266" s="15"/>
      <c r="N266" s="15"/>
      <c r="O266" s="15"/>
      <c r="P266" s="15"/>
      <c r="Q266" s="15"/>
    </row>
    <row r="267" spans="1:17" ht="13.8" thickBot="1">
      <c r="A267" s="267"/>
      <c r="B267" s="40" t="s">
        <v>51</v>
      </c>
      <c r="C267" s="17"/>
      <c r="D267" s="17"/>
      <c r="E267" s="17"/>
      <c r="F267" s="17"/>
      <c r="G267" s="17"/>
      <c r="H267" s="52" t="s">
        <v>38</v>
      </c>
      <c r="I267" s="17"/>
      <c r="J267" s="20"/>
      <c r="K267" s="15"/>
      <c r="L267" s="15"/>
      <c r="M267" s="15"/>
      <c r="N267" s="15"/>
      <c r="O267" s="15"/>
      <c r="P267" s="15"/>
      <c r="Q267" s="15"/>
    </row>
    <row r="268" spans="1:17" ht="13.8" thickTop="1">
      <c r="A268" s="265">
        <v>46101</v>
      </c>
      <c r="B268" s="16" t="s">
        <v>16</v>
      </c>
      <c r="C268" s="17"/>
      <c r="D268" s="17"/>
      <c r="E268" s="17"/>
      <c r="F268" s="17"/>
      <c r="G268" s="17"/>
      <c r="H268" s="52" t="s">
        <v>17</v>
      </c>
      <c r="I268" s="17"/>
      <c r="J268" s="20"/>
      <c r="K268" s="15"/>
      <c r="L268" s="15"/>
      <c r="M268" s="15"/>
      <c r="N268" s="15"/>
      <c r="O268" s="15"/>
      <c r="P268" s="15"/>
      <c r="Q268" s="15"/>
    </row>
    <row r="269" spans="1:17" ht="13.2">
      <c r="A269" s="266"/>
      <c r="B269" s="16" t="s">
        <v>16</v>
      </c>
      <c r="C269" s="17"/>
      <c r="D269" s="17"/>
      <c r="E269" s="17"/>
      <c r="F269" s="17"/>
      <c r="G269" s="17"/>
      <c r="H269" s="52" t="s">
        <v>22</v>
      </c>
      <c r="I269" s="17"/>
      <c r="J269" s="20"/>
      <c r="K269" s="15"/>
      <c r="L269" s="15"/>
      <c r="M269" s="15"/>
      <c r="N269" s="15"/>
      <c r="O269" s="15"/>
      <c r="P269" s="15"/>
      <c r="Q269" s="15"/>
    </row>
    <row r="270" spans="1:17" ht="13.2">
      <c r="A270" s="266"/>
      <c r="B270" s="16" t="s">
        <v>16</v>
      </c>
      <c r="C270" s="17"/>
      <c r="D270" s="17"/>
      <c r="E270" s="17"/>
      <c r="F270" s="17"/>
      <c r="G270" s="17"/>
      <c r="H270" s="52" t="s">
        <v>24</v>
      </c>
      <c r="I270" s="17"/>
      <c r="J270" s="20"/>
      <c r="K270" s="15"/>
      <c r="L270" s="15"/>
      <c r="M270" s="15"/>
      <c r="N270" s="15"/>
      <c r="O270" s="15"/>
      <c r="P270" s="15"/>
      <c r="Q270" s="15"/>
    </row>
    <row r="271" spans="1:17" ht="13.2">
      <c r="A271" s="266"/>
      <c r="B271" s="16" t="s">
        <v>16</v>
      </c>
      <c r="C271" s="17"/>
      <c r="D271" s="17"/>
      <c r="E271" s="17"/>
      <c r="F271" s="17"/>
      <c r="G271" s="17"/>
      <c r="H271" s="52" t="s">
        <v>25</v>
      </c>
      <c r="I271" s="17"/>
      <c r="J271" s="20"/>
      <c r="K271" s="15"/>
      <c r="L271" s="15"/>
      <c r="M271" s="15"/>
      <c r="N271" s="15"/>
      <c r="O271" s="15"/>
      <c r="P271" s="15"/>
      <c r="Q271" s="15"/>
    </row>
    <row r="272" spans="1:17" ht="13.5" customHeight="1">
      <c r="A272" s="266"/>
      <c r="B272" s="16" t="s">
        <v>16</v>
      </c>
      <c r="C272" s="17"/>
      <c r="D272" s="17"/>
      <c r="E272" s="17"/>
      <c r="F272" s="17"/>
      <c r="G272" s="17"/>
      <c r="H272" s="52" t="s">
        <v>26</v>
      </c>
      <c r="I272" s="17"/>
      <c r="J272" s="20"/>
      <c r="K272" s="15"/>
      <c r="L272" s="15"/>
      <c r="M272" s="15"/>
      <c r="N272" s="15"/>
      <c r="O272" s="15"/>
      <c r="P272" s="15"/>
      <c r="Q272" s="15"/>
    </row>
    <row r="273" spans="1:17" ht="13.2">
      <c r="A273" s="266"/>
      <c r="B273" s="16" t="s">
        <v>16</v>
      </c>
      <c r="C273" s="17"/>
      <c r="D273" s="17"/>
      <c r="E273" s="17"/>
      <c r="F273" s="17"/>
      <c r="G273" s="17"/>
      <c r="H273" s="52" t="s">
        <v>27</v>
      </c>
      <c r="I273" s="17"/>
      <c r="J273" s="20"/>
      <c r="K273" s="15"/>
      <c r="L273" s="15"/>
      <c r="M273" s="15"/>
      <c r="N273" s="15"/>
      <c r="O273" s="15"/>
      <c r="P273" s="15"/>
      <c r="Q273" s="15"/>
    </row>
    <row r="274" spans="1:17" ht="13.2">
      <c r="A274" s="266"/>
      <c r="B274" s="16" t="s">
        <v>16</v>
      </c>
      <c r="C274" s="17"/>
      <c r="D274" s="17"/>
      <c r="E274" s="17"/>
      <c r="F274" s="17"/>
      <c r="G274" s="17"/>
      <c r="H274" s="52" t="s">
        <v>28</v>
      </c>
      <c r="I274" s="17"/>
      <c r="J274" s="20"/>
      <c r="K274" s="15"/>
      <c r="L274" s="15"/>
      <c r="M274" s="15"/>
      <c r="N274" s="15"/>
      <c r="O274" s="15"/>
      <c r="P274" s="15"/>
      <c r="Q274" s="15"/>
    </row>
    <row r="275" spans="1:17" ht="13.2">
      <c r="A275" s="266"/>
      <c r="B275" s="16" t="s">
        <v>16</v>
      </c>
      <c r="C275" s="17"/>
      <c r="D275" s="17"/>
      <c r="E275" s="17"/>
      <c r="F275" s="17"/>
      <c r="G275" s="17"/>
      <c r="H275" s="52" t="s">
        <v>29</v>
      </c>
      <c r="I275" s="17"/>
      <c r="J275" s="20"/>
      <c r="K275" s="15"/>
      <c r="L275" s="15"/>
      <c r="M275" s="15"/>
      <c r="N275" s="15"/>
      <c r="O275" s="15"/>
      <c r="P275" s="15"/>
      <c r="Q275" s="15"/>
    </row>
    <row r="276" spans="1:17" ht="13.2">
      <c r="A276" s="266"/>
      <c r="B276" s="16" t="s">
        <v>16</v>
      </c>
      <c r="C276" s="17"/>
      <c r="D276" s="17"/>
      <c r="E276" s="17"/>
      <c r="F276" s="17"/>
      <c r="G276" s="17"/>
      <c r="H276" s="52" t="s">
        <v>30</v>
      </c>
      <c r="I276" s="17"/>
      <c r="J276" s="20"/>
      <c r="K276" s="15"/>
      <c r="L276" s="15"/>
      <c r="M276" s="15"/>
      <c r="N276" s="15"/>
      <c r="O276" s="15"/>
      <c r="P276" s="15"/>
      <c r="Q276" s="15"/>
    </row>
    <row r="277" spans="1:17" ht="13.2">
      <c r="A277" s="266"/>
      <c r="B277" s="16" t="s">
        <v>16</v>
      </c>
      <c r="C277" s="17"/>
      <c r="D277" s="17"/>
      <c r="E277" s="17"/>
      <c r="F277" s="17"/>
      <c r="G277" s="17"/>
      <c r="H277" s="52" t="s">
        <v>34</v>
      </c>
      <c r="I277" s="17"/>
      <c r="J277" s="20"/>
      <c r="K277" s="15"/>
      <c r="L277" s="15"/>
      <c r="M277" s="15"/>
      <c r="N277" s="15"/>
      <c r="O277" s="15"/>
      <c r="P277" s="15"/>
      <c r="Q277" s="15"/>
    </row>
    <row r="278" spans="1:17" ht="13.2">
      <c r="A278" s="266"/>
      <c r="B278" s="16" t="s">
        <v>16</v>
      </c>
      <c r="C278" s="17"/>
      <c r="D278" s="17"/>
      <c r="E278" s="17"/>
      <c r="F278" s="17"/>
      <c r="G278" s="17"/>
      <c r="H278" s="52" t="s">
        <v>35</v>
      </c>
      <c r="I278" s="17"/>
      <c r="J278" s="20"/>
      <c r="K278" s="15"/>
      <c r="L278" s="15"/>
      <c r="M278" s="15"/>
      <c r="N278" s="15"/>
      <c r="O278" s="15"/>
      <c r="P278" s="15"/>
      <c r="Q278" s="15"/>
    </row>
    <row r="279" spans="1:17" ht="13.2">
      <c r="A279" s="266"/>
      <c r="B279" s="16" t="s">
        <v>16</v>
      </c>
      <c r="C279" s="17"/>
      <c r="D279" s="17"/>
      <c r="E279" s="17"/>
      <c r="F279" s="17"/>
      <c r="G279" s="17"/>
      <c r="H279" s="52" t="s">
        <v>36</v>
      </c>
      <c r="I279" s="17"/>
      <c r="J279" s="20"/>
      <c r="K279" s="15"/>
      <c r="L279" s="15"/>
      <c r="M279" s="15"/>
      <c r="N279" s="15"/>
      <c r="O279" s="15"/>
      <c r="P279" s="15"/>
      <c r="Q279" s="15"/>
    </row>
    <row r="280" spans="1:17" ht="13.2">
      <c r="A280" s="266"/>
      <c r="B280" s="16" t="s">
        <v>16</v>
      </c>
      <c r="C280" s="17"/>
      <c r="D280" s="17"/>
      <c r="E280" s="17"/>
      <c r="F280" s="17"/>
      <c r="G280" s="17"/>
      <c r="H280" s="52" t="s">
        <v>37</v>
      </c>
      <c r="I280" s="17"/>
      <c r="J280" s="20"/>
      <c r="K280" s="15"/>
      <c r="L280" s="15"/>
      <c r="M280" s="15"/>
      <c r="N280" s="15"/>
      <c r="O280" s="15"/>
      <c r="P280" s="15"/>
      <c r="Q280" s="15"/>
    </row>
    <row r="281" spans="1:17" ht="13.8" thickBot="1">
      <c r="A281" s="267"/>
      <c r="B281" s="16" t="s">
        <v>16</v>
      </c>
      <c r="C281" s="17"/>
      <c r="D281" s="17"/>
      <c r="E281" s="17"/>
      <c r="F281" s="17"/>
      <c r="G281" s="17"/>
      <c r="H281" s="52" t="s">
        <v>38</v>
      </c>
      <c r="I281" s="17"/>
      <c r="J281" s="20"/>
      <c r="K281" s="15"/>
      <c r="L281" s="15"/>
      <c r="M281" s="15"/>
      <c r="N281" s="15"/>
      <c r="O281" s="15"/>
      <c r="P281" s="15"/>
      <c r="Q281" s="15"/>
    </row>
    <row r="282" spans="1:17" ht="13.8" thickTop="1">
      <c r="A282" s="265">
        <v>46102</v>
      </c>
      <c r="B282" s="16" t="s">
        <v>78</v>
      </c>
      <c r="C282" s="17"/>
      <c r="D282" s="17"/>
      <c r="E282" s="17"/>
      <c r="F282" s="17"/>
      <c r="G282" s="17"/>
      <c r="H282" s="52" t="s">
        <v>17</v>
      </c>
      <c r="I282" s="17"/>
      <c r="J282" s="20"/>
      <c r="K282" s="15"/>
      <c r="L282" s="15"/>
      <c r="M282" s="15"/>
      <c r="N282" s="15"/>
      <c r="O282" s="15"/>
      <c r="P282" s="15"/>
      <c r="Q282" s="15"/>
    </row>
    <row r="283" spans="1:17" ht="13.2">
      <c r="A283" s="266"/>
      <c r="B283" s="16" t="s">
        <v>78</v>
      </c>
      <c r="C283" s="17"/>
      <c r="D283" s="17"/>
      <c r="E283" s="17"/>
      <c r="F283" s="17"/>
      <c r="G283" s="17"/>
      <c r="H283" s="52" t="s">
        <v>22</v>
      </c>
      <c r="I283" s="17"/>
      <c r="J283" s="20"/>
      <c r="K283" s="15"/>
      <c r="L283" s="15"/>
      <c r="M283" s="15"/>
      <c r="N283" s="15"/>
      <c r="O283" s="15"/>
      <c r="P283" s="15"/>
      <c r="Q283" s="15"/>
    </row>
    <row r="284" spans="1:17" ht="13.2">
      <c r="A284" s="266"/>
      <c r="B284" s="16" t="s">
        <v>78</v>
      </c>
      <c r="C284" s="17"/>
      <c r="D284" s="17"/>
      <c r="E284" s="17"/>
      <c r="F284" s="17"/>
      <c r="G284" s="17"/>
      <c r="H284" s="52" t="s">
        <v>24</v>
      </c>
      <c r="I284" s="17"/>
      <c r="J284" s="20"/>
      <c r="K284" s="15"/>
      <c r="L284" s="15"/>
      <c r="M284" s="15"/>
      <c r="N284" s="15"/>
      <c r="O284" s="15"/>
      <c r="P284" s="15"/>
      <c r="Q284" s="15"/>
    </row>
    <row r="285" spans="1:17" ht="13.2">
      <c r="A285" s="266"/>
      <c r="B285" s="16" t="s">
        <v>78</v>
      </c>
      <c r="C285" s="17"/>
      <c r="D285" s="17"/>
      <c r="E285" s="17"/>
      <c r="F285" s="17"/>
      <c r="G285" s="17"/>
      <c r="H285" s="52" t="s">
        <v>25</v>
      </c>
      <c r="I285" s="17"/>
      <c r="J285" s="20"/>
      <c r="K285" s="15"/>
      <c r="L285" s="15"/>
      <c r="M285" s="15"/>
      <c r="N285" s="15"/>
      <c r="O285" s="15"/>
      <c r="P285" s="15"/>
      <c r="Q285" s="15"/>
    </row>
    <row r="286" spans="1:17" ht="13.2">
      <c r="A286" s="266"/>
      <c r="B286" s="16" t="s">
        <v>78</v>
      </c>
      <c r="C286" s="17"/>
      <c r="D286" s="17"/>
      <c r="E286" s="17"/>
      <c r="F286" s="17"/>
      <c r="G286" s="17"/>
      <c r="H286" s="52" t="s">
        <v>26</v>
      </c>
      <c r="I286" s="17"/>
      <c r="J286" s="20"/>
      <c r="K286" s="15"/>
      <c r="L286" s="15"/>
      <c r="M286" s="15"/>
      <c r="N286" s="15"/>
      <c r="O286" s="15"/>
      <c r="P286" s="15"/>
      <c r="Q286" s="15"/>
    </row>
    <row r="287" spans="1:17" ht="13.2">
      <c r="A287" s="266"/>
      <c r="B287" s="16" t="s">
        <v>78</v>
      </c>
      <c r="C287" s="17"/>
      <c r="D287" s="17"/>
      <c r="E287" s="17"/>
      <c r="F287" s="17"/>
      <c r="G287" s="17"/>
      <c r="H287" s="52" t="s">
        <v>27</v>
      </c>
      <c r="I287" s="17"/>
      <c r="J287" s="20"/>
      <c r="K287" s="15"/>
      <c r="L287" s="15"/>
      <c r="M287" s="15"/>
      <c r="N287" s="15"/>
      <c r="O287" s="15"/>
      <c r="P287" s="15"/>
      <c r="Q287" s="15"/>
    </row>
    <row r="288" spans="1:17" ht="13.8">
      <c r="A288" s="266"/>
      <c r="B288" s="16" t="s">
        <v>78</v>
      </c>
      <c r="C288" s="17"/>
      <c r="D288" s="17"/>
      <c r="E288" s="17"/>
      <c r="F288" s="45"/>
      <c r="G288" s="17"/>
      <c r="H288" s="52" t="s">
        <v>28</v>
      </c>
      <c r="I288" s="17"/>
      <c r="J288" s="20"/>
      <c r="K288" s="15"/>
      <c r="L288" s="15"/>
      <c r="M288" s="15"/>
      <c r="N288" s="15"/>
      <c r="O288" s="15"/>
      <c r="P288" s="15"/>
      <c r="Q288" s="15"/>
    </row>
    <row r="289" spans="1:17" ht="13.2">
      <c r="A289" s="266"/>
      <c r="B289" s="16" t="s">
        <v>78</v>
      </c>
      <c r="C289" s="17"/>
      <c r="D289" s="17"/>
      <c r="E289" s="17"/>
      <c r="F289" s="17"/>
      <c r="G289" s="17"/>
      <c r="H289" s="52" t="s">
        <v>29</v>
      </c>
      <c r="I289" s="17"/>
      <c r="J289" s="20"/>
      <c r="K289" s="15"/>
      <c r="L289" s="15"/>
      <c r="M289" s="15"/>
      <c r="N289" s="15"/>
      <c r="O289" s="15"/>
      <c r="P289" s="15"/>
      <c r="Q289" s="15"/>
    </row>
    <row r="290" spans="1:17" ht="13.2">
      <c r="A290" s="266"/>
      <c r="B290" s="16" t="s">
        <v>78</v>
      </c>
      <c r="C290" s="17"/>
      <c r="D290" s="17"/>
      <c r="E290" s="17"/>
      <c r="F290" s="17"/>
      <c r="G290" s="17"/>
      <c r="H290" s="52" t="s">
        <v>30</v>
      </c>
      <c r="I290" s="17"/>
      <c r="J290" s="20"/>
      <c r="K290" s="15"/>
      <c r="L290" s="15"/>
      <c r="M290" s="15"/>
      <c r="N290" s="15"/>
      <c r="O290" s="15"/>
      <c r="P290" s="15"/>
      <c r="Q290" s="15"/>
    </row>
    <row r="291" spans="1:17" ht="13.2">
      <c r="A291" s="266"/>
      <c r="B291" s="16" t="s">
        <v>78</v>
      </c>
      <c r="C291" s="17"/>
      <c r="D291" s="17"/>
      <c r="E291" s="17"/>
      <c r="F291" s="17"/>
      <c r="G291" s="17"/>
      <c r="H291" s="52" t="s">
        <v>34</v>
      </c>
      <c r="I291" s="17"/>
      <c r="J291" s="20"/>
      <c r="K291" s="15"/>
      <c r="L291" s="15"/>
      <c r="M291" s="15"/>
      <c r="N291" s="15"/>
      <c r="O291" s="15"/>
      <c r="P291" s="15"/>
      <c r="Q291" s="15"/>
    </row>
    <row r="292" spans="1:17" ht="13.2">
      <c r="A292" s="266"/>
      <c r="B292" s="16" t="s">
        <v>78</v>
      </c>
      <c r="C292" s="17"/>
      <c r="D292" s="17"/>
      <c r="E292" s="17"/>
      <c r="F292" s="17"/>
      <c r="G292" s="17"/>
      <c r="H292" s="52" t="s">
        <v>35</v>
      </c>
      <c r="I292" s="17"/>
      <c r="J292" s="20"/>
      <c r="K292" s="15"/>
      <c r="L292" s="15"/>
      <c r="M292" s="15"/>
      <c r="N292" s="15"/>
      <c r="O292" s="15"/>
      <c r="P292" s="15"/>
      <c r="Q292" s="15"/>
    </row>
    <row r="293" spans="1:17" ht="13.2">
      <c r="A293" s="266"/>
      <c r="B293" s="16" t="s">
        <v>78</v>
      </c>
      <c r="C293" s="17"/>
      <c r="D293" s="17"/>
      <c r="E293" s="17"/>
      <c r="F293" s="17"/>
      <c r="G293" s="17"/>
      <c r="H293" s="52" t="s">
        <v>36</v>
      </c>
      <c r="I293" s="17"/>
      <c r="J293" s="20"/>
      <c r="K293" s="15"/>
      <c r="L293" s="15"/>
      <c r="M293" s="15"/>
      <c r="N293" s="15"/>
      <c r="O293" s="15"/>
      <c r="P293" s="15"/>
      <c r="Q293" s="15"/>
    </row>
    <row r="294" spans="1:17" ht="13.2">
      <c r="A294" s="266"/>
      <c r="B294" s="16" t="s">
        <v>78</v>
      </c>
      <c r="C294" s="17"/>
      <c r="D294" s="17"/>
      <c r="E294" s="17"/>
      <c r="F294" s="17"/>
      <c r="G294" s="17"/>
      <c r="H294" s="52" t="s">
        <v>37</v>
      </c>
      <c r="I294" s="17"/>
      <c r="J294" s="20"/>
      <c r="K294" s="15"/>
      <c r="L294" s="15"/>
      <c r="M294" s="15"/>
      <c r="N294" s="15"/>
      <c r="O294" s="15"/>
      <c r="P294" s="15"/>
      <c r="Q294" s="15"/>
    </row>
    <row r="295" spans="1:17" ht="13.8" thickBot="1">
      <c r="A295" s="267"/>
      <c r="B295" s="16" t="s">
        <v>78</v>
      </c>
      <c r="C295" s="17"/>
      <c r="D295" s="17"/>
      <c r="E295" s="17"/>
      <c r="F295" s="17"/>
      <c r="G295" s="17"/>
      <c r="H295" s="52" t="s">
        <v>38</v>
      </c>
      <c r="I295" s="17"/>
      <c r="J295" s="20"/>
      <c r="K295" s="15"/>
      <c r="L295" s="15"/>
      <c r="M295" s="15"/>
      <c r="N295" s="15"/>
      <c r="O295" s="15"/>
      <c r="P295" s="15"/>
      <c r="Q295" s="15"/>
    </row>
    <row r="296" spans="1:17" ht="15.6" thickTop="1">
      <c r="A296" s="265">
        <v>46103</v>
      </c>
      <c r="B296" s="16" t="s">
        <v>16</v>
      </c>
      <c r="C296" s="17"/>
      <c r="D296" s="17"/>
      <c r="E296" s="17"/>
      <c r="F296" s="64"/>
      <c r="G296" s="17"/>
      <c r="H296" s="52" t="s">
        <v>17</v>
      </c>
      <c r="I296" s="17"/>
      <c r="J296" s="20"/>
      <c r="K296" s="15"/>
      <c r="L296" s="15"/>
      <c r="M296" s="15"/>
      <c r="N296" s="15"/>
      <c r="O296" s="15"/>
      <c r="P296" s="15"/>
      <c r="Q296" s="15"/>
    </row>
    <row r="297" spans="1:17" ht="13.2">
      <c r="A297" s="266"/>
      <c r="B297" s="16" t="s">
        <v>16</v>
      </c>
      <c r="C297" s="17"/>
      <c r="D297" s="17"/>
      <c r="E297" s="17"/>
      <c r="F297" s="17"/>
      <c r="G297" s="17"/>
      <c r="H297" s="52" t="s">
        <v>22</v>
      </c>
      <c r="I297" s="17"/>
      <c r="J297" s="20"/>
      <c r="K297" s="15"/>
      <c r="L297" s="15"/>
      <c r="M297" s="15"/>
      <c r="N297" s="15"/>
      <c r="O297" s="15"/>
      <c r="P297" s="15"/>
      <c r="Q297" s="15"/>
    </row>
    <row r="298" spans="1:17" ht="15">
      <c r="A298" s="266"/>
      <c r="B298" s="16" t="s">
        <v>16</v>
      </c>
      <c r="C298" s="17"/>
      <c r="D298" s="17"/>
      <c r="E298" s="17"/>
      <c r="F298" s="64"/>
      <c r="G298" s="17"/>
      <c r="H298" s="52" t="s">
        <v>24</v>
      </c>
      <c r="I298" s="17"/>
      <c r="J298" s="20"/>
      <c r="K298" s="15"/>
      <c r="L298" s="15"/>
      <c r="M298" s="15"/>
      <c r="N298" s="15"/>
      <c r="O298" s="15"/>
      <c r="P298" s="15"/>
      <c r="Q298" s="15"/>
    </row>
    <row r="299" spans="1:17" ht="13.2">
      <c r="A299" s="266"/>
      <c r="B299" s="16" t="s">
        <v>16</v>
      </c>
      <c r="C299" s="17"/>
      <c r="D299" s="17"/>
      <c r="E299" s="17"/>
      <c r="F299" s="17"/>
      <c r="G299" s="17"/>
      <c r="H299" s="52" t="s">
        <v>25</v>
      </c>
      <c r="I299" s="17"/>
      <c r="J299" s="20"/>
      <c r="K299" s="15"/>
      <c r="L299" s="15"/>
      <c r="M299" s="15"/>
      <c r="N299" s="15"/>
      <c r="O299" s="15"/>
      <c r="P299" s="15"/>
      <c r="Q299" s="15"/>
    </row>
    <row r="300" spans="1:17" ht="13.2">
      <c r="A300" s="266"/>
      <c r="B300" s="16" t="s">
        <v>16</v>
      </c>
      <c r="C300" s="17"/>
      <c r="D300" s="17"/>
      <c r="E300" s="17"/>
      <c r="F300" s="17"/>
      <c r="G300" s="17"/>
      <c r="H300" s="52" t="s">
        <v>26</v>
      </c>
      <c r="I300" s="17"/>
      <c r="J300" s="20"/>
      <c r="K300" s="15"/>
      <c r="L300" s="15"/>
      <c r="M300" s="15"/>
      <c r="N300" s="15"/>
      <c r="O300" s="15"/>
      <c r="P300" s="15"/>
      <c r="Q300" s="15"/>
    </row>
    <row r="301" spans="1:17" ht="13.2">
      <c r="A301" s="266"/>
      <c r="B301" s="16" t="s">
        <v>16</v>
      </c>
      <c r="C301" s="17"/>
      <c r="D301" s="17"/>
      <c r="E301" s="17"/>
      <c r="F301" s="17"/>
      <c r="G301" s="17"/>
      <c r="H301" s="52" t="s">
        <v>27</v>
      </c>
      <c r="I301" s="17"/>
      <c r="J301" s="20"/>
      <c r="K301" s="15"/>
      <c r="L301" s="15"/>
      <c r="M301" s="15"/>
      <c r="N301" s="15"/>
      <c r="O301" s="15"/>
      <c r="P301" s="15"/>
      <c r="Q301" s="15"/>
    </row>
    <row r="302" spans="1:17" ht="13.2">
      <c r="A302" s="266"/>
      <c r="B302" s="16" t="s">
        <v>16</v>
      </c>
      <c r="C302" s="17"/>
      <c r="D302" s="17"/>
      <c r="E302" s="17"/>
      <c r="F302" s="17"/>
      <c r="G302" s="17"/>
      <c r="H302" s="52" t="s">
        <v>28</v>
      </c>
      <c r="I302" s="17"/>
      <c r="J302" s="20"/>
      <c r="K302" s="15"/>
      <c r="L302" s="15"/>
      <c r="M302" s="15"/>
      <c r="N302" s="15"/>
      <c r="O302" s="15"/>
      <c r="P302" s="15"/>
      <c r="Q302" s="15"/>
    </row>
    <row r="303" spans="1:17" ht="13.2">
      <c r="A303" s="266"/>
      <c r="B303" s="16" t="s">
        <v>16</v>
      </c>
      <c r="C303" s="17"/>
      <c r="D303" s="17"/>
      <c r="E303" s="17"/>
      <c r="F303" s="17"/>
      <c r="G303" s="17"/>
      <c r="H303" s="52" t="s">
        <v>29</v>
      </c>
      <c r="I303" s="17"/>
      <c r="J303" s="20"/>
      <c r="K303" s="15"/>
      <c r="L303" s="15"/>
      <c r="M303" s="15"/>
      <c r="N303" s="15"/>
      <c r="O303" s="15"/>
      <c r="P303" s="15"/>
      <c r="Q303" s="15"/>
    </row>
    <row r="304" spans="1:17" ht="13.2">
      <c r="A304" s="266"/>
      <c r="B304" s="16" t="s">
        <v>16</v>
      </c>
      <c r="C304" s="17"/>
      <c r="D304" s="17"/>
      <c r="E304" s="17"/>
      <c r="F304" s="17"/>
      <c r="G304" s="17"/>
      <c r="H304" s="52" t="s">
        <v>30</v>
      </c>
      <c r="I304" s="17"/>
      <c r="J304" s="20"/>
      <c r="K304" s="15"/>
      <c r="L304" s="15"/>
      <c r="M304" s="15"/>
      <c r="N304" s="15"/>
      <c r="O304" s="15"/>
      <c r="P304" s="15"/>
      <c r="Q304" s="15"/>
    </row>
    <row r="305" spans="1:17" ht="13.2">
      <c r="A305" s="266"/>
      <c r="B305" s="16" t="s">
        <v>16</v>
      </c>
      <c r="C305" s="17"/>
      <c r="D305" s="17"/>
      <c r="E305" s="17"/>
      <c r="F305" s="17"/>
      <c r="G305" s="17"/>
      <c r="H305" s="52" t="s">
        <v>34</v>
      </c>
      <c r="I305" s="17"/>
      <c r="J305" s="20"/>
      <c r="K305" s="15"/>
      <c r="L305" s="15"/>
      <c r="M305" s="15"/>
      <c r="N305" s="15"/>
      <c r="O305" s="15"/>
      <c r="P305" s="15"/>
      <c r="Q305" s="15"/>
    </row>
    <row r="306" spans="1:17" ht="13.2">
      <c r="A306" s="266"/>
      <c r="B306" s="16" t="s">
        <v>16</v>
      </c>
      <c r="C306" s="17"/>
      <c r="D306" s="17"/>
      <c r="E306" s="17"/>
      <c r="F306" s="17"/>
      <c r="G306" s="17"/>
      <c r="H306" s="52" t="s">
        <v>35</v>
      </c>
      <c r="I306" s="17"/>
      <c r="J306" s="20"/>
      <c r="K306" s="15"/>
      <c r="L306" s="15"/>
      <c r="M306" s="15"/>
      <c r="N306" s="15"/>
      <c r="O306" s="15"/>
      <c r="P306" s="15"/>
      <c r="Q306" s="15"/>
    </row>
    <row r="307" spans="1:17" ht="13.2">
      <c r="A307" s="266"/>
      <c r="B307" s="16" t="s">
        <v>16</v>
      </c>
      <c r="C307" s="17"/>
      <c r="D307" s="17"/>
      <c r="E307" s="17"/>
      <c r="F307" s="17"/>
      <c r="G307" s="17"/>
      <c r="H307" s="52" t="s">
        <v>36</v>
      </c>
      <c r="I307" s="17"/>
      <c r="J307" s="20"/>
      <c r="K307" s="15"/>
      <c r="L307" s="15"/>
      <c r="M307" s="15"/>
      <c r="N307" s="15"/>
      <c r="O307" s="15"/>
      <c r="P307" s="15"/>
      <c r="Q307" s="15"/>
    </row>
    <row r="308" spans="1:17" ht="13.2">
      <c r="A308" s="266"/>
      <c r="B308" s="16" t="s">
        <v>16</v>
      </c>
      <c r="C308" s="17"/>
      <c r="D308" s="17"/>
      <c r="E308" s="17"/>
      <c r="F308" s="17"/>
      <c r="G308" s="17"/>
      <c r="H308" s="52" t="s">
        <v>37</v>
      </c>
      <c r="I308" s="17"/>
      <c r="J308" s="20"/>
      <c r="K308" s="15"/>
      <c r="L308" s="15"/>
      <c r="M308" s="15"/>
      <c r="N308" s="15"/>
      <c r="O308" s="15"/>
      <c r="P308" s="15"/>
      <c r="Q308" s="15"/>
    </row>
    <row r="309" spans="1:17" ht="13.8" thickBot="1">
      <c r="A309" s="267"/>
      <c r="B309" s="16" t="s">
        <v>16</v>
      </c>
      <c r="C309" s="17"/>
      <c r="D309" s="17"/>
      <c r="E309" s="17"/>
      <c r="F309" s="17"/>
      <c r="G309" s="17"/>
      <c r="H309" s="52" t="s">
        <v>38</v>
      </c>
      <c r="I309" s="17"/>
      <c r="J309" s="20"/>
      <c r="K309" s="15"/>
      <c r="L309" s="15"/>
      <c r="M309" s="15"/>
      <c r="N309" s="15"/>
      <c r="O309" s="15"/>
      <c r="P309" s="15"/>
      <c r="Q309" s="15"/>
    </row>
    <row r="310" spans="1:17" ht="13.8" thickTop="1">
      <c r="A310" s="265">
        <v>46104</v>
      </c>
      <c r="B310" s="16" t="s">
        <v>78</v>
      </c>
      <c r="C310" s="17"/>
      <c r="D310" s="17"/>
      <c r="E310" s="17"/>
      <c r="F310" s="17"/>
      <c r="G310" s="17"/>
      <c r="H310" s="52" t="s">
        <v>17</v>
      </c>
      <c r="I310" s="17"/>
      <c r="J310" s="20"/>
      <c r="K310" s="15"/>
      <c r="L310" s="15"/>
      <c r="M310" s="15"/>
      <c r="N310" s="15"/>
      <c r="O310" s="15"/>
      <c r="P310" s="15"/>
      <c r="Q310" s="15"/>
    </row>
    <row r="311" spans="1:17" ht="13.2">
      <c r="A311" s="266"/>
      <c r="B311" s="16" t="s">
        <v>78</v>
      </c>
      <c r="C311" s="17"/>
      <c r="D311" s="17"/>
      <c r="E311" s="17"/>
      <c r="F311" s="17"/>
      <c r="G311" s="17"/>
      <c r="H311" s="52" t="s">
        <v>22</v>
      </c>
      <c r="I311" s="17"/>
      <c r="J311" s="20"/>
      <c r="K311" s="15"/>
      <c r="L311" s="15"/>
      <c r="M311" s="15"/>
      <c r="N311" s="15"/>
      <c r="O311" s="15"/>
      <c r="P311" s="15"/>
      <c r="Q311" s="15"/>
    </row>
    <row r="312" spans="1:17" ht="13.2">
      <c r="A312" s="266"/>
      <c r="B312" s="16" t="s">
        <v>78</v>
      </c>
      <c r="C312" s="17"/>
      <c r="D312" s="17"/>
      <c r="E312" s="17"/>
      <c r="F312" s="17"/>
      <c r="G312" s="17"/>
      <c r="H312" s="52" t="s">
        <v>24</v>
      </c>
      <c r="I312" s="17"/>
      <c r="J312" s="20"/>
      <c r="K312" s="15"/>
      <c r="L312" s="15"/>
      <c r="M312" s="15"/>
      <c r="N312" s="15"/>
      <c r="O312" s="15"/>
      <c r="P312" s="15"/>
      <c r="Q312" s="15"/>
    </row>
    <row r="313" spans="1:17" ht="13.8">
      <c r="A313" s="266"/>
      <c r="B313" s="16" t="s">
        <v>78</v>
      </c>
      <c r="C313" s="17"/>
      <c r="D313" s="17"/>
      <c r="E313" s="291"/>
      <c r="F313" s="291"/>
      <c r="G313" s="17"/>
      <c r="H313" s="52" t="s">
        <v>25</v>
      </c>
      <c r="I313" s="17"/>
      <c r="J313" s="20"/>
      <c r="K313" s="15"/>
      <c r="L313" s="15"/>
      <c r="M313" s="15"/>
      <c r="N313" s="15"/>
      <c r="O313" s="15"/>
      <c r="P313" s="15"/>
      <c r="Q313" s="15"/>
    </row>
    <row r="314" spans="1:17" ht="13.2">
      <c r="A314" s="266"/>
      <c r="B314" s="16" t="s">
        <v>78</v>
      </c>
      <c r="C314" s="17"/>
      <c r="D314" s="17"/>
      <c r="E314" s="17"/>
      <c r="F314" s="17"/>
      <c r="G314" s="17"/>
      <c r="H314" s="52" t="s">
        <v>26</v>
      </c>
      <c r="I314" s="17"/>
      <c r="J314" s="20"/>
      <c r="K314" s="15"/>
      <c r="L314" s="15"/>
      <c r="M314" s="15"/>
      <c r="N314" s="15"/>
      <c r="O314" s="15"/>
      <c r="P314" s="15"/>
      <c r="Q314" s="15"/>
    </row>
    <row r="315" spans="1:17" ht="13.2">
      <c r="A315" s="266"/>
      <c r="B315" s="16" t="s">
        <v>78</v>
      </c>
      <c r="C315" s="17"/>
      <c r="D315" s="17"/>
      <c r="E315" s="17"/>
      <c r="F315" s="17"/>
      <c r="G315" s="17"/>
      <c r="H315" s="52" t="s">
        <v>27</v>
      </c>
      <c r="I315" s="17"/>
      <c r="J315" s="20"/>
      <c r="K315" s="15"/>
      <c r="L315" s="15"/>
      <c r="M315" s="15"/>
      <c r="N315" s="15"/>
      <c r="O315" s="15"/>
      <c r="P315" s="15"/>
      <c r="Q315" s="15"/>
    </row>
    <row r="316" spans="1:17" ht="13.2">
      <c r="A316" s="266"/>
      <c r="B316" s="16" t="s">
        <v>78</v>
      </c>
      <c r="C316" s="17"/>
      <c r="D316" s="17"/>
      <c r="E316" s="17"/>
      <c r="F316" s="17"/>
      <c r="G316" s="17"/>
      <c r="H316" s="52" t="s">
        <v>28</v>
      </c>
      <c r="I316" s="17"/>
      <c r="J316" s="20"/>
      <c r="K316" s="15"/>
      <c r="L316" s="15"/>
      <c r="M316" s="15"/>
      <c r="N316" s="15"/>
      <c r="O316" s="15"/>
      <c r="P316" s="15"/>
      <c r="Q316" s="15"/>
    </row>
    <row r="317" spans="1:17" ht="13.2">
      <c r="A317" s="266"/>
      <c r="B317" s="16" t="s">
        <v>78</v>
      </c>
      <c r="C317" s="17"/>
      <c r="D317" s="17"/>
      <c r="E317" s="17"/>
      <c r="F317" s="17"/>
      <c r="G317" s="17"/>
      <c r="H317" s="52" t="s">
        <v>29</v>
      </c>
      <c r="I317" s="17"/>
      <c r="J317" s="20"/>
      <c r="K317" s="15"/>
      <c r="L317" s="15"/>
      <c r="M317" s="15"/>
      <c r="N317" s="15"/>
      <c r="O317" s="15"/>
      <c r="P317" s="15"/>
      <c r="Q317" s="15"/>
    </row>
    <row r="318" spans="1:17" ht="13.2">
      <c r="A318" s="266"/>
      <c r="B318" s="16" t="s">
        <v>78</v>
      </c>
      <c r="C318" s="17"/>
      <c r="D318" s="17"/>
      <c r="E318" s="17"/>
      <c r="F318" s="17"/>
      <c r="G318" s="17"/>
      <c r="H318" s="52" t="s">
        <v>30</v>
      </c>
      <c r="I318" s="17"/>
      <c r="J318" s="20"/>
      <c r="K318" s="15"/>
      <c r="L318" s="15"/>
      <c r="M318" s="15"/>
      <c r="N318" s="15"/>
      <c r="O318" s="15"/>
      <c r="P318" s="15"/>
      <c r="Q318" s="15"/>
    </row>
    <row r="319" spans="1:17" ht="13.2">
      <c r="A319" s="266"/>
      <c r="B319" s="16" t="s">
        <v>78</v>
      </c>
      <c r="C319" s="17"/>
      <c r="D319" s="17"/>
      <c r="E319" s="17"/>
      <c r="F319" s="17"/>
      <c r="G319" s="17"/>
      <c r="H319" s="52" t="s">
        <v>34</v>
      </c>
      <c r="I319" s="17"/>
      <c r="J319" s="20"/>
      <c r="K319" s="15"/>
      <c r="L319" s="15"/>
      <c r="M319" s="15"/>
      <c r="N319" s="15"/>
      <c r="O319" s="15"/>
      <c r="P319" s="15"/>
      <c r="Q319" s="15"/>
    </row>
    <row r="320" spans="1:17" ht="13.2">
      <c r="A320" s="266"/>
      <c r="B320" s="16" t="s">
        <v>78</v>
      </c>
      <c r="C320" s="17"/>
      <c r="D320" s="17"/>
      <c r="E320" s="17"/>
      <c r="F320" s="17"/>
      <c r="G320" s="17"/>
      <c r="H320" s="52" t="s">
        <v>35</v>
      </c>
      <c r="I320" s="17"/>
      <c r="J320" s="20"/>
      <c r="K320" s="15"/>
      <c r="L320" s="15"/>
      <c r="M320" s="15"/>
      <c r="N320" s="15"/>
      <c r="O320" s="15"/>
      <c r="P320" s="15"/>
      <c r="Q320" s="15"/>
    </row>
    <row r="321" spans="1:17" ht="13.2">
      <c r="A321" s="266"/>
      <c r="B321" s="16" t="s">
        <v>78</v>
      </c>
      <c r="C321" s="17"/>
      <c r="D321" s="17"/>
      <c r="E321" s="17"/>
      <c r="F321" s="17"/>
      <c r="G321" s="17"/>
      <c r="H321" s="52" t="s">
        <v>36</v>
      </c>
      <c r="I321" s="17"/>
      <c r="J321" s="20"/>
      <c r="K321" s="15"/>
      <c r="L321" s="15"/>
      <c r="M321" s="15"/>
      <c r="N321" s="15"/>
      <c r="O321" s="15"/>
      <c r="P321" s="15"/>
      <c r="Q321" s="15"/>
    </row>
    <row r="322" spans="1:17" ht="13.2">
      <c r="A322" s="266"/>
      <c r="B322" s="16" t="s">
        <v>78</v>
      </c>
      <c r="C322" s="17"/>
      <c r="D322" s="17"/>
      <c r="E322" s="17"/>
      <c r="F322" s="17"/>
      <c r="G322" s="17"/>
      <c r="H322" s="52" t="s">
        <v>37</v>
      </c>
      <c r="I322" s="17"/>
      <c r="J322" s="20"/>
      <c r="K322" s="15"/>
      <c r="L322" s="15"/>
      <c r="M322" s="15"/>
      <c r="N322" s="15"/>
      <c r="O322" s="15"/>
      <c r="P322" s="15"/>
      <c r="Q322" s="15"/>
    </row>
    <row r="323" spans="1:17" ht="13.8" thickBot="1">
      <c r="A323" s="267"/>
      <c r="B323" s="16" t="s">
        <v>78</v>
      </c>
      <c r="C323" s="17"/>
      <c r="D323" s="17"/>
      <c r="E323" s="17"/>
      <c r="F323" s="17"/>
      <c r="G323" s="17"/>
      <c r="H323" s="52" t="s">
        <v>38</v>
      </c>
      <c r="I323" s="17"/>
      <c r="J323" s="20"/>
      <c r="K323" s="15"/>
      <c r="L323" s="15"/>
      <c r="M323" s="15"/>
      <c r="N323" s="15"/>
      <c r="O323" s="15"/>
      <c r="P323" s="15"/>
      <c r="Q323" s="15"/>
    </row>
    <row r="324" spans="1:17" ht="13.8" thickTop="1">
      <c r="A324" s="265">
        <v>46105</v>
      </c>
      <c r="B324" s="16" t="s">
        <v>78</v>
      </c>
      <c r="C324" s="17"/>
      <c r="D324" s="17"/>
      <c r="E324" s="17"/>
      <c r="F324" s="17"/>
      <c r="G324" s="17"/>
      <c r="H324" s="52" t="s">
        <v>17</v>
      </c>
      <c r="I324" s="17"/>
      <c r="J324" s="20"/>
      <c r="K324" s="15"/>
      <c r="L324" s="15"/>
      <c r="M324" s="15"/>
      <c r="N324" s="15"/>
      <c r="O324" s="15"/>
      <c r="P324" s="15"/>
      <c r="Q324" s="15"/>
    </row>
    <row r="325" spans="1:17" ht="13.2">
      <c r="A325" s="266"/>
      <c r="B325" s="16" t="s">
        <v>78</v>
      </c>
      <c r="C325" s="17"/>
      <c r="D325" s="17"/>
      <c r="E325" s="17"/>
      <c r="F325" s="17"/>
      <c r="G325" s="17"/>
      <c r="H325" s="52" t="s">
        <v>22</v>
      </c>
      <c r="I325" s="17"/>
      <c r="J325" s="20"/>
      <c r="K325" s="15"/>
      <c r="L325" s="15"/>
      <c r="M325" s="15"/>
      <c r="N325" s="15"/>
      <c r="O325" s="15"/>
      <c r="P325" s="15"/>
      <c r="Q325" s="15"/>
    </row>
    <row r="326" spans="1:17" ht="13.2">
      <c r="A326" s="266"/>
      <c r="B326" s="16" t="s">
        <v>78</v>
      </c>
      <c r="C326" s="17"/>
      <c r="D326" s="17"/>
      <c r="E326" s="17"/>
      <c r="F326" s="17"/>
      <c r="G326" s="17"/>
      <c r="H326" s="52" t="s">
        <v>24</v>
      </c>
      <c r="I326" s="17"/>
      <c r="J326" s="20"/>
      <c r="K326" s="15"/>
      <c r="L326" s="15"/>
      <c r="M326" s="15"/>
      <c r="N326" s="15"/>
      <c r="O326" s="15"/>
      <c r="P326" s="15"/>
      <c r="Q326" s="15"/>
    </row>
    <row r="327" spans="1:17" ht="13.2">
      <c r="A327" s="266"/>
      <c r="B327" s="16" t="s">
        <v>78</v>
      </c>
      <c r="C327" s="17"/>
      <c r="D327" s="17"/>
      <c r="E327" s="17"/>
      <c r="F327" s="17"/>
      <c r="G327" s="17"/>
      <c r="H327" s="52" t="s">
        <v>25</v>
      </c>
      <c r="I327" s="17"/>
      <c r="J327" s="20"/>
      <c r="K327" s="15"/>
      <c r="L327" s="15"/>
      <c r="M327" s="15"/>
      <c r="N327" s="15"/>
      <c r="O327" s="15"/>
      <c r="P327" s="15"/>
      <c r="Q327" s="15"/>
    </row>
    <row r="328" spans="1:17" ht="13.2">
      <c r="A328" s="266"/>
      <c r="B328" s="16" t="s">
        <v>78</v>
      </c>
      <c r="C328" s="17"/>
      <c r="D328" s="17"/>
      <c r="E328" s="17"/>
      <c r="F328" s="17"/>
      <c r="G328" s="17"/>
      <c r="H328" s="52" t="s">
        <v>26</v>
      </c>
      <c r="I328" s="17"/>
      <c r="J328" s="20"/>
      <c r="K328" s="15"/>
      <c r="L328" s="15"/>
      <c r="M328" s="15"/>
      <c r="N328" s="15"/>
      <c r="O328" s="15"/>
      <c r="P328" s="15"/>
      <c r="Q328" s="15"/>
    </row>
    <row r="329" spans="1:17" ht="13.2">
      <c r="A329" s="266"/>
      <c r="B329" s="16" t="s">
        <v>78</v>
      </c>
      <c r="C329" s="17"/>
      <c r="D329" s="17"/>
      <c r="E329" s="17"/>
      <c r="F329" s="17"/>
      <c r="G329" s="66"/>
      <c r="H329" s="52" t="s">
        <v>27</v>
      </c>
      <c r="I329" s="17"/>
      <c r="J329" s="20"/>
      <c r="K329" s="15"/>
      <c r="L329" s="15"/>
      <c r="M329" s="15"/>
      <c r="N329" s="15"/>
      <c r="O329" s="15"/>
      <c r="P329" s="15"/>
      <c r="Q329" s="15"/>
    </row>
    <row r="330" spans="1:17" ht="13.2">
      <c r="A330" s="266"/>
      <c r="B330" s="16" t="s">
        <v>78</v>
      </c>
      <c r="C330" s="17"/>
      <c r="D330" s="17"/>
      <c r="E330" s="17"/>
      <c r="F330" s="17"/>
      <c r="G330" s="17"/>
      <c r="H330" s="52" t="s">
        <v>28</v>
      </c>
      <c r="I330" s="17"/>
      <c r="J330" s="20"/>
      <c r="K330" s="15"/>
      <c r="L330" s="15"/>
      <c r="M330" s="15"/>
      <c r="N330" s="15"/>
      <c r="O330" s="15"/>
      <c r="P330" s="15"/>
      <c r="Q330" s="15"/>
    </row>
    <row r="331" spans="1:17" ht="13.2">
      <c r="A331" s="266"/>
      <c r="B331" s="16" t="s">
        <v>78</v>
      </c>
      <c r="C331" s="17"/>
      <c r="D331" s="17"/>
      <c r="E331" s="17"/>
      <c r="F331" s="17"/>
      <c r="G331" s="17"/>
      <c r="H331" s="52" t="s">
        <v>29</v>
      </c>
      <c r="I331" s="17"/>
      <c r="J331" s="20"/>
      <c r="K331" s="15"/>
      <c r="L331" s="15"/>
      <c r="M331" s="15"/>
      <c r="N331" s="15"/>
      <c r="O331" s="15"/>
      <c r="P331" s="15"/>
      <c r="Q331" s="15"/>
    </row>
    <row r="332" spans="1:17" ht="13.2">
      <c r="A332" s="266"/>
      <c r="B332" s="16" t="s">
        <v>78</v>
      </c>
      <c r="C332" s="17"/>
      <c r="D332" s="17"/>
      <c r="E332" s="17"/>
      <c r="F332" s="17"/>
      <c r="G332" s="17"/>
      <c r="H332" s="52" t="s">
        <v>30</v>
      </c>
      <c r="I332" s="17"/>
      <c r="J332" s="20"/>
      <c r="K332" s="15"/>
      <c r="L332" s="15"/>
      <c r="M332" s="15"/>
      <c r="N332" s="15"/>
      <c r="O332" s="15"/>
      <c r="P332" s="15"/>
      <c r="Q332" s="15"/>
    </row>
    <row r="333" spans="1:17" ht="13.2">
      <c r="A333" s="266"/>
      <c r="B333" s="16" t="s">
        <v>78</v>
      </c>
      <c r="C333" s="17"/>
      <c r="D333" s="17"/>
      <c r="E333" s="17"/>
      <c r="F333" s="17"/>
      <c r="G333" s="17"/>
      <c r="H333" s="52" t="s">
        <v>34</v>
      </c>
      <c r="I333" s="17"/>
      <c r="J333" s="20"/>
      <c r="K333" s="15"/>
      <c r="L333" s="15"/>
      <c r="M333" s="15"/>
      <c r="N333" s="15"/>
      <c r="O333" s="15"/>
      <c r="P333" s="15"/>
      <c r="Q333" s="15"/>
    </row>
    <row r="334" spans="1:17" ht="13.2">
      <c r="A334" s="266"/>
      <c r="B334" s="16" t="s">
        <v>78</v>
      </c>
      <c r="C334" s="17"/>
      <c r="D334" s="17"/>
      <c r="E334" s="17"/>
      <c r="F334" s="17"/>
      <c r="G334" s="17"/>
      <c r="H334" s="52" t="s">
        <v>35</v>
      </c>
      <c r="I334" s="17"/>
      <c r="J334" s="20"/>
      <c r="K334" s="15"/>
      <c r="L334" s="15"/>
      <c r="M334" s="15"/>
      <c r="N334" s="15"/>
      <c r="O334" s="15"/>
      <c r="P334" s="15"/>
      <c r="Q334" s="15"/>
    </row>
    <row r="335" spans="1:17" ht="13.2">
      <c r="A335" s="266"/>
      <c r="B335" s="16" t="s">
        <v>78</v>
      </c>
      <c r="C335" s="17"/>
      <c r="D335" s="17"/>
      <c r="E335" s="17"/>
      <c r="F335" s="17"/>
      <c r="G335" s="17"/>
      <c r="H335" s="52" t="s">
        <v>36</v>
      </c>
      <c r="I335" s="17"/>
      <c r="J335" s="20"/>
      <c r="K335" s="15"/>
      <c r="L335" s="15"/>
      <c r="M335" s="15"/>
      <c r="N335" s="15"/>
      <c r="O335" s="15"/>
      <c r="P335" s="15"/>
      <c r="Q335" s="15"/>
    </row>
    <row r="336" spans="1:17" ht="13.2">
      <c r="A336" s="266"/>
      <c r="B336" s="16" t="s">
        <v>78</v>
      </c>
      <c r="C336" s="17"/>
      <c r="D336" s="17"/>
      <c r="E336" s="17"/>
      <c r="F336" s="17"/>
      <c r="G336" s="17"/>
      <c r="H336" s="52" t="s">
        <v>37</v>
      </c>
      <c r="I336" s="17"/>
      <c r="J336" s="20"/>
      <c r="K336" s="15"/>
      <c r="L336" s="15"/>
      <c r="M336" s="15"/>
      <c r="N336" s="15"/>
      <c r="O336" s="15"/>
      <c r="P336" s="15"/>
      <c r="Q336" s="15"/>
    </row>
    <row r="337" spans="1:17" ht="13.8" thickBot="1">
      <c r="A337" s="267"/>
      <c r="B337" s="16" t="s">
        <v>78</v>
      </c>
      <c r="C337" s="17"/>
      <c r="D337" s="17"/>
      <c r="E337" s="17"/>
      <c r="F337" s="17"/>
      <c r="G337" s="17"/>
      <c r="H337" s="52" t="s">
        <v>38</v>
      </c>
      <c r="I337" s="17"/>
      <c r="J337" s="20"/>
      <c r="K337" s="15"/>
      <c r="L337" s="15"/>
      <c r="M337" s="15"/>
      <c r="N337" s="15"/>
      <c r="O337" s="15"/>
      <c r="P337" s="15"/>
      <c r="Q337" s="15"/>
    </row>
    <row r="338" spans="1:17" ht="13.8" thickTop="1">
      <c r="A338" s="265">
        <v>46106</v>
      </c>
      <c r="B338" s="16" t="s">
        <v>78</v>
      </c>
      <c r="C338" s="17"/>
      <c r="D338" s="17"/>
      <c r="E338" s="17"/>
      <c r="F338" s="17"/>
      <c r="G338" s="17"/>
      <c r="H338" s="52" t="s">
        <v>17</v>
      </c>
      <c r="I338" s="17"/>
      <c r="J338" s="20"/>
      <c r="K338" s="15"/>
      <c r="L338" s="15"/>
      <c r="M338" s="15"/>
      <c r="N338" s="15"/>
      <c r="O338" s="15"/>
      <c r="P338" s="15"/>
      <c r="Q338" s="15"/>
    </row>
    <row r="339" spans="1:17" ht="13.2">
      <c r="A339" s="266"/>
      <c r="B339" s="16" t="s">
        <v>78</v>
      </c>
      <c r="C339" s="17"/>
      <c r="D339" s="17"/>
      <c r="E339" s="17"/>
      <c r="F339" s="17"/>
      <c r="G339" s="17"/>
      <c r="H339" s="52" t="s">
        <v>22</v>
      </c>
      <c r="I339" s="17"/>
      <c r="J339" s="20"/>
      <c r="K339" s="15"/>
      <c r="L339" s="15"/>
      <c r="M339" s="15"/>
      <c r="N339" s="15"/>
      <c r="O339" s="15"/>
      <c r="P339" s="15"/>
      <c r="Q339" s="15"/>
    </row>
    <row r="340" spans="1:17" ht="13.2">
      <c r="A340" s="266"/>
      <c r="B340" s="16" t="s">
        <v>78</v>
      </c>
      <c r="C340" s="17"/>
      <c r="D340" s="17"/>
      <c r="E340" s="17"/>
      <c r="F340" s="17"/>
      <c r="G340" s="17"/>
      <c r="H340" s="52" t="s">
        <v>24</v>
      </c>
      <c r="I340" s="17"/>
      <c r="J340" s="20"/>
      <c r="K340" s="15"/>
      <c r="L340" s="15"/>
      <c r="M340" s="15"/>
      <c r="N340" s="15"/>
      <c r="O340" s="15"/>
      <c r="P340" s="15"/>
      <c r="Q340" s="15"/>
    </row>
    <row r="341" spans="1:17" ht="13.2">
      <c r="A341" s="266"/>
      <c r="B341" s="16" t="s">
        <v>78</v>
      </c>
      <c r="C341" s="17"/>
      <c r="D341" s="17"/>
      <c r="E341" s="17"/>
      <c r="F341" s="17"/>
      <c r="G341" s="17"/>
      <c r="H341" s="52" t="s">
        <v>25</v>
      </c>
      <c r="I341" s="17"/>
      <c r="J341" s="20"/>
      <c r="K341" s="15"/>
      <c r="L341" s="15"/>
      <c r="M341" s="15"/>
      <c r="N341" s="15"/>
      <c r="O341" s="15"/>
      <c r="P341" s="15"/>
      <c r="Q341" s="15"/>
    </row>
    <row r="342" spans="1:17" ht="13.2">
      <c r="A342" s="266"/>
      <c r="B342" s="16" t="s">
        <v>78</v>
      </c>
      <c r="C342" s="17"/>
      <c r="D342" s="17"/>
      <c r="E342" s="17"/>
      <c r="F342" s="17"/>
      <c r="G342" s="17"/>
      <c r="H342" s="52" t="s">
        <v>26</v>
      </c>
      <c r="I342" s="17"/>
      <c r="J342" s="20"/>
      <c r="K342" s="15"/>
      <c r="L342" s="15"/>
      <c r="M342" s="15"/>
      <c r="N342" s="15"/>
      <c r="O342" s="15"/>
      <c r="P342" s="15"/>
      <c r="Q342" s="15"/>
    </row>
    <row r="343" spans="1:17" ht="13.2">
      <c r="A343" s="266"/>
      <c r="B343" s="16" t="s">
        <v>78</v>
      </c>
      <c r="C343" s="17"/>
      <c r="D343" s="17"/>
      <c r="E343" s="17"/>
      <c r="F343" s="17"/>
      <c r="G343" s="17"/>
      <c r="H343" s="52" t="s">
        <v>27</v>
      </c>
      <c r="I343" s="17"/>
      <c r="J343" s="20"/>
      <c r="K343" s="15"/>
      <c r="L343" s="15"/>
      <c r="M343" s="15"/>
      <c r="N343" s="15"/>
      <c r="O343" s="15"/>
      <c r="P343" s="15"/>
      <c r="Q343" s="15"/>
    </row>
    <row r="344" spans="1:17" ht="13.2">
      <c r="A344" s="266"/>
      <c r="B344" s="16" t="s">
        <v>78</v>
      </c>
      <c r="C344" s="17"/>
      <c r="D344" s="17"/>
      <c r="E344" s="17"/>
      <c r="F344" s="17"/>
      <c r="G344" s="17"/>
      <c r="H344" s="52" t="s">
        <v>28</v>
      </c>
      <c r="I344" s="17"/>
      <c r="J344" s="20"/>
      <c r="K344" s="15"/>
      <c r="L344" s="15"/>
      <c r="M344" s="15"/>
      <c r="N344" s="15"/>
      <c r="O344" s="15"/>
      <c r="P344" s="15"/>
      <c r="Q344" s="15"/>
    </row>
    <row r="345" spans="1:17" ht="13.2">
      <c r="A345" s="266"/>
      <c r="B345" s="16" t="s">
        <v>16</v>
      </c>
      <c r="C345" s="17"/>
      <c r="D345" s="17"/>
      <c r="E345" s="17"/>
      <c r="F345" s="17"/>
      <c r="G345" s="17"/>
      <c r="H345" s="52" t="s">
        <v>29</v>
      </c>
      <c r="I345" s="17"/>
      <c r="J345" s="20"/>
      <c r="K345" s="15"/>
      <c r="L345" s="15"/>
      <c r="M345" s="15"/>
      <c r="N345" s="15"/>
      <c r="O345" s="15"/>
      <c r="P345" s="15"/>
      <c r="Q345" s="15"/>
    </row>
    <row r="346" spans="1:17" ht="13.2">
      <c r="A346" s="266"/>
      <c r="B346" s="16" t="s">
        <v>16</v>
      </c>
      <c r="C346" s="17"/>
      <c r="D346" s="17"/>
      <c r="E346" s="17"/>
      <c r="F346" s="17"/>
      <c r="G346" s="17"/>
      <c r="H346" s="52" t="s">
        <v>30</v>
      </c>
      <c r="I346" s="17"/>
      <c r="J346" s="20"/>
      <c r="K346" s="15"/>
      <c r="L346" s="15"/>
      <c r="M346" s="15"/>
      <c r="N346" s="15"/>
      <c r="O346" s="15"/>
      <c r="P346" s="15"/>
      <c r="Q346" s="15"/>
    </row>
    <row r="347" spans="1:17" ht="13.2">
      <c r="A347" s="266"/>
      <c r="B347" s="16" t="s">
        <v>16</v>
      </c>
      <c r="C347" s="17"/>
      <c r="D347" s="17"/>
      <c r="E347" s="17"/>
      <c r="F347" s="17"/>
      <c r="G347" s="17"/>
      <c r="H347" s="52" t="s">
        <v>34</v>
      </c>
      <c r="I347" s="17"/>
      <c r="J347" s="20"/>
      <c r="K347" s="15"/>
      <c r="L347" s="15"/>
      <c r="M347" s="15"/>
      <c r="N347" s="15"/>
      <c r="O347" s="15"/>
      <c r="P347" s="15"/>
      <c r="Q347" s="15"/>
    </row>
    <row r="348" spans="1:17" ht="13.2">
      <c r="A348" s="266"/>
      <c r="B348" s="16" t="s">
        <v>16</v>
      </c>
      <c r="C348" s="17"/>
      <c r="D348" s="17"/>
      <c r="E348" s="17"/>
      <c r="F348" s="17"/>
      <c r="G348" s="17"/>
      <c r="H348" s="52" t="s">
        <v>35</v>
      </c>
      <c r="I348" s="17"/>
      <c r="J348" s="20"/>
      <c r="K348" s="15"/>
      <c r="L348" s="15"/>
      <c r="M348" s="15"/>
      <c r="N348" s="15"/>
      <c r="O348" s="15"/>
      <c r="P348" s="15"/>
      <c r="Q348" s="15"/>
    </row>
    <row r="349" spans="1:17" ht="13.2">
      <c r="A349" s="266"/>
      <c r="B349" s="16" t="s">
        <v>16</v>
      </c>
      <c r="C349" s="17"/>
      <c r="D349" s="17"/>
      <c r="E349" s="17"/>
      <c r="F349" s="17"/>
      <c r="G349" s="17"/>
      <c r="H349" s="52" t="s">
        <v>36</v>
      </c>
      <c r="I349" s="17"/>
      <c r="J349" s="20"/>
      <c r="K349" s="15"/>
      <c r="L349" s="15"/>
      <c r="M349" s="15"/>
      <c r="N349" s="15"/>
      <c r="O349" s="15"/>
      <c r="P349" s="15"/>
      <c r="Q349" s="15"/>
    </row>
    <row r="350" spans="1:17" ht="13.2">
      <c r="A350" s="266"/>
      <c r="B350" s="16" t="s">
        <v>16</v>
      </c>
      <c r="C350" s="17"/>
      <c r="D350" s="17"/>
      <c r="E350" s="17"/>
      <c r="F350" s="17"/>
      <c r="G350" s="17"/>
      <c r="H350" s="52" t="s">
        <v>37</v>
      </c>
      <c r="I350" s="17"/>
      <c r="J350" s="20"/>
      <c r="K350" s="15"/>
      <c r="L350" s="15"/>
      <c r="M350" s="15"/>
      <c r="N350" s="15"/>
      <c r="O350" s="15"/>
      <c r="P350" s="15"/>
      <c r="Q350" s="15"/>
    </row>
    <row r="351" spans="1:17" ht="13.8" thickBot="1">
      <c r="A351" s="267"/>
      <c r="B351" s="16" t="s">
        <v>16</v>
      </c>
      <c r="C351" s="17"/>
      <c r="D351" s="17"/>
      <c r="E351" s="17"/>
      <c r="F351" s="17"/>
      <c r="G351" s="17"/>
      <c r="H351" s="52" t="s">
        <v>38</v>
      </c>
      <c r="I351" s="17"/>
      <c r="J351" s="20"/>
      <c r="K351" s="15"/>
      <c r="L351" s="15"/>
      <c r="M351" s="15"/>
      <c r="N351" s="15"/>
      <c r="O351" s="15"/>
      <c r="P351" s="15"/>
      <c r="Q351" s="15"/>
    </row>
    <row r="352" spans="1:17" ht="13.8" thickTop="1">
      <c r="A352" s="265">
        <v>46107</v>
      </c>
      <c r="B352" s="40" t="s">
        <v>51</v>
      </c>
      <c r="C352" s="17"/>
      <c r="D352" s="17"/>
      <c r="E352" s="17"/>
      <c r="F352" s="17"/>
      <c r="G352" s="17"/>
      <c r="H352" s="52" t="s">
        <v>17</v>
      </c>
      <c r="I352" s="17"/>
      <c r="J352" s="20"/>
      <c r="K352" s="15"/>
      <c r="L352" s="15"/>
      <c r="M352" s="15"/>
      <c r="N352" s="15"/>
      <c r="O352" s="15"/>
      <c r="P352" s="15"/>
      <c r="Q352" s="15"/>
    </row>
    <row r="353" spans="1:17" ht="13.2">
      <c r="A353" s="266"/>
      <c r="B353" s="40" t="s">
        <v>51</v>
      </c>
      <c r="C353" s="17"/>
      <c r="D353" s="17"/>
      <c r="E353" s="17"/>
      <c r="F353" s="17"/>
      <c r="G353" s="17"/>
      <c r="H353" s="52" t="s">
        <v>22</v>
      </c>
      <c r="I353" s="17"/>
      <c r="J353" s="20"/>
      <c r="K353" s="15"/>
      <c r="L353" s="15"/>
      <c r="M353" s="15"/>
      <c r="N353" s="15"/>
      <c r="O353" s="15"/>
      <c r="P353" s="15"/>
      <c r="Q353" s="15"/>
    </row>
    <row r="354" spans="1:17" ht="13.2">
      <c r="A354" s="266"/>
      <c r="B354" s="40" t="s">
        <v>51</v>
      </c>
      <c r="C354" s="17"/>
      <c r="D354" s="17"/>
      <c r="E354" s="17"/>
      <c r="F354" s="17"/>
      <c r="G354" s="17"/>
      <c r="H354" s="52" t="s">
        <v>24</v>
      </c>
      <c r="I354" s="17"/>
      <c r="J354" s="20"/>
      <c r="K354" s="15"/>
      <c r="L354" s="15"/>
      <c r="M354" s="15"/>
      <c r="N354" s="15"/>
      <c r="O354" s="15"/>
      <c r="P354" s="15"/>
      <c r="Q354" s="15"/>
    </row>
    <row r="355" spans="1:17" ht="13.2">
      <c r="A355" s="266"/>
      <c r="B355" s="40" t="s">
        <v>51</v>
      </c>
      <c r="C355" s="17"/>
      <c r="D355" s="17"/>
      <c r="E355" s="17"/>
      <c r="F355" s="17"/>
      <c r="G355" s="17"/>
      <c r="H355" s="52" t="s">
        <v>25</v>
      </c>
      <c r="I355" s="17"/>
      <c r="J355" s="20"/>
      <c r="K355" s="15"/>
      <c r="L355" s="15"/>
      <c r="M355" s="15"/>
      <c r="N355" s="15"/>
      <c r="O355" s="15"/>
      <c r="P355" s="15"/>
      <c r="Q355" s="15"/>
    </row>
    <row r="356" spans="1:17" ht="13.2">
      <c r="A356" s="266"/>
      <c r="B356" s="40" t="s">
        <v>51</v>
      </c>
      <c r="C356" s="17"/>
      <c r="D356" s="17"/>
      <c r="E356" s="17"/>
      <c r="F356" s="17"/>
      <c r="G356" s="17"/>
      <c r="H356" s="52" t="s">
        <v>26</v>
      </c>
      <c r="I356" s="17"/>
      <c r="J356" s="20"/>
      <c r="K356" s="15"/>
      <c r="L356" s="15"/>
      <c r="M356" s="15"/>
      <c r="N356" s="15"/>
      <c r="O356" s="15"/>
      <c r="P356" s="15"/>
      <c r="Q356" s="15"/>
    </row>
    <row r="357" spans="1:17" ht="13.2">
      <c r="A357" s="266"/>
      <c r="B357" s="40" t="s">
        <v>51</v>
      </c>
      <c r="C357" s="17"/>
      <c r="D357" s="17"/>
      <c r="E357" s="17"/>
      <c r="F357" s="17"/>
      <c r="G357" s="17"/>
      <c r="H357" s="52" t="s">
        <v>27</v>
      </c>
      <c r="I357" s="17"/>
      <c r="J357" s="20"/>
      <c r="K357" s="15"/>
      <c r="L357" s="15"/>
      <c r="M357" s="15"/>
      <c r="N357" s="15"/>
      <c r="O357" s="15"/>
      <c r="P357" s="15"/>
      <c r="Q357" s="15"/>
    </row>
    <row r="358" spans="1:17" ht="13.2">
      <c r="A358" s="266"/>
      <c r="B358" s="40" t="s">
        <v>51</v>
      </c>
      <c r="C358" s="17"/>
      <c r="D358" s="17"/>
      <c r="E358" s="17"/>
      <c r="F358" s="17"/>
      <c r="G358" s="17"/>
      <c r="H358" s="52" t="s">
        <v>28</v>
      </c>
      <c r="I358" s="17"/>
      <c r="J358" s="20"/>
      <c r="K358" s="15"/>
      <c r="L358" s="15"/>
      <c r="M358" s="15"/>
      <c r="N358" s="15"/>
      <c r="O358" s="15"/>
      <c r="P358" s="15"/>
      <c r="Q358" s="15"/>
    </row>
    <row r="359" spans="1:17" ht="13.2">
      <c r="A359" s="266"/>
      <c r="B359" s="40" t="s">
        <v>51</v>
      </c>
      <c r="C359" s="17"/>
      <c r="D359" s="17"/>
      <c r="E359" s="17"/>
      <c r="F359" s="17"/>
      <c r="G359" s="17"/>
      <c r="H359" s="52" t="s">
        <v>29</v>
      </c>
      <c r="I359" s="17"/>
      <c r="J359" s="20"/>
      <c r="K359" s="15"/>
      <c r="L359" s="15"/>
      <c r="M359" s="15"/>
      <c r="N359" s="15"/>
      <c r="O359" s="15"/>
      <c r="P359" s="15"/>
      <c r="Q359" s="15"/>
    </row>
    <row r="360" spans="1:17" ht="13.2">
      <c r="A360" s="266"/>
      <c r="B360" s="40" t="s">
        <v>51</v>
      </c>
      <c r="C360" s="17"/>
      <c r="D360" s="17"/>
      <c r="E360" s="17"/>
      <c r="F360" s="17"/>
      <c r="G360" s="17"/>
      <c r="H360" s="52" t="s">
        <v>30</v>
      </c>
      <c r="I360" s="17"/>
      <c r="J360" s="20"/>
      <c r="K360" s="15"/>
      <c r="L360" s="15"/>
      <c r="M360" s="15"/>
      <c r="N360" s="15"/>
      <c r="O360" s="15"/>
      <c r="P360" s="15"/>
      <c r="Q360" s="15"/>
    </row>
    <row r="361" spans="1:17" ht="13.2">
      <c r="A361" s="266"/>
      <c r="B361" s="40" t="s">
        <v>51</v>
      </c>
      <c r="C361" s="17"/>
      <c r="D361" s="17"/>
      <c r="E361" s="17"/>
      <c r="F361" s="17"/>
      <c r="G361" s="17"/>
      <c r="H361" s="52" t="s">
        <v>34</v>
      </c>
      <c r="I361" s="17"/>
      <c r="J361" s="20"/>
      <c r="K361" s="15"/>
      <c r="L361" s="15"/>
      <c r="M361" s="15"/>
      <c r="N361" s="15"/>
      <c r="O361" s="15"/>
      <c r="P361" s="15"/>
      <c r="Q361" s="15"/>
    </row>
    <row r="362" spans="1:17" ht="13.2">
      <c r="A362" s="266"/>
      <c r="B362" s="40" t="s">
        <v>51</v>
      </c>
      <c r="C362" s="17"/>
      <c r="D362" s="17"/>
      <c r="E362" s="17"/>
      <c r="F362" s="17"/>
      <c r="G362" s="17"/>
      <c r="H362" s="52" t="s">
        <v>35</v>
      </c>
      <c r="I362" s="17"/>
      <c r="J362" s="20"/>
      <c r="K362" s="15"/>
      <c r="L362" s="15"/>
      <c r="M362" s="15"/>
      <c r="N362" s="15"/>
      <c r="O362" s="15"/>
      <c r="P362" s="15"/>
      <c r="Q362" s="15"/>
    </row>
    <row r="363" spans="1:17" ht="13.2">
      <c r="A363" s="266"/>
      <c r="B363" s="40" t="s">
        <v>51</v>
      </c>
      <c r="C363" s="17"/>
      <c r="D363" s="17"/>
      <c r="E363" s="67"/>
      <c r="F363" s="17"/>
      <c r="G363" s="17"/>
      <c r="H363" s="52" t="s">
        <v>36</v>
      </c>
      <c r="I363" s="17"/>
      <c r="J363" s="20"/>
      <c r="K363" s="15"/>
      <c r="L363" s="15"/>
      <c r="M363" s="15"/>
      <c r="N363" s="15"/>
      <c r="O363" s="15"/>
      <c r="P363" s="15"/>
      <c r="Q363" s="15"/>
    </row>
    <row r="364" spans="1:17" ht="13.2">
      <c r="A364" s="266"/>
      <c r="B364" s="40" t="s">
        <v>51</v>
      </c>
      <c r="C364" s="17"/>
      <c r="D364" s="17"/>
      <c r="E364" s="17"/>
      <c r="F364" s="17"/>
      <c r="G364" s="17"/>
      <c r="H364" s="52" t="s">
        <v>37</v>
      </c>
      <c r="I364" s="17"/>
      <c r="J364" s="20"/>
      <c r="K364" s="15"/>
      <c r="L364" s="15"/>
      <c r="M364" s="15"/>
      <c r="N364" s="15"/>
      <c r="O364" s="15"/>
      <c r="P364" s="15"/>
      <c r="Q364" s="15"/>
    </row>
    <row r="365" spans="1:17" ht="13.8" thickBot="1">
      <c r="A365" s="267"/>
      <c r="B365" s="40" t="s">
        <v>51</v>
      </c>
      <c r="C365" s="17"/>
      <c r="D365" s="17"/>
      <c r="E365" s="17"/>
      <c r="F365" s="17"/>
      <c r="G365" s="17"/>
      <c r="H365" s="52" t="s">
        <v>38</v>
      </c>
      <c r="I365" s="17"/>
      <c r="J365" s="20"/>
      <c r="K365" s="15"/>
      <c r="L365" s="15"/>
      <c r="M365" s="15"/>
      <c r="N365" s="15"/>
      <c r="O365" s="15"/>
      <c r="P365" s="15"/>
      <c r="Q365" s="15"/>
    </row>
    <row r="366" spans="1:17" ht="13.8" thickTop="1">
      <c r="A366" s="265">
        <v>46108</v>
      </c>
      <c r="B366" s="16" t="s">
        <v>16</v>
      </c>
      <c r="C366" s="17"/>
      <c r="D366" s="17"/>
      <c r="E366" s="17"/>
      <c r="F366" s="17"/>
      <c r="G366" s="17"/>
      <c r="H366" s="52" t="s">
        <v>17</v>
      </c>
      <c r="I366" s="17"/>
      <c r="J366" s="20"/>
      <c r="K366" s="15"/>
      <c r="L366" s="15"/>
      <c r="M366" s="15"/>
      <c r="N366" s="15"/>
      <c r="O366" s="15"/>
      <c r="P366" s="15"/>
      <c r="Q366" s="15"/>
    </row>
    <row r="367" spans="1:17" ht="13.2">
      <c r="A367" s="266"/>
      <c r="B367" s="16" t="s">
        <v>16</v>
      </c>
      <c r="C367" s="17"/>
      <c r="D367" s="17"/>
      <c r="E367" s="17"/>
      <c r="F367" s="17"/>
      <c r="G367" s="17"/>
      <c r="H367" s="52" t="s">
        <v>22</v>
      </c>
      <c r="I367" s="17"/>
      <c r="J367" s="20"/>
      <c r="K367" s="15"/>
      <c r="L367" s="15"/>
      <c r="M367" s="15"/>
      <c r="N367" s="15"/>
      <c r="O367" s="15"/>
      <c r="P367" s="15"/>
      <c r="Q367" s="15"/>
    </row>
    <row r="368" spans="1:17" ht="13.2">
      <c r="A368" s="266"/>
      <c r="B368" s="16" t="s">
        <v>16</v>
      </c>
      <c r="C368" s="17"/>
      <c r="D368" s="17"/>
      <c r="E368" s="17"/>
      <c r="F368" s="17"/>
      <c r="G368" s="17"/>
      <c r="H368" s="52" t="s">
        <v>24</v>
      </c>
      <c r="I368" s="17"/>
      <c r="J368" s="20"/>
      <c r="K368" s="15"/>
      <c r="L368" s="15"/>
      <c r="M368" s="15"/>
      <c r="N368" s="15"/>
      <c r="O368" s="15"/>
      <c r="P368" s="15"/>
      <c r="Q368" s="15"/>
    </row>
    <row r="369" spans="1:17" ht="13.2">
      <c r="A369" s="266"/>
      <c r="B369" s="16" t="s">
        <v>16</v>
      </c>
      <c r="C369" s="17"/>
      <c r="D369" s="17"/>
      <c r="E369" s="17"/>
      <c r="F369" s="17"/>
      <c r="G369" s="17"/>
      <c r="H369" s="52" t="s">
        <v>25</v>
      </c>
      <c r="I369" s="17"/>
      <c r="J369" s="20"/>
      <c r="K369" s="15"/>
      <c r="L369" s="15"/>
      <c r="M369" s="15"/>
      <c r="N369" s="15"/>
      <c r="O369" s="15"/>
      <c r="P369" s="15"/>
      <c r="Q369" s="15"/>
    </row>
    <row r="370" spans="1:17" ht="13.2">
      <c r="A370" s="266"/>
      <c r="B370" s="16" t="s">
        <v>16</v>
      </c>
      <c r="C370" s="17"/>
      <c r="D370" s="17"/>
      <c r="E370" s="17"/>
      <c r="F370" s="17"/>
      <c r="G370" s="17"/>
      <c r="H370" s="52" t="s">
        <v>26</v>
      </c>
      <c r="I370" s="17"/>
      <c r="J370" s="20"/>
      <c r="K370" s="15"/>
      <c r="L370" s="15"/>
      <c r="M370" s="15"/>
      <c r="N370" s="15"/>
      <c r="O370" s="15"/>
      <c r="P370" s="15"/>
      <c r="Q370" s="15"/>
    </row>
    <row r="371" spans="1:17" ht="13.2">
      <c r="A371" s="266"/>
      <c r="B371" s="16" t="s">
        <v>16</v>
      </c>
      <c r="C371" s="17"/>
      <c r="D371" s="17"/>
      <c r="E371" s="17"/>
      <c r="F371" s="17"/>
      <c r="G371" s="17"/>
      <c r="H371" s="52" t="s">
        <v>27</v>
      </c>
      <c r="I371" s="17"/>
      <c r="J371" s="20"/>
      <c r="K371" s="15"/>
      <c r="L371" s="15"/>
      <c r="M371" s="15"/>
      <c r="N371" s="15"/>
      <c r="O371" s="15"/>
      <c r="P371" s="15"/>
      <c r="Q371" s="15"/>
    </row>
    <row r="372" spans="1:17" ht="13.2">
      <c r="A372" s="266"/>
      <c r="B372" s="16" t="s">
        <v>16</v>
      </c>
      <c r="C372" s="17"/>
      <c r="D372" s="17"/>
      <c r="E372" s="17"/>
      <c r="F372" s="17"/>
      <c r="G372" s="17"/>
      <c r="H372" s="52" t="s">
        <v>28</v>
      </c>
      <c r="I372" s="17"/>
      <c r="J372" s="20"/>
      <c r="K372" s="15"/>
      <c r="L372" s="15"/>
      <c r="M372" s="15"/>
      <c r="N372" s="15"/>
      <c r="O372" s="15"/>
      <c r="P372" s="15"/>
      <c r="Q372" s="15"/>
    </row>
    <row r="373" spans="1:17" ht="13.2">
      <c r="A373" s="266"/>
      <c r="B373" s="16" t="s">
        <v>16</v>
      </c>
      <c r="C373" s="17"/>
      <c r="D373" s="17"/>
      <c r="E373" s="17"/>
      <c r="F373" s="17"/>
      <c r="G373" s="17"/>
      <c r="H373" s="52" t="s">
        <v>29</v>
      </c>
      <c r="I373" s="17"/>
      <c r="J373" s="20"/>
      <c r="K373" s="15"/>
      <c r="L373" s="15"/>
      <c r="M373" s="15"/>
      <c r="N373" s="15"/>
      <c r="O373" s="15"/>
      <c r="P373" s="15"/>
      <c r="Q373" s="15"/>
    </row>
    <row r="374" spans="1:17" ht="13.2">
      <c r="A374" s="266"/>
      <c r="B374" s="16" t="s">
        <v>16</v>
      </c>
      <c r="C374" s="17"/>
      <c r="D374" s="17"/>
      <c r="E374" s="17"/>
      <c r="F374" s="17"/>
      <c r="G374" s="17"/>
      <c r="H374" s="52" t="s">
        <v>30</v>
      </c>
      <c r="I374" s="17"/>
      <c r="J374" s="20"/>
      <c r="K374" s="15"/>
      <c r="L374" s="15"/>
      <c r="M374" s="15"/>
      <c r="N374" s="15"/>
      <c r="O374" s="15"/>
      <c r="P374" s="15"/>
      <c r="Q374" s="15"/>
    </row>
    <row r="375" spans="1:17" ht="13.2">
      <c r="A375" s="266"/>
      <c r="B375" s="16" t="s">
        <v>16</v>
      </c>
      <c r="C375" s="17"/>
      <c r="D375" s="17"/>
      <c r="E375" s="17"/>
      <c r="F375" s="17"/>
      <c r="G375" s="17"/>
      <c r="H375" s="52" t="s">
        <v>34</v>
      </c>
      <c r="I375" s="17"/>
      <c r="J375" s="20"/>
      <c r="K375" s="15"/>
      <c r="L375" s="15"/>
      <c r="M375" s="15"/>
      <c r="N375" s="15"/>
      <c r="O375" s="15"/>
      <c r="P375" s="15"/>
      <c r="Q375" s="15"/>
    </row>
    <row r="376" spans="1:17" ht="13.2">
      <c r="A376" s="266"/>
      <c r="B376" s="16" t="s">
        <v>16</v>
      </c>
      <c r="C376" s="17"/>
      <c r="D376" s="17"/>
      <c r="E376" s="17"/>
      <c r="F376" s="17"/>
      <c r="G376" s="17"/>
      <c r="H376" s="52" t="s">
        <v>35</v>
      </c>
      <c r="I376" s="17"/>
      <c r="J376" s="20"/>
      <c r="K376" s="15"/>
      <c r="L376" s="15"/>
      <c r="M376" s="15"/>
      <c r="N376" s="15"/>
      <c r="O376" s="15"/>
      <c r="P376" s="15"/>
      <c r="Q376" s="15"/>
    </row>
    <row r="377" spans="1:17" ht="13.2">
      <c r="A377" s="266"/>
      <c r="B377" s="16" t="s">
        <v>16</v>
      </c>
      <c r="C377" s="17"/>
      <c r="D377" s="17"/>
      <c r="E377" s="17"/>
      <c r="F377" s="17"/>
      <c r="G377" s="17"/>
      <c r="H377" s="52" t="s">
        <v>36</v>
      </c>
      <c r="I377" s="17"/>
      <c r="J377" s="20"/>
      <c r="K377" s="15"/>
      <c r="L377" s="15"/>
      <c r="M377" s="15"/>
      <c r="N377" s="15"/>
      <c r="O377" s="15"/>
      <c r="P377" s="15"/>
      <c r="Q377" s="15"/>
    </row>
    <row r="378" spans="1:17" ht="13.2">
      <c r="A378" s="266"/>
      <c r="B378" s="16" t="s">
        <v>16</v>
      </c>
      <c r="C378" s="17"/>
      <c r="D378" s="17"/>
      <c r="E378" s="17"/>
      <c r="F378" s="17"/>
      <c r="G378" s="17"/>
      <c r="H378" s="52" t="s">
        <v>37</v>
      </c>
      <c r="I378" s="17"/>
      <c r="J378" s="20"/>
      <c r="K378" s="15"/>
      <c r="L378" s="15"/>
      <c r="M378" s="15"/>
      <c r="N378" s="15"/>
      <c r="O378" s="15"/>
      <c r="P378" s="15"/>
      <c r="Q378" s="15"/>
    </row>
    <row r="379" spans="1:17" ht="13.8" thickBot="1">
      <c r="A379" s="267"/>
      <c r="B379" s="16" t="s">
        <v>16</v>
      </c>
      <c r="C379" s="17"/>
      <c r="D379" s="17"/>
      <c r="E379" s="17"/>
      <c r="F379" s="17"/>
      <c r="G379" s="17"/>
      <c r="H379" s="52" t="s">
        <v>38</v>
      </c>
      <c r="I379" s="17"/>
      <c r="J379" s="20"/>
      <c r="K379" s="15"/>
      <c r="L379" s="15"/>
      <c r="M379" s="15"/>
      <c r="N379" s="15"/>
      <c r="O379" s="15"/>
      <c r="P379" s="15"/>
      <c r="Q379" s="15"/>
    </row>
    <row r="380" spans="1:17" ht="13.8" thickTop="1">
      <c r="A380" s="265">
        <v>46109</v>
      </c>
      <c r="B380" s="16" t="s">
        <v>16</v>
      </c>
      <c r="C380" s="17"/>
      <c r="D380" s="17"/>
      <c r="E380" s="17"/>
      <c r="F380" s="17"/>
      <c r="G380" s="17"/>
      <c r="H380" s="52" t="s">
        <v>17</v>
      </c>
      <c r="I380" s="17"/>
      <c r="J380" s="20"/>
      <c r="K380" s="15"/>
      <c r="L380" s="15"/>
      <c r="M380" s="15"/>
      <c r="N380" s="15"/>
      <c r="O380" s="15"/>
      <c r="P380" s="15"/>
      <c r="Q380" s="15"/>
    </row>
    <row r="381" spans="1:17" ht="13.2">
      <c r="A381" s="266"/>
      <c r="B381" s="16" t="s">
        <v>16</v>
      </c>
      <c r="C381" s="17"/>
      <c r="D381" s="17"/>
      <c r="E381" s="17"/>
      <c r="F381" s="17"/>
      <c r="G381" s="17"/>
      <c r="H381" s="52" t="s">
        <v>22</v>
      </c>
      <c r="I381" s="17"/>
      <c r="J381" s="20"/>
      <c r="K381" s="15"/>
      <c r="L381" s="15"/>
      <c r="M381" s="15"/>
      <c r="N381" s="15"/>
      <c r="O381" s="15"/>
      <c r="P381" s="15"/>
      <c r="Q381" s="15"/>
    </row>
    <row r="382" spans="1:17" ht="13.2">
      <c r="A382" s="266"/>
      <c r="B382" s="16" t="s">
        <v>16</v>
      </c>
      <c r="C382" s="17"/>
      <c r="D382" s="17"/>
      <c r="E382" s="17"/>
      <c r="F382" s="17"/>
      <c r="G382" s="17"/>
      <c r="H382" s="52" t="s">
        <v>24</v>
      </c>
      <c r="I382" s="17"/>
      <c r="J382" s="20"/>
      <c r="K382" s="15"/>
      <c r="L382" s="15"/>
      <c r="M382" s="15"/>
      <c r="N382" s="15"/>
      <c r="O382" s="15"/>
      <c r="P382" s="15"/>
      <c r="Q382" s="15"/>
    </row>
    <row r="383" spans="1:17" ht="13.2">
      <c r="A383" s="266"/>
      <c r="B383" s="16" t="s">
        <v>16</v>
      </c>
      <c r="C383" s="17"/>
      <c r="D383" s="17"/>
      <c r="E383" s="17"/>
      <c r="F383" s="17"/>
      <c r="G383" s="17"/>
      <c r="H383" s="52" t="s">
        <v>25</v>
      </c>
      <c r="I383" s="17"/>
      <c r="J383" s="20"/>
      <c r="K383" s="15"/>
      <c r="L383" s="15"/>
      <c r="M383" s="15"/>
      <c r="N383" s="15"/>
      <c r="O383" s="15"/>
      <c r="P383" s="15"/>
      <c r="Q383" s="15"/>
    </row>
    <row r="384" spans="1:17" ht="13.2">
      <c r="A384" s="266"/>
      <c r="B384" s="16" t="s">
        <v>16</v>
      </c>
      <c r="C384" s="17"/>
      <c r="D384" s="17"/>
      <c r="E384" s="17"/>
      <c r="F384" s="17"/>
      <c r="G384" s="17"/>
      <c r="H384" s="52" t="s">
        <v>26</v>
      </c>
      <c r="I384" s="17"/>
      <c r="J384" s="20"/>
      <c r="K384" s="15"/>
      <c r="L384" s="15"/>
      <c r="M384" s="15"/>
      <c r="N384" s="15"/>
      <c r="O384" s="15"/>
      <c r="P384" s="15"/>
      <c r="Q384" s="15"/>
    </row>
    <row r="385" spans="1:17" ht="13.2">
      <c r="A385" s="266"/>
      <c r="B385" s="16" t="s">
        <v>16</v>
      </c>
      <c r="C385" s="17"/>
      <c r="D385" s="17"/>
      <c r="E385" s="17"/>
      <c r="F385" s="17"/>
      <c r="G385" s="17"/>
      <c r="H385" s="52" t="s">
        <v>27</v>
      </c>
      <c r="I385" s="17"/>
      <c r="J385" s="20"/>
      <c r="K385" s="15"/>
      <c r="L385" s="15"/>
      <c r="M385" s="15"/>
      <c r="N385" s="15"/>
      <c r="O385" s="15"/>
      <c r="P385" s="15"/>
      <c r="Q385" s="15"/>
    </row>
    <row r="386" spans="1:17" ht="13.2">
      <c r="A386" s="266"/>
      <c r="B386" s="16" t="s">
        <v>16</v>
      </c>
      <c r="C386" s="17"/>
      <c r="D386" s="17"/>
      <c r="E386" s="17"/>
      <c r="F386" s="17"/>
      <c r="G386" s="17"/>
      <c r="H386" s="52" t="s">
        <v>28</v>
      </c>
      <c r="I386" s="17"/>
      <c r="J386" s="20"/>
      <c r="K386" s="15"/>
      <c r="L386" s="15"/>
      <c r="M386" s="15"/>
      <c r="N386" s="15"/>
      <c r="O386" s="15"/>
      <c r="P386" s="15"/>
      <c r="Q386" s="15"/>
    </row>
    <row r="387" spans="1:17" ht="13.2">
      <c r="A387" s="266"/>
      <c r="B387" s="16" t="s">
        <v>16</v>
      </c>
      <c r="C387" s="17"/>
      <c r="D387" s="17"/>
      <c r="E387" s="17"/>
      <c r="F387" s="17"/>
      <c r="G387" s="17"/>
      <c r="H387" s="52" t="s">
        <v>29</v>
      </c>
      <c r="I387" s="17"/>
      <c r="J387" s="20"/>
      <c r="K387" s="15"/>
      <c r="L387" s="15"/>
      <c r="M387" s="15"/>
      <c r="N387" s="15"/>
      <c r="O387" s="15"/>
      <c r="P387" s="15"/>
      <c r="Q387" s="15"/>
    </row>
    <row r="388" spans="1:17" ht="13.2">
      <c r="A388" s="266"/>
      <c r="B388" s="16" t="s">
        <v>16</v>
      </c>
      <c r="C388" s="17"/>
      <c r="D388" s="17"/>
      <c r="E388" s="17"/>
      <c r="F388" s="17"/>
      <c r="G388" s="17"/>
      <c r="H388" s="52" t="s">
        <v>30</v>
      </c>
      <c r="I388" s="17"/>
      <c r="J388" s="20"/>
      <c r="K388" s="15"/>
      <c r="L388" s="15"/>
      <c r="M388" s="15"/>
      <c r="N388" s="15"/>
      <c r="O388" s="15"/>
      <c r="P388" s="15"/>
      <c r="Q388" s="15"/>
    </row>
    <row r="389" spans="1:17" ht="13.2">
      <c r="A389" s="266"/>
      <c r="B389" s="16" t="s">
        <v>16</v>
      </c>
      <c r="C389" s="17"/>
      <c r="D389" s="17"/>
      <c r="E389" s="17"/>
      <c r="F389" s="17"/>
      <c r="G389" s="17"/>
      <c r="H389" s="52" t="s">
        <v>34</v>
      </c>
      <c r="I389" s="17"/>
      <c r="J389" s="20"/>
      <c r="K389" s="15"/>
      <c r="L389" s="15"/>
      <c r="M389" s="15"/>
      <c r="N389" s="15"/>
      <c r="O389" s="15"/>
      <c r="P389" s="15"/>
      <c r="Q389" s="15"/>
    </row>
    <row r="390" spans="1:17" ht="13.2">
      <c r="A390" s="266"/>
      <c r="B390" s="16" t="s">
        <v>16</v>
      </c>
      <c r="C390" s="17"/>
      <c r="D390" s="17"/>
      <c r="E390" s="17"/>
      <c r="F390" s="17"/>
      <c r="G390" s="17"/>
      <c r="H390" s="52" t="s">
        <v>35</v>
      </c>
      <c r="I390" s="17"/>
      <c r="J390" s="20"/>
      <c r="K390" s="15"/>
      <c r="L390" s="15"/>
      <c r="M390" s="15"/>
      <c r="N390" s="15"/>
      <c r="O390" s="15"/>
      <c r="P390" s="15"/>
      <c r="Q390" s="15"/>
    </row>
    <row r="391" spans="1:17" ht="13.2">
      <c r="A391" s="266"/>
      <c r="B391" s="16" t="s">
        <v>16</v>
      </c>
      <c r="C391" s="17"/>
      <c r="D391" s="17"/>
      <c r="E391" s="17"/>
      <c r="F391" s="17"/>
      <c r="G391" s="17"/>
      <c r="H391" s="52" t="s">
        <v>36</v>
      </c>
      <c r="I391" s="17"/>
      <c r="J391" s="20"/>
      <c r="K391" s="15"/>
      <c r="L391" s="15"/>
      <c r="M391" s="15"/>
      <c r="N391" s="15"/>
      <c r="O391" s="15"/>
      <c r="P391" s="15"/>
      <c r="Q391" s="15"/>
    </row>
    <row r="392" spans="1:17" ht="13.2">
      <c r="A392" s="266"/>
      <c r="B392" s="16" t="s">
        <v>16</v>
      </c>
      <c r="C392" s="17"/>
      <c r="D392" s="17"/>
      <c r="E392" s="17"/>
      <c r="F392" s="17"/>
      <c r="G392" s="17"/>
      <c r="H392" s="52" t="s">
        <v>37</v>
      </c>
      <c r="I392" s="17"/>
      <c r="J392" s="20"/>
      <c r="K392" s="15"/>
      <c r="L392" s="15"/>
      <c r="M392" s="15"/>
      <c r="N392" s="15"/>
      <c r="O392" s="15"/>
      <c r="P392" s="15"/>
      <c r="Q392" s="15"/>
    </row>
    <row r="393" spans="1:17" ht="13.8" thickBot="1">
      <c r="A393" s="267"/>
      <c r="B393" s="16" t="s">
        <v>16</v>
      </c>
      <c r="C393" s="17"/>
      <c r="D393" s="17"/>
      <c r="E393" s="17"/>
      <c r="F393" s="17"/>
      <c r="G393" s="17"/>
      <c r="H393" s="52" t="s">
        <v>38</v>
      </c>
      <c r="I393" s="17"/>
      <c r="J393" s="20"/>
      <c r="K393" s="15"/>
      <c r="L393" s="15"/>
      <c r="M393" s="15"/>
      <c r="N393" s="15"/>
      <c r="O393" s="15"/>
      <c r="P393" s="15"/>
      <c r="Q393" s="15"/>
    </row>
    <row r="394" spans="1:17" ht="13.8" thickTop="1">
      <c r="A394" s="265">
        <v>46110</v>
      </c>
      <c r="B394" s="16" t="s">
        <v>16</v>
      </c>
      <c r="C394" s="17"/>
      <c r="D394" s="17"/>
      <c r="E394" s="17"/>
      <c r="F394" s="17"/>
      <c r="G394" s="17"/>
      <c r="H394" s="52" t="s">
        <v>17</v>
      </c>
      <c r="I394" s="17"/>
      <c r="J394" s="20"/>
      <c r="K394" s="15"/>
      <c r="L394" s="15"/>
      <c r="M394" s="15"/>
      <c r="N394" s="15"/>
      <c r="O394" s="15"/>
      <c r="P394" s="15"/>
      <c r="Q394" s="15"/>
    </row>
    <row r="395" spans="1:17" ht="13.2">
      <c r="A395" s="266"/>
      <c r="B395" s="16" t="s">
        <v>16</v>
      </c>
      <c r="C395" s="17"/>
      <c r="D395" s="17"/>
      <c r="E395" s="17"/>
      <c r="F395" s="17"/>
      <c r="G395" s="17"/>
      <c r="H395" s="52" t="s">
        <v>22</v>
      </c>
      <c r="I395" s="17"/>
      <c r="J395" s="20"/>
      <c r="K395" s="15"/>
      <c r="L395" s="15"/>
      <c r="M395" s="15"/>
      <c r="N395" s="15"/>
      <c r="O395" s="15"/>
      <c r="P395" s="15"/>
      <c r="Q395" s="15"/>
    </row>
    <row r="396" spans="1:17" ht="13.2">
      <c r="A396" s="266"/>
      <c r="B396" s="16" t="s">
        <v>16</v>
      </c>
      <c r="C396" s="17"/>
      <c r="D396" s="17"/>
      <c r="E396" s="17"/>
      <c r="F396" s="17"/>
      <c r="G396" s="17"/>
      <c r="H396" s="52" t="s">
        <v>24</v>
      </c>
      <c r="I396" s="17"/>
      <c r="J396" s="20"/>
      <c r="K396" s="15"/>
      <c r="L396" s="15"/>
      <c r="M396" s="15"/>
      <c r="N396" s="15"/>
      <c r="O396" s="15"/>
      <c r="P396" s="15"/>
      <c r="Q396" s="15"/>
    </row>
    <row r="397" spans="1:17" ht="13.2">
      <c r="A397" s="266"/>
      <c r="B397" s="16" t="s">
        <v>16</v>
      </c>
      <c r="C397" s="17"/>
      <c r="D397" s="17"/>
      <c r="E397" s="17"/>
      <c r="F397" s="17"/>
      <c r="G397" s="17"/>
      <c r="H397" s="52" t="s">
        <v>25</v>
      </c>
      <c r="I397" s="17"/>
      <c r="J397" s="20"/>
      <c r="K397" s="15"/>
      <c r="L397" s="15"/>
      <c r="M397" s="15"/>
      <c r="N397" s="15"/>
      <c r="O397" s="15"/>
      <c r="P397" s="15"/>
      <c r="Q397" s="15"/>
    </row>
    <row r="398" spans="1:17" ht="13.2">
      <c r="A398" s="266"/>
      <c r="B398" s="16" t="s">
        <v>16</v>
      </c>
      <c r="C398" s="17"/>
      <c r="D398" s="17"/>
      <c r="E398" s="17"/>
      <c r="F398" s="17"/>
      <c r="G398" s="17"/>
      <c r="H398" s="52" t="s">
        <v>26</v>
      </c>
      <c r="I398" s="17"/>
      <c r="J398" s="20"/>
      <c r="K398" s="15"/>
      <c r="L398" s="15"/>
      <c r="M398" s="15"/>
      <c r="N398" s="15"/>
      <c r="O398" s="15"/>
      <c r="P398" s="15"/>
      <c r="Q398" s="15"/>
    </row>
    <row r="399" spans="1:17" ht="13.2">
      <c r="A399" s="266"/>
      <c r="B399" s="16" t="s">
        <v>16</v>
      </c>
      <c r="C399" s="17"/>
      <c r="D399" s="17"/>
      <c r="E399" s="17"/>
      <c r="F399" s="17"/>
      <c r="G399" s="17"/>
      <c r="H399" s="52" t="s">
        <v>27</v>
      </c>
      <c r="I399" s="17"/>
      <c r="J399" s="20"/>
      <c r="K399" s="15"/>
      <c r="L399" s="15"/>
      <c r="M399" s="15"/>
      <c r="N399" s="15"/>
      <c r="O399" s="15"/>
      <c r="P399" s="15"/>
      <c r="Q399" s="15"/>
    </row>
    <row r="400" spans="1:17" ht="13.2">
      <c r="A400" s="266"/>
      <c r="B400" s="16" t="s">
        <v>16</v>
      </c>
      <c r="C400" s="17"/>
      <c r="D400" s="17"/>
      <c r="E400" s="17"/>
      <c r="F400" s="17"/>
      <c r="G400" s="17"/>
      <c r="H400" s="52" t="s">
        <v>28</v>
      </c>
      <c r="I400" s="17"/>
      <c r="J400" s="20"/>
      <c r="K400" s="15"/>
      <c r="L400" s="15"/>
      <c r="M400" s="15"/>
      <c r="N400" s="15"/>
      <c r="O400" s="15"/>
      <c r="P400" s="15"/>
      <c r="Q400" s="15"/>
    </row>
    <row r="401" spans="1:17" ht="13.2">
      <c r="A401" s="266"/>
      <c r="B401" s="16" t="s">
        <v>16</v>
      </c>
      <c r="C401" s="17"/>
      <c r="D401" s="17"/>
      <c r="E401" s="17"/>
      <c r="F401" s="17"/>
      <c r="G401" s="17"/>
      <c r="H401" s="52" t="s">
        <v>29</v>
      </c>
      <c r="I401" s="17"/>
      <c r="J401" s="20"/>
      <c r="K401" s="15"/>
      <c r="L401" s="15"/>
      <c r="M401" s="15"/>
      <c r="N401" s="15"/>
      <c r="O401" s="15"/>
      <c r="P401" s="15"/>
      <c r="Q401" s="15"/>
    </row>
    <row r="402" spans="1:17" ht="13.2">
      <c r="A402" s="266"/>
      <c r="B402" s="16" t="s">
        <v>16</v>
      </c>
      <c r="C402" s="17"/>
      <c r="D402" s="17"/>
      <c r="E402" s="17"/>
      <c r="F402" s="17"/>
      <c r="G402" s="17"/>
      <c r="H402" s="52" t="s">
        <v>30</v>
      </c>
      <c r="I402" s="17"/>
      <c r="J402" s="20"/>
      <c r="K402" s="15"/>
      <c r="L402" s="15"/>
      <c r="M402" s="15"/>
      <c r="N402" s="15"/>
      <c r="O402" s="15"/>
      <c r="P402" s="15"/>
      <c r="Q402" s="15"/>
    </row>
    <row r="403" spans="1:17" ht="13.2">
      <c r="A403" s="266"/>
      <c r="B403" s="16" t="s">
        <v>16</v>
      </c>
      <c r="C403" s="17"/>
      <c r="D403" s="17"/>
      <c r="E403" s="17"/>
      <c r="F403" s="17"/>
      <c r="G403" s="17"/>
      <c r="H403" s="52" t="s">
        <v>34</v>
      </c>
      <c r="I403" s="17"/>
      <c r="J403" s="20"/>
      <c r="K403" s="15"/>
      <c r="L403" s="15"/>
      <c r="M403" s="15"/>
      <c r="N403" s="15"/>
      <c r="O403" s="15"/>
      <c r="P403" s="15"/>
      <c r="Q403" s="15"/>
    </row>
    <row r="404" spans="1:17" ht="13.2">
      <c r="A404" s="266"/>
      <c r="B404" s="16" t="s">
        <v>16</v>
      </c>
      <c r="C404" s="17"/>
      <c r="D404" s="17"/>
      <c r="E404" s="17"/>
      <c r="F404" s="17"/>
      <c r="G404" s="17"/>
      <c r="H404" s="52" t="s">
        <v>35</v>
      </c>
      <c r="I404" s="17"/>
      <c r="J404" s="20"/>
      <c r="K404" s="15"/>
      <c r="L404" s="15"/>
      <c r="M404" s="15"/>
      <c r="N404" s="15"/>
      <c r="O404" s="15"/>
      <c r="P404" s="15"/>
      <c r="Q404" s="15"/>
    </row>
    <row r="405" spans="1:17" ht="13.2">
      <c r="A405" s="266"/>
      <c r="B405" s="16" t="s">
        <v>16</v>
      </c>
      <c r="C405" s="17"/>
      <c r="D405" s="17"/>
      <c r="E405" s="17"/>
      <c r="F405" s="17"/>
      <c r="G405" s="17"/>
      <c r="H405" s="52" t="s">
        <v>36</v>
      </c>
      <c r="I405" s="17"/>
      <c r="J405" s="20"/>
      <c r="K405" s="15"/>
      <c r="L405" s="15"/>
      <c r="M405" s="15"/>
      <c r="N405" s="15"/>
      <c r="O405" s="15"/>
      <c r="P405" s="15"/>
      <c r="Q405" s="15"/>
    </row>
    <row r="406" spans="1:17" ht="13.2">
      <c r="A406" s="266"/>
      <c r="B406" s="16" t="s">
        <v>16</v>
      </c>
      <c r="C406" s="17"/>
      <c r="D406" s="17"/>
      <c r="E406" s="17"/>
      <c r="F406" s="17"/>
      <c r="G406" s="17"/>
      <c r="H406" s="52" t="s">
        <v>37</v>
      </c>
      <c r="I406" s="17"/>
      <c r="J406" s="20"/>
      <c r="K406" s="15"/>
      <c r="L406" s="15"/>
      <c r="M406" s="15"/>
      <c r="N406" s="15"/>
      <c r="O406" s="15"/>
      <c r="P406" s="15"/>
      <c r="Q406" s="15"/>
    </row>
    <row r="407" spans="1:17" ht="13.8" thickBot="1">
      <c r="A407" s="267"/>
      <c r="B407" s="16" t="s">
        <v>16</v>
      </c>
      <c r="C407" s="17"/>
      <c r="D407" s="17"/>
      <c r="E407" s="17"/>
      <c r="F407" s="17"/>
      <c r="G407" s="17"/>
      <c r="H407" s="52" t="s">
        <v>38</v>
      </c>
      <c r="I407" s="17"/>
      <c r="J407" s="20"/>
      <c r="K407" s="15"/>
      <c r="L407" s="15"/>
      <c r="M407" s="15"/>
      <c r="N407" s="15"/>
      <c r="O407" s="15"/>
      <c r="P407" s="15"/>
      <c r="Q407" s="15"/>
    </row>
    <row r="408" spans="1:17" ht="13.8" thickTop="1">
      <c r="A408" s="265">
        <v>46111</v>
      </c>
      <c r="B408" s="16" t="s">
        <v>78</v>
      </c>
      <c r="C408" s="17"/>
      <c r="D408" s="70"/>
      <c r="E408" s="70"/>
      <c r="F408" s="70"/>
      <c r="G408" s="17"/>
      <c r="H408" s="52" t="s">
        <v>17</v>
      </c>
      <c r="I408" s="17"/>
      <c r="J408" s="20"/>
      <c r="K408" s="15"/>
      <c r="L408" s="15"/>
      <c r="M408" s="15"/>
      <c r="N408" s="15"/>
      <c r="O408" s="15"/>
      <c r="P408" s="15"/>
      <c r="Q408" s="15"/>
    </row>
    <row r="409" spans="1:17" ht="13.2">
      <c r="A409" s="266"/>
      <c r="B409" s="16" t="s">
        <v>78</v>
      </c>
      <c r="C409" s="17"/>
      <c r="D409" s="70"/>
      <c r="E409" s="70"/>
      <c r="F409" s="70"/>
      <c r="G409" s="17"/>
      <c r="H409" s="52" t="s">
        <v>22</v>
      </c>
      <c r="I409" s="17"/>
      <c r="J409" s="20"/>
      <c r="K409" s="15"/>
      <c r="L409" s="15"/>
      <c r="M409" s="15"/>
      <c r="N409" s="15"/>
      <c r="O409" s="15"/>
      <c r="P409" s="15"/>
      <c r="Q409" s="15"/>
    </row>
    <row r="410" spans="1:17" ht="13.2">
      <c r="A410" s="266"/>
      <c r="B410" s="16" t="s">
        <v>78</v>
      </c>
      <c r="C410" s="17"/>
      <c r="D410" s="70"/>
      <c r="E410" s="70"/>
      <c r="F410" s="70"/>
      <c r="G410" s="17"/>
      <c r="H410" s="52" t="s">
        <v>24</v>
      </c>
      <c r="I410" s="17"/>
      <c r="J410" s="20"/>
      <c r="K410" s="15"/>
      <c r="L410" s="15"/>
      <c r="M410" s="15"/>
      <c r="N410" s="15"/>
      <c r="O410" s="15"/>
      <c r="P410" s="15"/>
      <c r="Q410" s="15"/>
    </row>
    <row r="411" spans="1:17" ht="13.2">
      <c r="A411" s="266"/>
      <c r="B411" s="16" t="s">
        <v>78</v>
      </c>
      <c r="C411" s="17"/>
      <c r="D411" s="70"/>
      <c r="E411" s="70"/>
      <c r="F411" s="70"/>
      <c r="G411" s="17"/>
      <c r="H411" s="52" t="s">
        <v>25</v>
      </c>
      <c r="I411" s="17"/>
      <c r="J411" s="20"/>
      <c r="K411" s="15"/>
      <c r="L411" s="15"/>
      <c r="M411" s="15"/>
      <c r="N411" s="15"/>
      <c r="O411" s="15"/>
      <c r="P411" s="15"/>
      <c r="Q411" s="15"/>
    </row>
    <row r="412" spans="1:17" ht="13.2">
      <c r="A412" s="266"/>
      <c r="B412" s="16" t="s">
        <v>78</v>
      </c>
      <c r="C412" s="17"/>
      <c r="D412" s="70"/>
      <c r="E412" s="70"/>
      <c r="F412" s="70"/>
      <c r="G412" s="17"/>
      <c r="H412" s="52" t="s">
        <v>26</v>
      </c>
      <c r="I412" s="17"/>
      <c r="J412" s="20"/>
      <c r="K412" s="15"/>
      <c r="L412" s="15"/>
      <c r="M412" s="15"/>
      <c r="N412" s="15"/>
      <c r="O412" s="15"/>
      <c r="P412" s="15"/>
      <c r="Q412" s="15"/>
    </row>
    <row r="413" spans="1:17" ht="13.2">
      <c r="A413" s="266"/>
      <c r="B413" s="16" t="s">
        <v>78</v>
      </c>
      <c r="C413" s="17"/>
      <c r="D413" s="70"/>
      <c r="E413" s="70"/>
      <c r="F413" s="70"/>
      <c r="G413" s="17"/>
      <c r="H413" s="52" t="s">
        <v>27</v>
      </c>
      <c r="I413" s="17"/>
      <c r="J413" s="20"/>
      <c r="K413" s="15"/>
      <c r="L413" s="15"/>
      <c r="M413" s="15"/>
      <c r="N413" s="15"/>
      <c r="O413" s="15"/>
      <c r="P413" s="15"/>
      <c r="Q413" s="15"/>
    </row>
    <row r="414" spans="1:17" ht="13.2">
      <c r="A414" s="266"/>
      <c r="B414" s="16" t="s">
        <v>78</v>
      </c>
      <c r="C414" s="17"/>
      <c r="D414" s="70"/>
      <c r="E414" s="70"/>
      <c r="F414" s="70"/>
      <c r="G414" s="17"/>
      <c r="H414" s="52" t="s">
        <v>28</v>
      </c>
      <c r="I414" s="17"/>
      <c r="J414" s="17"/>
      <c r="K414" s="22"/>
      <c r="L414" s="22"/>
      <c r="M414" s="22"/>
      <c r="N414" s="22"/>
      <c r="O414" s="22"/>
      <c r="P414" s="15"/>
      <c r="Q414" s="15"/>
    </row>
    <row r="415" spans="1:17" ht="13.2">
      <c r="A415" s="266"/>
      <c r="B415" s="16" t="s">
        <v>78</v>
      </c>
      <c r="C415" s="17"/>
      <c r="D415" s="70"/>
      <c r="E415" s="70"/>
      <c r="F415" s="70"/>
      <c r="G415" s="17"/>
      <c r="H415" s="52" t="s">
        <v>29</v>
      </c>
      <c r="I415" s="17"/>
      <c r="J415" s="17"/>
      <c r="K415" s="22"/>
      <c r="L415" s="22"/>
      <c r="M415" s="22"/>
      <c r="N415" s="22"/>
      <c r="O415" s="22"/>
      <c r="P415" s="15"/>
      <c r="Q415" s="15"/>
    </row>
    <row r="416" spans="1:17" ht="13.2">
      <c r="A416" s="266"/>
      <c r="B416" s="16" t="s">
        <v>78</v>
      </c>
      <c r="C416" s="17"/>
      <c r="D416" s="70"/>
      <c r="E416" s="70"/>
      <c r="F416" s="70"/>
      <c r="G416" s="17"/>
      <c r="H416" s="52" t="s">
        <v>30</v>
      </c>
      <c r="I416" s="17"/>
      <c r="J416" s="17"/>
      <c r="K416" s="22"/>
      <c r="L416" s="22"/>
      <c r="M416" s="22"/>
      <c r="N416" s="22"/>
      <c r="O416" s="22"/>
      <c r="P416" s="15"/>
      <c r="Q416" s="15"/>
    </row>
    <row r="417" spans="1:17" ht="13.2">
      <c r="A417" s="266"/>
      <c r="B417" s="16" t="s">
        <v>78</v>
      </c>
      <c r="C417" s="17"/>
      <c r="D417" s="70"/>
      <c r="E417" s="70"/>
      <c r="F417" s="70"/>
      <c r="G417" s="17"/>
      <c r="H417" s="52" t="s">
        <v>34</v>
      </c>
      <c r="I417" s="17"/>
      <c r="J417" s="17"/>
      <c r="K417" s="22"/>
      <c r="L417" s="22"/>
      <c r="M417" s="22"/>
      <c r="N417" s="22"/>
      <c r="O417" s="22"/>
      <c r="P417" s="15"/>
      <c r="Q417" s="15"/>
    </row>
    <row r="418" spans="1:17" ht="13.2">
      <c r="A418" s="266"/>
      <c r="B418" s="16" t="s">
        <v>78</v>
      </c>
      <c r="C418" s="17"/>
      <c r="D418" s="70"/>
      <c r="E418" s="70"/>
      <c r="F418" s="70"/>
      <c r="G418" s="17"/>
      <c r="H418" s="53" t="s">
        <v>35</v>
      </c>
      <c r="I418" s="17"/>
      <c r="J418" s="17"/>
      <c r="K418" s="22"/>
      <c r="L418" s="22"/>
      <c r="M418" s="22"/>
      <c r="N418" s="22"/>
      <c r="O418" s="22"/>
      <c r="P418" s="15"/>
      <c r="Q418" s="15"/>
    </row>
    <row r="419" spans="1:17" ht="13.2">
      <c r="A419" s="266"/>
      <c r="B419" s="16" t="s">
        <v>78</v>
      </c>
      <c r="C419" s="17"/>
      <c r="D419" s="70"/>
      <c r="E419" s="70"/>
      <c r="F419" s="70"/>
      <c r="G419" s="17"/>
      <c r="H419" s="53" t="s">
        <v>36</v>
      </c>
      <c r="I419" s="17"/>
      <c r="J419" s="17"/>
      <c r="K419" s="22"/>
      <c r="L419" s="22"/>
      <c r="M419" s="22"/>
      <c r="N419" s="22"/>
      <c r="O419" s="22"/>
      <c r="P419" s="15"/>
      <c r="Q419" s="15"/>
    </row>
    <row r="420" spans="1:17" ht="15" customHeight="1">
      <c r="A420" s="266"/>
      <c r="B420" s="16" t="s">
        <v>78</v>
      </c>
      <c r="C420" s="17"/>
      <c r="D420" s="70"/>
      <c r="E420" s="70"/>
      <c r="F420" s="70"/>
      <c r="G420" s="17"/>
      <c r="H420" s="53" t="s">
        <v>37</v>
      </c>
      <c r="I420" s="17"/>
      <c r="J420" s="17"/>
      <c r="K420" s="22"/>
      <c r="L420" s="22"/>
      <c r="M420" s="22"/>
      <c r="N420" s="22"/>
      <c r="O420" s="22"/>
      <c r="P420" s="15"/>
      <c r="Q420" s="15"/>
    </row>
    <row r="421" spans="1:17" ht="13.8" thickBot="1">
      <c r="A421" s="267"/>
      <c r="B421" s="16" t="s">
        <v>78</v>
      </c>
      <c r="C421" s="17"/>
      <c r="D421" s="70"/>
      <c r="E421" s="70"/>
      <c r="F421" s="70"/>
      <c r="G421" s="17"/>
      <c r="H421" s="53" t="s">
        <v>38</v>
      </c>
      <c r="I421" s="17"/>
      <c r="J421" s="17"/>
      <c r="K421" s="22"/>
      <c r="L421" s="22"/>
      <c r="M421" s="22"/>
      <c r="N421" s="22"/>
      <c r="O421" s="22"/>
      <c r="P421" s="15"/>
      <c r="Q421" s="15"/>
    </row>
    <row r="422" spans="1:17" ht="13.8" thickTop="1">
      <c r="A422" s="265">
        <v>46112</v>
      </c>
      <c r="B422" s="16" t="s">
        <v>78</v>
      </c>
      <c r="C422" s="17"/>
      <c r="D422" s="70"/>
      <c r="E422" s="70"/>
      <c r="F422" s="70"/>
      <c r="G422" s="17"/>
      <c r="H422" s="53" t="s">
        <v>17</v>
      </c>
      <c r="I422" s="17"/>
      <c r="J422" s="17"/>
      <c r="K422" s="22"/>
      <c r="L422" s="22"/>
      <c r="M422" s="22"/>
      <c r="N422" s="22"/>
      <c r="O422" s="22"/>
      <c r="P422" s="15"/>
      <c r="Q422" s="15"/>
    </row>
    <row r="423" spans="1:17" ht="13.2">
      <c r="A423" s="266"/>
      <c r="B423" s="16" t="s">
        <v>78</v>
      </c>
      <c r="C423" s="17"/>
      <c r="D423" s="70"/>
      <c r="E423" s="70"/>
      <c r="F423" s="70"/>
      <c r="G423" s="17"/>
      <c r="H423" s="53" t="s">
        <v>22</v>
      </c>
      <c r="I423" s="17"/>
      <c r="J423" s="17"/>
      <c r="K423" s="22"/>
      <c r="L423" s="22"/>
      <c r="M423" s="22"/>
      <c r="N423" s="22"/>
      <c r="O423" s="22"/>
      <c r="P423" s="15"/>
      <c r="Q423" s="15"/>
    </row>
    <row r="424" spans="1:17" ht="13.2">
      <c r="A424" s="266"/>
      <c r="B424" s="16" t="s">
        <v>78</v>
      </c>
      <c r="C424" s="17"/>
      <c r="D424" s="70"/>
      <c r="E424" s="70"/>
      <c r="F424" s="70"/>
      <c r="G424" s="17"/>
      <c r="H424" s="53" t="s">
        <v>24</v>
      </c>
      <c r="I424" s="17"/>
      <c r="J424" s="17"/>
      <c r="K424" s="22"/>
      <c r="L424" s="22"/>
      <c r="M424" s="22"/>
      <c r="N424" s="22"/>
      <c r="O424" s="22"/>
      <c r="P424" s="15"/>
      <c r="Q424" s="15"/>
    </row>
    <row r="425" spans="1:17" ht="13.2">
      <c r="A425" s="266"/>
      <c r="B425" s="16" t="s">
        <v>78</v>
      </c>
      <c r="C425" s="17"/>
      <c r="D425" s="70"/>
      <c r="E425" s="70"/>
      <c r="F425" s="70"/>
      <c r="G425" s="17"/>
      <c r="H425" s="52" t="s">
        <v>25</v>
      </c>
      <c r="I425" s="17"/>
      <c r="J425" s="17"/>
      <c r="K425" s="22"/>
      <c r="L425" s="22"/>
      <c r="M425" s="22"/>
      <c r="N425" s="22"/>
      <c r="O425" s="22"/>
      <c r="P425" s="15"/>
      <c r="Q425" s="15"/>
    </row>
    <row r="426" spans="1:17" ht="13.2">
      <c r="A426" s="266"/>
      <c r="B426" s="16" t="s">
        <v>78</v>
      </c>
      <c r="C426" s="17"/>
      <c r="D426" s="70"/>
      <c r="E426" s="70"/>
      <c r="F426" s="70"/>
      <c r="G426" s="17"/>
      <c r="H426" s="52" t="s">
        <v>26</v>
      </c>
      <c r="I426" s="17"/>
      <c r="J426" s="17"/>
      <c r="K426" s="22"/>
      <c r="L426" s="22"/>
      <c r="M426" s="22"/>
      <c r="N426" s="22"/>
      <c r="O426" s="22"/>
      <c r="P426" s="15"/>
      <c r="Q426" s="15"/>
    </row>
    <row r="427" spans="1:17" ht="13.2">
      <c r="A427" s="266"/>
      <c r="B427" s="16" t="s">
        <v>78</v>
      </c>
      <c r="C427" s="17"/>
      <c r="D427" s="70"/>
      <c r="E427" s="70"/>
      <c r="F427" s="70"/>
      <c r="G427" s="17"/>
      <c r="H427" s="52" t="s">
        <v>27</v>
      </c>
      <c r="I427" s="17"/>
      <c r="J427" s="17"/>
      <c r="K427" s="22"/>
      <c r="L427" s="22"/>
      <c r="M427" s="22"/>
      <c r="N427" s="22"/>
      <c r="O427" s="22"/>
      <c r="P427" s="15"/>
      <c r="Q427" s="15"/>
    </row>
    <row r="428" spans="1:17" ht="13.2">
      <c r="A428" s="266"/>
      <c r="B428" s="16" t="s">
        <v>78</v>
      </c>
      <c r="C428" s="17"/>
      <c r="D428" s="70"/>
      <c r="E428" s="70"/>
      <c r="F428" s="70"/>
      <c r="G428" s="17"/>
      <c r="H428" s="52" t="s">
        <v>28</v>
      </c>
      <c r="I428" s="17"/>
      <c r="J428" s="17"/>
      <c r="K428" s="22"/>
      <c r="L428" s="22"/>
      <c r="M428" s="22"/>
      <c r="N428" s="22"/>
      <c r="O428" s="22"/>
      <c r="P428" s="15"/>
      <c r="Q428" s="15"/>
    </row>
    <row r="429" spans="1:17" ht="13.2">
      <c r="A429" s="266"/>
      <c r="B429" s="16" t="s">
        <v>78</v>
      </c>
      <c r="C429" s="17"/>
      <c r="D429" s="70"/>
      <c r="E429" s="70"/>
      <c r="F429" s="70"/>
      <c r="G429" s="17"/>
      <c r="H429" s="52" t="s">
        <v>29</v>
      </c>
      <c r="I429" s="17"/>
      <c r="J429" s="17"/>
      <c r="K429" s="22"/>
      <c r="L429" s="22"/>
      <c r="M429" s="22"/>
      <c r="N429" s="22"/>
      <c r="O429" s="22"/>
      <c r="P429" s="15"/>
      <c r="Q429" s="15"/>
    </row>
    <row r="430" spans="1:17" ht="13.2">
      <c r="A430" s="266"/>
      <c r="B430" s="16" t="s">
        <v>78</v>
      </c>
      <c r="C430" s="17"/>
      <c r="D430" s="70"/>
      <c r="E430" s="70"/>
      <c r="F430" s="70"/>
      <c r="G430" s="17"/>
      <c r="H430" s="52" t="s">
        <v>30</v>
      </c>
      <c r="I430" s="17"/>
      <c r="J430" s="20"/>
      <c r="K430" s="15"/>
      <c r="L430" s="15"/>
      <c r="M430" s="15"/>
      <c r="N430" s="15"/>
      <c r="O430" s="15"/>
      <c r="P430" s="15"/>
      <c r="Q430" s="15"/>
    </row>
    <row r="431" spans="1:17" ht="13.2">
      <c r="A431" s="266"/>
      <c r="B431" s="16" t="s">
        <v>78</v>
      </c>
      <c r="C431" s="17"/>
      <c r="D431" s="70"/>
      <c r="E431" s="70"/>
      <c r="F431" s="70"/>
      <c r="G431" s="17"/>
      <c r="H431" s="52" t="s">
        <v>34</v>
      </c>
      <c r="I431" s="17"/>
      <c r="J431" s="20"/>
      <c r="K431" s="15"/>
      <c r="L431" s="15"/>
      <c r="M431" s="15"/>
      <c r="N431" s="15"/>
      <c r="O431" s="15"/>
      <c r="P431" s="15"/>
      <c r="Q431" s="15"/>
    </row>
    <row r="432" spans="1:17" ht="13.2">
      <c r="A432" s="266"/>
      <c r="B432" s="16" t="s">
        <v>78</v>
      </c>
      <c r="C432" s="17"/>
      <c r="D432" s="70"/>
      <c r="E432" s="70"/>
      <c r="F432" s="70"/>
      <c r="G432" s="17"/>
      <c r="H432" s="52" t="s">
        <v>35</v>
      </c>
      <c r="I432" s="17"/>
      <c r="J432" s="20"/>
      <c r="K432" s="15"/>
      <c r="L432" s="15"/>
      <c r="M432" s="15"/>
      <c r="N432" s="15"/>
      <c r="O432" s="15"/>
      <c r="P432" s="15"/>
      <c r="Q432" s="15"/>
    </row>
    <row r="433" spans="1:17" ht="13.2">
      <c r="A433" s="266"/>
      <c r="B433" s="16" t="s">
        <v>78</v>
      </c>
      <c r="C433" s="17"/>
      <c r="D433" s="70"/>
      <c r="E433" s="70"/>
      <c r="F433" s="70"/>
      <c r="G433" s="17"/>
      <c r="H433" s="52" t="s">
        <v>36</v>
      </c>
      <c r="I433" s="17"/>
      <c r="J433" s="20"/>
      <c r="K433" s="15"/>
      <c r="L433" s="15"/>
      <c r="M433" s="15"/>
      <c r="N433" s="15"/>
      <c r="O433" s="15"/>
      <c r="P433" s="15"/>
      <c r="Q433" s="15"/>
    </row>
    <row r="434" spans="1:17" ht="15" customHeight="1">
      <c r="A434" s="266"/>
      <c r="B434" s="16" t="s">
        <v>78</v>
      </c>
      <c r="C434" s="17"/>
      <c r="D434" s="70"/>
      <c r="E434" s="70"/>
      <c r="F434" s="70"/>
      <c r="G434" s="17"/>
      <c r="H434" s="52" t="s">
        <v>37</v>
      </c>
      <c r="I434" s="17"/>
      <c r="J434" s="20"/>
      <c r="K434" s="15"/>
      <c r="L434" s="15"/>
      <c r="M434" s="15"/>
      <c r="N434" s="15"/>
      <c r="O434" s="15"/>
      <c r="P434" s="15"/>
      <c r="Q434" s="15"/>
    </row>
    <row r="435" spans="1:17" ht="13.2">
      <c r="A435" s="267"/>
      <c r="B435" s="16" t="s">
        <v>78</v>
      </c>
      <c r="C435" s="17"/>
      <c r="D435" s="70"/>
      <c r="E435" s="70"/>
      <c r="F435" s="70"/>
      <c r="G435" s="17"/>
      <c r="H435" s="52" t="s">
        <v>38</v>
      </c>
      <c r="I435" s="17"/>
      <c r="J435" s="20"/>
      <c r="K435" s="15"/>
      <c r="L435" s="15"/>
      <c r="M435" s="15"/>
      <c r="N435" s="15"/>
      <c r="O435" s="15"/>
      <c r="P435" s="15"/>
      <c r="Q435" s="15"/>
    </row>
  </sheetData>
  <autoFilter ref="A1:Q421" xr:uid="{00000000-0009-0000-0000-000009000000}"/>
  <customSheetViews>
    <customSheetView guid="{EE409CCF-41C7-4BE1-8A6A-F342F255A85B}" filter="1" showAutoFilter="1">
      <pageMargins left="0.7" right="0.7" top="0.75" bottom="0.75" header="0.3" footer="0.3"/>
      <autoFilter ref="A1:Q421" xr:uid="{531884DA-BEFA-435E-84A2-CE93DE0B4A58}"/>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hyperlinks>
    <hyperlink ref="J26" r:id="rId1" location="c006b4b0649e180e6fa92f7a904040e260a2df29" xr:uid="{C643FA11-A1C2-4FBF-BE4D-E2F043A5B42F}"/>
    <hyperlink ref="J27" r:id="rId2" location="c006b4b0649e180e6fa92f7a904040e260a2df29" xr:uid="{01D85C18-8BD0-4575-8B18-F4333443B6FD}"/>
    <hyperlink ref="J36" r:id="rId3" location="c006b4b0649e180e6fa92f7a904040e260a2df29" xr:uid="{A0D3F78C-8206-4AF1-8224-4627BFBC3328}"/>
    <hyperlink ref="J145" r:id="rId4" location="c006b4b0649e180e6fa92f7a904040e260a2df29" xr:uid="{97B4AC1C-03E4-4BDD-8BD8-3B06D50A88FD}"/>
    <hyperlink ref="J170" r:id="rId5" xr:uid="{530751BB-CFEA-487E-8591-187D5527510A}"/>
    <hyperlink ref="J171" r:id="rId6" xr:uid="{158D3EAA-5112-4A68-91D1-F9A0A70F3CAC}"/>
    <hyperlink ref="E192" r:id="rId7" xr:uid="{AD14A032-C8AF-4CAF-9004-D20DCDB98FE7}"/>
    <hyperlink ref="F261" r:id="rId8" xr:uid="{5A3BC87A-A29A-4E5D-90B0-F0E1D93207CB}"/>
    <hyperlink ref="G261" r:id="rId9" xr:uid="{60AA44D3-8C52-460F-A5A0-CB673EAC2DA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65583-0781-4BCB-BF15-2DBD16288AF8}">
  <dimension ref="A1:J421"/>
  <sheetViews>
    <sheetView workbookViewId="0">
      <selection activeCell="B1" sqref="B1"/>
    </sheetView>
  </sheetViews>
  <sheetFormatPr defaultRowHeight="13.2"/>
  <cols>
    <col min="1" max="1" width="13.33203125" customWidth="1"/>
    <col min="2" max="2" width="18.4414062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0" ht="40.200000000000003" thickBot="1">
      <c r="A1" s="11" t="s">
        <v>7</v>
      </c>
      <c r="B1" s="12" t="s">
        <v>8</v>
      </c>
      <c r="C1" s="12" t="s">
        <v>4</v>
      </c>
      <c r="D1" s="12" t="s">
        <v>9</v>
      </c>
      <c r="E1" s="12" t="s">
        <v>10</v>
      </c>
      <c r="F1" s="12" t="s">
        <v>11</v>
      </c>
      <c r="G1" s="12" t="s">
        <v>12</v>
      </c>
      <c r="H1" s="12" t="s">
        <v>13</v>
      </c>
      <c r="I1" s="14" t="s">
        <v>14</v>
      </c>
      <c r="J1" s="14" t="s">
        <v>15</v>
      </c>
    </row>
    <row r="2" spans="1:10" ht="13.8" thickTop="1">
      <c r="A2" s="265">
        <v>46113</v>
      </c>
      <c r="B2" s="16" t="s">
        <v>51</v>
      </c>
      <c r="C2" s="17"/>
      <c r="D2" s="17"/>
      <c r="E2" s="17"/>
      <c r="F2" s="17"/>
      <c r="G2" s="17"/>
      <c r="H2" s="20" t="s">
        <v>17</v>
      </c>
      <c r="I2" s="17"/>
      <c r="J2" s="20"/>
    </row>
    <row r="3" spans="1:10">
      <c r="A3" s="266"/>
      <c r="B3" s="16" t="s">
        <v>51</v>
      </c>
      <c r="C3" s="17"/>
      <c r="D3" s="17"/>
      <c r="E3" s="17"/>
      <c r="F3" s="17"/>
      <c r="G3" s="17"/>
      <c r="H3" s="20" t="s">
        <v>22</v>
      </c>
      <c r="I3" s="17"/>
      <c r="J3" s="20"/>
    </row>
    <row r="4" spans="1:10">
      <c r="A4" s="266"/>
      <c r="B4" s="16" t="s">
        <v>51</v>
      </c>
      <c r="C4" s="17"/>
      <c r="D4" s="17"/>
      <c r="E4" s="17"/>
      <c r="F4" s="17"/>
      <c r="G4" s="17"/>
      <c r="H4" s="20" t="s">
        <v>24</v>
      </c>
      <c r="I4" s="17"/>
      <c r="J4" s="20"/>
    </row>
    <row r="5" spans="1:10">
      <c r="A5" s="266"/>
      <c r="B5" s="16" t="s">
        <v>78</v>
      </c>
      <c r="C5" s="17"/>
      <c r="D5" s="17"/>
      <c r="E5" s="17"/>
      <c r="F5" s="17"/>
      <c r="G5" s="17"/>
      <c r="H5" s="20" t="s">
        <v>25</v>
      </c>
      <c r="I5" s="17"/>
      <c r="J5" s="20"/>
    </row>
    <row r="6" spans="1:10">
      <c r="A6" s="266"/>
      <c r="B6" s="16" t="s">
        <v>78</v>
      </c>
      <c r="C6" s="17"/>
      <c r="D6" s="17"/>
      <c r="E6" s="17"/>
      <c r="F6" s="17"/>
      <c r="G6" s="17"/>
      <c r="H6" s="20" t="s">
        <v>26</v>
      </c>
      <c r="I6" s="17"/>
      <c r="J6" s="20"/>
    </row>
    <row r="7" spans="1:10">
      <c r="A7" s="266"/>
      <c r="B7" s="16" t="s">
        <v>78</v>
      </c>
      <c r="C7" s="17"/>
      <c r="D7" s="17"/>
      <c r="E7" s="17"/>
      <c r="F7" s="17"/>
      <c r="G7" s="17"/>
      <c r="H7" s="20" t="s">
        <v>27</v>
      </c>
      <c r="I7" s="17"/>
      <c r="J7" s="20"/>
    </row>
    <row r="8" spans="1:10">
      <c r="A8" s="266"/>
      <c r="B8" s="16" t="s">
        <v>78</v>
      </c>
      <c r="C8" s="17"/>
      <c r="D8" s="17"/>
      <c r="E8" s="17"/>
      <c r="F8" s="17"/>
      <c r="G8" s="17"/>
      <c r="H8" s="20" t="s">
        <v>28</v>
      </c>
      <c r="I8" s="17"/>
      <c r="J8" s="20"/>
    </row>
    <row r="9" spans="1:10" ht="13.8">
      <c r="A9" s="266"/>
      <c r="B9" s="16" t="s">
        <v>16</v>
      </c>
      <c r="C9" s="17"/>
      <c r="D9" s="291"/>
      <c r="E9" s="291"/>
      <c r="F9" s="17"/>
      <c r="G9" s="17"/>
      <c r="H9" s="20" t="s">
        <v>29</v>
      </c>
      <c r="I9" s="17"/>
      <c r="J9" s="20"/>
    </row>
    <row r="10" spans="1:10">
      <c r="A10" s="266"/>
      <c r="B10" s="16" t="s">
        <v>16</v>
      </c>
      <c r="C10" s="17"/>
      <c r="D10" s="17"/>
      <c r="E10" s="22"/>
      <c r="F10" s="17"/>
      <c r="G10" s="292"/>
      <c r="H10" s="20" t="s">
        <v>30</v>
      </c>
      <c r="I10" s="17"/>
      <c r="J10" s="20"/>
    </row>
    <row r="11" spans="1:10">
      <c r="A11" s="266"/>
      <c r="B11" s="16" t="s">
        <v>16</v>
      </c>
      <c r="C11" s="17"/>
      <c r="D11" s="17"/>
      <c r="E11" s="17"/>
      <c r="F11" s="17"/>
      <c r="G11" s="17"/>
      <c r="H11" s="20" t="s">
        <v>34</v>
      </c>
      <c r="I11" s="17"/>
      <c r="J11" s="20"/>
    </row>
    <row r="12" spans="1:10">
      <c r="A12" s="266"/>
      <c r="B12" s="16" t="s">
        <v>16</v>
      </c>
      <c r="C12" s="17"/>
      <c r="D12" s="17"/>
      <c r="E12" s="17"/>
      <c r="F12" s="17"/>
      <c r="G12" s="17"/>
      <c r="H12" s="20" t="s">
        <v>35</v>
      </c>
      <c r="I12" s="17"/>
      <c r="J12" s="20"/>
    </row>
    <row r="13" spans="1:10">
      <c r="A13" s="266"/>
      <c r="B13" s="16" t="s">
        <v>16</v>
      </c>
      <c r="C13" s="17"/>
      <c r="D13" s="17"/>
      <c r="E13" s="17"/>
      <c r="F13" s="17"/>
      <c r="G13" s="17"/>
      <c r="H13" s="20" t="s">
        <v>36</v>
      </c>
      <c r="I13" s="17"/>
      <c r="J13" s="20"/>
    </row>
    <row r="14" spans="1:10">
      <c r="A14" s="266"/>
      <c r="B14" s="16" t="s">
        <v>16</v>
      </c>
      <c r="C14" s="17"/>
      <c r="D14" s="17"/>
      <c r="E14" s="22"/>
      <c r="F14" s="17"/>
      <c r="G14" s="17"/>
      <c r="H14" s="20" t="s">
        <v>37</v>
      </c>
      <c r="I14" s="17"/>
      <c r="J14" s="20"/>
    </row>
    <row r="15" spans="1:10" ht="13.8" thickBot="1">
      <c r="A15" s="267"/>
      <c r="B15" s="16" t="s">
        <v>16</v>
      </c>
      <c r="C15" s="17"/>
      <c r="D15" s="17"/>
      <c r="E15" s="17"/>
      <c r="F15" s="17"/>
      <c r="G15" s="17"/>
      <c r="H15" s="20" t="s">
        <v>38</v>
      </c>
      <c r="I15" s="17"/>
      <c r="J15" s="20"/>
    </row>
    <row r="16" spans="1:10" ht="13.8" thickTop="1">
      <c r="A16" s="265">
        <v>46114</v>
      </c>
      <c r="B16" s="16" t="s">
        <v>51</v>
      </c>
      <c r="C16" s="17"/>
      <c r="D16" s="17"/>
      <c r="E16" s="17"/>
      <c r="F16" s="17"/>
      <c r="G16" s="17"/>
      <c r="H16" s="20" t="s">
        <v>17</v>
      </c>
      <c r="I16" s="17"/>
      <c r="J16" s="20"/>
    </row>
    <row r="17" spans="1:10">
      <c r="A17" s="266"/>
      <c r="B17" s="16" t="s">
        <v>51</v>
      </c>
      <c r="C17" s="17"/>
      <c r="D17" s="17"/>
      <c r="E17" s="17"/>
      <c r="F17" s="17"/>
      <c r="G17" s="17"/>
      <c r="H17" s="20" t="s">
        <v>22</v>
      </c>
      <c r="I17" s="17"/>
      <c r="J17" s="20"/>
    </row>
    <row r="18" spans="1:10">
      <c r="A18" s="266"/>
      <c r="B18" s="16" t="s">
        <v>51</v>
      </c>
      <c r="C18" s="17"/>
      <c r="D18" s="17"/>
      <c r="E18" s="17"/>
      <c r="F18" s="17"/>
      <c r="G18" s="17"/>
      <c r="H18" s="20" t="s">
        <v>24</v>
      </c>
      <c r="I18" s="17"/>
      <c r="J18" s="20"/>
    </row>
    <row r="19" spans="1:10">
      <c r="A19" s="266"/>
      <c r="B19" s="16" t="s">
        <v>51</v>
      </c>
      <c r="C19" s="17"/>
      <c r="D19" s="17"/>
      <c r="E19" s="17"/>
      <c r="F19" s="17"/>
      <c r="G19" s="17"/>
      <c r="H19" s="17" t="s">
        <v>25</v>
      </c>
      <c r="I19" s="17"/>
      <c r="J19" s="17"/>
    </row>
    <row r="20" spans="1:10">
      <c r="A20" s="266"/>
      <c r="B20" s="16" t="s">
        <v>51</v>
      </c>
      <c r="C20" s="17"/>
      <c r="D20" s="17"/>
      <c r="E20" s="17"/>
      <c r="F20" s="17"/>
      <c r="G20" s="17"/>
      <c r="H20" s="20" t="s">
        <v>26</v>
      </c>
      <c r="I20" s="17"/>
      <c r="J20" s="20"/>
    </row>
    <row r="21" spans="1:10">
      <c r="A21" s="266"/>
      <c r="B21" s="16" t="s">
        <v>51</v>
      </c>
      <c r="C21" s="17"/>
      <c r="D21" s="17"/>
      <c r="E21" s="22"/>
      <c r="F21" s="22"/>
      <c r="G21" s="17"/>
      <c r="H21" s="20" t="s">
        <v>27</v>
      </c>
      <c r="I21" s="17"/>
      <c r="J21" s="20"/>
    </row>
    <row r="22" spans="1:10">
      <c r="A22" s="266"/>
      <c r="B22" s="16" t="s">
        <v>51</v>
      </c>
      <c r="C22" s="17"/>
      <c r="D22" s="17"/>
      <c r="E22" s="17"/>
      <c r="F22" s="17"/>
      <c r="G22" s="17"/>
      <c r="H22" s="20" t="s">
        <v>28</v>
      </c>
      <c r="I22" s="17"/>
      <c r="J22" s="20"/>
    </row>
    <row r="23" spans="1:10">
      <c r="A23" s="266"/>
      <c r="B23" s="16" t="s">
        <v>51</v>
      </c>
      <c r="C23" s="17"/>
      <c r="D23" s="17"/>
      <c r="E23" s="17"/>
      <c r="F23" s="17"/>
      <c r="G23" s="17"/>
      <c r="H23" s="20" t="s">
        <v>29</v>
      </c>
      <c r="I23" s="17"/>
      <c r="J23" s="20"/>
    </row>
    <row r="24" spans="1:10">
      <c r="A24" s="266"/>
      <c r="B24" s="16" t="s">
        <v>51</v>
      </c>
      <c r="C24" s="17"/>
      <c r="D24" s="17"/>
      <c r="E24" s="17"/>
      <c r="F24" s="17"/>
      <c r="G24" s="17"/>
      <c r="H24" s="20" t="s">
        <v>30</v>
      </c>
      <c r="I24" s="17"/>
      <c r="J24" s="20"/>
    </row>
    <row r="25" spans="1:10">
      <c r="A25" s="266"/>
      <c r="B25" s="16" t="s">
        <v>51</v>
      </c>
      <c r="C25" s="17"/>
      <c r="D25" s="17"/>
      <c r="E25" s="17"/>
      <c r="F25" s="17"/>
      <c r="G25" s="17"/>
      <c r="H25" s="17" t="s">
        <v>34</v>
      </c>
      <c r="I25" s="17"/>
      <c r="J25" s="17"/>
    </row>
    <row r="26" spans="1:10" ht="26.4">
      <c r="A26" s="266"/>
      <c r="B26" s="16" t="s">
        <v>51</v>
      </c>
      <c r="C26" s="17"/>
      <c r="D26" s="17"/>
      <c r="E26" s="17"/>
      <c r="F26" s="17"/>
      <c r="G26" s="17"/>
      <c r="H26" s="17" t="s">
        <v>35</v>
      </c>
      <c r="I26" s="17"/>
      <c r="J26" s="17"/>
    </row>
    <row r="27" spans="1:10" ht="26.4">
      <c r="A27" s="266"/>
      <c r="B27" s="16" t="s">
        <v>51</v>
      </c>
      <c r="C27" s="17"/>
      <c r="D27" s="17"/>
      <c r="E27" s="17"/>
      <c r="F27" s="17"/>
      <c r="G27" s="17"/>
      <c r="H27" s="20" t="s">
        <v>36</v>
      </c>
      <c r="I27" s="17"/>
      <c r="J27" s="20"/>
    </row>
    <row r="28" spans="1:10" ht="26.4">
      <c r="A28" s="266"/>
      <c r="B28" s="16" t="s">
        <v>51</v>
      </c>
      <c r="C28" s="17"/>
      <c r="D28" s="17"/>
      <c r="E28" s="17"/>
      <c r="F28" s="17"/>
      <c r="G28" s="22"/>
      <c r="H28" s="20" t="s">
        <v>37</v>
      </c>
      <c r="I28" s="17"/>
      <c r="J28" s="20"/>
    </row>
    <row r="29" spans="1:10" ht="27" thickBot="1">
      <c r="A29" s="267"/>
      <c r="B29" s="16" t="s">
        <v>51</v>
      </c>
      <c r="C29" s="17"/>
      <c r="D29" s="17"/>
      <c r="E29" s="17"/>
      <c r="F29" s="17"/>
      <c r="G29" s="17"/>
      <c r="H29" s="20" t="s">
        <v>38</v>
      </c>
      <c r="I29" s="17"/>
      <c r="J29" s="20"/>
    </row>
    <row r="30" spans="1:10" ht="27" thickTop="1">
      <c r="A30" s="265">
        <v>46115</v>
      </c>
      <c r="B30" s="16" t="s">
        <v>16</v>
      </c>
      <c r="C30" s="17"/>
      <c r="D30" s="17"/>
      <c r="E30" s="17"/>
      <c r="F30" s="17"/>
      <c r="G30" s="17"/>
      <c r="H30" s="20" t="s">
        <v>17</v>
      </c>
      <c r="I30" s="17"/>
      <c r="J30" s="20"/>
    </row>
    <row r="31" spans="1:10" ht="26.4">
      <c r="A31" s="266"/>
      <c r="B31" s="16" t="s">
        <v>16</v>
      </c>
      <c r="C31" s="17"/>
      <c r="D31" s="17"/>
      <c r="E31" s="17"/>
      <c r="F31" s="17"/>
      <c r="G31" s="17"/>
      <c r="H31" s="20" t="s">
        <v>22</v>
      </c>
      <c r="I31" s="17"/>
      <c r="J31" s="20"/>
    </row>
    <row r="32" spans="1:10" ht="26.4">
      <c r="A32" s="266"/>
      <c r="B32" s="16" t="s">
        <v>16</v>
      </c>
      <c r="C32" s="16"/>
      <c r="D32" s="16"/>
      <c r="E32" s="30"/>
      <c r="F32" s="16"/>
      <c r="G32" s="151"/>
      <c r="H32" s="20" t="s">
        <v>24</v>
      </c>
      <c r="I32" s="17"/>
      <c r="J32" s="20"/>
    </row>
    <row r="33" spans="1:10" ht="26.4">
      <c r="A33" s="266"/>
      <c r="B33" s="16" t="s">
        <v>16</v>
      </c>
      <c r="C33" s="16"/>
      <c r="D33" s="16"/>
      <c r="E33" s="16"/>
      <c r="F33" s="16"/>
      <c r="G33" s="17"/>
      <c r="H33" s="20" t="s">
        <v>25</v>
      </c>
      <c r="I33" s="17"/>
      <c r="J33" s="20"/>
    </row>
    <row r="34" spans="1:10" ht="26.4">
      <c r="A34" s="266"/>
      <c r="B34" s="16" t="s">
        <v>16</v>
      </c>
      <c r="C34" s="17"/>
      <c r="D34" s="17"/>
      <c r="E34" s="17"/>
      <c r="F34" s="17"/>
      <c r="G34" s="17"/>
      <c r="H34" s="20" t="s">
        <v>26</v>
      </c>
      <c r="I34" s="17"/>
      <c r="J34" s="20"/>
    </row>
    <row r="35" spans="1:10" ht="26.4">
      <c r="A35" s="266"/>
      <c r="B35" s="16" t="s">
        <v>16</v>
      </c>
      <c r="C35" s="17"/>
      <c r="D35" s="17"/>
      <c r="E35" s="17"/>
      <c r="F35" s="17"/>
      <c r="G35" s="17"/>
      <c r="H35" s="20" t="s">
        <v>27</v>
      </c>
      <c r="I35" s="17"/>
      <c r="J35" s="20"/>
    </row>
    <row r="36" spans="1:10" ht="26.4">
      <c r="A36" s="266"/>
      <c r="B36" s="16" t="s">
        <v>16</v>
      </c>
      <c r="C36" s="17"/>
      <c r="D36" s="17"/>
      <c r="E36" s="17"/>
      <c r="F36" s="17"/>
      <c r="G36" s="17"/>
      <c r="H36" s="20" t="s">
        <v>28</v>
      </c>
      <c r="I36" s="17"/>
      <c r="J36" s="20"/>
    </row>
    <row r="37" spans="1:10" ht="26.4">
      <c r="A37" s="266"/>
      <c r="B37" s="16" t="s">
        <v>16</v>
      </c>
      <c r="C37" s="17"/>
      <c r="D37" s="17"/>
      <c r="E37" s="17"/>
      <c r="F37" s="17"/>
      <c r="G37" s="17"/>
      <c r="H37" s="20" t="s">
        <v>29</v>
      </c>
      <c r="I37" s="17"/>
      <c r="J37" s="20"/>
    </row>
    <row r="38" spans="1:10" ht="26.4">
      <c r="A38" s="266"/>
      <c r="B38" s="16" t="s">
        <v>16</v>
      </c>
      <c r="C38" s="17"/>
      <c r="D38" s="17"/>
      <c r="E38" s="17"/>
      <c r="F38" s="17"/>
      <c r="G38" s="17"/>
      <c r="H38" s="20" t="s">
        <v>30</v>
      </c>
      <c r="I38" s="17"/>
      <c r="J38" s="20"/>
    </row>
    <row r="39" spans="1:10" ht="26.4">
      <c r="A39" s="266"/>
      <c r="B39" s="16" t="s">
        <v>16</v>
      </c>
      <c r="C39" s="17"/>
      <c r="D39" s="17"/>
      <c r="E39" s="17"/>
      <c r="F39" s="17"/>
      <c r="G39" s="17"/>
      <c r="H39" s="20" t="s">
        <v>34</v>
      </c>
      <c r="I39" s="17"/>
      <c r="J39" s="20"/>
    </row>
    <row r="40" spans="1:10" ht="26.4">
      <c r="A40" s="266"/>
      <c r="B40" s="16" t="s">
        <v>16</v>
      </c>
      <c r="C40" s="17"/>
      <c r="D40" s="17"/>
      <c r="E40" s="17"/>
      <c r="F40" s="16"/>
      <c r="G40" s="17"/>
      <c r="H40" s="20" t="s">
        <v>35</v>
      </c>
      <c r="I40" s="17"/>
      <c r="J40" s="20"/>
    </row>
    <row r="41" spans="1:10" ht="26.4">
      <c r="A41" s="266"/>
      <c r="B41" s="16" t="s">
        <v>16</v>
      </c>
      <c r="C41" s="17"/>
      <c r="D41" s="17"/>
      <c r="E41" s="17"/>
      <c r="F41" s="17"/>
      <c r="G41" s="17"/>
      <c r="H41" s="20" t="s">
        <v>36</v>
      </c>
      <c r="I41" s="17"/>
      <c r="J41" s="20"/>
    </row>
    <row r="42" spans="1:10" ht="26.4">
      <c r="A42" s="266"/>
      <c r="B42" s="16" t="s">
        <v>16</v>
      </c>
      <c r="C42" s="17"/>
      <c r="D42" s="17"/>
      <c r="E42" s="17"/>
      <c r="F42" s="17"/>
      <c r="G42" s="17"/>
      <c r="H42" s="20" t="s">
        <v>37</v>
      </c>
      <c r="I42" s="17"/>
      <c r="J42" s="20"/>
    </row>
    <row r="43" spans="1:10" ht="27" thickBot="1">
      <c r="A43" s="267"/>
      <c r="B43" s="16" t="s">
        <v>16</v>
      </c>
      <c r="C43" s="17"/>
      <c r="D43" s="17"/>
      <c r="E43" s="17"/>
      <c r="F43" s="17"/>
      <c r="G43" s="17"/>
      <c r="H43" s="20" t="s">
        <v>38</v>
      </c>
      <c r="I43" s="17"/>
      <c r="J43" s="20"/>
    </row>
    <row r="44" spans="1:10" ht="27" thickTop="1">
      <c r="A44" s="265">
        <v>46116</v>
      </c>
      <c r="B44" s="16" t="s">
        <v>16</v>
      </c>
      <c r="C44" s="17"/>
      <c r="D44" s="17"/>
      <c r="E44" s="17"/>
      <c r="F44" s="17"/>
      <c r="G44" s="17"/>
      <c r="H44" s="20" t="s">
        <v>17</v>
      </c>
      <c r="I44" s="17"/>
      <c r="J44" s="20"/>
    </row>
    <row r="45" spans="1:10" ht="26.4">
      <c r="A45" s="266"/>
      <c r="B45" s="16" t="s">
        <v>16</v>
      </c>
      <c r="C45" s="17"/>
      <c r="D45" s="17"/>
      <c r="E45" s="291"/>
      <c r="F45" s="291"/>
      <c r="G45" s="17"/>
      <c r="H45" s="20" t="s">
        <v>22</v>
      </c>
      <c r="I45" s="17"/>
      <c r="J45" s="20"/>
    </row>
    <row r="46" spans="1:10" ht="26.4">
      <c r="A46" s="266"/>
      <c r="B46" s="16" t="s">
        <v>16</v>
      </c>
      <c r="C46" s="17"/>
      <c r="D46" s="17"/>
      <c r="E46" s="17"/>
      <c r="F46" s="17"/>
      <c r="G46" s="17"/>
      <c r="H46" s="20" t="s">
        <v>24</v>
      </c>
      <c r="I46" s="17"/>
      <c r="J46" s="20"/>
    </row>
    <row r="47" spans="1:10" ht="26.4">
      <c r="A47" s="266"/>
      <c r="B47" s="16" t="s">
        <v>16</v>
      </c>
      <c r="C47" s="17"/>
      <c r="D47" s="17"/>
      <c r="E47" s="17"/>
      <c r="F47" s="17"/>
      <c r="G47" s="17"/>
      <c r="H47" s="20" t="s">
        <v>25</v>
      </c>
      <c r="I47" s="17"/>
      <c r="J47" s="20"/>
    </row>
    <row r="48" spans="1:10" ht="26.4">
      <c r="A48" s="266"/>
      <c r="B48" s="16" t="s">
        <v>16</v>
      </c>
      <c r="C48" s="17"/>
      <c r="D48" s="17"/>
      <c r="E48" s="17"/>
      <c r="F48" s="17"/>
      <c r="G48" s="17"/>
      <c r="H48" s="20" t="s">
        <v>26</v>
      </c>
      <c r="I48" s="17"/>
      <c r="J48" s="20"/>
    </row>
    <row r="49" spans="1:10" ht="26.4">
      <c r="A49" s="266"/>
      <c r="B49" s="16" t="s">
        <v>16</v>
      </c>
      <c r="C49" s="17"/>
      <c r="D49" s="17"/>
      <c r="E49" s="293"/>
      <c r="F49" s="22"/>
      <c r="G49" s="17"/>
      <c r="H49" s="20" t="s">
        <v>27</v>
      </c>
      <c r="I49" s="17"/>
      <c r="J49" s="20"/>
    </row>
    <row r="50" spans="1:10" ht="26.4">
      <c r="A50" s="266"/>
      <c r="B50" s="16" t="s">
        <v>16</v>
      </c>
      <c r="C50" s="17"/>
      <c r="D50" s="17"/>
      <c r="E50" s="17"/>
      <c r="F50" s="17"/>
      <c r="G50" s="17"/>
      <c r="H50" s="20" t="s">
        <v>28</v>
      </c>
      <c r="I50" s="17"/>
      <c r="J50" s="20"/>
    </row>
    <row r="51" spans="1:10" ht="26.4">
      <c r="A51" s="266"/>
      <c r="B51" s="16" t="s">
        <v>16</v>
      </c>
      <c r="C51" s="17"/>
      <c r="D51" s="17"/>
      <c r="E51" s="17"/>
      <c r="F51" s="17"/>
      <c r="G51" s="17"/>
      <c r="H51" s="20" t="s">
        <v>29</v>
      </c>
      <c r="I51" s="17"/>
      <c r="J51" s="20"/>
    </row>
    <row r="52" spans="1:10" ht="26.4">
      <c r="A52" s="266"/>
      <c r="B52" s="16" t="s">
        <v>16</v>
      </c>
      <c r="C52" s="17"/>
      <c r="D52" s="17"/>
      <c r="E52" s="17"/>
      <c r="F52" s="17"/>
      <c r="G52" s="17"/>
      <c r="H52" s="20" t="s">
        <v>30</v>
      </c>
      <c r="I52" s="17"/>
      <c r="J52" s="20"/>
    </row>
    <row r="53" spans="1:10" ht="26.4">
      <c r="A53" s="266"/>
      <c r="B53" s="16" t="s">
        <v>16</v>
      </c>
      <c r="C53" s="17"/>
      <c r="D53" s="17"/>
      <c r="E53" s="17"/>
      <c r="F53" s="17"/>
      <c r="G53" s="17"/>
      <c r="H53" s="20" t="s">
        <v>34</v>
      </c>
      <c r="I53" s="17"/>
      <c r="J53" s="20"/>
    </row>
    <row r="54" spans="1:10" ht="26.4">
      <c r="A54" s="266"/>
      <c r="B54" s="16" t="s">
        <v>16</v>
      </c>
      <c r="C54" s="17"/>
      <c r="D54" s="17"/>
      <c r="E54" s="17"/>
      <c r="F54" s="17"/>
      <c r="G54" s="17"/>
      <c r="H54" s="20" t="s">
        <v>35</v>
      </c>
      <c r="I54" s="17"/>
      <c r="J54" s="20"/>
    </row>
    <row r="55" spans="1:10" ht="26.4">
      <c r="A55" s="266"/>
      <c r="B55" s="16" t="s">
        <v>16</v>
      </c>
      <c r="C55" s="17"/>
      <c r="D55" s="17"/>
      <c r="E55" s="17"/>
      <c r="F55" s="17"/>
      <c r="G55" s="17"/>
      <c r="H55" s="20" t="s">
        <v>36</v>
      </c>
      <c r="I55" s="17"/>
      <c r="J55" s="20"/>
    </row>
    <row r="56" spans="1:10" ht="26.4">
      <c r="A56" s="266"/>
      <c r="B56" s="16" t="s">
        <v>16</v>
      </c>
      <c r="C56" s="17"/>
      <c r="D56" s="17"/>
      <c r="E56" s="17"/>
      <c r="F56" s="17"/>
      <c r="G56" s="17"/>
      <c r="H56" s="20" t="s">
        <v>37</v>
      </c>
      <c r="I56" s="17"/>
      <c r="J56" s="20"/>
    </row>
    <row r="57" spans="1:10" ht="27" thickBot="1">
      <c r="A57" s="267"/>
      <c r="B57" s="16" t="s">
        <v>16</v>
      </c>
      <c r="C57" s="17"/>
      <c r="D57" s="17"/>
      <c r="E57" s="17"/>
      <c r="F57" s="17"/>
      <c r="G57" s="17"/>
      <c r="H57" s="20" t="s">
        <v>38</v>
      </c>
      <c r="I57" s="17"/>
      <c r="J57" s="20"/>
    </row>
    <row r="58" spans="1:10" ht="27" thickTop="1">
      <c r="A58" s="265">
        <v>46117</v>
      </c>
      <c r="B58" s="16" t="s">
        <v>16</v>
      </c>
      <c r="C58" s="17"/>
      <c r="D58" s="17"/>
      <c r="E58" s="17"/>
      <c r="F58" s="17"/>
      <c r="G58" s="17"/>
      <c r="H58" s="50" t="s">
        <v>17</v>
      </c>
      <c r="I58" s="17"/>
      <c r="J58" s="20"/>
    </row>
    <row r="59" spans="1:10" ht="26.4">
      <c r="A59" s="266"/>
      <c r="B59" s="16" t="s">
        <v>16</v>
      </c>
      <c r="C59" s="17"/>
      <c r="D59" s="17"/>
      <c r="E59" s="17"/>
      <c r="F59" s="17"/>
      <c r="G59" s="17"/>
      <c r="H59" s="50" t="s">
        <v>22</v>
      </c>
      <c r="I59" s="17"/>
      <c r="J59" s="20"/>
    </row>
    <row r="60" spans="1:10" ht="26.4">
      <c r="A60" s="266"/>
      <c r="B60" s="16" t="s">
        <v>16</v>
      </c>
      <c r="C60" s="17"/>
      <c r="D60" s="17"/>
      <c r="E60" s="293"/>
      <c r="F60" s="22"/>
      <c r="G60" s="17"/>
      <c r="H60" s="50" t="s">
        <v>24</v>
      </c>
      <c r="I60" s="17"/>
      <c r="J60" s="20"/>
    </row>
    <row r="61" spans="1:10" ht="26.4">
      <c r="A61" s="266"/>
      <c r="B61" s="16" t="s">
        <v>16</v>
      </c>
      <c r="C61" s="17"/>
      <c r="D61" s="17"/>
      <c r="E61" s="17"/>
      <c r="F61" s="17"/>
      <c r="G61" s="17"/>
      <c r="H61" s="50" t="s">
        <v>25</v>
      </c>
      <c r="I61" s="17"/>
      <c r="J61" s="20"/>
    </row>
    <row r="62" spans="1:10" ht="26.4">
      <c r="A62" s="266"/>
      <c r="B62" s="16" t="s">
        <v>16</v>
      </c>
      <c r="C62" s="17"/>
      <c r="D62" s="17"/>
      <c r="E62" s="17"/>
      <c r="F62" s="17"/>
      <c r="G62" s="17"/>
      <c r="H62" s="50" t="s">
        <v>26</v>
      </c>
      <c r="I62" s="17"/>
      <c r="J62" s="20"/>
    </row>
    <row r="63" spans="1:10" ht="26.4">
      <c r="A63" s="266"/>
      <c r="B63" s="16" t="s">
        <v>16</v>
      </c>
      <c r="C63" s="17"/>
      <c r="D63" s="17"/>
      <c r="E63" s="17"/>
      <c r="F63" s="17"/>
      <c r="G63" s="17"/>
      <c r="H63" s="50" t="s">
        <v>27</v>
      </c>
      <c r="I63" s="17"/>
      <c r="J63" s="20"/>
    </row>
    <row r="64" spans="1:10" ht="26.4">
      <c r="A64" s="266"/>
      <c r="B64" s="16" t="s">
        <v>16</v>
      </c>
      <c r="C64" s="17"/>
      <c r="D64" s="17"/>
      <c r="E64" s="17"/>
      <c r="F64" s="17"/>
      <c r="G64" s="17"/>
      <c r="H64" s="50" t="s">
        <v>28</v>
      </c>
      <c r="I64" s="17"/>
      <c r="J64" s="20"/>
    </row>
    <row r="65" spans="1:10" ht="26.4">
      <c r="A65" s="266"/>
      <c r="B65" s="16" t="s">
        <v>16</v>
      </c>
      <c r="C65" s="17"/>
      <c r="D65" s="17"/>
      <c r="E65" s="294"/>
      <c r="F65" s="37"/>
      <c r="G65" s="17"/>
      <c r="H65" s="50" t="s">
        <v>29</v>
      </c>
      <c r="I65" s="17"/>
      <c r="J65" s="20"/>
    </row>
    <row r="66" spans="1:10" ht="26.4">
      <c r="A66" s="266"/>
      <c r="B66" s="16" t="s">
        <v>16</v>
      </c>
      <c r="C66" s="17"/>
      <c r="D66" s="17"/>
      <c r="E66" s="17"/>
      <c r="F66" s="17"/>
      <c r="G66" s="17"/>
      <c r="H66" s="50" t="s">
        <v>30</v>
      </c>
      <c r="I66" s="17"/>
      <c r="J66" s="20"/>
    </row>
    <row r="67" spans="1:10" ht="26.4">
      <c r="A67" s="266"/>
      <c r="B67" s="16" t="s">
        <v>16</v>
      </c>
      <c r="C67" s="17"/>
      <c r="D67" s="17"/>
      <c r="E67" s="17"/>
      <c r="F67" s="17"/>
      <c r="G67" s="17"/>
      <c r="H67" s="50" t="s">
        <v>34</v>
      </c>
      <c r="I67" s="17"/>
      <c r="J67" s="20"/>
    </row>
    <row r="68" spans="1:10" ht="26.4">
      <c r="A68" s="266"/>
      <c r="B68" s="16" t="s">
        <v>16</v>
      </c>
      <c r="C68" s="17"/>
      <c r="D68" s="17"/>
      <c r="E68" s="17"/>
      <c r="F68" s="17"/>
      <c r="G68" s="17"/>
      <c r="H68" s="50" t="s">
        <v>35</v>
      </c>
      <c r="I68" s="17"/>
      <c r="J68" s="20"/>
    </row>
    <row r="69" spans="1:10" ht="26.4">
      <c r="A69" s="266"/>
      <c r="B69" s="16" t="s">
        <v>16</v>
      </c>
      <c r="C69" s="17"/>
      <c r="D69" s="17"/>
      <c r="E69" s="17"/>
      <c r="F69" s="17"/>
      <c r="G69" s="17"/>
      <c r="H69" s="70" t="s">
        <v>36</v>
      </c>
      <c r="I69" s="17"/>
      <c r="J69" s="17"/>
    </row>
    <row r="70" spans="1:10" ht="26.4">
      <c r="A70" s="266"/>
      <c r="B70" s="16" t="s">
        <v>16</v>
      </c>
      <c r="C70" s="17"/>
      <c r="D70" s="17"/>
      <c r="E70" s="17"/>
      <c r="F70" s="17"/>
      <c r="G70" s="17"/>
      <c r="H70" s="70" t="s">
        <v>37</v>
      </c>
      <c r="I70" s="17"/>
      <c r="J70" s="17"/>
    </row>
    <row r="71" spans="1:10" ht="27" thickBot="1">
      <c r="A71" s="267"/>
      <c r="B71" s="16" t="s">
        <v>16</v>
      </c>
      <c r="C71" s="17"/>
      <c r="D71" s="17"/>
      <c r="E71" s="17"/>
      <c r="F71" s="17"/>
      <c r="G71" s="17"/>
      <c r="H71" s="50" t="s">
        <v>38</v>
      </c>
      <c r="I71" s="17"/>
      <c r="J71" s="20"/>
    </row>
    <row r="72" spans="1:10" ht="27" thickTop="1">
      <c r="A72" s="265">
        <v>46118</v>
      </c>
      <c r="B72" s="16" t="s">
        <v>78</v>
      </c>
      <c r="C72" s="17"/>
      <c r="D72" s="17"/>
      <c r="E72" s="17"/>
      <c r="F72" s="41"/>
      <c r="G72" s="66"/>
      <c r="H72" s="50" t="s">
        <v>17</v>
      </c>
      <c r="I72" s="17"/>
      <c r="J72" s="20"/>
    </row>
    <row r="73" spans="1:10" ht="26.4">
      <c r="A73" s="266"/>
      <c r="B73" s="16" t="s">
        <v>78</v>
      </c>
      <c r="C73" s="17"/>
      <c r="D73" s="17"/>
      <c r="E73" s="17"/>
      <c r="F73" s="17"/>
      <c r="G73" s="17"/>
      <c r="H73" s="50" t="s">
        <v>22</v>
      </c>
      <c r="I73" s="17"/>
      <c r="J73" s="20"/>
    </row>
    <row r="74" spans="1:10" ht="26.4">
      <c r="A74" s="266"/>
      <c r="B74" s="16" t="s">
        <v>78</v>
      </c>
      <c r="C74" s="17"/>
      <c r="D74" s="17"/>
      <c r="E74" s="17"/>
      <c r="F74" s="17"/>
      <c r="G74" s="17"/>
      <c r="H74" s="50" t="s">
        <v>24</v>
      </c>
      <c r="I74" s="17"/>
      <c r="J74" s="20"/>
    </row>
    <row r="75" spans="1:10" ht="26.4">
      <c r="A75" s="266"/>
      <c r="B75" s="16" t="s">
        <v>78</v>
      </c>
      <c r="C75" s="17"/>
      <c r="D75" s="17"/>
      <c r="E75" s="17"/>
      <c r="F75" s="17"/>
      <c r="G75" s="17"/>
      <c r="H75" s="50" t="s">
        <v>25</v>
      </c>
      <c r="I75" s="17"/>
      <c r="J75" s="20"/>
    </row>
    <row r="76" spans="1:10" ht="26.4">
      <c r="A76" s="266"/>
      <c r="B76" s="16" t="s">
        <v>78</v>
      </c>
      <c r="C76" s="17"/>
      <c r="D76" s="17"/>
      <c r="E76" s="17"/>
      <c r="F76" s="17"/>
      <c r="G76" s="17"/>
      <c r="H76" s="50" t="s">
        <v>26</v>
      </c>
      <c r="I76" s="17"/>
      <c r="J76" s="20"/>
    </row>
    <row r="77" spans="1:10" ht="26.4">
      <c r="A77" s="266"/>
      <c r="B77" s="16" t="s">
        <v>78</v>
      </c>
      <c r="C77" s="17"/>
      <c r="D77" s="17"/>
      <c r="E77" s="17"/>
      <c r="F77" s="17"/>
      <c r="G77" s="17"/>
      <c r="H77" s="50" t="s">
        <v>27</v>
      </c>
      <c r="I77" s="17"/>
      <c r="J77" s="20"/>
    </row>
    <row r="78" spans="1:10" ht="26.4">
      <c r="A78" s="266"/>
      <c r="B78" s="16" t="s">
        <v>78</v>
      </c>
      <c r="C78" s="17"/>
      <c r="D78" s="17"/>
      <c r="E78" s="17"/>
      <c r="F78" s="17"/>
      <c r="G78" s="17"/>
      <c r="H78" s="50" t="s">
        <v>28</v>
      </c>
      <c r="I78" s="17"/>
      <c r="J78" s="20"/>
    </row>
    <row r="79" spans="1:10" ht="26.4">
      <c r="A79" s="266"/>
      <c r="B79" s="16" t="s">
        <v>78</v>
      </c>
      <c r="C79" s="17"/>
      <c r="D79" s="17"/>
      <c r="E79" s="17"/>
      <c r="F79" s="17"/>
      <c r="G79" s="17"/>
      <c r="H79" s="50" t="s">
        <v>29</v>
      </c>
      <c r="I79" s="17"/>
      <c r="J79" s="20"/>
    </row>
    <row r="80" spans="1:10" ht="26.4">
      <c r="A80" s="266"/>
      <c r="B80" s="16" t="s">
        <v>78</v>
      </c>
      <c r="C80" s="17"/>
      <c r="D80" s="17"/>
      <c r="E80" s="17"/>
      <c r="F80" s="17"/>
      <c r="G80" s="17"/>
      <c r="H80" s="50" t="s">
        <v>30</v>
      </c>
      <c r="I80" s="17"/>
      <c r="J80" s="20"/>
    </row>
    <row r="81" spans="1:10" ht="26.4">
      <c r="A81" s="266"/>
      <c r="B81" s="16" t="s">
        <v>78</v>
      </c>
      <c r="C81" s="17"/>
      <c r="D81" s="17"/>
      <c r="E81" s="17"/>
      <c r="F81" s="17"/>
      <c r="G81" s="17"/>
      <c r="H81" s="50" t="s">
        <v>34</v>
      </c>
      <c r="I81" s="17"/>
      <c r="J81" s="20"/>
    </row>
    <row r="82" spans="1:10" ht="26.4">
      <c r="A82" s="266"/>
      <c r="B82" s="16" t="s">
        <v>78</v>
      </c>
      <c r="C82" s="17"/>
      <c r="D82" s="17"/>
      <c r="E82" s="17"/>
      <c r="F82" s="17"/>
      <c r="G82" s="17"/>
      <c r="H82" s="70" t="s">
        <v>35</v>
      </c>
      <c r="I82" s="17"/>
      <c r="J82" s="17"/>
    </row>
    <row r="83" spans="1:10" ht="26.4">
      <c r="A83" s="266"/>
      <c r="B83" s="16" t="s">
        <v>78</v>
      </c>
      <c r="C83" s="17"/>
      <c r="D83" s="17"/>
      <c r="E83" s="17"/>
      <c r="F83" s="17"/>
      <c r="G83" s="17"/>
      <c r="H83" s="50" t="s">
        <v>36</v>
      </c>
      <c r="I83" s="17"/>
      <c r="J83" s="20"/>
    </row>
    <row r="84" spans="1:10" ht="26.4">
      <c r="A84" s="266"/>
      <c r="B84" s="16" t="s">
        <v>78</v>
      </c>
      <c r="C84" s="17"/>
      <c r="D84" s="17"/>
      <c r="E84" s="293"/>
      <c r="F84" s="17"/>
      <c r="G84" s="17"/>
      <c r="H84" s="50" t="s">
        <v>37</v>
      </c>
      <c r="I84" s="17"/>
      <c r="J84" s="20"/>
    </row>
    <row r="85" spans="1:10" ht="27" thickBot="1">
      <c r="A85" s="267"/>
      <c r="B85" s="16" t="s">
        <v>78</v>
      </c>
      <c r="C85" s="17"/>
      <c r="D85" s="17"/>
      <c r="E85" s="17"/>
      <c r="F85" s="17"/>
      <c r="G85" s="17"/>
      <c r="H85" s="50" t="s">
        <v>38</v>
      </c>
      <c r="I85" s="17"/>
      <c r="J85" s="20"/>
    </row>
    <row r="86" spans="1:10" ht="27" thickTop="1">
      <c r="A86" s="265">
        <v>46119</v>
      </c>
      <c r="B86" s="16" t="s">
        <v>78</v>
      </c>
      <c r="C86" s="17"/>
      <c r="D86" s="17"/>
      <c r="E86" s="17"/>
      <c r="F86" s="17"/>
      <c r="G86" s="17"/>
      <c r="H86" s="50" t="s">
        <v>17</v>
      </c>
      <c r="I86" s="17"/>
      <c r="J86" s="20"/>
    </row>
    <row r="87" spans="1:10" ht="26.4">
      <c r="A87" s="266"/>
      <c r="B87" s="16" t="s">
        <v>78</v>
      </c>
      <c r="C87" s="17"/>
      <c r="D87" s="17"/>
      <c r="E87" s="17"/>
      <c r="F87" s="17"/>
      <c r="G87" s="17"/>
      <c r="H87" s="50" t="s">
        <v>22</v>
      </c>
      <c r="I87" s="17"/>
      <c r="J87" s="20"/>
    </row>
    <row r="88" spans="1:10" ht="26.4">
      <c r="A88" s="266"/>
      <c r="B88" s="16" t="s">
        <v>78</v>
      </c>
      <c r="C88" s="17"/>
      <c r="D88" s="17"/>
      <c r="E88" s="17"/>
      <c r="F88" s="17"/>
      <c r="G88" s="17"/>
      <c r="H88" s="50" t="s">
        <v>24</v>
      </c>
      <c r="I88" s="17"/>
      <c r="J88" s="20"/>
    </row>
    <row r="89" spans="1:10" ht="26.4">
      <c r="A89" s="266"/>
      <c r="B89" s="16" t="s">
        <v>78</v>
      </c>
      <c r="C89" s="17"/>
      <c r="D89" s="17"/>
      <c r="E89" s="17"/>
      <c r="F89" s="17"/>
      <c r="G89" s="17"/>
      <c r="H89" s="50" t="s">
        <v>25</v>
      </c>
      <c r="I89" s="17"/>
      <c r="J89" s="20"/>
    </row>
    <row r="90" spans="1:10" ht="26.4">
      <c r="A90" s="266"/>
      <c r="B90" s="16" t="s">
        <v>78</v>
      </c>
      <c r="C90" s="17"/>
      <c r="D90" s="17"/>
      <c r="E90" s="17"/>
      <c r="F90" s="17"/>
      <c r="G90" s="17"/>
      <c r="H90" s="70" t="s">
        <v>26</v>
      </c>
      <c r="I90" s="17"/>
      <c r="J90" s="17"/>
    </row>
    <row r="91" spans="1:10" ht="26.4">
      <c r="A91" s="266"/>
      <c r="B91" s="16" t="s">
        <v>78</v>
      </c>
      <c r="C91" s="17"/>
      <c r="D91" s="17"/>
      <c r="E91" s="17"/>
      <c r="F91" s="17"/>
      <c r="G91" s="17"/>
      <c r="H91" s="50" t="s">
        <v>27</v>
      </c>
      <c r="I91" s="17"/>
      <c r="J91" s="20"/>
    </row>
    <row r="92" spans="1:10" ht="26.4">
      <c r="A92" s="266"/>
      <c r="B92" s="16" t="s">
        <v>78</v>
      </c>
      <c r="C92" s="17"/>
      <c r="D92" s="17"/>
      <c r="E92" s="17"/>
      <c r="F92" s="17"/>
      <c r="G92" s="17"/>
      <c r="H92" s="50" t="s">
        <v>28</v>
      </c>
      <c r="I92" s="17"/>
      <c r="J92" s="20"/>
    </row>
    <row r="93" spans="1:10" ht="26.4">
      <c r="A93" s="266"/>
      <c r="B93" s="16" t="s">
        <v>78</v>
      </c>
      <c r="C93" s="17"/>
      <c r="D93" s="17"/>
      <c r="E93" s="17"/>
      <c r="F93" s="291"/>
      <c r="G93" s="17"/>
      <c r="H93" s="50" t="s">
        <v>29</v>
      </c>
      <c r="I93" s="17"/>
      <c r="J93" s="20"/>
    </row>
    <row r="94" spans="1:10" ht="26.4">
      <c r="A94" s="266"/>
      <c r="B94" s="16" t="s">
        <v>78</v>
      </c>
      <c r="C94" s="17"/>
      <c r="D94" s="17"/>
      <c r="E94" s="17"/>
      <c r="F94" s="17"/>
      <c r="G94" s="17"/>
      <c r="H94" s="50" t="s">
        <v>30</v>
      </c>
      <c r="I94" s="17"/>
      <c r="J94" s="20"/>
    </row>
    <row r="95" spans="1:10" ht="26.4">
      <c r="A95" s="266"/>
      <c r="B95" s="16" t="s">
        <v>78</v>
      </c>
      <c r="C95" s="17"/>
      <c r="D95" s="17"/>
      <c r="E95" s="17"/>
      <c r="F95" s="17"/>
      <c r="G95" s="17"/>
      <c r="H95" s="50" t="s">
        <v>34</v>
      </c>
      <c r="I95" s="17"/>
      <c r="J95" s="20"/>
    </row>
    <row r="96" spans="1:10" ht="26.4">
      <c r="A96" s="266"/>
      <c r="B96" s="16" t="s">
        <v>78</v>
      </c>
      <c r="C96" s="17"/>
      <c r="D96" s="17"/>
      <c r="E96" s="17"/>
      <c r="F96" s="17"/>
      <c r="G96" s="17"/>
      <c r="H96" s="70" t="s">
        <v>35</v>
      </c>
      <c r="I96" s="17"/>
      <c r="J96" s="17"/>
    </row>
    <row r="97" spans="1:10" ht="26.4">
      <c r="A97" s="266"/>
      <c r="B97" s="16" t="s">
        <v>78</v>
      </c>
      <c r="C97" s="17"/>
      <c r="D97" s="17"/>
      <c r="E97" s="17"/>
      <c r="F97" s="17"/>
      <c r="G97" s="17"/>
      <c r="H97" s="50" t="s">
        <v>36</v>
      </c>
      <c r="I97" s="17"/>
      <c r="J97" s="20"/>
    </row>
    <row r="98" spans="1:10" ht="26.4">
      <c r="A98" s="266"/>
      <c r="B98" s="16" t="s">
        <v>78</v>
      </c>
      <c r="C98" s="17"/>
      <c r="D98" s="17"/>
      <c r="E98" s="17"/>
      <c r="F98" s="17"/>
      <c r="G98" s="17"/>
      <c r="H98" s="50" t="s">
        <v>37</v>
      </c>
      <c r="I98" s="17"/>
      <c r="J98" s="20"/>
    </row>
    <row r="99" spans="1:10" ht="27" thickBot="1">
      <c r="A99" s="267"/>
      <c r="B99" s="16" t="s">
        <v>78</v>
      </c>
      <c r="C99" s="17"/>
      <c r="D99" s="17"/>
      <c r="E99" s="17"/>
      <c r="F99" s="17"/>
      <c r="G99" s="17"/>
      <c r="H99" s="50" t="s">
        <v>38</v>
      </c>
      <c r="I99" s="17"/>
      <c r="J99" s="20"/>
    </row>
    <row r="100" spans="1:10" ht="27" thickTop="1">
      <c r="A100" s="265">
        <v>46120</v>
      </c>
      <c r="B100" s="16" t="s">
        <v>51</v>
      </c>
      <c r="C100" s="17"/>
      <c r="D100" s="17"/>
      <c r="E100" s="17"/>
      <c r="F100" s="17"/>
      <c r="G100" s="17"/>
      <c r="H100" s="50" t="s">
        <v>17</v>
      </c>
      <c r="I100" s="17"/>
      <c r="J100" s="20"/>
    </row>
    <row r="101" spans="1:10" ht="26.4">
      <c r="A101" s="266"/>
      <c r="B101" s="16" t="s">
        <v>51</v>
      </c>
      <c r="C101" s="17"/>
      <c r="D101" s="17"/>
      <c r="E101" s="17"/>
      <c r="F101" s="17"/>
      <c r="G101" s="17"/>
      <c r="H101" s="50" t="s">
        <v>22</v>
      </c>
      <c r="I101" s="17"/>
      <c r="J101" s="20"/>
    </row>
    <row r="102" spans="1:10" ht="26.4">
      <c r="A102" s="266"/>
      <c r="B102" s="16" t="s">
        <v>51</v>
      </c>
      <c r="C102" s="17"/>
      <c r="D102" s="17"/>
      <c r="E102" s="17"/>
      <c r="F102" s="17"/>
      <c r="G102" s="17"/>
      <c r="H102" s="50" t="s">
        <v>24</v>
      </c>
      <c r="I102" s="17"/>
      <c r="J102" s="20"/>
    </row>
    <row r="103" spans="1:10" ht="26.4">
      <c r="A103" s="266"/>
      <c r="B103" s="16" t="s">
        <v>51</v>
      </c>
      <c r="C103" s="17"/>
      <c r="D103" s="17"/>
      <c r="E103" s="291"/>
      <c r="F103" s="45"/>
      <c r="G103" s="17"/>
      <c r="H103" s="50" t="s">
        <v>25</v>
      </c>
      <c r="I103" s="17"/>
      <c r="J103" s="20"/>
    </row>
    <row r="104" spans="1:10" ht="26.4">
      <c r="A104" s="266"/>
      <c r="B104" s="16" t="s">
        <v>51</v>
      </c>
      <c r="C104" s="17"/>
      <c r="D104" s="17"/>
      <c r="E104" s="17"/>
      <c r="F104" s="17"/>
      <c r="G104" s="17"/>
      <c r="H104" s="50" t="s">
        <v>26</v>
      </c>
      <c r="I104" s="17"/>
      <c r="J104" s="20"/>
    </row>
    <row r="105" spans="1:10" ht="26.4">
      <c r="A105" s="266"/>
      <c r="B105" s="16" t="s">
        <v>51</v>
      </c>
      <c r="C105" s="17"/>
      <c r="D105" s="17"/>
      <c r="E105" s="17"/>
      <c r="F105" s="17"/>
      <c r="G105" s="17"/>
      <c r="H105" s="50" t="s">
        <v>27</v>
      </c>
      <c r="I105" s="17"/>
      <c r="J105" s="20"/>
    </row>
    <row r="106" spans="1:10" ht="26.4">
      <c r="A106" s="266"/>
      <c r="B106" s="16" t="s">
        <v>51</v>
      </c>
      <c r="C106" s="17"/>
      <c r="D106" s="17"/>
      <c r="E106" s="17"/>
      <c r="F106" s="17"/>
      <c r="G106" s="17"/>
      <c r="H106" s="50" t="s">
        <v>28</v>
      </c>
      <c r="I106" s="17"/>
      <c r="J106" s="20"/>
    </row>
    <row r="107" spans="1:10" ht="26.4">
      <c r="A107" s="266"/>
      <c r="B107" s="16" t="s">
        <v>51</v>
      </c>
      <c r="C107" s="17"/>
      <c r="D107" s="17"/>
      <c r="E107" s="17"/>
      <c r="F107" s="17"/>
      <c r="G107" s="17"/>
      <c r="H107" s="50" t="s">
        <v>29</v>
      </c>
      <c r="I107" s="17"/>
      <c r="J107" s="20"/>
    </row>
    <row r="108" spans="1:10" ht="26.4">
      <c r="A108" s="266"/>
      <c r="B108" s="16" t="s">
        <v>51</v>
      </c>
      <c r="C108" s="17"/>
      <c r="D108" s="17"/>
      <c r="E108" s="17"/>
      <c r="F108" s="17"/>
      <c r="G108" s="17"/>
      <c r="H108" s="70" t="s">
        <v>30</v>
      </c>
      <c r="I108" s="17"/>
      <c r="J108" s="17"/>
    </row>
    <row r="109" spans="1:10" ht="26.4">
      <c r="A109" s="266"/>
      <c r="B109" s="16" t="s">
        <v>51</v>
      </c>
      <c r="C109" s="17"/>
      <c r="D109" s="17"/>
      <c r="E109" s="17"/>
      <c r="F109" s="17"/>
      <c r="G109" s="17"/>
      <c r="H109" s="50" t="s">
        <v>34</v>
      </c>
      <c r="I109" s="17"/>
      <c r="J109" s="20"/>
    </row>
    <row r="110" spans="1:10" ht="26.4">
      <c r="A110" s="266"/>
      <c r="B110" s="16" t="s">
        <v>51</v>
      </c>
      <c r="C110" s="17"/>
      <c r="D110" s="17"/>
      <c r="E110" s="17"/>
      <c r="F110" s="17"/>
      <c r="G110" s="17"/>
      <c r="H110" s="50" t="s">
        <v>35</v>
      </c>
      <c r="I110" s="17"/>
      <c r="J110" s="20"/>
    </row>
    <row r="111" spans="1:10" ht="26.4">
      <c r="A111" s="266"/>
      <c r="B111" s="16" t="s">
        <v>51</v>
      </c>
      <c r="C111" s="17"/>
      <c r="D111" s="17"/>
      <c r="E111" s="17"/>
      <c r="F111" s="17"/>
      <c r="G111" s="17"/>
      <c r="H111" s="50" t="s">
        <v>36</v>
      </c>
      <c r="I111" s="17"/>
      <c r="J111" s="20"/>
    </row>
    <row r="112" spans="1:10" ht="26.4">
      <c r="A112" s="266"/>
      <c r="B112" s="16" t="s">
        <v>51</v>
      </c>
      <c r="C112" s="17"/>
      <c r="D112" s="17"/>
      <c r="E112" s="17"/>
      <c r="F112" s="17"/>
      <c r="G112" s="17"/>
      <c r="H112" s="50" t="s">
        <v>37</v>
      </c>
      <c r="I112" s="17"/>
      <c r="J112" s="20"/>
    </row>
    <row r="113" spans="1:10" ht="27" thickBot="1">
      <c r="A113" s="267"/>
      <c r="B113" s="16" t="s">
        <v>51</v>
      </c>
      <c r="C113" s="17"/>
      <c r="D113" s="17"/>
      <c r="E113" s="17"/>
      <c r="F113" s="17"/>
      <c r="G113" s="17"/>
      <c r="H113" s="50" t="s">
        <v>38</v>
      </c>
      <c r="I113" s="17"/>
      <c r="J113" s="20"/>
    </row>
    <row r="114" spans="1:10" ht="27" thickTop="1">
      <c r="A114" s="265">
        <v>46121</v>
      </c>
      <c r="B114" s="16" t="s">
        <v>51</v>
      </c>
      <c r="C114" s="17"/>
      <c r="D114" s="17"/>
      <c r="E114" s="17"/>
      <c r="F114" s="17"/>
      <c r="G114" s="17"/>
      <c r="H114" s="50" t="s">
        <v>17</v>
      </c>
      <c r="I114" s="17"/>
      <c r="J114" s="20"/>
    </row>
    <row r="115" spans="1:10" ht="26.4">
      <c r="A115" s="266"/>
      <c r="B115" s="16" t="s">
        <v>51</v>
      </c>
      <c r="C115" s="17"/>
      <c r="D115" s="17"/>
      <c r="E115" s="17"/>
      <c r="F115" s="17"/>
      <c r="G115" s="17"/>
      <c r="H115" s="50" t="s">
        <v>22</v>
      </c>
      <c r="I115" s="17"/>
      <c r="J115" s="20"/>
    </row>
    <row r="116" spans="1:10" ht="26.4">
      <c r="A116" s="266"/>
      <c r="B116" s="16" t="s">
        <v>51</v>
      </c>
      <c r="C116" s="17"/>
      <c r="D116" s="17"/>
      <c r="E116" s="17"/>
      <c r="F116" s="17"/>
      <c r="G116" s="17"/>
      <c r="H116" s="50" t="s">
        <v>24</v>
      </c>
      <c r="I116" s="17"/>
      <c r="J116" s="20"/>
    </row>
    <row r="117" spans="1:10" ht="26.4">
      <c r="A117" s="266"/>
      <c r="B117" s="16" t="s">
        <v>51</v>
      </c>
      <c r="C117" s="17"/>
      <c r="D117" s="17"/>
      <c r="E117" s="17"/>
      <c r="F117" s="17"/>
      <c r="G117" s="17"/>
      <c r="H117" s="50" t="s">
        <v>25</v>
      </c>
      <c r="I117" s="17"/>
      <c r="J117" s="20"/>
    </row>
    <row r="118" spans="1:10" ht="26.4">
      <c r="A118" s="266"/>
      <c r="B118" s="16" t="s">
        <v>51</v>
      </c>
      <c r="C118" s="17"/>
      <c r="D118" s="17"/>
      <c r="E118" s="17"/>
      <c r="F118" s="17"/>
      <c r="G118" s="17"/>
      <c r="H118" s="50" t="s">
        <v>26</v>
      </c>
      <c r="I118" s="17"/>
      <c r="J118" s="20"/>
    </row>
    <row r="119" spans="1:10" ht="26.4">
      <c r="A119" s="266"/>
      <c r="B119" s="16" t="s">
        <v>51</v>
      </c>
      <c r="C119" s="17"/>
      <c r="D119" s="17"/>
      <c r="E119" s="17"/>
      <c r="F119" s="17"/>
      <c r="G119" s="17"/>
      <c r="H119" s="70" t="s">
        <v>27</v>
      </c>
      <c r="I119" s="17"/>
      <c r="J119" s="17"/>
    </row>
    <row r="120" spans="1:10" ht="26.4">
      <c r="A120" s="266"/>
      <c r="B120" s="16" t="s">
        <v>51</v>
      </c>
      <c r="C120" s="17"/>
      <c r="D120" s="17"/>
      <c r="E120" s="17"/>
      <c r="F120" s="17"/>
      <c r="G120" s="17"/>
      <c r="H120" s="50" t="s">
        <v>28</v>
      </c>
      <c r="I120" s="17"/>
      <c r="J120" s="20"/>
    </row>
    <row r="121" spans="1:10" ht="26.4">
      <c r="A121" s="266"/>
      <c r="B121" s="16" t="s">
        <v>51</v>
      </c>
      <c r="C121" s="17"/>
      <c r="D121" s="17"/>
      <c r="E121" s="46"/>
      <c r="F121" s="46"/>
      <c r="G121" s="17"/>
      <c r="H121" s="50" t="s">
        <v>29</v>
      </c>
      <c r="I121" s="17"/>
      <c r="J121" s="47"/>
    </row>
    <row r="122" spans="1:10" ht="26.4">
      <c r="A122" s="266"/>
      <c r="B122" s="16" t="s">
        <v>51</v>
      </c>
      <c r="C122" s="17"/>
      <c r="D122" s="17"/>
      <c r="E122" s="17"/>
      <c r="F122" s="17"/>
      <c r="G122" s="17"/>
      <c r="H122" s="50" t="s">
        <v>30</v>
      </c>
      <c r="I122" s="17"/>
      <c r="J122" s="20"/>
    </row>
    <row r="123" spans="1:10" ht="26.4">
      <c r="A123" s="266"/>
      <c r="B123" s="16" t="s">
        <v>51</v>
      </c>
      <c r="C123" s="17"/>
      <c r="D123" s="17"/>
      <c r="E123" s="17"/>
      <c r="F123" s="17"/>
      <c r="G123" s="17"/>
      <c r="H123" s="50" t="s">
        <v>34</v>
      </c>
      <c r="I123" s="17"/>
      <c r="J123" s="20"/>
    </row>
    <row r="124" spans="1:10" ht="26.4">
      <c r="A124" s="266"/>
      <c r="B124" s="16" t="s">
        <v>51</v>
      </c>
      <c r="C124" s="17"/>
      <c r="D124" s="17"/>
      <c r="E124" s="17"/>
      <c r="F124" s="17"/>
      <c r="G124" s="17"/>
      <c r="H124" s="50" t="s">
        <v>35</v>
      </c>
      <c r="I124" s="17"/>
      <c r="J124" s="20"/>
    </row>
    <row r="125" spans="1:10" ht="26.4">
      <c r="A125" s="266"/>
      <c r="B125" s="16" t="s">
        <v>51</v>
      </c>
      <c r="C125" s="17"/>
      <c r="D125" s="17"/>
      <c r="E125" s="17"/>
      <c r="F125" s="17"/>
      <c r="G125" s="17"/>
      <c r="H125" s="50" t="s">
        <v>36</v>
      </c>
      <c r="I125" s="17"/>
      <c r="J125" s="20"/>
    </row>
    <row r="126" spans="1:10" ht="26.4">
      <c r="A126" s="266"/>
      <c r="B126" s="16" t="s">
        <v>51</v>
      </c>
      <c r="C126" s="17"/>
      <c r="D126" s="17"/>
      <c r="E126" s="17"/>
      <c r="F126" s="17"/>
      <c r="G126" s="17"/>
      <c r="H126" s="50" t="s">
        <v>37</v>
      </c>
      <c r="I126" s="17"/>
      <c r="J126" s="20"/>
    </row>
    <row r="127" spans="1:10" ht="27" thickBot="1">
      <c r="A127" s="267"/>
      <c r="B127" s="16" t="s">
        <v>51</v>
      </c>
      <c r="C127" s="17"/>
      <c r="D127" s="17"/>
      <c r="E127" s="17"/>
      <c r="F127" s="291"/>
      <c r="G127" s="17"/>
      <c r="H127" s="50" t="s">
        <v>38</v>
      </c>
      <c r="I127" s="17"/>
      <c r="J127" s="20"/>
    </row>
    <row r="128" spans="1:10" ht="27" thickTop="1">
      <c r="A128" s="265">
        <v>46122</v>
      </c>
      <c r="B128" s="16" t="s">
        <v>16</v>
      </c>
      <c r="C128" s="17"/>
      <c r="D128" s="17"/>
      <c r="E128" s="17"/>
      <c r="F128" s="17"/>
      <c r="G128" s="17"/>
      <c r="H128" s="50" t="s">
        <v>17</v>
      </c>
      <c r="I128" s="17"/>
      <c r="J128" s="20"/>
    </row>
    <row r="129" spans="1:10" ht="26.4">
      <c r="A129" s="266"/>
      <c r="B129" s="16" t="s">
        <v>16</v>
      </c>
      <c r="C129" s="17"/>
      <c r="D129" s="17"/>
      <c r="E129" s="17"/>
      <c r="F129" s="17"/>
      <c r="G129" s="17"/>
      <c r="H129" s="50" t="s">
        <v>22</v>
      </c>
      <c r="I129" s="17"/>
      <c r="J129" s="20"/>
    </row>
    <row r="130" spans="1:10" ht="26.4">
      <c r="A130" s="266"/>
      <c r="B130" s="16" t="s">
        <v>16</v>
      </c>
      <c r="C130" s="17"/>
      <c r="D130" s="17"/>
      <c r="E130" s="17"/>
      <c r="F130" s="17"/>
      <c r="G130" s="17"/>
      <c r="H130" s="50" t="s">
        <v>24</v>
      </c>
      <c r="I130" s="17"/>
      <c r="J130" s="20"/>
    </row>
    <row r="131" spans="1:10" ht="26.4">
      <c r="A131" s="266"/>
      <c r="B131" s="16" t="s">
        <v>16</v>
      </c>
      <c r="C131" s="17"/>
      <c r="D131" s="17"/>
      <c r="E131" s="17"/>
      <c r="F131" s="17"/>
      <c r="G131" s="17"/>
      <c r="H131" s="50" t="s">
        <v>25</v>
      </c>
      <c r="I131" s="17"/>
      <c r="J131" s="20"/>
    </row>
    <row r="132" spans="1:10" ht="26.4">
      <c r="A132" s="266"/>
      <c r="B132" s="16" t="s">
        <v>16</v>
      </c>
      <c r="C132" s="17"/>
      <c r="D132" s="17"/>
      <c r="E132" s="17"/>
      <c r="F132" s="17"/>
      <c r="G132" s="17"/>
      <c r="H132" s="50" t="s">
        <v>26</v>
      </c>
      <c r="I132" s="17"/>
      <c r="J132" s="20"/>
    </row>
    <row r="133" spans="1:10" ht="26.4">
      <c r="A133" s="266"/>
      <c r="B133" s="16" t="s">
        <v>16</v>
      </c>
      <c r="C133" s="17"/>
      <c r="D133" s="17"/>
      <c r="E133" s="17"/>
      <c r="F133" s="17"/>
      <c r="G133" s="17"/>
      <c r="H133" s="50" t="s">
        <v>27</v>
      </c>
      <c r="I133" s="17"/>
      <c r="J133" s="20"/>
    </row>
    <row r="134" spans="1:10" ht="26.4">
      <c r="A134" s="266"/>
      <c r="B134" s="16" t="s">
        <v>16</v>
      </c>
      <c r="C134" s="17"/>
      <c r="D134" s="17"/>
      <c r="E134" s="17"/>
      <c r="F134" s="17"/>
      <c r="G134" s="17"/>
      <c r="H134" s="50" t="s">
        <v>28</v>
      </c>
      <c r="I134" s="17"/>
      <c r="J134" s="20"/>
    </row>
    <row r="135" spans="1:10" ht="26.4">
      <c r="A135" s="266"/>
      <c r="B135" s="16" t="s">
        <v>16</v>
      </c>
      <c r="C135" s="17"/>
      <c r="D135" s="17"/>
      <c r="E135" s="17"/>
      <c r="F135" s="17"/>
      <c r="G135" s="17"/>
      <c r="H135" s="50" t="s">
        <v>29</v>
      </c>
      <c r="I135" s="17"/>
      <c r="J135" s="20"/>
    </row>
    <row r="136" spans="1:10" ht="26.4">
      <c r="A136" s="266"/>
      <c r="B136" s="16" t="s">
        <v>16</v>
      </c>
      <c r="C136" s="17"/>
      <c r="D136" s="17"/>
      <c r="E136" s="17"/>
      <c r="F136" s="17"/>
      <c r="G136" s="17"/>
      <c r="H136" s="50" t="s">
        <v>30</v>
      </c>
      <c r="I136" s="17"/>
      <c r="J136" s="20"/>
    </row>
    <row r="137" spans="1:10" ht="26.4">
      <c r="A137" s="266"/>
      <c r="B137" s="16" t="s">
        <v>16</v>
      </c>
      <c r="C137" s="17"/>
      <c r="D137" s="17"/>
      <c r="E137" s="17"/>
      <c r="F137" s="17"/>
      <c r="G137" s="17"/>
      <c r="H137" s="50" t="s">
        <v>34</v>
      </c>
      <c r="I137" s="17"/>
      <c r="J137" s="20"/>
    </row>
    <row r="138" spans="1:10" ht="26.4">
      <c r="A138" s="266"/>
      <c r="B138" s="16" t="s">
        <v>16</v>
      </c>
      <c r="C138" s="17"/>
      <c r="D138" s="17"/>
      <c r="E138" s="17"/>
      <c r="F138" s="17"/>
      <c r="G138" s="17"/>
      <c r="H138" s="50" t="s">
        <v>35</v>
      </c>
      <c r="I138" s="17"/>
      <c r="J138" s="20"/>
    </row>
    <row r="139" spans="1:10" ht="26.4">
      <c r="A139" s="266"/>
      <c r="B139" s="16" t="s">
        <v>16</v>
      </c>
      <c r="C139" s="17"/>
      <c r="D139" s="17"/>
      <c r="E139" s="291"/>
      <c r="F139" s="17"/>
      <c r="G139" s="17"/>
      <c r="H139" s="50" t="s">
        <v>36</v>
      </c>
      <c r="I139" s="17"/>
      <c r="J139" s="20"/>
    </row>
    <row r="140" spans="1:10" ht="26.4">
      <c r="A140" s="266"/>
      <c r="B140" s="16" t="s">
        <v>16</v>
      </c>
      <c r="C140" s="17"/>
      <c r="D140" s="17"/>
      <c r="E140" s="17"/>
      <c r="F140" s="17"/>
      <c r="G140" s="17"/>
      <c r="H140" s="50" t="s">
        <v>37</v>
      </c>
      <c r="I140" s="17"/>
      <c r="J140" s="20"/>
    </row>
    <row r="141" spans="1:10" ht="27" thickBot="1">
      <c r="A141" s="267"/>
      <c r="B141" s="16" t="s">
        <v>16</v>
      </c>
      <c r="C141" s="17"/>
      <c r="D141" s="17"/>
      <c r="E141" s="17"/>
      <c r="F141" s="17"/>
      <c r="G141" s="17"/>
      <c r="H141" s="50" t="s">
        <v>38</v>
      </c>
      <c r="I141" s="17"/>
      <c r="J141" s="20"/>
    </row>
    <row r="142" spans="1:10" ht="27" thickTop="1">
      <c r="A142" s="265">
        <v>46123</v>
      </c>
      <c r="B142" s="16" t="s">
        <v>16</v>
      </c>
      <c r="C142" s="17"/>
      <c r="D142" s="17"/>
      <c r="E142" s="17"/>
      <c r="F142" s="17"/>
      <c r="G142" s="17"/>
      <c r="H142" s="50" t="s">
        <v>17</v>
      </c>
      <c r="I142" s="17"/>
      <c r="J142" s="20"/>
    </row>
    <row r="143" spans="1:10" ht="26.4">
      <c r="A143" s="266"/>
      <c r="B143" s="16" t="s">
        <v>16</v>
      </c>
      <c r="C143" s="17"/>
      <c r="D143" s="17"/>
      <c r="E143" s="17"/>
      <c r="F143" s="17"/>
      <c r="G143" s="17"/>
      <c r="H143" s="50" t="s">
        <v>22</v>
      </c>
      <c r="I143" s="17"/>
      <c r="J143" s="20"/>
    </row>
    <row r="144" spans="1:10" ht="26.4">
      <c r="A144" s="266"/>
      <c r="B144" s="16" t="s">
        <v>16</v>
      </c>
      <c r="C144" s="17"/>
      <c r="D144" s="17"/>
      <c r="E144" s="17"/>
      <c r="F144" s="17"/>
      <c r="G144" s="17"/>
      <c r="H144" s="50" t="s">
        <v>24</v>
      </c>
      <c r="I144" s="17"/>
      <c r="J144" s="20"/>
    </row>
    <row r="145" spans="1:10" ht="26.4">
      <c r="A145" s="266"/>
      <c r="B145" s="16" t="s">
        <v>16</v>
      </c>
      <c r="C145" s="17"/>
      <c r="D145" s="17"/>
      <c r="E145" s="17"/>
      <c r="F145" s="17"/>
      <c r="G145" s="17"/>
      <c r="H145" s="50" t="s">
        <v>25</v>
      </c>
      <c r="I145" s="17"/>
      <c r="J145" s="20"/>
    </row>
    <row r="146" spans="1:10" ht="26.4">
      <c r="A146" s="266"/>
      <c r="B146" s="16" t="s">
        <v>16</v>
      </c>
      <c r="C146" s="17"/>
      <c r="D146" s="17"/>
      <c r="E146" s="17"/>
      <c r="F146" s="17"/>
      <c r="G146" s="17"/>
      <c r="H146" s="50" t="s">
        <v>26</v>
      </c>
      <c r="I146" s="17"/>
      <c r="J146" s="20"/>
    </row>
    <row r="147" spans="1:10" ht="26.4">
      <c r="A147" s="266"/>
      <c r="B147" s="16" t="s">
        <v>16</v>
      </c>
      <c r="C147" s="17"/>
      <c r="D147" s="17"/>
      <c r="E147" s="17"/>
      <c r="F147" s="17"/>
      <c r="G147" s="17"/>
      <c r="H147" s="50" t="s">
        <v>27</v>
      </c>
      <c r="I147" s="17"/>
      <c r="J147" s="20"/>
    </row>
    <row r="148" spans="1:10" ht="26.4">
      <c r="A148" s="266"/>
      <c r="B148" s="16" t="s">
        <v>16</v>
      </c>
      <c r="C148" s="17"/>
      <c r="D148" s="17"/>
      <c r="E148" s="17"/>
      <c r="F148" s="17"/>
      <c r="G148" s="17"/>
      <c r="H148" s="50" t="s">
        <v>28</v>
      </c>
      <c r="I148" s="17"/>
      <c r="J148" s="20"/>
    </row>
    <row r="149" spans="1:10" ht="26.4">
      <c r="A149" s="266"/>
      <c r="B149" s="16" t="s">
        <v>16</v>
      </c>
      <c r="C149" s="17"/>
      <c r="D149" s="17"/>
      <c r="E149" s="17"/>
      <c r="F149" s="17"/>
      <c r="G149" s="17"/>
      <c r="H149" s="50" t="s">
        <v>29</v>
      </c>
      <c r="I149" s="17"/>
      <c r="J149" s="20"/>
    </row>
    <row r="150" spans="1:10" ht="26.4">
      <c r="A150" s="266"/>
      <c r="B150" s="16" t="s">
        <v>16</v>
      </c>
      <c r="C150" s="17"/>
      <c r="D150" s="17"/>
      <c r="E150" s="17"/>
      <c r="F150" s="17"/>
      <c r="G150" s="17"/>
      <c r="H150" s="50" t="s">
        <v>30</v>
      </c>
      <c r="I150" s="17"/>
      <c r="J150" s="20"/>
    </row>
    <row r="151" spans="1:10" ht="26.4">
      <c r="A151" s="266"/>
      <c r="B151" s="16" t="s">
        <v>16</v>
      </c>
      <c r="C151" s="17"/>
      <c r="D151" s="17"/>
      <c r="E151" s="17"/>
      <c r="F151" s="17"/>
      <c r="G151" s="17"/>
      <c r="H151" s="50" t="s">
        <v>34</v>
      </c>
      <c r="I151" s="17"/>
      <c r="J151" s="20"/>
    </row>
    <row r="152" spans="1:10" ht="26.4">
      <c r="A152" s="266"/>
      <c r="B152" s="16" t="s">
        <v>16</v>
      </c>
      <c r="C152" s="17"/>
      <c r="D152" s="17"/>
      <c r="E152" s="17"/>
      <c r="F152" s="17"/>
      <c r="G152" s="17"/>
      <c r="H152" s="50" t="s">
        <v>35</v>
      </c>
      <c r="I152" s="17"/>
      <c r="J152" s="20"/>
    </row>
    <row r="153" spans="1:10" ht="26.4">
      <c r="A153" s="266"/>
      <c r="B153" s="16" t="s">
        <v>16</v>
      </c>
      <c r="C153" s="17"/>
      <c r="D153" s="17"/>
      <c r="E153" s="17"/>
      <c r="F153" s="17"/>
      <c r="G153" s="17"/>
      <c r="H153" s="50" t="s">
        <v>36</v>
      </c>
      <c r="I153" s="17"/>
      <c r="J153" s="20"/>
    </row>
    <row r="154" spans="1:10" ht="26.4">
      <c r="A154" s="266"/>
      <c r="B154" s="16" t="s">
        <v>16</v>
      </c>
      <c r="C154" s="17"/>
      <c r="D154" s="17"/>
      <c r="E154" s="17"/>
      <c r="F154" s="17"/>
      <c r="G154" s="17"/>
      <c r="H154" s="50" t="s">
        <v>37</v>
      </c>
      <c r="I154" s="17"/>
      <c r="J154" s="20"/>
    </row>
    <row r="155" spans="1:10" ht="27" thickBot="1">
      <c r="A155" s="267"/>
      <c r="B155" s="16" t="s">
        <v>16</v>
      </c>
      <c r="C155" s="17"/>
      <c r="D155" s="17"/>
      <c r="E155" s="17"/>
      <c r="F155" s="17"/>
      <c r="G155" s="17"/>
      <c r="H155" s="50" t="s">
        <v>38</v>
      </c>
      <c r="I155" s="17"/>
      <c r="J155" s="20"/>
    </row>
    <row r="156" spans="1:10" ht="27" thickTop="1">
      <c r="A156" s="265">
        <v>46124</v>
      </c>
      <c r="B156" s="16" t="s">
        <v>16</v>
      </c>
      <c r="C156" s="17"/>
      <c r="D156" s="17"/>
      <c r="E156" s="17"/>
      <c r="F156" s="17"/>
      <c r="G156" s="17"/>
      <c r="H156" s="50" t="s">
        <v>17</v>
      </c>
      <c r="I156" s="17"/>
      <c r="J156" s="20"/>
    </row>
    <row r="157" spans="1:10" ht="26.4">
      <c r="A157" s="266"/>
      <c r="B157" s="16" t="s">
        <v>16</v>
      </c>
      <c r="C157" s="17"/>
      <c r="D157" s="17"/>
      <c r="E157" s="17"/>
      <c r="F157" s="17"/>
      <c r="G157" s="17"/>
      <c r="H157" s="50" t="s">
        <v>22</v>
      </c>
      <c r="I157" s="17"/>
      <c r="J157" s="20"/>
    </row>
    <row r="158" spans="1:10" ht="26.4">
      <c r="A158" s="266"/>
      <c r="B158" s="16" t="s">
        <v>16</v>
      </c>
      <c r="C158" s="17"/>
      <c r="D158" s="17"/>
      <c r="E158" s="17"/>
      <c r="F158" s="17"/>
      <c r="G158" s="17"/>
      <c r="H158" s="50" t="s">
        <v>24</v>
      </c>
      <c r="I158" s="17"/>
      <c r="J158" s="20"/>
    </row>
    <row r="159" spans="1:10" ht="26.4">
      <c r="A159" s="266"/>
      <c r="B159" s="16" t="s">
        <v>16</v>
      </c>
      <c r="C159" s="17"/>
      <c r="D159" s="17"/>
      <c r="E159" s="17"/>
      <c r="F159" s="17"/>
      <c r="G159" s="17"/>
      <c r="H159" s="50" t="s">
        <v>25</v>
      </c>
      <c r="I159" s="17"/>
      <c r="J159" s="20"/>
    </row>
    <row r="160" spans="1:10" ht="26.4">
      <c r="A160" s="266"/>
      <c r="B160" s="16" t="s">
        <v>16</v>
      </c>
      <c r="C160" s="17"/>
      <c r="D160" s="17"/>
      <c r="E160" s="17"/>
      <c r="F160" s="291"/>
      <c r="G160" s="17"/>
      <c r="H160" s="50" t="s">
        <v>26</v>
      </c>
      <c r="I160" s="17"/>
      <c r="J160" s="20"/>
    </row>
    <row r="161" spans="1:10" ht="26.4">
      <c r="A161" s="266"/>
      <c r="B161" s="16" t="s">
        <v>16</v>
      </c>
      <c r="C161" s="17"/>
      <c r="D161" s="17"/>
      <c r="E161" s="17"/>
      <c r="F161" s="17"/>
      <c r="G161" s="17"/>
      <c r="H161" s="50" t="s">
        <v>27</v>
      </c>
      <c r="I161" s="17"/>
      <c r="J161" s="20"/>
    </row>
    <row r="162" spans="1:10" ht="26.4">
      <c r="A162" s="266"/>
      <c r="B162" s="16" t="s">
        <v>16</v>
      </c>
      <c r="C162" s="17"/>
      <c r="D162" s="17"/>
      <c r="E162" s="17"/>
      <c r="F162" s="17"/>
      <c r="G162" s="17"/>
      <c r="H162" s="50" t="s">
        <v>28</v>
      </c>
      <c r="I162" s="17"/>
      <c r="J162" s="20"/>
    </row>
    <row r="163" spans="1:10" ht="26.4">
      <c r="A163" s="266"/>
      <c r="B163" s="16" t="s">
        <v>16</v>
      </c>
      <c r="C163" s="17"/>
      <c r="D163" s="17"/>
      <c r="E163" s="17"/>
      <c r="F163" s="17"/>
      <c r="G163" s="17"/>
      <c r="H163" s="50" t="s">
        <v>29</v>
      </c>
      <c r="I163" s="17"/>
      <c r="J163" s="20"/>
    </row>
    <row r="164" spans="1:10" ht="26.4">
      <c r="A164" s="266"/>
      <c r="B164" s="16" t="s">
        <v>16</v>
      </c>
      <c r="C164" s="17"/>
      <c r="D164" s="17"/>
      <c r="E164" s="17"/>
      <c r="F164" s="17"/>
      <c r="G164" s="17"/>
      <c r="H164" s="50" t="s">
        <v>30</v>
      </c>
      <c r="I164" s="17"/>
      <c r="J164" s="20"/>
    </row>
    <row r="165" spans="1:10" ht="26.4">
      <c r="A165" s="266"/>
      <c r="B165" s="16" t="s">
        <v>16</v>
      </c>
      <c r="C165" s="17"/>
      <c r="D165" s="17"/>
      <c r="E165" s="291"/>
      <c r="F165" s="17"/>
      <c r="G165" s="17"/>
      <c r="H165" s="50" t="s">
        <v>34</v>
      </c>
      <c r="I165" s="17"/>
      <c r="J165" s="20"/>
    </row>
    <row r="166" spans="1:10" ht="26.4">
      <c r="A166" s="266"/>
      <c r="B166" s="16" t="s">
        <v>16</v>
      </c>
      <c r="C166" s="17"/>
      <c r="D166" s="17"/>
      <c r="E166" s="17"/>
      <c r="F166" s="17"/>
      <c r="G166" s="17"/>
      <c r="H166" s="50" t="s">
        <v>35</v>
      </c>
      <c r="I166" s="17"/>
      <c r="J166" s="20"/>
    </row>
    <row r="167" spans="1:10" ht="26.4">
      <c r="A167" s="266"/>
      <c r="B167" s="16" t="s">
        <v>16</v>
      </c>
      <c r="C167" s="17"/>
      <c r="D167" s="17"/>
      <c r="E167" s="17"/>
      <c r="F167" s="17"/>
      <c r="G167" s="17"/>
      <c r="H167" s="50" t="s">
        <v>36</v>
      </c>
      <c r="I167" s="17"/>
      <c r="J167" s="20"/>
    </row>
    <row r="168" spans="1:10" ht="26.4">
      <c r="A168" s="266"/>
      <c r="B168" s="16" t="s">
        <v>16</v>
      </c>
      <c r="C168" s="17"/>
      <c r="D168" s="17"/>
      <c r="E168" s="17"/>
      <c r="F168" s="17"/>
      <c r="G168" s="17"/>
      <c r="H168" s="50" t="s">
        <v>37</v>
      </c>
      <c r="I168" s="17"/>
      <c r="J168" s="20"/>
    </row>
    <row r="169" spans="1:10" ht="27" thickBot="1">
      <c r="A169" s="267"/>
      <c r="B169" s="16" t="s">
        <v>16</v>
      </c>
      <c r="C169" s="17"/>
      <c r="D169" s="17"/>
      <c r="E169" s="17"/>
      <c r="F169" s="17"/>
      <c r="G169" s="17"/>
      <c r="H169" s="50" t="s">
        <v>38</v>
      </c>
      <c r="I169" s="17"/>
      <c r="J169" s="20"/>
    </row>
    <row r="170" spans="1:10" ht="27" thickTop="1">
      <c r="A170" s="265">
        <v>46125</v>
      </c>
      <c r="B170" s="16" t="s">
        <v>78</v>
      </c>
      <c r="C170" s="17"/>
      <c r="D170" s="17"/>
      <c r="E170" s="17"/>
      <c r="F170" s="17"/>
      <c r="G170" s="17"/>
      <c r="H170" s="50" t="s">
        <v>17</v>
      </c>
      <c r="I170" s="17"/>
      <c r="J170" s="20"/>
    </row>
    <row r="171" spans="1:10" ht="26.4">
      <c r="A171" s="266"/>
      <c r="B171" s="16" t="s">
        <v>78</v>
      </c>
      <c r="C171" s="17"/>
      <c r="D171" s="17"/>
      <c r="E171" s="291"/>
      <c r="F171" s="291"/>
      <c r="G171" s="17"/>
      <c r="H171" s="50" t="s">
        <v>22</v>
      </c>
      <c r="I171" s="17"/>
      <c r="J171" s="20"/>
    </row>
    <row r="172" spans="1:10" ht="26.4">
      <c r="A172" s="266"/>
      <c r="B172" s="16" t="s">
        <v>78</v>
      </c>
      <c r="C172" s="17"/>
      <c r="D172" s="17"/>
      <c r="E172" s="291"/>
      <c r="F172" s="291"/>
      <c r="G172" s="17"/>
      <c r="H172" s="50" t="s">
        <v>24</v>
      </c>
      <c r="I172" s="17"/>
      <c r="J172" s="20"/>
    </row>
    <row r="173" spans="1:10" ht="26.4">
      <c r="A173" s="266"/>
      <c r="B173" s="16" t="s">
        <v>78</v>
      </c>
      <c r="C173" s="17"/>
      <c r="D173" s="17"/>
      <c r="E173" s="45"/>
      <c r="F173" s="291"/>
      <c r="G173" s="17"/>
      <c r="H173" s="50" t="s">
        <v>25</v>
      </c>
      <c r="I173" s="17"/>
      <c r="J173" s="20"/>
    </row>
    <row r="174" spans="1:10" ht="26.4">
      <c r="A174" s="266"/>
      <c r="B174" s="16" t="s">
        <v>78</v>
      </c>
      <c r="C174" s="17"/>
      <c r="D174" s="17"/>
      <c r="E174" s="291"/>
      <c r="F174" s="291"/>
      <c r="G174" s="17"/>
      <c r="H174" s="50" t="s">
        <v>26</v>
      </c>
      <c r="I174" s="17"/>
      <c r="J174" s="20"/>
    </row>
    <row r="175" spans="1:10" ht="26.4">
      <c r="A175" s="266"/>
      <c r="B175" s="16" t="s">
        <v>78</v>
      </c>
      <c r="C175" s="17"/>
      <c r="D175" s="17"/>
      <c r="E175" s="17"/>
      <c r="F175" s="17"/>
      <c r="G175" s="17"/>
      <c r="H175" s="50" t="s">
        <v>27</v>
      </c>
      <c r="I175" s="17"/>
      <c r="J175" s="20"/>
    </row>
    <row r="176" spans="1:10" ht="26.4">
      <c r="A176" s="266"/>
      <c r="B176" s="16" t="s">
        <v>78</v>
      </c>
      <c r="C176" s="17"/>
      <c r="D176" s="17"/>
      <c r="E176" s="17"/>
      <c r="F176" s="17"/>
      <c r="G176" s="17"/>
      <c r="H176" s="50" t="s">
        <v>28</v>
      </c>
      <c r="I176" s="17"/>
      <c r="J176" s="20"/>
    </row>
    <row r="177" spans="1:10" ht="26.4">
      <c r="A177" s="266"/>
      <c r="B177" s="16" t="s">
        <v>78</v>
      </c>
      <c r="C177" s="17"/>
      <c r="D177" s="17"/>
      <c r="E177" s="17"/>
      <c r="F177" s="17"/>
      <c r="G177" s="17"/>
      <c r="H177" s="50" t="s">
        <v>29</v>
      </c>
      <c r="I177" s="17"/>
      <c r="J177" s="20"/>
    </row>
    <row r="178" spans="1:10" ht="26.4">
      <c r="A178" s="266"/>
      <c r="B178" s="16" t="s">
        <v>78</v>
      </c>
      <c r="C178" s="17"/>
      <c r="D178" s="17"/>
      <c r="E178" s="17"/>
      <c r="F178" s="17"/>
      <c r="G178" s="17"/>
      <c r="H178" s="50" t="s">
        <v>30</v>
      </c>
      <c r="I178" s="17"/>
      <c r="J178" s="20"/>
    </row>
    <row r="179" spans="1:10" ht="26.4">
      <c r="A179" s="266"/>
      <c r="B179" s="16" t="s">
        <v>78</v>
      </c>
      <c r="C179" s="17"/>
      <c r="D179" s="17"/>
      <c r="E179" s="17"/>
      <c r="F179" s="17"/>
      <c r="G179" s="17"/>
      <c r="H179" s="50" t="s">
        <v>34</v>
      </c>
      <c r="I179" s="17"/>
      <c r="J179" s="20"/>
    </row>
    <row r="180" spans="1:10" ht="26.4">
      <c r="A180" s="266"/>
      <c r="B180" s="16" t="s">
        <v>78</v>
      </c>
      <c r="C180" s="17"/>
      <c r="D180" s="17"/>
      <c r="E180" s="17"/>
      <c r="F180" s="17"/>
      <c r="G180" s="17"/>
      <c r="H180" s="50" t="s">
        <v>35</v>
      </c>
      <c r="I180" s="17"/>
      <c r="J180" s="20"/>
    </row>
    <row r="181" spans="1:10" ht="26.4">
      <c r="A181" s="266"/>
      <c r="B181" s="16" t="s">
        <v>78</v>
      </c>
      <c r="C181" s="17"/>
      <c r="D181" s="17"/>
      <c r="E181" s="17"/>
      <c r="F181" s="17"/>
      <c r="G181" s="17"/>
      <c r="H181" s="50" t="s">
        <v>36</v>
      </c>
      <c r="I181" s="17"/>
      <c r="J181" s="20"/>
    </row>
    <row r="182" spans="1:10" ht="26.4">
      <c r="A182" s="266"/>
      <c r="B182" s="16" t="s">
        <v>78</v>
      </c>
      <c r="C182" s="17"/>
      <c r="D182" s="17"/>
      <c r="E182" s="17"/>
      <c r="F182" s="17"/>
      <c r="G182" s="17"/>
      <c r="H182" s="50" t="s">
        <v>37</v>
      </c>
      <c r="I182" s="17"/>
      <c r="J182" s="20"/>
    </row>
    <row r="183" spans="1:10" ht="27" thickBot="1">
      <c r="A183" s="267"/>
      <c r="B183" s="16" t="s">
        <v>78</v>
      </c>
      <c r="C183" s="17"/>
      <c r="D183" s="17"/>
      <c r="E183" s="17"/>
      <c r="F183" s="17"/>
      <c r="G183" s="17"/>
      <c r="H183" s="50" t="s">
        <v>38</v>
      </c>
      <c r="I183" s="17"/>
      <c r="J183" s="20"/>
    </row>
    <row r="184" spans="1:10" ht="27" thickTop="1">
      <c r="A184" s="269">
        <v>46126</v>
      </c>
      <c r="B184" s="16" t="s">
        <v>78</v>
      </c>
      <c r="C184" s="17"/>
      <c r="D184" s="17"/>
      <c r="E184" s="17"/>
      <c r="F184" s="17"/>
      <c r="G184" s="17"/>
      <c r="H184" s="17" t="s">
        <v>17</v>
      </c>
      <c r="I184" s="17"/>
      <c r="J184" s="17"/>
    </row>
    <row r="185" spans="1:10" ht="26.4">
      <c r="A185" s="266"/>
      <c r="B185" s="16" t="s">
        <v>78</v>
      </c>
      <c r="C185" s="17"/>
      <c r="D185" s="17"/>
      <c r="E185" s="17"/>
      <c r="F185" s="17"/>
      <c r="G185" s="66"/>
      <c r="H185" s="52" t="s">
        <v>22</v>
      </c>
      <c r="I185" s="17"/>
      <c r="J185" s="20"/>
    </row>
    <row r="186" spans="1:10" ht="26.4">
      <c r="A186" s="266"/>
      <c r="B186" s="16" t="s">
        <v>78</v>
      </c>
      <c r="C186" s="17"/>
      <c r="D186" s="17"/>
      <c r="E186" s="291"/>
      <c r="F186" s="291"/>
      <c r="G186" s="17"/>
      <c r="H186" s="53" t="s">
        <v>24</v>
      </c>
      <c r="I186" s="17"/>
      <c r="J186" s="17"/>
    </row>
    <row r="187" spans="1:10" ht="26.4">
      <c r="A187" s="266"/>
      <c r="B187" s="16" t="s">
        <v>78</v>
      </c>
      <c r="C187" s="17"/>
      <c r="D187" s="17"/>
      <c r="E187" s="17"/>
      <c r="F187" s="17"/>
      <c r="G187" s="17"/>
      <c r="H187" s="52" t="s">
        <v>25</v>
      </c>
      <c r="I187" s="17"/>
      <c r="J187" s="20"/>
    </row>
    <row r="188" spans="1:10" ht="26.4">
      <c r="A188" s="266"/>
      <c r="B188" s="16" t="s">
        <v>78</v>
      </c>
      <c r="C188" s="17"/>
      <c r="D188" s="17"/>
      <c r="E188" s="16"/>
      <c r="F188" s="17"/>
      <c r="G188" s="17"/>
      <c r="H188" s="52" t="s">
        <v>26</v>
      </c>
      <c r="I188" s="17"/>
      <c r="J188" s="20"/>
    </row>
    <row r="189" spans="1:10" ht="26.4">
      <c r="A189" s="266"/>
      <c r="B189" s="16" t="s">
        <v>78</v>
      </c>
      <c r="C189" s="17"/>
      <c r="D189" s="17"/>
      <c r="E189" s="17"/>
      <c r="F189" s="17"/>
      <c r="G189" s="17"/>
      <c r="H189" s="53" t="s">
        <v>27</v>
      </c>
      <c r="I189" s="17"/>
      <c r="J189" s="17"/>
    </row>
    <row r="190" spans="1:10" ht="26.4">
      <c r="A190" s="266"/>
      <c r="B190" s="16" t="s">
        <v>78</v>
      </c>
      <c r="C190" s="17"/>
      <c r="D190" s="17"/>
      <c r="E190" s="17"/>
      <c r="F190" s="22"/>
      <c r="G190" s="17"/>
      <c r="H190" s="52" t="s">
        <v>28</v>
      </c>
      <c r="I190" s="17"/>
      <c r="J190" s="20"/>
    </row>
    <row r="191" spans="1:10" ht="26.4">
      <c r="A191" s="266"/>
      <c r="B191" s="16" t="s">
        <v>78</v>
      </c>
      <c r="C191" s="17"/>
      <c r="D191" s="17"/>
      <c r="E191" s="17"/>
      <c r="F191" s="17"/>
      <c r="G191" s="17"/>
      <c r="H191" s="52" t="s">
        <v>29</v>
      </c>
      <c r="I191" s="17"/>
      <c r="J191" s="20"/>
    </row>
    <row r="192" spans="1:10" ht="26.4">
      <c r="A192" s="266"/>
      <c r="B192" s="16" t="s">
        <v>78</v>
      </c>
      <c r="C192" s="17"/>
      <c r="D192" s="17"/>
      <c r="E192" s="17"/>
      <c r="F192" s="17"/>
      <c r="G192" s="17"/>
      <c r="H192" s="52" t="s">
        <v>30</v>
      </c>
      <c r="I192" s="17"/>
      <c r="J192" s="20"/>
    </row>
    <row r="193" spans="1:10" ht="26.4">
      <c r="A193" s="266"/>
      <c r="B193" s="16" t="s">
        <v>78</v>
      </c>
      <c r="C193" s="17"/>
      <c r="D193" s="17"/>
      <c r="E193" s="17"/>
      <c r="F193" s="17"/>
      <c r="G193" s="17"/>
      <c r="H193" s="52" t="s">
        <v>34</v>
      </c>
      <c r="I193" s="17"/>
      <c r="J193" s="20"/>
    </row>
    <row r="194" spans="1:10" ht="26.4">
      <c r="A194" s="266"/>
      <c r="B194" s="16" t="s">
        <v>78</v>
      </c>
      <c r="C194" s="17"/>
      <c r="D194" s="17"/>
      <c r="E194" s="17"/>
      <c r="F194" s="17"/>
      <c r="G194" s="17"/>
      <c r="H194" s="52" t="s">
        <v>35</v>
      </c>
      <c r="I194" s="17"/>
      <c r="J194" s="20"/>
    </row>
    <row r="195" spans="1:10" ht="26.4">
      <c r="A195" s="266"/>
      <c r="B195" s="16" t="s">
        <v>78</v>
      </c>
      <c r="C195" s="17"/>
      <c r="D195" s="17"/>
      <c r="E195" s="17"/>
      <c r="F195" s="17"/>
      <c r="G195" s="17"/>
      <c r="H195" s="52" t="s">
        <v>36</v>
      </c>
      <c r="I195" s="17"/>
      <c r="J195" s="20"/>
    </row>
    <row r="196" spans="1:10" ht="26.4">
      <c r="A196" s="266"/>
      <c r="B196" s="16" t="s">
        <v>78</v>
      </c>
      <c r="C196" s="17"/>
      <c r="D196" s="17"/>
      <c r="E196" s="17"/>
      <c r="F196" s="17"/>
      <c r="G196" s="17"/>
      <c r="H196" s="52" t="s">
        <v>37</v>
      </c>
      <c r="I196" s="17"/>
      <c r="J196" s="20"/>
    </row>
    <row r="197" spans="1:10" ht="27" thickBot="1">
      <c r="A197" s="267"/>
      <c r="B197" s="16" t="s">
        <v>78</v>
      </c>
      <c r="C197" s="17"/>
      <c r="D197" s="17"/>
      <c r="E197" s="17"/>
      <c r="F197" s="17"/>
      <c r="G197" s="17"/>
      <c r="H197" s="52" t="s">
        <v>38</v>
      </c>
      <c r="I197" s="17"/>
      <c r="J197" s="20"/>
    </row>
    <row r="198" spans="1:10" ht="27" thickTop="1">
      <c r="A198" s="265">
        <v>46127</v>
      </c>
      <c r="B198" s="16" t="s">
        <v>51</v>
      </c>
      <c r="C198" s="17"/>
      <c r="D198" s="17"/>
      <c r="E198" s="17"/>
      <c r="F198" s="17"/>
      <c r="G198" s="17"/>
      <c r="H198" s="52" t="s">
        <v>17</v>
      </c>
      <c r="I198" s="17"/>
      <c r="J198" s="20"/>
    </row>
    <row r="199" spans="1:10" ht="26.4">
      <c r="A199" s="266"/>
      <c r="B199" s="16" t="s">
        <v>51</v>
      </c>
      <c r="C199" s="17"/>
      <c r="D199" s="17"/>
      <c r="E199" s="17"/>
      <c r="F199" s="17"/>
      <c r="G199" s="295"/>
      <c r="H199" s="52" t="s">
        <v>22</v>
      </c>
      <c r="I199" s="17"/>
      <c r="J199" s="20"/>
    </row>
    <row r="200" spans="1:10" ht="26.4">
      <c r="A200" s="266"/>
      <c r="B200" s="16" t="s">
        <v>51</v>
      </c>
      <c r="C200" s="17"/>
      <c r="D200" s="17"/>
      <c r="E200" s="17"/>
      <c r="F200" s="17"/>
      <c r="G200" s="295"/>
      <c r="H200" s="53" t="s">
        <v>24</v>
      </c>
      <c r="I200" s="17"/>
      <c r="J200" s="17"/>
    </row>
    <row r="201" spans="1:10" ht="26.4">
      <c r="A201" s="266"/>
      <c r="B201" s="16" t="s">
        <v>51</v>
      </c>
      <c r="C201" s="17"/>
      <c r="D201" s="17"/>
      <c r="E201" s="17"/>
      <c r="F201" s="17"/>
      <c r="G201" s="17"/>
      <c r="H201" s="52" t="s">
        <v>25</v>
      </c>
      <c r="I201" s="17"/>
      <c r="J201" s="20"/>
    </row>
    <row r="202" spans="1:10" ht="26.4">
      <c r="A202" s="266"/>
      <c r="B202" s="16" t="s">
        <v>51</v>
      </c>
      <c r="C202" s="17"/>
      <c r="D202" s="17"/>
      <c r="E202" s="17"/>
      <c r="F202" s="17"/>
      <c r="G202" s="17"/>
      <c r="H202" s="52" t="s">
        <v>26</v>
      </c>
      <c r="I202" s="17"/>
      <c r="J202" s="20"/>
    </row>
    <row r="203" spans="1:10" ht="26.4">
      <c r="A203" s="266"/>
      <c r="B203" s="16" t="s">
        <v>51</v>
      </c>
      <c r="C203" s="17"/>
      <c r="D203" s="17"/>
      <c r="E203" s="17"/>
      <c r="F203" s="17"/>
      <c r="G203" s="17"/>
      <c r="H203" s="52" t="s">
        <v>27</v>
      </c>
      <c r="I203" s="17"/>
      <c r="J203" s="20"/>
    </row>
    <row r="204" spans="1:10" ht="26.4">
      <c r="A204" s="266"/>
      <c r="B204" s="16" t="s">
        <v>51</v>
      </c>
      <c r="C204" s="17"/>
      <c r="D204" s="17"/>
      <c r="E204" s="17"/>
      <c r="F204" s="17"/>
      <c r="G204" s="17"/>
      <c r="H204" s="52" t="s">
        <v>28</v>
      </c>
      <c r="I204" s="17"/>
      <c r="J204" s="20"/>
    </row>
    <row r="205" spans="1:10" ht="26.4">
      <c r="A205" s="266"/>
      <c r="B205" s="16" t="s">
        <v>51</v>
      </c>
      <c r="C205" s="17"/>
      <c r="D205" s="17"/>
      <c r="E205" s="17"/>
      <c r="F205" s="17"/>
      <c r="G205" s="17"/>
      <c r="H205" s="52" t="s">
        <v>29</v>
      </c>
      <c r="I205" s="17"/>
      <c r="J205" s="20"/>
    </row>
    <row r="206" spans="1:10" ht="26.4">
      <c r="A206" s="266"/>
      <c r="B206" s="16" t="s">
        <v>51</v>
      </c>
      <c r="C206" s="17"/>
      <c r="D206" s="17"/>
      <c r="E206" s="17"/>
      <c r="F206" s="17"/>
      <c r="G206" s="17"/>
      <c r="H206" s="52" t="s">
        <v>30</v>
      </c>
      <c r="I206" s="17"/>
      <c r="J206" s="20"/>
    </row>
    <row r="207" spans="1:10" ht="26.4">
      <c r="A207" s="266"/>
      <c r="B207" s="16" t="s">
        <v>51</v>
      </c>
      <c r="C207" s="17"/>
      <c r="D207" s="17"/>
      <c r="E207" s="17"/>
      <c r="F207" s="16"/>
      <c r="G207" s="17"/>
      <c r="H207" s="53" t="s">
        <v>34</v>
      </c>
      <c r="I207" s="17"/>
      <c r="J207" s="17"/>
    </row>
    <row r="208" spans="1:10" ht="26.4">
      <c r="A208" s="266"/>
      <c r="B208" s="16" t="s">
        <v>51</v>
      </c>
      <c r="C208" s="17"/>
      <c r="D208" s="17"/>
      <c r="E208" s="17"/>
      <c r="F208" s="17"/>
      <c r="G208" s="17"/>
      <c r="H208" s="52" t="s">
        <v>35</v>
      </c>
      <c r="I208" s="17"/>
      <c r="J208" s="20"/>
    </row>
    <row r="209" spans="1:10" ht="26.4">
      <c r="A209" s="266"/>
      <c r="B209" s="16" t="s">
        <v>51</v>
      </c>
      <c r="C209" s="17"/>
      <c r="D209" s="17"/>
      <c r="E209" s="17"/>
      <c r="F209" s="17"/>
      <c r="G209" s="17"/>
      <c r="H209" s="52" t="s">
        <v>36</v>
      </c>
      <c r="I209" s="17"/>
      <c r="J209" s="20"/>
    </row>
    <row r="210" spans="1:10" ht="26.4">
      <c r="A210" s="266"/>
      <c r="B210" s="16" t="s">
        <v>51</v>
      </c>
      <c r="C210" s="17"/>
      <c r="D210" s="17"/>
      <c r="E210" s="58"/>
      <c r="F210" s="17"/>
      <c r="G210" s="17"/>
      <c r="H210" s="52" t="s">
        <v>37</v>
      </c>
      <c r="I210" s="17"/>
      <c r="J210" s="20"/>
    </row>
    <row r="211" spans="1:10" ht="27" thickBot="1">
      <c r="A211" s="267"/>
      <c r="B211" s="16" t="s">
        <v>51</v>
      </c>
      <c r="C211" s="17"/>
      <c r="D211" s="17"/>
      <c r="E211" s="17"/>
      <c r="F211" s="17"/>
      <c r="G211" s="17"/>
      <c r="H211" s="52" t="s">
        <v>38</v>
      </c>
      <c r="I211" s="17"/>
      <c r="J211" s="20"/>
    </row>
    <row r="212" spans="1:10" ht="27" thickTop="1">
      <c r="A212" s="265">
        <v>46128</v>
      </c>
      <c r="B212" s="16" t="s">
        <v>78</v>
      </c>
      <c r="C212" s="17"/>
      <c r="D212" s="17"/>
      <c r="E212" s="17"/>
      <c r="F212" s="17"/>
      <c r="G212" s="17"/>
      <c r="H212" s="52" t="s">
        <v>17</v>
      </c>
      <c r="I212" s="17"/>
      <c r="J212" s="20"/>
    </row>
    <row r="213" spans="1:10" ht="26.4">
      <c r="A213" s="266"/>
      <c r="B213" s="16" t="s">
        <v>78</v>
      </c>
      <c r="C213" s="17"/>
      <c r="D213" s="17"/>
      <c r="E213" s="17"/>
      <c r="F213" s="17"/>
      <c r="G213" s="17"/>
      <c r="H213" s="52" t="s">
        <v>22</v>
      </c>
      <c r="I213" s="17"/>
      <c r="J213" s="20"/>
    </row>
    <row r="214" spans="1:10" ht="26.4">
      <c r="A214" s="266"/>
      <c r="B214" s="16" t="s">
        <v>78</v>
      </c>
      <c r="C214" s="17"/>
      <c r="D214" s="17"/>
      <c r="E214" s="17"/>
      <c r="F214" s="17"/>
      <c r="G214" s="17"/>
      <c r="H214" s="52" t="s">
        <v>24</v>
      </c>
      <c r="I214" s="17"/>
      <c r="J214" s="20"/>
    </row>
    <row r="215" spans="1:10" ht="26.4">
      <c r="A215" s="266"/>
      <c r="B215" s="16" t="s">
        <v>78</v>
      </c>
      <c r="C215" s="17"/>
      <c r="D215" s="17"/>
      <c r="E215" s="17"/>
      <c r="F215" s="17"/>
      <c r="G215" s="17"/>
      <c r="H215" s="52" t="s">
        <v>25</v>
      </c>
      <c r="I215" s="17"/>
      <c r="J215" s="20"/>
    </row>
    <row r="216" spans="1:10" ht="26.4">
      <c r="A216" s="266"/>
      <c r="B216" s="16" t="s">
        <v>78</v>
      </c>
      <c r="C216" s="17"/>
      <c r="D216" s="17"/>
      <c r="E216" s="17"/>
      <c r="F216" s="17"/>
      <c r="G216" s="17"/>
      <c r="H216" s="52" t="s">
        <v>26</v>
      </c>
      <c r="I216" s="17"/>
      <c r="J216" s="20"/>
    </row>
    <row r="217" spans="1:10" ht="26.4">
      <c r="A217" s="266"/>
      <c r="B217" s="16" t="s">
        <v>78</v>
      </c>
      <c r="C217" s="17"/>
      <c r="D217" s="17"/>
      <c r="E217" s="291"/>
      <c r="F217" s="17"/>
      <c r="G217" s="17"/>
      <c r="H217" s="52" t="s">
        <v>27</v>
      </c>
      <c r="I217" s="17"/>
      <c r="J217" s="20"/>
    </row>
    <row r="218" spans="1:10" ht="26.4">
      <c r="A218" s="266"/>
      <c r="B218" s="16" t="s">
        <v>78</v>
      </c>
      <c r="C218" s="17"/>
      <c r="D218" s="17"/>
      <c r="E218" s="17"/>
      <c r="F218" s="17"/>
      <c r="G218" s="17"/>
      <c r="H218" s="52" t="s">
        <v>28</v>
      </c>
      <c r="I218" s="17"/>
      <c r="J218" s="20"/>
    </row>
    <row r="219" spans="1:10" ht="26.4">
      <c r="A219" s="266"/>
      <c r="B219" s="16" t="s">
        <v>78</v>
      </c>
      <c r="C219" s="17"/>
      <c r="D219" s="17"/>
      <c r="E219" s="17"/>
      <c r="F219" s="17"/>
      <c r="G219" s="17"/>
      <c r="H219" s="52" t="s">
        <v>29</v>
      </c>
      <c r="I219" s="17"/>
      <c r="J219" s="20"/>
    </row>
    <row r="220" spans="1:10" ht="26.4">
      <c r="A220" s="266"/>
      <c r="B220" s="16" t="s">
        <v>78</v>
      </c>
      <c r="C220" s="17"/>
      <c r="D220" s="17"/>
      <c r="E220" s="16"/>
      <c r="F220" s="17"/>
      <c r="G220" s="17"/>
      <c r="H220" s="52" t="s">
        <v>30</v>
      </c>
      <c r="I220" s="17"/>
      <c r="J220" s="20"/>
    </row>
    <row r="221" spans="1:10" ht="26.4">
      <c r="A221" s="266"/>
      <c r="B221" s="16" t="s">
        <v>78</v>
      </c>
      <c r="C221" s="17"/>
      <c r="D221" s="17"/>
      <c r="E221" s="17"/>
      <c r="F221" s="60"/>
      <c r="G221" s="17"/>
      <c r="H221" s="52" t="s">
        <v>34</v>
      </c>
      <c r="I221" s="17"/>
      <c r="J221" s="20"/>
    </row>
    <row r="222" spans="1:10" ht="26.4">
      <c r="A222" s="266"/>
      <c r="B222" s="16" t="s">
        <v>78</v>
      </c>
      <c r="C222" s="17"/>
      <c r="D222" s="17"/>
      <c r="E222" s="17"/>
      <c r="F222" s="17"/>
      <c r="G222" s="17"/>
      <c r="H222" s="52" t="s">
        <v>35</v>
      </c>
      <c r="I222" s="17"/>
      <c r="J222" s="20"/>
    </row>
    <row r="223" spans="1:10" ht="26.4">
      <c r="A223" s="266"/>
      <c r="B223" s="16" t="s">
        <v>78</v>
      </c>
      <c r="C223" s="17"/>
      <c r="D223" s="17"/>
      <c r="E223" s="17"/>
      <c r="F223" s="17"/>
      <c r="G223" s="17"/>
      <c r="H223" s="52" t="s">
        <v>36</v>
      </c>
      <c r="I223" s="17"/>
      <c r="J223" s="20"/>
    </row>
    <row r="224" spans="1:10" ht="26.4">
      <c r="A224" s="266"/>
      <c r="B224" s="16" t="s">
        <v>78</v>
      </c>
      <c r="C224" s="17"/>
      <c r="D224" s="17"/>
      <c r="E224" s="17"/>
      <c r="F224" s="17"/>
      <c r="G224" s="17"/>
      <c r="H224" s="52" t="s">
        <v>37</v>
      </c>
      <c r="I224" s="17"/>
      <c r="J224" s="20"/>
    </row>
    <row r="225" spans="1:10" ht="27" thickBot="1">
      <c r="A225" s="267"/>
      <c r="B225" s="16" t="s">
        <v>78</v>
      </c>
      <c r="C225" s="17"/>
      <c r="D225" s="17"/>
      <c r="E225" s="17"/>
      <c r="F225" s="17"/>
      <c r="G225" s="17"/>
      <c r="H225" s="52" t="s">
        <v>38</v>
      </c>
      <c r="I225" s="17"/>
      <c r="J225" s="20"/>
    </row>
    <row r="226" spans="1:10" ht="27" thickTop="1">
      <c r="A226" s="265">
        <v>46129</v>
      </c>
      <c r="B226" s="16" t="s">
        <v>16</v>
      </c>
      <c r="C226" s="17"/>
      <c r="D226" s="17"/>
      <c r="E226" s="17"/>
      <c r="F226" s="17"/>
      <c r="G226" s="17"/>
      <c r="H226" s="52" t="s">
        <v>17</v>
      </c>
      <c r="I226" s="17"/>
      <c r="J226" s="20"/>
    </row>
    <row r="227" spans="1:10" ht="26.4">
      <c r="A227" s="266"/>
      <c r="B227" s="16" t="s">
        <v>16</v>
      </c>
      <c r="C227" s="17"/>
      <c r="D227" s="17"/>
      <c r="E227" s="17"/>
      <c r="F227" s="17"/>
      <c r="G227" s="17"/>
      <c r="H227" s="52" t="s">
        <v>22</v>
      </c>
      <c r="I227" s="17"/>
      <c r="J227" s="20"/>
    </row>
    <row r="228" spans="1:10" ht="26.4">
      <c r="A228" s="266"/>
      <c r="B228" s="16" t="s">
        <v>16</v>
      </c>
      <c r="C228" s="17"/>
      <c r="D228" s="17"/>
      <c r="E228" s="17"/>
      <c r="F228" s="17"/>
      <c r="G228" s="17"/>
      <c r="H228" s="52" t="s">
        <v>24</v>
      </c>
      <c r="I228" s="17"/>
      <c r="J228" s="20"/>
    </row>
    <row r="229" spans="1:10" ht="26.4">
      <c r="A229" s="266"/>
      <c r="B229" s="16" t="s">
        <v>16</v>
      </c>
      <c r="C229" s="17"/>
      <c r="D229" s="17"/>
      <c r="E229" s="17"/>
      <c r="F229" s="17"/>
      <c r="G229" s="17"/>
      <c r="H229" s="52" t="s">
        <v>25</v>
      </c>
      <c r="I229" s="17"/>
      <c r="J229" s="20"/>
    </row>
    <row r="230" spans="1:10" ht="26.4">
      <c r="A230" s="266"/>
      <c r="B230" s="16" t="s">
        <v>16</v>
      </c>
      <c r="C230" s="17"/>
      <c r="D230" s="17"/>
      <c r="E230" s="17"/>
      <c r="F230" s="17"/>
      <c r="G230" s="17"/>
      <c r="H230" s="52" t="s">
        <v>26</v>
      </c>
      <c r="I230" s="17"/>
      <c r="J230" s="20"/>
    </row>
    <row r="231" spans="1:10" ht="26.4">
      <c r="A231" s="266"/>
      <c r="B231" s="16" t="s">
        <v>16</v>
      </c>
      <c r="C231" s="17"/>
      <c r="D231" s="17"/>
      <c r="E231" s="17"/>
      <c r="F231" s="17"/>
      <c r="G231" s="17"/>
      <c r="H231" s="52" t="s">
        <v>27</v>
      </c>
      <c r="I231" s="17"/>
      <c r="J231" s="20"/>
    </row>
    <row r="232" spans="1:10" ht="26.4">
      <c r="A232" s="266"/>
      <c r="B232" s="16" t="s">
        <v>16</v>
      </c>
      <c r="C232" s="17"/>
      <c r="D232" s="17"/>
      <c r="E232" s="17"/>
      <c r="F232" s="17"/>
      <c r="G232" s="17"/>
      <c r="H232" s="52" t="s">
        <v>28</v>
      </c>
      <c r="I232" s="17"/>
      <c r="J232" s="20"/>
    </row>
    <row r="233" spans="1:10" ht="26.4">
      <c r="A233" s="266"/>
      <c r="B233" s="16" t="s">
        <v>16</v>
      </c>
      <c r="C233" s="17"/>
      <c r="D233" s="17"/>
      <c r="E233" s="17"/>
      <c r="F233" s="17"/>
      <c r="G233" s="17"/>
      <c r="H233" s="52" t="s">
        <v>29</v>
      </c>
      <c r="I233" s="17"/>
      <c r="J233" s="20"/>
    </row>
    <row r="234" spans="1:10" ht="26.4">
      <c r="A234" s="266"/>
      <c r="B234" s="16" t="s">
        <v>16</v>
      </c>
      <c r="C234" s="17"/>
      <c r="D234" s="17"/>
      <c r="E234" s="17"/>
      <c r="F234" s="17"/>
      <c r="G234" s="17"/>
      <c r="H234" s="52" t="s">
        <v>30</v>
      </c>
      <c r="I234" s="17"/>
      <c r="J234" s="20"/>
    </row>
    <row r="235" spans="1:10" ht="26.4">
      <c r="A235" s="266"/>
      <c r="B235" s="16" t="s">
        <v>16</v>
      </c>
      <c r="C235" s="17"/>
      <c r="D235" s="17"/>
      <c r="E235" s="17"/>
      <c r="F235" s="17"/>
      <c r="G235" s="17"/>
      <c r="H235" s="52" t="s">
        <v>34</v>
      </c>
      <c r="I235" s="17"/>
      <c r="J235" s="20"/>
    </row>
    <row r="236" spans="1:10" ht="26.4">
      <c r="A236" s="266"/>
      <c r="B236" s="16" t="s">
        <v>16</v>
      </c>
      <c r="C236" s="17"/>
      <c r="D236" s="17"/>
      <c r="E236" s="17"/>
      <c r="F236" s="17"/>
      <c r="G236" s="17"/>
      <c r="H236" s="52" t="s">
        <v>35</v>
      </c>
      <c r="I236" s="17"/>
      <c r="J236" s="20"/>
    </row>
    <row r="237" spans="1:10" ht="26.4">
      <c r="A237" s="266"/>
      <c r="B237" s="16" t="s">
        <v>16</v>
      </c>
      <c r="C237" s="17"/>
      <c r="D237" s="17"/>
      <c r="E237" s="17"/>
      <c r="F237" s="17"/>
      <c r="G237" s="17"/>
      <c r="H237" s="52" t="s">
        <v>36</v>
      </c>
      <c r="I237" s="17"/>
      <c r="J237" s="20"/>
    </row>
    <row r="238" spans="1:10" ht="26.4">
      <c r="A238" s="266"/>
      <c r="B238" s="16" t="s">
        <v>16</v>
      </c>
      <c r="C238" s="17"/>
      <c r="D238" s="17"/>
      <c r="E238" s="17"/>
      <c r="F238" s="17"/>
      <c r="G238" s="17"/>
      <c r="H238" s="52" t="s">
        <v>37</v>
      </c>
      <c r="I238" s="17"/>
      <c r="J238" s="20"/>
    </row>
    <row r="239" spans="1:10" ht="27" thickBot="1">
      <c r="A239" s="267"/>
      <c r="B239" s="16" t="s">
        <v>16</v>
      </c>
      <c r="C239" s="17"/>
      <c r="D239" s="17"/>
      <c r="E239" s="17"/>
      <c r="F239" s="17"/>
      <c r="G239" s="17"/>
      <c r="H239" s="52" t="s">
        <v>38</v>
      </c>
      <c r="I239" s="17"/>
      <c r="J239" s="20"/>
    </row>
    <row r="240" spans="1:10" ht="27" thickTop="1">
      <c r="A240" s="265">
        <v>46130</v>
      </c>
      <c r="B240" s="16" t="s">
        <v>78</v>
      </c>
      <c r="C240" s="17"/>
      <c r="D240" s="17"/>
      <c r="E240" s="17"/>
      <c r="F240" s="17"/>
      <c r="G240" s="17"/>
      <c r="H240" s="52" t="s">
        <v>17</v>
      </c>
      <c r="I240" s="17"/>
      <c r="J240" s="20"/>
    </row>
    <row r="241" spans="1:10" ht="26.4">
      <c r="A241" s="266"/>
      <c r="B241" s="16" t="s">
        <v>78</v>
      </c>
      <c r="C241" s="17"/>
      <c r="D241" s="17"/>
      <c r="E241" s="17"/>
      <c r="F241" s="17"/>
      <c r="G241" s="17"/>
      <c r="H241" s="52" t="s">
        <v>22</v>
      </c>
      <c r="I241" s="17"/>
      <c r="J241" s="20"/>
    </row>
    <row r="242" spans="1:10" ht="26.4">
      <c r="A242" s="266"/>
      <c r="B242" s="16" t="s">
        <v>78</v>
      </c>
      <c r="C242" s="17"/>
      <c r="D242" s="17"/>
      <c r="E242" s="58"/>
      <c r="F242" s="17"/>
      <c r="G242" s="17"/>
      <c r="H242" s="52" t="s">
        <v>24</v>
      </c>
      <c r="I242" s="17"/>
      <c r="J242" s="20"/>
    </row>
    <row r="243" spans="1:10" ht="26.4">
      <c r="A243" s="266"/>
      <c r="B243" s="16" t="s">
        <v>78</v>
      </c>
      <c r="C243" s="17"/>
      <c r="D243" s="17"/>
      <c r="E243" s="17"/>
      <c r="F243" s="17"/>
      <c r="G243" s="17"/>
      <c r="H243" s="52" t="s">
        <v>25</v>
      </c>
      <c r="I243" s="17"/>
      <c r="J243" s="20"/>
    </row>
    <row r="244" spans="1:10" ht="26.4">
      <c r="A244" s="266"/>
      <c r="B244" s="16" t="s">
        <v>78</v>
      </c>
      <c r="C244" s="17"/>
      <c r="D244" s="17"/>
      <c r="E244" s="17"/>
      <c r="F244" s="17"/>
      <c r="G244" s="17"/>
      <c r="H244" s="52" t="s">
        <v>26</v>
      </c>
      <c r="I244" s="17"/>
      <c r="J244" s="20"/>
    </row>
    <row r="245" spans="1:10" ht="26.4">
      <c r="A245" s="266"/>
      <c r="B245" s="16" t="s">
        <v>78</v>
      </c>
      <c r="C245" s="17"/>
      <c r="D245" s="17"/>
      <c r="E245" s="17"/>
      <c r="F245" s="17"/>
      <c r="G245" s="17"/>
      <c r="H245" s="52" t="s">
        <v>27</v>
      </c>
      <c r="I245" s="17"/>
      <c r="J245" s="20"/>
    </row>
    <row r="246" spans="1:10" ht="26.4">
      <c r="A246" s="266"/>
      <c r="B246" s="16" t="s">
        <v>78</v>
      </c>
      <c r="C246" s="17"/>
      <c r="D246" s="17"/>
      <c r="E246" s="17"/>
      <c r="F246" s="17"/>
      <c r="G246" s="17"/>
      <c r="H246" s="52" t="s">
        <v>28</v>
      </c>
      <c r="I246" s="17"/>
      <c r="J246" s="20"/>
    </row>
    <row r="247" spans="1:10" ht="26.4">
      <c r="A247" s="266"/>
      <c r="B247" s="16" t="s">
        <v>78</v>
      </c>
      <c r="C247" s="17"/>
      <c r="D247" s="17"/>
      <c r="E247" s="17"/>
      <c r="F247" s="17"/>
      <c r="G247" s="17"/>
      <c r="H247" s="52" t="s">
        <v>29</v>
      </c>
      <c r="I247" s="17"/>
      <c r="J247" s="20"/>
    </row>
    <row r="248" spans="1:10" ht="26.4">
      <c r="A248" s="266"/>
      <c r="B248" s="16" t="s">
        <v>78</v>
      </c>
      <c r="C248" s="17"/>
      <c r="D248" s="17"/>
      <c r="E248" s="17"/>
      <c r="F248" s="17"/>
      <c r="G248" s="17"/>
      <c r="H248" s="52" t="s">
        <v>30</v>
      </c>
      <c r="I248" s="17"/>
      <c r="J248" s="20"/>
    </row>
    <row r="249" spans="1:10" ht="26.4">
      <c r="A249" s="266"/>
      <c r="B249" s="16" t="s">
        <v>78</v>
      </c>
      <c r="C249" s="17"/>
      <c r="D249" s="17"/>
      <c r="E249" s="17"/>
      <c r="F249" s="17"/>
      <c r="G249" s="17"/>
      <c r="H249" s="52" t="s">
        <v>34</v>
      </c>
      <c r="I249" s="17"/>
      <c r="J249" s="20"/>
    </row>
    <row r="250" spans="1:10" ht="26.4">
      <c r="A250" s="266"/>
      <c r="B250" s="16" t="s">
        <v>78</v>
      </c>
      <c r="C250" s="17"/>
      <c r="D250" s="17"/>
      <c r="E250" s="17"/>
      <c r="F250" s="17"/>
      <c r="G250" s="17"/>
      <c r="H250" s="52" t="s">
        <v>35</v>
      </c>
      <c r="I250" s="17"/>
      <c r="J250" s="20"/>
    </row>
    <row r="251" spans="1:10" ht="26.4">
      <c r="A251" s="266"/>
      <c r="B251" s="16" t="s">
        <v>78</v>
      </c>
      <c r="C251" s="17"/>
      <c r="D251" s="17"/>
      <c r="E251" s="17"/>
      <c r="F251" s="17"/>
      <c r="G251" s="17"/>
      <c r="H251" s="52" t="s">
        <v>36</v>
      </c>
      <c r="I251" s="17"/>
      <c r="J251" s="20"/>
    </row>
    <row r="252" spans="1:10" ht="26.4">
      <c r="A252" s="266"/>
      <c r="B252" s="16" t="s">
        <v>78</v>
      </c>
      <c r="C252" s="17"/>
      <c r="D252" s="17"/>
      <c r="E252" s="17"/>
      <c r="F252" s="17"/>
      <c r="G252" s="17"/>
      <c r="H252" s="52" t="s">
        <v>37</v>
      </c>
      <c r="I252" s="17"/>
      <c r="J252" s="20"/>
    </row>
    <row r="253" spans="1:10" ht="27" thickBot="1">
      <c r="A253" s="267"/>
      <c r="B253" s="16" t="s">
        <v>78</v>
      </c>
      <c r="C253" s="17"/>
      <c r="D253" s="17"/>
      <c r="E253" s="17"/>
      <c r="F253" s="17"/>
      <c r="G253" s="17"/>
      <c r="H253" s="52" t="s">
        <v>38</v>
      </c>
      <c r="I253" s="17"/>
      <c r="J253" s="20"/>
    </row>
    <row r="254" spans="1:10" ht="27" thickTop="1">
      <c r="A254" s="265">
        <v>46131</v>
      </c>
      <c r="B254" s="16" t="s">
        <v>16</v>
      </c>
      <c r="C254" s="17"/>
      <c r="D254" s="17"/>
      <c r="E254" s="17"/>
      <c r="F254" s="17"/>
      <c r="G254" s="17"/>
      <c r="H254" s="52" t="s">
        <v>17</v>
      </c>
      <c r="I254" s="17"/>
      <c r="J254" s="20"/>
    </row>
    <row r="255" spans="1:10" ht="26.4">
      <c r="A255" s="266"/>
      <c r="B255" s="16" t="s">
        <v>16</v>
      </c>
      <c r="C255" s="17"/>
      <c r="D255" s="17"/>
      <c r="E255" s="17"/>
      <c r="F255" s="17"/>
      <c r="G255" s="17"/>
      <c r="H255" s="52" t="s">
        <v>22</v>
      </c>
      <c r="I255" s="17"/>
      <c r="J255" s="20"/>
    </row>
    <row r="256" spans="1:10" ht="26.4">
      <c r="A256" s="266"/>
      <c r="B256" s="16" t="s">
        <v>16</v>
      </c>
      <c r="C256" s="17"/>
      <c r="D256" s="17"/>
      <c r="E256" s="17"/>
      <c r="F256" s="17"/>
      <c r="G256" s="17"/>
      <c r="H256" s="52" t="s">
        <v>24</v>
      </c>
      <c r="I256" s="17"/>
      <c r="J256" s="20"/>
    </row>
    <row r="257" spans="1:10" ht="26.4">
      <c r="A257" s="266"/>
      <c r="B257" s="16" t="s">
        <v>16</v>
      </c>
      <c r="C257" s="17"/>
      <c r="D257" s="17"/>
      <c r="E257" s="17"/>
      <c r="F257" s="17"/>
      <c r="G257" s="17"/>
      <c r="H257" s="52" t="s">
        <v>25</v>
      </c>
      <c r="I257" s="17"/>
      <c r="J257" s="20"/>
    </row>
    <row r="258" spans="1:10" ht="26.4">
      <c r="A258" s="266"/>
      <c r="B258" s="16" t="s">
        <v>16</v>
      </c>
      <c r="C258" s="17"/>
      <c r="D258" s="17"/>
      <c r="E258" s="17"/>
      <c r="F258" s="17"/>
      <c r="G258" s="17"/>
      <c r="H258" s="52" t="s">
        <v>26</v>
      </c>
      <c r="I258" s="17"/>
      <c r="J258" s="20"/>
    </row>
    <row r="259" spans="1:10" ht="26.4">
      <c r="A259" s="266"/>
      <c r="B259" s="16" t="s">
        <v>16</v>
      </c>
      <c r="C259" s="17"/>
      <c r="D259" s="17"/>
      <c r="E259" s="17"/>
      <c r="F259" s="17"/>
      <c r="G259" s="17"/>
      <c r="H259" s="52" t="s">
        <v>27</v>
      </c>
      <c r="I259" s="17"/>
      <c r="J259" s="20"/>
    </row>
    <row r="260" spans="1:10" ht="26.4">
      <c r="A260" s="266"/>
      <c r="B260" s="16" t="s">
        <v>16</v>
      </c>
      <c r="C260" s="17"/>
      <c r="D260" s="17"/>
      <c r="E260" s="17"/>
      <c r="F260" s="17"/>
      <c r="G260" s="17"/>
      <c r="H260" s="52" t="s">
        <v>28</v>
      </c>
      <c r="I260" s="17"/>
      <c r="J260" s="20"/>
    </row>
    <row r="261" spans="1:10" ht="26.4">
      <c r="A261" s="266"/>
      <c r="B261" s="16" t="s">
        <v>16</v>
      </c>
      <c r="C261" s="17"/>
      <c r="D261" s="17"/>
      <c r="E261" s="17"/>
      <c r="F261" s="17"/>
      <c r="G261" s="17"/>
      <c r="H261" s="52" t="s">
        <v>29</v>
      </c>
      <c r="I261" s="17"/>
      <c r="J261" s="20"/>
    </row>
    <row r="262" spans="1:10" ht="26.4">
      <c r="A262" s="266"/>
      <c r="B262" s="16" t="s">
        <v>16</v>
      </c>
      <c r="C262" s="17"/>
      <c r="D262" s="17"/>
      <c r="E262" s="17"/>
      <c r="F262" s="17"/>
      <c r="G262" s="17"/>
      <c r="H262" s="52" t="s">
        <v>30</v>
      </c>
      <c r="I262" s="17"/>
      <c r="J262" s="20"/>
    </row>
    <row r="263" spans="1:10" ht="26.4">
      <c r="A263" s="266"/>
      <c r="B263" s="16" t="s">
        <v>16</v>
      </c>
      <c r="C263" s="17"/>
      <c r="D263" s="17"/>
      <c r="E263" s="17"/>
      <c r="F263" s="41"/>
      <c r="G263" s="74"/>
      <c r="H263" s="52" t="s">
        <v>34</v>
      </c>
      <c r="I263" s="17"/>
      <c r="J263" s="20"/>
    </row>
    <row r="264" spans="1:10" ht="26.4">
      <c r="A264" s="266"/>
      <c r="B264" s="16" t="s">
        <v>16</v>
      </c>
      <c r="C264" s="17"/>
      <c r="D264" s="17"/>
      <c r="E264" s="17"/>
      <c r="F264" s="17"/>
      <c r="G264" s="17"/>
      <c r="H264" s="52" t="s">
        <v>35</v>
      </c>
      <c r="I264" s="17"/>
      <c r="J264" s="20"/>
    </row>
    <row r="265" spans="1:10" ht="26.4">
      <c r="A265" s="266"/>
      <c r="B265" s="16" t="s">
        <v>16</v>
      </c>
      <c r="C265" s="17"/>
      <c r="D265" s="17"/>
      <c r="E265" s="17"/>
      <c r="F265" s="17"/>
      <c r="G265" s="17"/>
      <c r="H265" s="52" t="s">
        <v>36</v>
      </c>
      <c r="I265" s="17"/>
      <c r="J265" s="20"/>
    </row>
    <row r="266" spans="1:10" ht="26.4">
      <c r="A266" s="266"/>
      <c r="B266" s="16" t="s">
        <v>16</v>
      </c>
      <c r="C266" s="17"/>
      <c r="D266" s="17"/>
      <c r="E266" s="17"/>
      <c r="F266" s="17"/>
      <c r="G266" s="17"/>
      <c r="H266" s="52" t="s">
        <v>37</v>
      </c>
      <c r="I266" s="17"/>
      <c r="J266" s="20"/>
    </row>
    <row r="267" spans="1:10" ht="27" thickBot="1">
      <c r="A267" s="267"/>
      <c r="B267" s="16" t="s">
        <v>16</v>
      </c>
      <c r="C267" s="17"/>
      <c r="D267" s="17"/>
      <c r="E267" s="17"/>
      <c r="F267" s="17"/>
      <c r="G267" s="17"/>
      <c r="H267" s="52" t="s">
        <v>38</v>
      </c>
      <c r="I267" s="17"/>
      <c r="J267" s="20"/>
    </row>
    <row r="268" spans="1:10" ht="27" thickTop="1">
      <c r="A268" s="265">
        <v>46132</v>
      </c>
      <c r="B268" s="16" t="s">
        <v>78</v>
      </c>
      <c r="C268" s="17"/>
      <c r="D268" s="17"/>
      <c r="E268" s="17"/>
      <c r="F268" s="17"/>
      <c r="G268" s="17"/>
      <c r="H268" s="52" t="s">
        <v>17</v>
      </c>
      <c r="I268" s="17"/>
      <c r="J268" s="20"/>
    </row>
    <row r="269" spans="1:10" ht="26.4">
      <c r="A269" s="266"/>
      <c r="B269" s="16" t="s">
        <v>78</v>
      </c>
      <c r="C269" s="17"/>
      <c r="D269" s="17"/>
      <c r="E269" s="17"/>
      <c r="F269" s="17"/>
      <c r="G269" s="17"/>
      <c r="H269" s="52" t="s">
        <v>22</v>
      </c>
      <c r="I269" s="17"/>
      <c r="J269" s="20"/>
    </row>
    <row r="270" spans="1:10" ht="26.4">
      <c r="A270" s="266"/>
      <c r="B270" s="16" t="s">
        <v>78</v>
      </c>
      <c r="C270" s="17"/>
      <c r="D270" s="17"/>
      <c r="E270" s="17"/>
      <c r="F270" s="17"/>
      <c r="G270" s="17"/>
      <c r="H270" s="52" t="s">
        <v>24</v>
      </c>
      <c r="I270" s="17"/>
      <c r="J270" s="20"/>
    </row>
    <row r="271" spans="1:10" ht="26.4">
      <c r="A271" s="266"/>
      <c r="B271" s="16" t="s">
        <v>78</v>
      </c>
      <c r="C271" s="17"/>
      <c r="D271" s="17"/>
      <c r="E271" s="17"/>
      <c r="F271" s="17"/>
      <c r="G271" s="17"/>
      <c r="H271" s="52" t="s">
        <v>25</v>
      </c>
      <c r="I271" s="17"/>
      <c r="J271" s="20"/>
    </row>
    <row r="272" spans="1:10" ht="26.4">
      <c r="A272" s="266"/>
      <c r="B272" s="16" t="s">
        <v>78</v>
      </c>
      <c r="C272" s="17"/>
      <c r="D272" s="17"/>
      <c r="E272" s="17"/>
      <c r="F272" s="17"/>
      <c r="G272" s="17"/>
      <c r="H272" s="52" t="s">
        <v>26</v>
      </c>
      <c r="I272" s="17"/>
      <c r="J272" s="20"/>
    </row>
    <row r="273" spans="1:10" ht="26.4">
      <c r="A273" s="266"/>
      <c r="B273" s="16" t="s">
        <v>78</v>
      </c>
      <c r="C273" s="17"/>
      <c r="D273" s="17"/>
      <c r="E273" s="17"/>
      <c r="F273" s="17"/>
      <c r="G273" s="17"/>
      <c r="H273" s="52" t="s">
        <v>27</v>
      </c>
      <c r="I273" s="17"/>
      <c r="J273" s="20"/>
    </row>
    <row r="274" spans="1:10" ht="26.4">
      <c r="A274" s="266"/>
      <c r="B274" s="16" t="s">
        <v>78</v>
      </c>
      <c r="C274" s="17"/>
      <c r="D274" s="17"/>
      <c r="E274" s="17"/>
      <c r="F274" s="17"/>
      <c r="G274" s="17"/>
      <c r="H274" s="52" t="s">
        <v>28</v>
      </c>
      <c r="I274" s="17"/>
      <c r="J274" s="20"/>
    </row>
    <row r="275" spans="1:10" ht="26.4">
      <c r="A275" s="266"/>
      <c r="B275" s="16" t="s">
        <v>78</v>
      </c>
      <c r="C275" s="17"/>
      <c r="D275" s="17"/>
      <c r="E275" s="17"/>
      <c r="F275" s="17"/>
      <c r="G275" s="17"/>
      <c r="H275" s="52" t="s">
        <v>29</v>
      </c>
      <c r="I275" s="17"/>
      <c r="J275" s="20"/>
    </row>
    <row r="276" spans="1:10" ht="26.4">
      <c r="A276" s="266"/>
      <c r="B276" s="16" t="s">
        <v>78</v>
      </c>
      <c r="C276" s="17"/>
      <c r="D276" s="17"/>
      <c r="E276" s="17"/>
      <c r="F276" s="17"/>
      <c r="G276" s="17"/>
      <c r="H276" s="52" t="s">
        <v>30</v>
      </c>
      <c r="I276" s="17"/>
      <c r="J276" s="20"/>
    </row>
    <row r="277" spans="1:10" ht="26.4">
      <c r="A277" s="266"/>
      <c r="B277" s="16" t="s">
        <v>78</v>
      </c>
      <c r="C277" s="17"/>
      <c r="D277" s="17"/>
      <c r="E277" s="17"/>
      <c r="F277" s="17"/>
      <c r="G277" s="17"/>
      <c r="H277" s="52" t="s">
        <v>34</v>
      </c>
      <c r="I277" s="17"/>
      <c r="J277" s="20"/>
    </row>
    <row r="278" spans="1:10" ht="26.4">
      <c r="A278" s="266"/>
      <c r="B278" s="16" t="s">
        <v>78</v>
      </c>
      <c r="C278" s="17"/>
      <c r="D278" s="17"/>
      <c r="E278" s="17"/>
      <c r="F278" s="17"/>
      <c r="G278" s="17"/>
      <c r="H278" s="52" t="s">
        <v>35</v>
      </c>
      <c r="I278" s="17"/>
      <c r="J278" s="20"/>
    </row>
    <row r="279" spans="1:10" ht="26.4">
      <c r="A279" s="266"/>
      <c r="B279" s="16" t="s">
        <v>78</v>
      </c>
      <c r="C279" s="17"/>
      <c r="D279" s="17"/>
      <c r="E279" s="17"/>
      <c r="F279" s="17"/>
      <c r="G279" s="17"/>
      <c r="H279" s="52" t="s">
        <v>36</v>
      </c>
      <c r="I279" s="17"/>
      <c r="J279" s="20"/>
    </row>
    <row r="280" spans="1:10" ht="26.4">
      <c r="A280" s="266"/>
      <c r="B280" s="16" t="s">
        <v>78</v>
      </c>
      <c r="C280" s="17"/>
      <c r="D280" s="17"/>
      <c r="E280" s="17"/>
      <c r="F280" s="17"/>
      <c r="G280" s="17"/>
      <c r="H280" s="52" t="s">
        <v>37</v>
      </c>
      <c r="I280" s="17"/>
      <c r="J280" s="20"/>
    </row>
    <row r="281" spans="1:10" ht="27" thickBot="1">
      <c r="A281" s="267"/>
      <c r="B281" s="16" t="s">
        <v>78</v>
      </c>
      <c r="C281" s="17"/>
      <c r="D281" s="17"/>
      <c r="E281" s="17"/>
      <c r="F281" s="17"/>
      <c r="G281" s="17"/>
      <c r="H281" s="52" t="s">
        <v>38</v>
      </c>
      <c r="I281" s="17"/>
      <c r="J281" s="20"/>
    </row>
    <row r="282" spans="1:10" ht="27" thickTop="1">
      <c r="A282" s="265">
        <v>46133</v>
      </c>
      <c r="B282" s="16" t="s">
        <v>78</v>
      </c>
      <c r="C282" s="17"/>
      <c r="D282" s="17"/>
      <c r="E282" s="17"/>
      <c r="F282" s="17"/>
      <c r="G282" s="17"/>
      <c r="H282" s="52" t="s">
        <v>17</v>
      </c>
      <c r="I282" s="17"/>
      <c r="J282" s="20"/>
    </row>
    <row r="283" spans="1:10" ht="26.4">
      <c r="A283" s="266"/>
      <c r="B283" s="16" t="s">
        <v>78</v>
      </c>
      <c r="C283" s="17"/>
      <c r="D283" s="17"/>
      <c r="E283" s="17"/>
      <c r="F283" s="17"/>
      <c r="G283" s="17"/>
      <c r="H283" s="52" t="s">
        <v>22</v>
      </c>
      <c r="I283" s="17"/>
      <c r="J283" s="20"/>
    </row>
    <row r="284" spans="1:10" ht="26.4">
      <c r="A284" s="266"/>
      <c r="B284" s="16" t="s">
        <v>78</v>
      </c>
      <c r="C284" s="17"/>
      <c r="D284" s="17"/>
      <c r="E284" s="17"/>
      <c r="F284" s="17"/>
      <c r="G284" s="17"/>
      <c r="H284" s="52" t="s">
        <v>24</v>
      </c>
      <c r="I284" s="17"/>
      <c r="J284" s="20"/>
    </row>
    <row r="285" spans="1:10" ht="26.4">
      <c r="A285" s="266"/>
      <c r="B285" s="16" t="s">
        <v>78</v>
      </c>
      <c r="C285" s="17"/>
      <c r="D285" s="17"/>
      <c r="E285" s="17"/>
      <c r="F285" s="17"/>
      <c r="G285" s="17"/>
      <c r="H285" s="52" t="s">
        <v>25</v>
      </c>
      <c r="I285" s="17"/>
      <c r="J285" s="20"/>
    </row>
    <row r="286" spans="1:10" ht="26.4">
      <c r="A286" s="266"/>
      <c r="B286" s="16" t="s">
        <v>78</v>
      </c>
      <c r="C286" s="17"/>
      <c r="D286" s="17"/>
      <c r="E286" s="17"/>
      <c r="F286" s="17"/>
      <c r="G286" s="17"/>
      <c r="H286" s="52" t="s">
        <v>26</v>
      </c>
      <c r="I286" s="17"/>
      <c r="J286" s="20"/>
    </row>
    <row r="287" spans="1:10" ht="26.4">
      <c r="A287" s="266"/>
      <c r="B287" s="16" t="s">
        <v>78</v>
      </c>
      <c r="C287" s="17"/>
      <c r="D287" s="17"/>
      <c r="E287" s="17"/>
      <c r="F287" s="17"/>
      <c r="G287" s="17"/>
      <c r="H287" s="52" t="s">
        <v>27</v>
      </c>
      <c r="I287" s="17"/>
      <c r="J287" s="20"/>
    </row>
    <row r="288" spans="1:10" ht="26.4">
      <c r="A288" s="266"/>
      <c r="B288" s="16" t="s">
        <v>78</v>
      </c>
      <c r="C288" s="17"/>
      <c r="D288" s="17"/>
      <c r="E288" s="17"/>
      <c r="F288" s="45"/>
      <c r="G288" s="17"/>
      <c r="H288" s="52" t="s">
        <v>28</v>
      </c>
      <c r="I288" s="17"/>
      <c r="J288" s="20"/>
    </row>
    <row r="289" spans="1:10" ht="26.4">
      <c r="A289" s="266"/>
      <c r="B289" s="16" t="s">
        <v>78</v>
      </c>
      <c r="C289" s="17"/>
      <c r="D289" s="17"/>
      <c r="E289" s="17"/>
      <c r="F289" s="17"/>
      <c r="G289" s="17"/>
      <c r="H289" s="52" t="s">
        <v>29</v>
      </c>
      <c r="I289" s="17"/>
      <c r="J289" s="20"/>
    </row>
    <row r="290" spans="1:10" ht="26.4">
      <c r="A290" s="266"/>
      <c r="B290" s="16" t="s">
        <v>78</v>
      </c>
      <c r="C290" s="17"/>
      <c r="D290" s="17"/>
      <c r="E290" s="17"/>
      <c r="F290" s="17"/>
      <c r="G290" s="17"/>
      <c r="H290" s="52" t="s">
        <v>30</v>
      </c>
      <c r="I290" s="17"/>
      <c r="J290" s="20"/>
    </row>
    <row r="291" spans="1:10" ht="26.4">
      <c r="A291" s="266"/>
      <c r="B291" s="16" t="s">
        <v>78</v>
      </c>
      <c r="C291" s="17"/>
      <c r="D291" s="17"/>
      <c r="E291" s="17"/>
      <c r="F291" s="17"/>
      <c r="G291" s="17"/>
      <c r="H291" s="52" t="s">
        <v>34</v>
      </c>
      <c r="I291" s="17"/>
      <c r="J291" s="20"/>
    </row>
    <row r="292" spans="1:10" ht="26.4">
      <c r="A292" s="266"/>
      <c r="B292" s="16" t="s">
        <v>78</v>
      </c>
      <c r="C292" s="17"/>
      <c r="D292" s="17"/>
      <c r="E292" s="17"/>
      <c r="F292" s="17"/>
      <c r="G292" s="17"/>
      <c r="H292" s="52" t="s">
        <v>35</v>
      </c>
      <c r="I292" s="17"/>
      <c r="J292" s="20"/>
    </row>
    <row r="293" spans="1:10" ht="26.4">
      <c r="A293" s="266"/>
      <c r="B293" s="16" t="s">
        <v>78</v>
      </c>
      <c r="C293" s="17"/>
      <c r="D293" s="17"/>
      <c r="E293" s="17"/>
      <c r="F293" s="17"/>
      <c r="G293" s="17"/>
      <c r="H293" s="52" t="s">
        <v>36</v>
      </c>
      <c r="I293" s="17"/>
      <c r="J293" s="20"/>
    </row>
    <row r="294" spans="1:10" ht="26.4">
      <c r="A294" s="266"/>
      <c r="B294" s="16" t="s">
        <v>78</v>
      </c>
      <c r="C294" s="17"/>
      <c r="D294" s="17"/>
      <c r="E294" s="17"/>
      <c r="F294" s="17"/>
      <c r="G294" s="17"/>
      <c r="H294" s="52" t="s">
        <v>37</v>
      </c>
      <c r="I294" s="17"/>
      <c r="J294" s="20"/>
    </row>
    <row r="295" spans="1:10" ht="27" thickBot="1">
      <c r="A295" s="267"/>
      <c r="B295" s="16" t="s">
        <v>78</v>
      </c>
      <c r="C295" s="17"/>
      <c r="D295" s="17"/>
      <c r="E295" s="17"/>
      <c r="F295" s="17"/>
      <c r="G295" s="17"/>
      <c r="H295" s="52" t="s">
        <v>38</v>
      </c>
      <c r="I295" s="17"/>
      <c r="J295" s="20"/>
    </row>
    <row r="296" spans="1:10" ht="27" thickTop="1">
      <c r="A296" s="265">
        <v>46134</v>
      </c>
      <c r="B296" s="16" t="s">
        <v>51</v>
      </c>
      <c r="C296" s="17"/>
      <c r="D296" s="17"/>
      <c r="E296" s="17"/>
      <c r="F296" s="64"/>
      <c r="G296" s="17"/>
      <c r="H296" s="52" t="s">
        <v>17</v>
      </c>
      <c r="I296" s="17"/>
      <c r="J296" s="20"/>
    </row>
    <row r="297" spans="1:10" ht="26.4">
      <c r="A297" s="266"/>
      <c r="B297" s="16" t="s">
        <v>51</v>
      </c>
      <c r="C297" s="17"/>
      <c r="D297" s="17"/>
      <c r="E297" s="17"/>
      <c r="F297" s="17"/>
      <c r="G297" s="17"/>
      <c r="H297" s="52" t="s">
        <v>22</v>
      </c>
      <c r="I297" s="17"/>
      <c r="J297" s="20"/>
    </row>
    <row r="298" spans="1:10" ht="26.4">
      <c r="A298" s="266"/>
      <c r="B298" s="16" t="s">
        <v>51</v>
      </c>
      <c r="C298" s="17"/>
      <c r="D298" s="17"/>
      <c r="E298" s="17"/>
      <c r="F298" s="64"/>
      <c r="G298" s="17"/>
      <c r="H298" s="52" t="s">
        <v>24</v>
      </c>
      <c r="I298" s="17"/>
      <c r="J298" s="20"/>
    </row>
    <row r="299" spans="1:10" ht="26.4">
      <c r="A299" s="266"/>
      <c r="B299" s="16" t="s">
        <v>51</v>
      </c>
      <c r="C299" s="17"/>
      <c r="D299" s="17"/>
      <c r="E299" s="17"/>
      <c r="F299" s="17"/>
      <c r="G299" s="17"/>
      <c r="H299" s="52" t="s">
        <v>25</v>
      </c>
      <c r="I299" s="17"/>
      <c r="J299" s="20"/>
    </row>
    <row r="300" spans="1:10" ht="26.4">
      <c r="A300" s="266"/>
      <c r="B300" s="16" t="s">
        <v>51</v>
      </c>
      <c r="C300" s="17"/>
      <c r="D300" s="17"/>
      <c r="E300" s="17"/>
      <c r="F300" s="17"/>
      <c r="G300" s="17"/>
      <c r="H300" s="52" t="s">
        <v>26</v>
      </c>
      <c r="I300" s="17"/>
      <c r="J300" s="20"/>
    </row>
    <row r="301" spans="1:10" ht="26.4">
      <c r="A301" s="266"/>
      <c r="B301" s="16" t="s">
        <v>51</v>
      </c>
      <c r="C301" s="17"/>
      <c r="D301" s="17"/>
      <c r="E301" s="17"/>
      <c r="F301" s="17"/>
      <c r="G301" s="17"/>
      <c r="H301" s="52" t="s">
        <v>27</v>
      </c>
      <c r="I301" s="17"/>
      <c r="J301" s="20"/>
    </row>
    <row r="302" spans="1:10" ht="26.4">
      <c r="A302" s="266"/>
      <c r="B302" s="16" t="s">
        <v>51</v>
      </c>
      <c r="C302" s="17"/>
      <c r="D302" s="17"/>
      <c r="E302" s="17"/>
      <c r="F302" s="17"/>
      <c r="G302" s="17"/>
      <c r="H302" s="52" t="s">
        <v>28</v>
      </c>
      <c r="I302" s="17"/>
      <c r="J302" s="20"/>
    </row>
    <row r="303" spans="1:10" ht="26.4">
      <c r="A303" s="266"/>
      <c r="B303" s="16" t="s">
        <v>51</v>
      </c>
      <c r="C303" s="17"/>
      <c r="D303" s="17"/>
      <c r="E303" s="17"/>
      <c r="F303" s="17"/>
      <c r="G303" s="17"/>
      <c r="H303" s="52" t="s">
        <v>29</v>
      </c>
      <c r="I303" s="17"/>
      <c r="J303" s="20"/>
    </row>
    <row r="304" spans="1:10" ht="26.4">
      <c r="A304" s="266"/>
      <c r="B304" s="16" t="s">
        <v>51</v>
      </c>
      <c r="C304" s="17"/>
      <c r="D304" s="17"/>
      <c r="E304" s="17"/>
      <c r="F304" s="17"/>
      <c r="G304" s="17"/>
      <c r="H304" s="52" t="s">
        <v>30</v>
      </c>
      <c r="I304" s="17"/>
      <c r="J304" s="20"/>
    </row>
    <row r="305" spans="1:10" ht="26.4">
      <c r="A305" s="266"/>
      <c r="B305" s="16" t="s">
        <v>51</v>
      </c>
      <c r="C305" s="17"/>
      <c r="D305" s="17"/>
      <c r="E305" s="17"/>
      <c r="F305" s="17"/>
      <c r="G305" s="17"/>
      <c r="H305" s="52" t="s">
        <v>34</v>
      </c>
      <c r="I305" s="17"/>
      <c r="J305" s="20"/>
    </row>
    <row r="306" spans="1:10" ht="26.4">
      <c r="A306" s="266"/>
      <c r="B306" s="16" t="s">
        <v>51</v>
      </c>
      <c r="C306" s="17"/>
      <c r="D306" s="17"/>
      <c r="E306" s="17"/>
      <c r="F306" s="17"/>
      <c r="G306" s="17"/>
      <c r="H306" s="52" t="s">
        <v>35</v>
      </c>
      <c r="I306" s="17"/>
      <c r="J306" s="20"/>
    </row>
    <row r="307" spans="1:10" ht="26.4">
      <c r="A307" s="266"/>
      <c r="B307" s="16" t="s">
        <v>51</v>
      </c>
      <c r="C307" s="17"/>
      <c r="D307" s="17"/>
      <c r="E307" s="17"/>
      <c r="F307" s="17"/>
      <c r="G307" s="17"/>
      <c r="H307" s="52" t="s">
        <v>36</v>
      </c>
      <c r="I307" s="17"/>
      <c r="J307" s="20"/>
    </row>
    <row r="308" spans="1:10" ht="26.4">
      <c r="A308" s="266"/>
      <c r="B308" s="16" t="s">
        <v>51</v>
      </c>
      <c r="C308" s="17"/>
      <c r="D308" s="17"/>
      <c r="E308" s="17"/>
      <c r="F308" s="17"/>
      <c r="G308" s="17"/>
      <c r="H308" s="52" t="s">
        <v>37</v>
      </c>
      <c r="I308" s="17"/>
      <c r="J308" s="20"/>
    </row>
    <row r="309" spans="1:10" ht="27" thickBot="1">
      <c r="A309" s="267"/>
      <c r="B309" s="16" t="s">
        <v>51</v>
      </c>
      <c r="C309" s="17"/>
      <c r="D309" s="17"/>
      <c r="E309" s="17"/>
      <c r="F309" s="17"/>
      <c r="G309" s="17"/>
      <c r="H309" s="52" t="s">
        <v>38</v>
      </c>
      <c r="I309" s="17"/>
      <c r="J309" s="20"/>
    </row>
    <row r="310" spans="1:10" ht="27" thickTop="1">
      <c r="A310" s="265">
        <v>46135</v>
      </c>
      <c r="B310" s="16" t="s">
        <v>78</v>
      </c>
      <c r="C310" s="17"/>
      <c r="D310" s="17"/>
      <c r="E310" s="17"/>
      <c r="F310" s="17"/>
      <c r="G310" s="17"/>
      <c r="H310" s="52" t="s">
        <v>17</v>
      </c>
      <c r="I310" s="17"/>
      <c r="J310" s="20"/>
    </row>
    <row r="311" spans="1:10" ht="26.4">
      <c r="A311" s="266"/>
      <c r="B311" s="16" t="s">
        <v>78</v>
      </c>
      <c r="C311" s="17"/>
      <c r="D311" s="17"/>
      <c r="E311" s="17"/>
      <c r="F311" s="17"/>
      <c r="G311" s="17"/>
      <c r="H311" s="52" t="s">
        <v>22</v>
      </c>
      <c r="I311" s="17"/>
      <c r="J311" s="20"/>
    </row>
    <row r="312" spans="1:10" ht="26.4">
      <c r="A312" s="266"/>
      <c r="B312" s="16" t="s">
        <v>78</v>
      </c>
      <c r="C312" s="17"/>
      <c r="D312" s="17"/>
      <c r="E312" s="17"/>
      <c r="F312" s="17"/>
      <c r="G312" s="17"/>
      <c r="H312" s="52" t="s">
        <v>24</v>
      </c>
      <c r="I312" s="17"/>
      <c r="J312" s="20"/>
    </row>
    <row r="313" spans="1:10" ht="26.4">
      <c r="A313" s="266"/>
      <c r="B313" s="16" t="s">
        <v>78</v>
      </c>
      <c r="C313" s="17"/>
      <c r="D313" s="17"/>
      <c r="E313" s="291"/>
      <c r="F313" s="291"/>
      <c r="G313" s="17"/>
      <c r="H313" s="52" t="s">
        <v>25</v>
      </c>
      <c r="I313" s="17"/>
      <c r="J313" s="20"/>
    </row>
    <row r="314" spans="1:10" ht="26.4">
      <c r="A314" s="266"/>
      <c r="B314" s="16" t="s">
        <v>78</v>
      </c>
      <c r="C314" s="17"/>
      <c r="D314" s="17"/>
      <c r="E314" s="17"/>
      <c r="F314" s="17"/>
      <c r="G314" s="17"/>
      <c r="H314" s="52" t="s">
        <v>26</v>
      </c>
      <c r="I314" s="17"/>
      <c r="J314" s="20"/>
    </row>
    <row r="315" spans="1:10" ht="26.4">
      <c r="A315" s="266"/>
      <c r="B315" s="16" t="s">
        <v>78</v>
      </c>
      <c r="C315" s="17"/>
      <c r="D315" s="17"/>
      <c r="E315" s="17"/>
      <c r="F315" s="17"/>
      <c r="G315" s="17"/>
      <c r="H315" s="52" t="s">
        <v>27</v>
      </c>
      <c r="I315" s="17"/>
      <c r="J315" s="20"/>
    </row>
    <row r="316" spans="1:10" ht="26.4">
      <c r="A316" s="266"/>
      <c r="B316" s="16" t="s">
        <v>78</v>
      </c>
      <c r="C316" s="17"/>
      <c r="D316" s="17"/>
      <c r="E316" s="17"/>
      <c r="F316" s="17"/>
      <c r="G316" s="17"/>
      <c r="H316" s="52" t="s">
        <v>28</v>
      </c>
      <c r="I316" s="17"/>
      <c r="J316" s="20"/>
    </row>
    <row r="317" spans="1:10" ht="26.4">
      <c r="A317" s="266"/>
      <c r="B317" s="16" t="s">
        <v>78</v>
      </c>
      <c r="C317" s="17"/>
      <c r="D317" s="17"/>
      <c r="E317" s="17"/>
      <c r="F317" s="17"/>
      <c r="G317" s="17"/>
      <c r="H317" s="52" t="s">
        <v>29</v>
      </c>
      <c r="I317" s="17"/>
      <c r="J317" s="20"/>
    </row>
    <row r="318" spans="1:10" ht="26.4">
      <c r="A318" s="266"/>
      <c r="B318" s="16" t="s">
        <v>78</v>
      </c>
      <c r="C318" s="17"/>
      <c r="D318" s="17"/>
      <c r="E318" s="17"/>
      <c r="F318" s="17"/>
      <c r="G318" s="17"/>
      <c r="H318" s="52" t="s">
        <v>30</v>
      </c>
      <c r="I318" s="17"/>
      <c r="J318" s="20"/>
    </row>
    <row r="319" spans="1:10" ht="26.4">
      <c r="A319" s="266"/>
      <c r="B319" s="16" t="s">
        <v>78</v>
      </c>
      <c r="C319" s="17"/>
      <c r="D319" s="17"/>
      <c r="E319" s="17"/>
      <c r="F319" s="17"/>
      <c r="G319" s="17"/>
      <c r="H319" s="52" t="s">
        <v>34</v>
      </c>
      <c r="I319" s="17"/>
      <c r="J319" s="20"/>
    </row>
    <row r="320" spans="1:10" ht="26.4">
      <c r="A320" s="266"/>
      <c r="B320" s="16" t="s">
        <v>78</v>
      </c>
      <c r="C320" s="17"/>
      <c r="D320" s="17"/>
      <c r="E320" s="17"/>
      <c r="F320" s="17"/>
      <c r="G320" s="17"/>
      <c r="H320" s="52" t="s">
        <v>35</v>
      </c>
      <c r="I320" s="17"/>
      <c r="J320" s="20"/>
    </row>
    <row r="321" spans="1:10" ht="26.4">
      <c r="A321" s="266"/>
      <c r="B321" s="16" t="s">
        <v>78</v>
      </c>
      <c r="C321" s="17"/>
      <c r="D321" s="17"/>
      <c r="E321" s="17"/>
      <c r="F321" s="17"/>
      <c r="G321" s="17"/>
      <c r="H321" s="52" t="s">
        <v>36</v>
      </c>
      <c r="I321" s="17"/>
      <c r="J321" s="20"/>
    </row>
    <row r="322" spans="1:10" ht="26.4">
      <c r="A322" s="266"/>
      <c r="B322" s="16" t="s">
        <v>78</v>
      </c>
      <c r="C322" s="17"/>
      <c r="D322" s="17"/>
      <c r="E322" s="17"/>
      <c r="F322" s="17"/>
      <c r="G322" s="17"/>
      <c r="H322" s="52" t="s">
        <v>37</v>
      </c>
      <c r="I322" s="17"/>
      <c r="J322" s="20"/>
    </row>
    <row r="323" spans="1:10" ht="27" thickBot="1">
      <c r="A323" s="267"/>
      <c r="B323" s="16" t="s">
        <v>78</v>
      </c>
      <c r="C323" s="17"/>
      <c r="D323" s="17"/>
      <c r="E323" s="17"/>
      <c r="F323" s="17"/>
      <c r="G323" s="17"/>
      <c r="H323" s="52" t="s">
        <v>38</v>
      </c>
      <c r="I323" s="17"/>
      <c r="J323" s="20"/>
    </row>
    <row r="324" spans="1:10" ht="27" thickTop="1">
      <c r="A324" s="265">
        <v>46136</v>
      </c>
      <c r="B324" s="16" t="s">
        <v>16</v>
      </c>
      <c r="C324" s="17"/>
      <c r="D324" s="17"/>
      <c r="E324" s="17"/>
      <c r="F324" s="17"/>
      <c r="G324" s="17"/>
      <c r="H324" s="52" t="s">
        <v>17</v>
      </c>
      <c r="I324" s="17"/>
      <c r="J324" s="20"/>
    </row>
    <row r="325" spans="1:10" ht="26.4">
      <c r="A325" s="266"/>
      <c r="B325" s="16" t="s">
        <v>16</v>
      </c>
      <c r="C325" s="17"/>
      <c r="D325" s="17"/>
      <c r="E325" s="17"/>
      <c r="F325" s="17"/>
      <c r="G325" s="17"/>
      <c r="H325" s="52" t="s">
        <v>22</v>
      </c>
      <c r="I325" s="17"/>
      <c r="J325" s="20"/>
    </row>
    <row r="326" spans="1:10" ht="26.4">
      <c r="A326" s="266"/>
      <c r="B326" s="16" t="s">
        <v>16</v>
      </c>
      <c r="C326" s="17"/>
      <c r="D326" s="17"/>
      <c r="E326" s="17"/>
      <c r="F326" s="17"/>
      <c r="G326" s="17"/>
      <c r="H326" s="52" t="s">
        <v>24</v>
      </c>
      <c r="I326" s="17"/>
      <c r="J326" s="20"/>
    </row>
    <row r="327" spans="1:10" ht="26.4">
      <c r="A327" s="266"/>
      <c r="B327" s="16" t="s">
        <v>16</v>
      </c>
      <c r="C327" s="17"/>
      <c r="D327" s="17"/>
      <c r="E327" s="17"/>
      <c r="F327" s="17"/>
      <c r="G327" s="17"/>
      <c r="H327" s="52" t="s">
        <v>25</v>
      </c>
      <c r="I327" s="17"/>
      <c r="J327" s="20"/>
    </row>
    <row r="328" spans="1:10" ht="26.4">
      <c r="A328" s="266"/>
      <c r="B328" s="16" t="s">
        <v>16</v>
      </c>
      <c r="C328" s="17"/>
      <c r="D328" s="17"/>
      <c r="E328" s="17"/>
      <c r="F328" s="17"/>
      <c r="G328" s="17"/>
      <c r="H328" s="52" t="s">
        <v>26</v>
      </c>
      <c r="I328" s="17"/>
      <c r="J328" s="20"/>
    </row>
    <row r="329" spans="1:10" ht="26.4">
      <c r="A329" s="266"/>
      <c r="B329" s="16" t="s">
        <v>16</v>
      </c>
      <c r="C329" s="17"/>
      <c r="D329" s="17"/>
      <c r="E329" s="17"/>
      <c r="F329" s="17"/>
      <c r="G329" s="66"/>
      <c r="H329" s="52" t="s">
        <v>27</v>
      </c>
      <c r="I329" s="17"/>
      <c r="J329" s="20"/>
    </row>
    <row r="330" spans="1:10" ht="26.4">
      <c r="A330" s="266"/>
      <c r="B330" s="16" t="s">
        <v>16</v>
      </c>
      <c r="C330" s="17"/>
      <c r="D330" s="17"/>
      <c r="E330" s="17"/>
      <c r="F330" s="17"/>
      <c r="G330" s="17"/>
      <c r="H330" s="52" t="s">
        <v>28</v>
      </c>
      <c r="I330" s="17"/>
      <c r="J330" s="20"/>
    </row>
    <row r="331" spans="1:10" ht="26.4">
      <c r="A331" s="266"/>
      <c r="B331" s="16" t="s">
        <v>16</v>
      </c>
      <c r="C331" s="17"/>
      <c r="D331" s="17"/>
      <c r="E331" s="17"/>
      <c r="F331" s="17"/>
      <c r="G331" s="17"/>
      <c r="H331" s="52" t="s">
        <v>29</v>
      </c>
      <c r="I331" s="17"/>
      <c r="J331" s="20"/>
    </row>
    <row r="332" spans="1:10" ht="26.4">
      <c r="A332" s="266"/>
      <c r="B332" s="16" t="s">
        <v>16</v>
      </c>
      <c r="C332" s="17"/>
      <c r="D332" s="17"/>
      <c r="E332" s="17"/>
      <c r="F332" s="17"/>
      <c r="G332" s="17"/>
      <c r="H332" s="52" t="s">
        <v>30</v>
      </c>
      <c r="I332" s="17"/>
      <c r="J332" s="20"/>
    </row>
    <row r="333" spans="1:10" ht="26.4">
      <c r="A333" s="266"/>
      <c r="B333" s="16" t="s">
        <v>16</v>
      </c>
      <c r="C333" s="17"/>
      <c r="D333" s="17"/>
      <c r="E333" s="17"/>
      <c r="F333" s="17"/>
      <c r="G333" s="17"/>
      <c r="H333" s="52" t="s">
        <v>34</v>
      </c>
      <c r="I333" s="17"/>
      <c r="J333" s="20"/>
    </row>
    <row r="334" spans="1:10" ht="26.4">
      <c r="A334" s="266"/>
      <c r="B334" s="16" t="s">
        <v>16</v>
      </c>
      <c r="C334" s="17"/>
      <c r="D334" s="17"/>
      <c r="E334" s="17"/>
      <c r="F334" s="17"/>
      <c r="G334" s="17"/>
      <c r="H334" s="52" t="s">
        <v>35</v>
      </c>
      <c r="I334" s="17"/>
      <c r="J334" s="20"/>
    </row>
    <row r="335" spans="1:10" ht="26.4">
      <c r="A335" s="266"/>
      <c r="B335" s="16" t="s">
        <v>16</v>
      </c>
      <c r="C335" s="17"/>
      <c r="D335" s="17"/>
      <c r="E335" s="17"/>
      <c r="F335" s="17"/>
      <c r="G335" s="17"/>
      <c r="H335" s="52" t="s">
        <v>36</v>
      </c>
      <c r="I335" s="17"/>
      <c r="J335" s="20"/>
    </row>
    <row r="336" spans="1:10" ht="26.4">
      <c r="A336" s="266"/>
      <c r="B336" s="16" t="s">
        <v>16</v>
      </c>
      <c r="C336" s="17"/>
      <c r="D336" s="17"/>
      <c r="E336" s="17"/>
      <c r="F336" s="17"/>
      <c r="G336" s="17"/>
      <c r="H336" s="52" t="s">
        <v>37</v>
      </c>
      <c r="I336" s="17"/>
      <c r="J336" s="20"/>
    </row>
    <row r="337" spans="1:10" ht="27" thickBot="1">
      <c r="A337" s="267"/>
      <c r="B337" s="16" t="s">
        <v>16</v>
      </c>
      <c r="C337" s="17"/>
      <c r="D337" s="17"/>
      <c r="E337" s="17"/>
      <c r="F337" s="17"/>
      <c r="G337" s="17"/>
      <c r="H337" s="52" t="s">
        <v>38</v>
      </c>
      <c r="I337" s="17"/>
      <c r="J337" s="20"/>
    </row>
    <row r="338" spans="1:10" ht="27" thickTop="1">
      <c r="A338" s="265">
        <v>46137</v>
      </c>
      <c r="B338" s="16" t="s">
        <v>16</v>
      </c>
      <c r="C338" s="17"/>
      <c r="D338" s="17"/>
      <c r="E338" s="17"/>
      <c r="F338" s="17"/>
      <c r="G338" s="17"/>
      <c r="H338" s="52" t="s">
        <v>17</v>
      </c>
      <c r="I338" s="17"/>
      <c r="J338" s="20"/>
    </row>
    <row r="339" spans="1:10" ht="26.4">
      <c r="A339" s="266"/>
      <c r="B339" s="16" t="s">
        <v>16</v>
      </c>
      <c r="C339" s="17"/>
      <c r="D339" s="17"/>
      <c r="E339" s="17"/>
      <c r="F339" s="17"/>
      <c r="G339" s="17"/>
      <c r="H339" s="52" t="s">
        <v>22</v>
      </c>
      <c r="I339" s="17"/>
      <c r="J339" s="20"/>
    </row>
    <row r="340" spans="1:10" ht="26.4">
      <c r="A340" s="266"/>
      <c r="B340" s="16" t="s">
        <v>16</v>
      </c>
      <c r="C340" s="17"/>
      <c r="D340" s="17"/>
      <c r="E340" s="17"/>
      <c r="F340" s="17"/>
      <c r="G340" s="17"/>
      <c r="H340" s="52" t="s">
        <v>24</v>
      </c>
      <c r="I340" s="17"/>
      <c r="J340" s="20"/>
    </row>
    <row r="341" spans="1:10" ht="26.4">
      <c r="A341" s="266"/>
      <c r="B341" s="16" t="s">
        <v>16</v>
      </c>
      <c r="C341" s="17"/>
      <c r="D341" s="17"/>
      <c r="E341" s="17"/>
      <c r="F341" s="17"/>
      <c r="G341" s="17"/>
      <c r="H341" s="52" t="s">
        <v>25</v>
      </c>
      <c r="I341" s="17"/>
      <c r="J341" s="20"/>
    </row>
    <row r="342" spans="1:10" ht="26.4">
      <c r="A342" s="266"/>
      <c r="B342" s="16" t="s">
        <v>16</v>
      </c>
      <c r="C342" s="17"/>
      <c r="D342" s="17"/>
      <c r="E342" s="17"/>
      <c r="F342" s="17"/>
      <c r="G342" s="17"/>
      <c r="H342" s="52" t="s">
        <v>26</v>
      </c>
      <c r="I342" s="17"/>
      <c r="J342" s="20"/>
    </row>
    <row r="343" spans="1:10" ht="26.4">
      <c r="A343" s="266"/>
      <c r="B343" s="16" t="s">
        <v>16</v>
      </c>
      <c r="C343" s="17"/>
      <c r="D343" s="17"/>
      <c r="E343" s="17"/>
      <c r="F343" s="17"/>
      <c r="G343" s="17"/>
      <c r="H343" s="52" t="s">
        <v>27</v>
      </c>
      <c r="I343" s="17"/>
      <c r="J343" s="20"/>
    </row>
    <row r="344" spans="1:10" ht="26.4">
      <c r="A344" s="266"/>
      <c r="B344" s="16" t="s">
        <v>16</v>
      </c>
      <c r="C344" s="17"/>
      <c r="D344" s="17"/>
      <c r="E344" s="17"/>
      <c r="F344" s="17"/>
      <c r="G344" s="17"/>
      <c r="H344" s="52" t="s">
        <v>28</v>
      </c>
      <c r="I344" s="17"/>
      <c r="J344" s="20"/>
    </row>
    <row r="345" spans="1:10" ht="26.4">
      <c r="A345" s="266"/>
      <c r="B345" s="16" t="s">
        <v>16</v>
      </c>
      <c r="C345" s="17"/>
      <c r="D345" s="17"/>
      <c r="E345" s="17"/>
      <c r="F345" s="17"/>
      <c r="G345" s="17"/>
      <c r="H345" s="52" t="s">
        <v>29</v>
      </c>
      <c r="I345" s="17"/>
      <c r="J345" s="20"/>
    </row>
    <row r="346" spans="1:10" ht="26.4">
      <c r="A346" s="266"/>
      <c r="B346" s="16" t="s">
        <v>16</v>
      </c>
      <c r="C346" s="17"/>
      <c r="D346" s="17"/>
      <c r="E346" s="17"/>
      <c r="F346" s="17"/>
      <c r="G346" s="17"/>
      <c r="H346" s="52" t="s">
        <v>30</v>
      </c>
      <c r="I346" s="17"/>
      <c r="J346" s="20"/>
    </row>
    <row r="347" spans="1:10" ht="26.4">
      <c r="A347" s="266"/>
      <c r="B347" s="16" t="s">
        <v>16</v>
      </c>
      <c r="C347" s="17"/>
      <c r="D347" s="17"/>
      <c r="E347" s="17"/>
      <c r="F347" s="17"/>
      <c r="G347" s="17"/>
      <c r="H347" s="52" t="s">
        <v>34</v>
      </c>
      <c r="I347" s="17"/>
      <c r="J347" s="20"/>
    </row>
    <row r="348" spans="1:10" ht="26.4">
      <c r="A348" s="266"/>
      <c r="B348" s="16" t="s">
        <v>16</v>
      </c>
      <c r="C348" s="17"/>
      <c r="D348" s="17"/>
      <c r="E348" s="17"/>
      <c r="F348" s="17"/>
      <c r="G348" s="17"/>
      <c r="H348" s="52" t="s">
        <v>35</v>
      </c>
      <c r="I348" s="17"/>
      <c r="J348" s="20"/>
    </row>
    <row r="349" spans="1:10" ht="26.4">
      <c r="A349" s="266"/>
      <c r="B349" s="16" t="s">
        <v>16</v>
      </c>
      <c r="C349" s="17"/>
      <c r="D349" s="17"/>
      <c r="E349" s="17"/>
      <c r="F349" s="17"/>
      <c r="G349" s="17"/>
      <c r="H349" s="52" t="s">
        <v>36</v>
      </c>
      <c r="I349" s="17"/>
      <c r="J349" s="20"/>
    </row>
    <row r="350" spans="1:10" ht="26.4">
      <c r="A350" s="266"/>
      <c r="B350" s="16" t="s">
        <v>16</v>
      </c>
      <c r="C350" s="17"/>
      <c r="D350" s="17"/>
      <c r="E350" s="17"/>
      <c r="F350" s="17"/>
      <c r="G350" s="17"/>
      <c r="H350" s="52" t="s">
        <v>37</v>
      </c>
      <c r="I350" s="17"/>
      <c r="J350" s="20"/>
    </row>
    <row r="351" spans="1:10" ht="27" thickBot="1">
      <c r="A351" s="267"/>
      <c r="B351" s="16" t="s">
        <v>16</v>
      </c>
      <c r="C351" s="17"/>
      <c r="D351" s="17"/>
      <c r="E351" s="17"/>
      <c r="F351" s="17"/>
      <c r="G351" s="17"/>
      <c r="H351" s="52" t="s">
        <v>38</v>
      </c>
      <c r="I351" s="17"/>
      <c r="J351" s="20"/>
    </row>
    <row r="352" spans="1:10" ht="27" thickTop="1">
      <c r="A352" s="265">
        <v>46138</v>
      </c>
      <c r="B352" s="16" t="s">
        <v>16</v>
      </c>
      <c r="C352" s="17"/>
      <c r="D352" s="17"/>
      <c r="E352" s="17"/>
      <c r="F352" s="17"/>
      <c r="G352" s="17"/>
      <c r="H352" s="52" t="s">
        <v>17</v>
      </c>
      <c r="I352" s="17"/>
      <c r="J352" s="20"/>
    </row>
    <row r="353" spans="1:10" ht="26.4">
      <c r="A353" s="266"/>
      <c r="B353" s="16" t="s">
        <v>16</v>
      </c>
      <c r="C353" s="17"/>
      <c r="D353" s="17"/>
      <c r="E353" s="17"/>
      <c r="F353" s="17"/>
      <c r="G353" s="17"/>
      <c r="H353" s="52" t="s">
        <v>22</v>
      </c>
      <c r="I353" s="17"/>
      <c r="J353" s="20"/>
    </row>
    <row r="354" spans="1:10" ht="26.4">
      <c r="A354" s="266"/>
      <c r="B354" s="16" t="s">
        <v>16</v>
      </c>
      <c r="C354" s="17"/>
      <c r="D354" s="17"/>
      <c r="E354" s="17"/>
      <c r="F354" s="17"/>
      <c r="G354" s="17"/>
      <c r="H354" s="52" t="s">
        <v>24</v>
      </c>
      <c r="I354" s="17"/>
      <c r="J354" s="20"/>
    </row>
    <row r="355" spans="1:10" ht="26.4">
      <c r="A355" s="266"/>
      <c r="B355" s="16" t="s">
        <v>16</v>
      </c>
      <c r="C355" s="17"/>
      <c r="D355" s="17"/>
      <c r="E355" s="17"/>
      <c r="F355" s="17"/>
      <c r="G355" s="17"/>
      <c r="H355" s="52" t="s">
        <v>25</v>
      </c>
      <c r="I355" s="17"/>
      <c r="J355" s="20"/>
    </row>
    <row r="356" spans="1:10" ht="26.4">
      <c r="A356" s="266"/>
      <c r="B356" s="16" t="s">
        <v>16</v>
      </c>
      <c r="C356" s="17"/>
      <c r="D356" s="17"/>
      <c r="E356" s="17"/>
      <c r="F356" s="17"/>
      <c r="G356" s="17"/>
      <c r="H356" s="52" t="s">
        <v>26</v>
      </c>
      <c r="I356" s="17"/>
      <c r="J356" s="20"/>
    </row>
    <row r="357" spans="1:10" ht="26.4">
      <c r="A357" s="266"/>
      <c r="B357" s="16" t="s">
        <v>16</v>
      </c>
      <c r="C357" s="17"/>
      <c r="D357" s="17"/>
      <c r="E357" s="17"/>
      <c r="F357" s="17"/>
      <c r="G357" s="17"/>
      <c r="H357" s="52" t="s">
        <v>27</v>
      </c>
      <c r="I357" s="17"/>
      <c r="J357" s="20"/>
    </row>
    <row r="358" spans="1:10" ht="26.4">
      <c r="A358" s="266"/>
      <c r="B358" s="16" t="s">
        <v>16</v>
      </c>
      <c r="C358" s="17"/>
      <c r="D358" s="17"/>
      <c r="E358" s="17"/>
      <c r="F358" s="17"/>
      <c r="G358" s="17"/>
      <c r="H358" s="52" t="s">
        <v>28</v>
      </c>
      <c r="I358" s="17"/>
      <c r="J358" s="20"/>
    </row>
    <row r="359" spans="1:10" ht="26.4">
      <c r="A359" s="266"/>
      <c r="B359" s="16" t="s">
        <v>16</v>
      </c>
      <c r="C359" s="17"/>
      <c r="D359" s="17"/>
      <c r="E359" s="17"/>
      <c r="F359" s="17"/>
      <c r="G359" s="17"/>
      <c r="H359" s="52" t="s">
        <v>29</v>
      </c>
      <c r="I359" s="17"/>
      <c r="J359" s="20"/>
    </row>
    <row r="360" spans="1:10" ht="26.4">
      <c r="A360" s="266"/>
      <c r="B360" s="16" t="s">
        <v>16</v>
      </c>
      <c r="C360" s="17"/>
      <c r="D360" s="17"/>
      <c r="E360" s="17"/>
      <c r="F360" s="17"/>
      <c r="G360" s="17"/>
      <c r="H360" s="52" t="s">
        <v>30</v>
      </c>
      <c r="I360" s="17"/>
      <c r="J360" s="20"/>
    </row>
    <row r="361" spans="1:10" ht="26.4">
      <c r="A361" s="266"/>
      <c r="B361" s="16" t="s">
        <v>16</v>
      </c>
      <c r="C361" s="17"/>
      <c r="D361" s="17"/>
      <c r="E361" s="17"/>
      <c r="F361" s="17"/>
      <c r="G361" s="17"/>
      <c r="H361" s="52" t="s">
        <v>34</v>
      </c>
      <c r="I361" s="17"/>
      <c r="J361" s="20"/>
    </row>
    <row r="362" spans="1:10" ht="26.4">
      <c r="A362" s="266"/>
      <c r="B362" s="16" t="s">
        <v>16</v>
      </c>
      <c r="C362" s="17"/>
      <c r="D362" s="17"/>
      <c r="E362" s="17"/>
      <c r="F362" s="17"/>
      <c r="G362" s="17"/>
      <c r="H362" s="52" t="s">
        <v>35</v>
      </c>
      <c r="I362" s="17"/>
      <c r="J362" s="20"/>
    </row>
    <row r="363" spans="1:10" ht="26.4">
      <c r="A363" s="266"/>
      <c r="B363" s="16" t="s">
        <v>16</v>
      </c>
      <c r="C363" s="17"/>
      <c r="D363" s="17"/>
      <c r="E363" s="67"/>
      <c r="F363" s="17"/>
      <c r="G363" s="17"/>
      <c r="H363" s="52" t="s">
        <v>36</v>
      </c>
      <c r="I363" s="17"/>
      <c r="J363" s="20"/>
    </row>
    <row r="364" spans="1:10" ht="26.4">
      <c r="A364" s="266"/>
      <c r="B364" s="16" t="s">
        <v>16</v>
      </c>
      <c r="C364" s="17"/>
      <c r="D364" s="17"/>
      <c r="E364" s="17"/>
      <c r="F364" s="17"/>
      <c r="G364" s="17"/>
      <c r="H364" s="52" t="s">
        <v>37</v>
      </c>
      <c r="I364" s="17"/>
      <c r="J364" s="20"/>
    </row>
    <row r="365" spans="1:10" ht="27" thickBot="1">
      <c r="A365" s="267"/>
      <c r="B365" s="16" t="s">
        <v>16</v>
      </c>
      <c r="C365" s="17"/>
      <c r="D365" s="17"/>
      <c r="E365" s="17"/>
      <c r="F365" s="17"/>
      <c r="G365" s="17"/>
      <c r="H365" s="52" t="s">
        <v>38</v>
      </c>
      <c r="I365" s="17"/>
      <c r="J365" s="20"/>
    </row>
    <row r="366" spans="1:10" ht="27" thickTop="1">
      <c r="A366" s="265">
        <v>46139</v>
      </c>
      <c r="B366" s="16" t="s">
        <v>78</v>
      </c>
      <c r="C366" s="17"/>
      <c r="D366" s="17"/>
      <c r="E366" s="17"/>
      <c r="F366" s="17"/>
      <c r="G366" s="17"/>
      <c r="H366" s="52" t="s">
        <v>17</v>
      </c>
      <c r="I366" s="17"/>
      <c r="J366" s="20"/>
    </row>
    <row r="367" spans="1:10" ht="26.4">
      <c r="A367" s="266"/>
      <c r="B367" s="16" t="s">
        <v>78</v>
      </c>
      <c r="C367" s="17"/>
      <c r="D367" s="17"/>
      <c r="E367" s="17"/>
      <c r="F367" s="17"/>
      <c r="G367" s="17"/>
      <c r="H367" s="52" t="s">
        <v>22</v>
      </c>
      <c r="I367" s="17"/>
      <c r="J367" s="20"/>
    </row>
    <row r="368" spans="1:10" ht="26.4">
      <c r="A368" s="266"/>
      <c r="B368" s="16" t="s">
        <v>78</v>
      </c>
      <c r="C368" s="17"/>
      <c r="D368" s="17"/>
      <c r="E368" s="17"/>
      <c r="F368" s="17"/>
      <c r="G368" s="17"/>
      <c r="H368" s="52" t="s">
        <v>24</v>
      </c>
      <c r="I368" s="17"/>
      <c r="J368" s="20"/>
    </row>
    <row r="369" spans="1:10" ht="26.4">
      <c r="A369" s="266"/>
      <c r="B369" s="16" t="s">
        <v>78</v>
      </c>
      <c r="C369" s="17"/>
      <c r="D369" s="17"/>
      <c r="E369" s="17"/>
      <c r="F369" s="17"/>
      <c r="G369" s="17"/>
      <c r="H369" s="52" t="s">
        <v>25</v>
      </c>
      <c r="I369" s="17"/>
      <c r="J369" s="20"/>
    </row>
    <row r="370" spans="1:10" ht="26.4">
      <c r="A370" s="266"/>
      <c r="B370" s="16" t="s">
        <v>78</v>
      </c>
      <c r="C370" s="17"/>
      <c r="D370" s="17"/>
      <c r="E370" s="17"/>
      <c r="F370" s="17"/>
      <c r="G370" s="17"/>
      <c r="H370" s="52" t="s">
        <v>26</v>
      </c>
      <c r="I370" s="17"/>
      <c r="J370" s="20"/>
    </row>
    <row r="371" spans="1:10" ht="26.4">
      <c r="A371" s="266"/>
      <c r="B371" s="16" t="s">
        <v>78</v>
      </c>
      <c r="C371" s="17"/>
      <c r="D371" s="17"/>
      <c r="E371" s="17"/>
      <c r="F371" s="17"/>
      <c r="G371" s="17"/>
      <c r="H371" s="52" t="s">
        <v>27</v>
      </c>
      <c r="I371" s="17"/>
      <c r="J371" s="20"/>
    </row>
    <row r="372" spans="1:10" ht="26.4">
      <c r="A372" s="266"/>
      <c r="B372" s="16" t="s">
        <v>78</v>
      </c>
      <c r="C372" s="17"/>
      <c r="D372" s="17"/>
      <c r="E372" s="17"/>
      <c r="F372" s="17"/>
      <c r="G372" s="17"/>
      <c r="H372" s="52" t="s">
        <v>28</v>
      </c>
      <c r="I372" s="17"/>
      <c r="J372" s="20"/>
    </row>
    <row r="373" spans="1:10" ht="26.4">
      <c r="A373" s="266"/>
      <c r="B373" s="16" t="s">
        <v>78</v>
      </c>
      <c r="C373" s="17"/>
      <c r="D373" s="17"/>
      <c r="E373" s="17"/>
      <c r="F373" s="17"/>
      <c r="G373" s="17"/>
      <c r="H373" s="52" t="s">
        <v>29</v>
      </c>
      <c r="I373" s="17"/>
      <c r="J373" s="20"/>
    </row>
    <row r="374" spans="1:10" ht="26.4">
      <c r="A374" s="266"/>
      <c r="B374" s="16" t="s">
        <v>78</v>
      </c>
      <c r="C374" s="17"/>
      <c r="D374" s="17"/>
      <c r="E374" s="17"/>
      <c r="F374" s="17"/>
      <c r="G374" s="17"/>
      <c r="H374" s="52" t="s">
        <v>30</v>
      </c>
      <c r="I374" s="17"/>
      <c r="J374" s="20"/>
    </row>
    <row r="375" spans="1:10" ht="26.4">
      <c r="A375" s="266"/>
      <c r="B375" s="16" t="s">
        <v>78</v>
      </c>
      <c r="C375" s="17"/>
      <c r="D375" s="17"/>
      <c r="E375" s="17"/>
      <c r="F375" s="17"/>
      <c r="G375" s="17"/>
      <c r="H375" s="52" t="s">
        <v>34</v>
      </c>
      <c r="I375" s="17"/>
      <c r="J375" s="20"/>
    </row>
    <row r="376" spans="1:10" ht="26.4">
      <c r="A376" s="266"/>
      <c r="B376" s="16" t="s">
        <v>78</v>
      </c>
      <c r="C376" s="17"/>
      <c r="D376" s="17"/>
      <c r="E376" s="17"/>
      <c r="F376" s="17"/>
      <c r="G376" s="17"/>
      <c r="H376" s="52" t="s">
        <v>35</v>
      </c>
      <c r="I376" s="17"/>
      <c r="J376" s="20"/>
    </row>
    <row r="377" spans="1:10" ht="26.4">
      <c r="A377" s="266"/>
      <c r="B377" s="16" t="s">
        <v>78</v>
      </c>
      <c r="C377" s="17"/>
      <c r="D377" s="17"/>
      <c r="E377" s="17"/>
      <c r="F377" s="17"/>
      <c r="G377" s="17"/>
      <c r="H377" s="52" t="s">
        <v>36</v>
      </c>
      <c r="I377" s="17"/>
      <c r="J377" s="20"/>
    </row>
    <row r="378" spans="1:10" ht="26.4">
      <c r="A378" s="266"/>
      <c r="B378" s="16" t="s">
        <v>78</v>
      </c>
      <c r="C378" s="17"/>
      <c r="D378" s="17"/>
      <c r="E378" s="17"/>
      <c r="F378" s="17"/>
      <c r="G378" s="17"/>
      <c r="H378" s="52" t="s">
        <v>37</v>
      </c>
      <c r="I378" s="17"/>
      <c r="J378" s="20"/>
    </row>
    <row r="379" spans="1:10" ht="27" thickBot="1">
      <c r="A379" s="267"/>
      <c r="B379" s="16" t="s">
        <v>78</v>
      </c>
      <c r="C379" s="17"/>
      <c r="D379" s="17"/>
      <c r="E379" s="17"/>
      <c r="F379" s="17"/>
      <c r="G379" s="17"/>
      <c r="H379" s="52" t="s">
        <v>38</v>
      </c>
      <c r="I379" s="17"/>
      <c r="J379" s="20"/>
    </row>
    <row r="380" spans="1:10" ht="27" thickTop="1">
      <c r="A380" s="265">
        <v>46140</v>
      </c>
      <c r="B380" s="16" t="s">
        <v>51</v>
      </c>
      <c r="C380" s="17"/>
      <c r="D380" s="17"/>
      <c r="E380" s="17"/>
      <c r="F380" s="17"/>
      <c r="G380" s="17"/>
      <c r="H380" s="52" t="s">
        <v>17</v>
      </c>
      <c r="I380" s="17"/>
      <c r="J380" s="20"/>
    </row>
    <row r="381" spans="1:10" ht="26.4">
      <c r="A381" s="266"/>
      <c r="B381" s="16" t="s">
        <v>51</v>
      </c>
      <c r="C381" s="17"/>
      <c r="D381" s="17"/>
      <c r="E381" s="17"/>
      <c r="F381" s="17"/>
      <c r="G381" s="17"/>
      <c r="H381" s="52" t="s">
        <v>22</v>
      </c>
      <c r="I381" s="17"/>
      <c r="J381" s="20"/>
    </row>
    <row r="382" spans="1:10" ht="26.4">
      <c r="A382" s="266"/>
      <c r="B382" s="16" t="s">
        <v>51</v>
      </c>
      <c r="C382" s="17"/>
      <c r="D382" s="17"/>
      <c r="E382" s="17"/>
      <c r="F382" s="17"/>
      <c r="G382" s="17"/>
      <c r="H382" s="52" t="s">
        <v>24</v>
      </c>
      <c r="I382" s="17"/>
      <c r="J382" s="20"/>
    </row>
    <row r="383" spans="1:10" ht="26.4">
      <c r="A383" s="266"/>
      <c r="B383" s="16" t="s">
        <v>51</v>
      </c>
      <c r="C383" s="17"/>
      <c r="D383" s="17"/>
      <c r="E383" s="17"/>
      <c r="F383" s="17"/>
      <c r="G383" s="17"/>
      <c r="H383" s="52" t="s">
        <v>25</v>
      </c>
      <c r="I383" s="17"/>
      <c r="J383" s="20"/>
    </row>
    <row r="384" spans="1:10" ht="26.4">
      <c r="A384" s="266"/>
      <c r="B384" s="16" t="s">
        <v>51</v>
      </c>
      <c r="C384" s="17"/>
      <c r="D384" s="17"/>
      <c r="E384" s="17"/>
      <c r="F384" s="17"/>
      <c r="G384" s="17"/>
      <c r="H384" s="52" t="s">
        <v>26</v>
      </c>
      <c r="I384" s="17"/>
      <c r="J384" s="20"/>
    </row>
    <row r="385" spans="1:10" ht="26.4">
      <c r="A385" s="266"/>
      <c r="B385" s="16" t="s">
        <v>51</v>
      </c>
      <c r="C385" s="17"/>
      <c r="D385" s="17"/>
      <c r="E385" s="17"/>
      <c r="F385" s="17"/>
      <c r="G385" s="17"/>
      <c r="H385" s="52" t="s">
        <v>27</v>
      </c>
      <c r="I385" s="17"/>
      <c r="J385" s="20"/>
    </row>
    <row r="386" spans="1:10" ht="26.4">
      <c r="A386" s="266"/>
      <c r="B386" s="16" t="s">
        <v>51</v>
      </c>
      <c r="C386" s="17"/>
      <c r="D386" s="17"/>
      <c r="E386" s="17"/>
      <c r="F386" s="17"/>
      <c r="G386" s="17"/>
      <c r="H386" s="52" t="s">
        <v>28</v>
      </c>
      <c r="I386" s="17"/>
      <c r="J386" s="20"/>
    </row>
    <row r="387" spans="1:10" ht="26.4">
      <c r="A387" s="266"/>
      <c r="B387" s="16" t="s">
        <v>51</v>
      </c>
      <c r="C387" s="17"/>
      <c r="D387" s="17"/>
      <c r="E387" s="17"/>
      <c r="F387" s="17"/>
      <c r="G387" s="17"/>
      <c r="H387" s="52" t="s">
        <v>29</v>
      </c>
      <c r="I387" s="17"/>
      <c r="J387" s="20"/>
    </row>
    <row r="388" spans="1:10" ht="26.4">
      <c r="A388" s="266"/>
      <c r="B388" s="16" t="s">
        <v>51</v>
      </c>
      <c r="C388" s="17"/>
      <c r="D388" s="17"/>
      <c r="E388" s="17"/>
      <c r="F388" s="17"/>
      <c r="G388" s="17"/>
      <c r="H388" s="52" t="s">
        <v>30</v>
      </c>
      <c r="I388" s="17"/>
      <c r="J388" s="20"/>
    </row>
    <row r="389" spans="1:10" ht="26.4">
      <c r="A389" s="266"/>
      <c r="B389" s="16" t="s">
        <v>51</v>
      </c>
      <c r="C389" s="17"/>
      <c r="D389" s="17"/>
      <c r="E389" s="17"/>
      <c r="F389" s="17"/>
      <c r="G389" s="17"/>
      <c r="H389" s="52" t="s">
        <v>34</v>
      </c>
      <c r="I389" s="17"/>
      <c r="J389" s="20"/>
    </row>
    <row r="390" spans="1:10" ht="26.4">
      <c r="A390" s="266"/>
      <c r="B390" s="16" t="s">
        <v>51</v>
      </c>
      <c r="C390" s="17"/>
      <c r="D390" s="17"/>
      <c r="E390" s="17"/>
      <c r="F390" s="17"/>
      <c r="G390" s="17"/>
      <c r="H390" s="52" t="s">
        <v>35</v>
      </c>
      <c r="I390" s="17"/>
      <c r="J390" s="20"/>
    </row>
    <row r="391" spans="1:10" ht="26.4">
      <c r="A391" s="266"/>
      <c r="B391" s="16" t="s">
        <v>51</v>
      </c>
      <c r="C391" s="17"/>
      <c r="D391" s="17"/>
      <c r="E391" s="17"/>
      <c r="F391" s="17"/>
      <c r="G391" s="17"/>
      <c r="H391" s="52" t="s">
        <v>36</v>
      </c>
      <c r="I391" s="17"/>
      <c r="J391" s="20"/>
    </row>
    <row r="392" spans="1:10" ht="26.4">
      <c r="A392" s="266"/>
      <c r="B392" s="16" t="s">
        <v>51</v>
      </c>
      <c r="C392" s="17"/>
      <c r="D392" s="17"/>
      <c r="E392" s="17"/>
      <c r="F392" s="17"/>
      <c r="G392" s="17"/>
      <c r="H392" s="52" t="s">
        <v>37</v>
      </c>
      <c r="I392" s="17"/>
      <c r="J392" s="20"/>
    </row>
    <row r="393" spans="1:10" ht="27" thickBot="1">
      <c r="A393" s="267"/>
      <c r="B393" s="16" t="s">
        <v>51</v>
      </c>
      <c r="C393" s="17"/>
      <c r="D393" s="17"/>
      <c r="E393" s="17"/>
      <c r="F393" s="17"/>
      <c r="G393" s="17"/>
      <c r="H393" s="52" t="s">
        <v>38</v>
      </c>
      <c r="I393" s="17"/>
      <c r="J393" s="20"/>
    </row>
    <row r="394" spans="1:10" ht="27" thickTop="1">
      <c r="A394" s="265">
        <v>46141</v>
      </c>
      <c r="B394" s="16" t="s">
        <v>51</v>
      </c>
      <c r="C394" s="17"/>
      <c r="D394" s="17"/>
      <c r="E394" s="17"/>
      <c r="F394" s="17"/>
      <c r="G394" s="17"/>
      <c r="H394" s="52" t="s">
        <v>17</v>
      </c>
      <c r="I394" s="17"/>
      <c r="J394" s="20"/>
    </row>
    <row r="395" spans="1:10" ht="26.4">
      <c r="A395" s="266"/>
      <c r="B395" s="16" t="s">
        <v>51</v>
      </c>
      <c r="C395" s="17"/>
      <c r="D395" s="17"/>
      <c r="E395" s="17"/>
      <c r="F395" s="17"/>
      <c r="G395" s="17"/>
      <c r="H395" s="52" t="s">
        <v>22</v>
      </c>
      <c r="I395" s="17"/>
      <c r="J395" s="20"/>
    </row>
    <row r="396" spans="1:10" ht="26.4">
      <c r="A396" s="266"/>
      <c r="B396" s="16" t="s">
        <v>51</v>
      </c>
      <c r="C396" s="17"/>
      <c r="D396" s="17"/>
      <c r="E396" s="17"/>
      <c r="F396" s="17"/>
      <c r="G396" s="17"/>
      <c r="H396" s="52" t="s">
        <v>24</v>
      </c>
      <c r="I396" s="17"/>
      <c r="J396" s="20"/>
    </row>
    <row r="397" spans="1:10" ht="26.4">
      <c r="A397" s="266"/>
      <c r="B397" s="16" t="s">
        <v>51</v>
      </c>
      <c r="C397" s="17"/>
      <c r="D397" s="17"/>
      <c r="E397" s="17"/>
      <c r="F397" s="17"/>
      <c r="G397" s="17"/>
      <c r="H397" s="52" t="s">
        <v>25</v>
      </c>
      <c r="I397" s="17"/>
      <c r="J397" s="20"/>
    </row>
    <row r="398" spans="1:10" ht="26.4">
      <c r="A398" s="266"/>
      <c r="B398" s="16" t="s">
        <v>51</v>
      </c>
      <c r="C398" s="17"/>
      <c r="D398" s="17"/>
      <c r="E398" s="17"/>
      <c r="F398" s="17"/>
      <c r="G398" s="17"/>
      <c r="H398" s="52" t="s">
        <v>26</v>
      </c>
      <c r="I398" s="17"/>
      <c r="J398" s="20"/>
    </row>
    <row r="399" spans="1:10" ht="26.4">
      <c r="A399" s="266"/>
      <c r="B399" s="16" t="s">
        <v>51</v>
      </c>
      <c r="C399" s="17"/>
      <c r="D399" s="17"/>
      <c r="E399" s="17"/>
      <c r="F399" s="17"/>
      <c r="G399" s="17"/>
      <c r="H399" s="52" t="s">
        <v>27</v>
      </c>
      <c r="I399" s="17"/>
      <c r="J399" s="20"/>
    </row>
    <row r="400" spans="1:10" ht="26.4">
      <c r="A400" s="266"/>
      <c r="B400" s="16" t="s">
        <v>51</v>
      </c>
      <c r="C400" s="17"/>
      <c r="D400" s="17"/>
      <c r="E400" s="17"/>
      <c r="F400" s="17"/>
      <c r="G400" s="17"/>
      <c r="H400" s="52" t="s">
        <v>28</v>
      </c>
      <c r="I400" s="17"/>
      <c r="J400" s="20"/>
    </row>
    <row r="401" spans="1:10" ht="26.4">
      <c r="A401" s="266"/>
      <c r="B401" s="16" t="s">
        <v>51</v>
      </c>
      <c r="C401" s="17"/>
      <c r="D401" s="17"/>
      <c r="E401" s="17"/>
      <c r="F401" s="17"/>
      <c r="G401" s="17"/>
      <c r="H401" s="52" t="s">
        <v>29</v>
      </c>
      <c r="I401" s="17"/>
      <c r="J401" s="20"/>
    </row>
    <row r="402" spans="1:10" ht="26.4">
      <c r="A402" s="266"/>
      <c r="B402" s="16" t="s">
        <v>51</v>
      </c>
      <c r="C402" s="17"/>
      <c r="D402" s="17"/>
      <c r="E402" s="17"/>
      <c r="F402" s="17"/>
      <c r="G402" s="17"/>
      <c r="H402" s="52" t="s">
        <v>30</v>
      </c>
      <c r="I402" s="17"/>
      <c r="J402" s="20"/>
    </row>
    <row r="403" spans="1:10" ht="26.4">
      <c r="A403" s="266"/>
      <c r="B403" s="16" t="s">
        <v>51</v>
      </c>
      <c r="C403" s="17"/>
      <c r="D403" s="17"/>
      <c r="E403" s="17"/>
      <c r="F403" s="17"/>
      <c r="G403" s="17"/>
      <c r="H403" s="52" t="s">
        <v>34</v>
      </c>
      <c r="I403" s="17"/>
      <c r="J403" s="20"/>
    </row>
    <row r="404" spans="1:10" ht="26.4">
      <c r="A404" s="266"/>
      <c r="B404" s="16" t="s">
        <v>51</v>
      </c>
      <c r="C404" s="17"/>
      <c r="D404" s="17"/>
      <c r="E404" s="17"/>
      <c r="F404" s="17"/>
      <c r="G404" s="17"/>
      <c r="H404" s="52" t="s">
        <v>35</v>
      </c>
      <c r="I404" s="17"/>
      <c r="J404" s="20"/>
    </row>
    <row r="405" spans="1:10" ht="26.4">
      <c r="A405" s="266"/>
      <c r="B405" s="16" t="s">
        <v>51</v>
      </c>
      <c r="C405" s="17"/>
      <c r="D405" s="17"/>
      <c r="E405" s="17"/>
      <c r="F405" s="17"/>
      <c r="G405" s="17"/>
      <c r="H405" s="52" t="s">
        <v>36</v>
      </c>
      <c r="I405" s="17"/>
      <c r="J405" s="20"/>
    </row>
    <row r="406" spans="1:10" ht="26.4">
      <c r="A406" s="266"/>
      <c r="B406" s="16" t="s">
        <v>51</v>
      </c>
      <c r="C406" s="17"/>
      <c r="D406" s="17"/>
      <c r="E406" s="17"/>
      <c r="F406" s="17"/>
      <c r="G406" s="17"/>
      <c r="H406" s="52" t="s">
        <v>37</v>
      </c>
      <c r="I406" s="17"/>
      <c r="J406" s="20"/>
    </row>
    <row r="407" spans="1:10" ht="27" thickBot="1">
      <c r="A407" s="267"/>
      <c r="B407" s="16" t="s">
        <v>51</v>
      </c>
      <c r="C407" s="17"/>
      <c r="D407" s="17"/>
      <c r="E407" s="17"/>
      <c r="F407" s="17"/>
      <c r="G407" s="17"/>
      <c r="H407" s="52" t="s">
        <v>38</v>
      </c>
      <c r="I407" s="17"/>
      <c r="J407" s="20"/>
    </row>
    <row r="408" spans="1:10" ht="27" thickTop="1">
      <c r="A408" s="265">
        <v>46142</v>
      </c>
      <c r="B408" s="16" t="s">
        <v>51</v>
      </c>
      <c r="C408" s="17"/>
      <c r="D408" s="70"/>
      <c r="E408" s="70"/>
      <c r="F408" s="70"/>
      <c r="G408" s="17"/>
      <c r="H408" s="52" t="s">
        <v>17</v>
      </c>
      <c r="I408" s="17"/>
      <c r="J408" s="20"/>
    </row>
    <row r="409" spans="1:10" ht="26.4">
      <c r="A409" s="266"/>
      <c r="B409" s="16" t="s">
        <v>51</v>
      </c>
      <c r="C409" s="17"/>
      <c r="D409" s="70"/>
      <c r="E409" s="70"/>
      <c r="F409" s="70"/>
      <c r="G409" s="17"/>
      <c r="H409" s="52" t="s">
        <v>22</v>
      </c>
      <c r="I409" s="17"/>
      <c r="J409" s="20"/>
    </row>
    <row r="410" spans="1:10" ht="26.4">
      <c r="A410" s="266"/>
      <c r="B410" s="16" t="s">
        <v>51</v>
      </c>
      <c r="C410" s="17"/>
      <c r="D410" s="70"/>
      <c r="E410" s="70"/>
      <c r="F410" s="70"/>
      <c r="G410" s="17"/>
      <c r="H410" s="52" t="s">
        <v>24</v>
      </c>
      <c r="I410" s="17"/>
      <c r="J410" s="20"/>
    </row>
    <row r="411" spans="1:10" ht="26.4">
      <c r="A411" s="266"/>
      <c r="B411" s="16" t="s">
        <v>51</v>
      </c>
      <c r="C411" s="17"/>
      <c r="D411" s="70"/>
      <c r="E411" s="70"/>
      <c r="F411" s="70"/>
      <c r="G411" s="17"/>
      <c r="H411" s="52" t="s">
        <v>25</v>
      </c>
      <c r="I411" s="17"/>
      <c r="J411" s="20"/>
    </row>
    <row r="412" spans="1:10" ht="26.4">
      <c r="A412" s="266"/>
      <c r="B412" s="16" t="s">
        <v>51</v>
      </c>
      <c r="C412" s="17"/>
      <c r="D412" s="70"/>
      <c r="E412" s="70"/>
      <c r="F412" s="70"/>
      <c r="G412" s="17"/>
      <c r="H412" s="52" t="s">
        <v>26</v>
      </c>
      <c r="I412" s="17"/>
      <c r="J412" s="20"/>
    </row>
    <row r="413" spans="1:10" ht="26.4">
      <c r="A413" s="266"/>
      <c r="B413" s="16" t="s">
        <v>51</v>
      </c>
      <c r="C413" s="17"/>
      <c r="D413" s="70"/>
      <c r="E413" s="70"/>
      <c r="F413" s="70"/>
      <c r="G413" s="17"/>
      <c r="H413" s="52" t="s">
        <v>27</v>
      </c>
      <c r="I413" s="17"/>
      <c r="J413" s="20"/>
    </row>
    <row r="414" spans="1:10" ht="26.4">
      <c r="A414" s="266"/>
      <c r="B414" s="16" t="s">
        <v>51</v>
      </c>
      <c r="C414" s="17"/>
      <c r="D414" s="70"/>
      <c r="E414" s="70"/>
      <c r="F414" s="70"/>
      <c r="G414" s="17"/>
      <c r="H414" s="52" t="s">
        <v>28</v>
      </c>
      <c r="I414" s="17"/>
      <c r="J414" s="17"/>
    </row>
    <row r="415" spans="1:10" ht="26.4">
      <c r="A415" s="266"/>
      <c r="B415" s="16" t="s">
        <v>51</v>
      </c>
      <c r="C415" s="17"/>
      <c r="D415" s="70"/>
      <c r="E415" s="70"/>
      <c r="F415" s="70"/>
      <c r="G415" s="17"/>
      <c r="H415" s="52" t="s">
        <v>29</v>
      </c>
      <c r="I415" s="17"/>
      <c r="J415" s="17"/>
    </row>
    <row r="416" spans="1:10" ht="26.4">
      <c r="A416" s="266"/>
      <c r="B416" s="16" t="s">
        <v>51</v>
      </c>
      <c r="C416" s="17"/>
      <c r="D416" s="70"/>
      <c r="E416" s="70"/>
      <c r="F416" s="70"/>
      <c r="G416" s="17"/>
      <c r="H416" s="52" t="s">
        <v>30</v>
      </c>
      <c r="I416" s="17"/>
      <c r="J416" s="17"/>
    </row>
    <row r="417" spans="1:10" ht="26.4">
      <c r="A417" s="266"/>
      <c r="B417" s="16" t="s">
        <v>51</v>
      </c>
      <c r="C417" s="17"/>
      <c r="D417" s="70"/>
      <c r="E417" s="70"/>
      <c r="F417" s="70"/>
      <c r="G417" s="17"/>
      <c r="H417" s="52" t="s">
        <v>34</v>
      </c>
      <c r="I417" s="17"/>
      <c r="J417" s="17"/>
    </row>
    <row r="418" spans="1:10" ht="26.4">
      <c r="A418" s="266"/>
      <c r="B418" s="16" t="s">
        <v>51</v>
      </c>
      <c r="C418" s="17"/>
      <c r="D418" s="70"/>
      <c r="E418" s="70"/>
      <c r="F418" s="70"/>
      <c r="G418" s="17"/>
      <c r="H418" s="53" t="s">
        <v>35</v>
      </c>
      <c r="I418" s="17"/>
      <c r="J418" s="17"/>
    </row>
    <row r="419" spans="1:10" ht="26.4">
      <c r="A419" s="266"/>
      <c r="B419" s="16" t="s">
        <v>51</v>
      </c>
      <c r="C419" s="17"/>
      <c r="D419" s="70"/>
      <c r="E419" s="70"/>
      <c r="F419" s="70"/>
      <c r="G419" s="17"/>
      <c r="H419" s="53" t="s">
        <v>36</v>
      </c>
      <c r="I419" s="17"/>
      <c r="J419" s="17"/>
    </row>
    <row r="420" spans="1:10" ht="26.4">
      <c r="A420" s="266"/>
      <c r="B420" s="16" t="s">
        <v>51</v>
      </c>
      <c r="C420" s="17"/>
      <c r="D420" s="70"/>
      <c r="E420" s="70"/>
      <c r="F420" s="70"/>
      <c r="G420" s="17"/>
      <c r="H420" s="53" t="s">
        <v>37</v>
      </c>
      <c r="I420" s="17"/>
      <c r="J420" s="17"/>
    </row>
    <row r="421" spans="1:10" ht="26.4">
      <c r="A421" s="267"/>
      <c r="B421" s="16" t="s">
        <v>51</v>
      </c>
      <c r="C421" s="17"/>
      <c r="D421" s="70"/>
      <c r="E421" s="70"/>
      <c r="F421" s="70"/>
      <c r="G421" s="17"/>
      <c r="H421" s="53" t="s">
        <v>38</v>
      </c>
      <c r="I421" s="17"/>
      <c r="J421" s="17"/>
    </row>
  </sheetData>
  <mergeCells count="30">
    <mergeCell ref="A338:A351"/>
    <mergeCell ref="A352:A365"/>
    <mergeCell ref="A366:A379"/>
    <mergeCell ref="A380:A393"/>
    <mergeCell ref="A394:A407"/>
    <mergeCell ref="A408:A421"/>
    <mergeCell ref="A254:A267"/>
    <mergeCell ref="A268:A281"/>
    <mergeCell ref="A282:A295"/>
    <mergeCell ref="A296:A309"/>
    <mergeCell ref="A310:A323"/>
    <mergeCell ref="A324:A337"/>
    <mergeCell ref="A170:A183"/>
    <mergeCell ref="A184:A197"/>
    <mergeCell ref="A198:A211"/>
    <mergeCell ref="A212:A225"/>
    <mergeCell ref="A226:A239"/>
    <mergeCell ref="A240:A253"/>
    <mergeCell ref="A86:A99"/>
    <mergeCell ref="A100:A113"/>
    <mergeCell ref="A114:A127"/>
    <mergeCell ref="A128:A141"/>
    <mergeCell ref="A142:A155"/>
    <mergeCell ref="A156:A169"/>
    <mergeCell ref="A2:A15"/>
    <mergeCell ref="A16:A29"/>
    <mergeCell ref="A30:A43"/>
    <mergeCell ref="A44:A57"/>
    <mergeCell ref="A58:A71"/>
    <mergeCell ref="A72:A85"/>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52.8">
      <c r="A2" s="265">
        <v>45809</v>
      </c>
      <c r="B2" s="76" t="s">
        <v>78</v>
      </c>
      <c r="C2" s="20" t="s">
        <v>18</v>
      </c>
      <c r="D2" s="20" t="s">
        <v>19</v>
      </c>
      <c r="E2" s="20"/>
      <c r="F2" s="20"/>
      <c r="G2" s="116" t="s">
        <v>961</v>
      </c>
      <c r="H2" s="19" t="s">
        <v>17</v>
      </c>
      <c r="I2" s="20"/>
      <c r="J2" s="20"/>
      <c r="K2" s="20"/>
      <c r="L2" s="20"/>
      <c r="M2" s="20"/>
      <c r="N2" s="20"/>
      <c r="O2" s="20"/>
      <c r="P2" s="50"/>
      <c r="Q2" s="20"/>
      <c r="R2" s="15"/>
      <c r="S2" s="15"/>
      <c r="T2" s="15"/>
      <c r="U2" s="15"/>
      <c r="V2" s="15"/>
      <c r="W2" s="15"/>
      <c r="X2" s="15"/>
      <c r="Y2" s="15"/>
      <c r="Z2" s="15"/>
      <c r="AA2" s="15"/>
    </row>
    <row r="3" spans="1:27" ht="79.2">
      <c r="A3" s="266"/>
      <c r="B3" s="76" t="s">
        <v>78</v>
      </c>
      <c r="C3" s="20" t="s">
        <v>41</v>
      </c>
      <c r="D3" s="20" t="s">
        <v>19</v>
      </c>
      <c r="E3" s="20"/>
      <c r="F3" s="20"/>
      <c r="G3" s="116" t="s">
        <v>962</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71.6">
      <c r="A11" s="266"/>
      <c r="B11" s="76" t="s">
        <v>78</v>
      </c>
      <c r="C11" s="20" t="s">
        <v>18</v>
      </c>
      <c r="D11" s="20" t="s">
        <v>19</v>
      </c>
      <c r="E11" s="20"/>
      <c r="F11" s="20" t="s">
        <v>963</v>
      </c>
      <c r="G11" s="116" t="s">
        <v>964</v>
      </c>
      <c r="H11" s="24" t="s">
        <v>34</v>
      </c>
      <c r="I11" s="20"/>
      <c r="J11" s="20"/>
      <c r="K11" s="20"/>
      <c r="L11" s="20"/>
      <c r="M11" s="20"/>
      <c r="N11" s="20"/>
      <c r="O11" s="20"/>
      <c r="P11" s="35"/>
      <c r="Q11" s="20"/>
      <c r="R11" s="15"/>
      <c r="S11" s="15"/>
      <c r="T11" s="15"/>
      <c r="U11" s="15"/>
      <c r="V11" s="15"/>
      <c r="W11" s="15"/>
      <c r="X11" s="15"/>
      <c r="Y11" s="15"/>
      <c r="Z11" s="15"/>
      <c r="AA11" s="15"/>
    </row>
    <row r="12" spans="1:27" ht="92.4">
      <c r="A12" s="266"/>
      <c r="B12" s="76" t="s">
        <v>78</v>
      </c>
      <c r="C12" s="20" t="s">
        <v>41</v>
      </c>
      <c r="D12" s="20" t="s">
        <v>19</v>
      </c>
      <c r="E12" s="20"/>
      <c r="F12" s="20"/>
      <c r="G12" s="116" t="s">
        <v>965</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409.6">
      <c r="A16" s="265">
        <v>45810</v>
      </c>
      <c r="B16" s="76" t="s">
        <v>640</v>
      </c>
      <c r="C16" s="20" t="s">
        <v>54</v>
      </c>
      <c r="D16" s="20" t="s">
        <v>19</v>
      </c>
      <c r="E16" s="20"/>
      <c r="F16" s="20" t="s">
        <v>966</v>
      </c>
      <c r="G16" s="116" t="s">
        <v>967</v>
      </c>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79.2">
      <c r="A21" s="266"/>
      <c r="B21" s="76" t="s">
        <v>78</v>
      </c>
      <c r="C21" s="20" t="s">
        <v>18</v>
      </c>
      <c r="D21" s="20" t="s">
        <v>19</v>
      </c>
      <c r="E21" s="15"/>
      <c r="F21" s="15" t="s">
        <v>968</v>
      </c>
      <c r="G21" s="116" t="s">
        <v>969</v>
      </c>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783</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783</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783</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783</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783</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45811</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640</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7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t="s">
        <v>18</v>
      </c>
      <c r="D40" s="20" t="s">
        <v>31</v>
      </c>
      <c r="E40" s="20"/>
      <c r="F40" s="76"/>
      <c r="G40" s="76" t="s">
        <v>970</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45812</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632</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632</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632</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t="s">
        <v>971</v>
      </c>
      <c r="G50" s="116" t="s">
        <v>972</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783</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45813</v>
      </c>
      <c r="B58" s="84"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250.8">
      <c r="A62" s="266"/>
      <c r="B62" s="84" t="s">
        <v>640</v>
      </c>
      <c r="C62" s="20" t="s">
        <v>541</v>
      </c>
      <c r="D62" s="20" t="s">
        <v>19</v>
      </c>
      <c r="E62" s="20" t="s">
        <v>973</v>
      </c>
      <c r="F62" s="20"/>
      <c r="G62" s="116" t="s">
        <v>974</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t="s">
        <v>18</v>
      </c>
      <c r="D64" s="20" t="s">
        <v>19</v>
      </c>
      <c r="E64" s="20"/>
      <c r="F64" s="20" t="s">
        <v>975</v>
      </c>
      <c r="G64" s="116" t="s">
        <v>976</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39.6">
      <c r="A68" s="266"/>
      <c r="B68" s="76" t="s">
        <v>78</v>
      </c>
      <c r="C68" s="20" t="s">
        <v>18</v>
      </c>
      <c r="D68" s="20" t="s">
        <v>19</v>
      </c>
      <c r="E68" s="20"/>
      <c r="F68" s="20"/>
      <c r="G68" s="116" t="s">
        <v>977</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45814</v>
      </c>
      <c r="B72" s="84"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632</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632</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632</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783</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783</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783</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783</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783</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45815</v>
      </c>
      <c r="B86" s="76" t="s">
        <v>78</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78</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78</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369.6">
      <c r="A89" s="266"/>
      <c r="B89" s="76" t="s">
        <v>78</v>
      </c>
      <c r="C89" s="20" t="s">
        <v>18</v>
      </c>
      <c r="D89" s="20" t="s">
        <v>19</v>
      </c>
      <c r="E89" s="20"/>
      <c r="F89" s="20" t="s">
        <v>978</v>
      </c>
      <c r="G89" s="116" t="s">
        <v>979</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39.6">
      <c r="A94" s="266"/>
      <c r="B94" s="76" t="s">
        <v>78</v>
      </c>
      <c r="C94" s="20" t="s">
        <v>18</v>
      </c>
      <c r="D94" s="20" t="s">
        <v>19</v>
      </c>
      <c r="E94" s="20"/>
      <c r="F94" s="20"/>
      <c r="G94" s="116" t="s">
        <v>980</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45816</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t="s">
        <v>18</v>
      </c>
      <c r="D101" s="20" t="s">
        <v>19</v>
      </c>
      <c r="E101" s="20"/>
      <c r="F101" s="20"/>
      <c r="G101" s="116" t="s">
        <v>981</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t="s">
        <v>54</v>
      </c>
      <c r="D102" s="20" t="s">
        <v>19</v>
      </c>
      <c r="E102" s="20"/>
      <c r="F102" s="20"/>
      <c r="G102" s="116" t="s">
        <v>982</v>
      </c>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783</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783</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783</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783</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783</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78</v>
      </c>
      <c r="C109" s="20" t="s">
        <v>18</v>
      </c>
      <c r="D109" s="20" t="s">
        <v>19</v>
      </c>
      <c r="E109" s="20"/>
      <c r="F109" s="20"/>
      <c r="G109" s="120" t="s">
        <v>983</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409.6">
      <c r="A114" s="265">
        <v>45817</v>
      </c>
      <c r="B114" s="76" t="s">
        <v>640</v>
      </c>
      <c r="C114" s="20" t="s">
        <v>18</v>
      </c>
      <c r="D114" s="20" t="s">
        <v>19</v>
      </c>
      <c r="E114" s="20" t="s">
        <v>984</v>
      </c>
      <c r="F114" s="20" t="s">
        <v>985</v>
      </c>
      <c r="G114" s="116" t="s">
        <v>986</v>
      </c>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39.6">
      <c r="A117" s="266"/>
      <c r="B117" s="76" t="s">
        <v>640</v>
      </c>
      <c r="C117" s="20" t="s">
        <v>102</v>
      </c>
      <c r="D117" s="20" t="s">
        <v>92</v>
      </c>
      <c r="E117" s="20"/>
      <c r="F117" s="65" t="s">
        <v>987</v>
      </c>
      <c r="G117" s="116" t="s">
        <v>988</v>
      </c>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640</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66">
      <c r="A120" s="266"/>
      <c r="B120" s="76" t="s">
        <v>78</v>
      </c>
      <c r="C120" s="20" t="s">
        <v>18</v>
      </c>
      <c r="D120" s="20" t="s">
        <v>19</v>
      </c>
      <c r="E120" s="20"/>
      <c r="F120" s="20"/>
      <c r="G120" s="116" t="s">
        <v>989</v>
      </c>
      <c r="H120" s="35" t="s">
        <v>28</v>
      </c>
      <c r="I120" s="20"/>
      <c r="J120" s="20"/>
      <c r="K120" s="20"/>
      <c r="L120" s="20"/>
      <c r="M120" s="20"/>
      <c r="N120" s="20"/>
      <c r="O120" s="20"/>
      <c r="P120" s="20"/>
      <c r="Q120" s="20"/>
      <c r="R120" s="15"/>
      <c r="S120" s="15"/>
      <c r="T120" s="15"/>
      <c r="U120" s="15"/>
      <c r="V120" s="15"/>
      <c r="W120" s="15"/>
      <c r="X120" s="15"/>
      <c r="Y120" s="15"/>
      <c r="Z120" s="15"/>
      <c r="AA120" s="15"/>
    </row>
    <row r="121" spans="1:27" ht="52.8">
      <c r="A121" s="266"/>
      <c r="B121" s="76" t="s">
        <v>78</v>
      </c>
      <c r="C121" s="20" t="s">
        <v>102</v>
      </c>
      <c r="D121" s="20" t="s">
        <v>19</v>
      </c>
      <c r="E121" s="47"/>
      <c r="F121" s="47"/>
      <c r="G121" s="116" t="s">
        <v>990</v>
      </c>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522</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79.2">
      <c r="A126" s="266"/>
      <c r="B126" s="76" t="s">
        <v>78</v>
      </c>
      <c r="C126" s="20" t="s">
        <v>18</v>
      </c>
      <c r="D126" s="20" t="s">
        <v>19</v>
      </c>
      <c r="E126" s="20"/>
      <c r="F126" s="20" t="s">
        <v>991</v>
      </c>
      <c r="G126" s="116" t="s">
        <v>992</v>
      </c>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t="s">
        <v>928</v>
      </c>
      <c r="D127" s="20" t="s">
        <v>19</v>
      </c>
      <c r="E127" s="20"/>
      <c r="F127" s="78"/>
      <c r="G127" s="116" t="s">
        <v>993</v>
      </c>
      <c r="H127" s="35" t="s">
        <v>38</v>
      </c>
      <c r="I127" s="20"/>
      <c r="J127" s="20"/>
      <c r="K127" s="20"/>
      <c r="L127" s="20"/>
      <c r="M127" s="20"/>
      <c r="N127" s="20"/>
      <c r="O127" s="20"/>
      <c r="P127" s="20"/>
      <c r="Q127" s="20"/>
      <c r="R127" s="15"/>
      <c r="S127" s="15"/>
      <c r="T127" s="15"/>
      <c r="U127" s="15"/>
      <c r="V127" s="15"/>
      <c r="W127" s="15"/>
      <c r="X127" s="15"/>
      <c r="Y127" s="15"/>
      <c r="Z127" s="15"/>
      <c r="AA127" s="15"/>
    </row>
    <row r="128" spans="1:27" ht="409.6">
      <c r="A128" s="265">
        <v>45818</v>
      </c>
      <c r="B128" s="76" t="s">
        <v>640</v>
      </c>
      <c r="C128" s="20" t="s">
        <v>18</v>
      </c>
      <c r="D128" s="20" t="s">
        <v>19</v>
      </c>
      <c r="E128" s="20" t="s">
        <v>994</v>
      </c>
      <c r="F128" s="20"/>
      <c r="G128" s="59" t="s">
        <v>995</v>
      </c>
      <c r="H128" s="34" t="s">
        <v>17</v>
      </c>
      <c r="I128" s="20"/>
      <c r="J128" s="20"/>
      <c r="K128" s="20"/>
      <c r="L128" s="20"/>
      <c r="M128" s="20"/>
      <c r="N128" s="20"/>
      <c r="O128" s="20"/>
      <c r="P128" s="20"/>
      <c r="Q128" s="20"/>
      <c r="R128" s="15"/>
      <c r="S128" s="15"/>
      <c r="T128" s="15"/>
      <c r="U128" s="15"/>
      <c r="V128" s="15"/>
      <c r="W128" s="15"/>
      <c r="X128" s="15"/>
      <c r="Y128" s="15"/>
      <c r="Z128" s="15"/>
      <c r="AA128" s="15"/>
    </row>
    <row r="129" spans="1:27" ht="264">
      <c r="A129" s="266"/>
      <c r="B129" s="76" t="s">
        <v>640</v>
      </c>
      <c r="C129" s="20" t="s">
        <v>638</v>
      </c>
      <c r="D129" s="20" t="s">
        <v>92</v>
      </c>
      <c r="E129" s="20"/>
      <c r="F129" s="65" t="s">
        <v>996</v>
      </c>
      <c r="G129" s="116" t="s">
        <v>997</v>
      </c>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928</v>
      </c>
      <c r="D132" s="20" t="s">
        <v>19</v>
      </c>
      <c r="E132" s="20"/>
      <c r="F132" s="20"/>
      <c r="G132" s="120" t="s">
        <v>998</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39.6">
      <c r="A134" s="266"/>
      <c r="B134" s="76" t="s">
        <v>78</v>
      </c>
      <c r="C134" s="20" t="s">
        <v>541</v>
      </c>
      <c r="D134" s="20" t="s">
        <v>19</v>
      </c>
      <c r="E134" s="20"/>
      <c r="F134" s="20"/>
      <c r="G134" s="116" t="s">
        <v>999</v>
      </c>
      <c r="H134" s="35" t="s">
        <v>28</v>
      </c>
      <c r="I134" s="20"/>
      <c r="J134" s="20"/>
      <c r="K134" s="20"/>
      <c r="L134" s="20"/>
      <c r="M134" s="20"/>
      <c r="N134" s="20"/>
      <c r="O134" s="20"/>
      <c r="P134" s="20"/>
      <c r="Q134" s="20"/>
      <c r="R134" s="15"/>
      <c r="S134" s="15"/>
      <c r="T134" s="15"/>
      <c r="U134" s="15"/>
      <c r="V134" s="15"/>
      <c r="W134" s="15"/>
      <c r="X134" s="15"/>
      <c r="Y134" s="15"/>
      <c r="Z134" s="15"/>
      <c r="AA134" s="15"/>
    </row>
    <row r="135" spans="1:27" ht="39.6">
      <c r="A135" s="266"/>
      <c r="B135" s="76" t="s">
        <v>78</v>
      </c>
      <c r="C135" s="20" t="s">
        <v>102</v>
      </c>
      <c r="D135" s="20" t="s">
        <v>19</v>
      </c>
      <c r="E135" s="20"/>
      <c r="F135" s="20"/>
      <c r="G135" s="116" t="s">
        <v>1000</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18.8">
      <c r="A136" s="266"/>
      <c r="B136" s="76" t="s">
        <v>78</v>
      </c>
      <c r="C136" s="20" t="s">
        <v>102</v>
      </c>
      <c r="D136" s="20" t="s">
        <v>19</v>
      </c>
      <c r="E136" s="20"/>
      <c r="F136" s="20"/>
      <c r="G136" s="116" t="s">
        <v>1001</v>
      </c>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05.6">
      <c r="A139" s="266"/>
      <c r="B139" s="76" t="s">
        <v>522</v>
      </c>
      <c r="C139" s="20" t="s">
        <v>18</v>
      </c>
      <c r="D139" s="20" t="s">
        <v>92</v>
      </c>
      <c r="E139" s="78"/>
      <c r="F139" s="65" t="s">
        <v>1002</v>
      </c>
      <c r="G139" s="20" t="s">
        <v>1003</v>
      </c>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t="s">
        <v>41</v>
      </c>
      <c r="D141" s="20" t="s">
        <v>19</v>
      </c>
      <c r="E141" s="20"/>
      <c r="F141" s="20"/>
      <c r="G141" s="116" t="s">
        <v>1004</v>
      </c>
      <c r="H141" s="35" t="s">
        <v>38</v>
      </c>
      <c r="I141" s="20"/>
      <c r="J141" s="20"/>
      <c r="K141" s="20"/>
      <c r="L141" s="20"/>
      <c r="M141" s="20"/>
      <c r="N141" s="20"/>
      <c r="O141" s="20"/>
      <c r="P141" s="20"/>
      <c r="Q141" s="20"/>
      <c r="R141" s="15"/>
      <c r="S141" s="15"/>
      <c r="T141" s="15"/>
      <c r="U141" s="15"/>
      <c r="V141" s="15"/>
      <c r="W141" s="15"/>
      <c r="X141" s="15"/>
      <c r="Y141" s="15"/>
      <c r="Z141" s="15"/>
      <c r="AA141" s="15"/>
    </row>
    <row r="142" spans="1:27" ht="66">
      <c r="A142" s="265">
        <v>45819</v>
      </c>
      <c r="B142" s="76" t="s">
        <v>640</v>
      </c>
      <c r="C142" s="20" t="s">
        <v>18</v>
      </c>
      <c r="D142" s="20" t="s">
        <v>19</v>
      </c>
      <c r="E142" s="20" t="s">
        <v>984</v>
      </c>
      <c r="F142" s="20"/>
      <c r="G142" s="17" t="s">
        <v>1005</v>
      </c>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t="s">
        <v>18</v>
      </c>
      <c r="D143" s="20" t="s">
        <v>19</v>
      </c>
      <c r="E143" s="20" t="s">
        <v>1006</v>
      </c>
      <c r="F143" s="20"/>
      <c r="G143" s="116" t="s">
        <v>1007</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18.8">
      <c r="A145" s="266"/>
      <c r="B145" s="76" t="s">
        <v>640</v>
      </c>
      <c r="C145" s="20" t="s">
        <v>18</v>
      </c>
      <c r="D145" s="20" t="s">
        <v>19</v>
      </c>
      <c r="E145" s="20" t="s">
        <v>1008</v>
      </c>
      <c r="F145" s="20"/>
      <c r="G145" s="116" t="s">
        <v>1009</v>
      </c>
      <c r="H145" s="35" t="s">
        <v>25</v>
      </c>
      <c r="I145" s="20"/>
      <c r="J145" s="20"/>
      <c r="K145" s="20"/>
      <c r="L145" s="20"/>
      <c r="M145" s="20"/>
      <c r="N145" s="20"/>
      <c r="O145" s="20"/>
      <c r="P145" s="20"/>
      <c r="Q145" s="20"/>
      <c r="R145" s="15"/>
      <c r="S145" s="15"/>
      <c r="T145" s="15"/>
      <c r="U145" s="15"/>
      <c r="V145" s="15"/>
      <c r="W145" s="15"/>
      <c r="X145" s="15"/>
      <c r="Y145" s="15"/>
      <c r="Z145" s="15"/>
      <c r="AA145" s="15"/>
    </row>
    <row r="146" spans="1:27" ht="105.6">
      <c r="A146" s="266"/>
      <c r="B146" s="76" t="s">
        <v>640</v>
      </c>
      <c r="C146" s="20" t="s">
        <v>18</v>
      </c>
      <c r="D146" s="20" t="s">
        <v>19</v>
      </c>
      <c r="E146" s="20" t="s">
        <v>1010</v>
      </c>
      <c r="F146" s="20"/>
      <c r="G146" s="116" t="s">
        <v>1011</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41</v>
      </c>
      <c r="D147" s="20" t="s">
        <v>19</v>
      </c>
      <c r="E147" s="20"/>
      <c r="F147" s="20"/>
      <c r="G147" s="120" t="s">
        <v>1012</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783</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783</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45820</v>
      </c>
      <c r="B156" s="76" t="s">
        <v>78</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783</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783</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783</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783</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783</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45821</v>
      </c>
      <c r="B170" s="76" t="s">
        <v>78</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t="s">
        <v>18</v>
      </c>
      <c r="D176" s="20" t="s">
        <v>19</v>
      </c>
      <c r="E176" s="20"/>
      <c r="F176" s="20" t="s">
        <v>1013</v>
      </c>
      <c r="G176" s="120" t="s">
        <v>1014</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783</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783</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66">
      <c r="A184" s="265">
        <v>45822</v>
      </c>
      <c r="B184" s="76" t="s">
        <v>640</v>
      </c>
      <c r="C184" s="20" t="s">
        <v>18</v>
      </c>
      <c r="D184" s="20" t="s">
        <v>19</v>
      </c>
      <c r="E184" s="20" t="s">
        <v>1015</v>
      </c>
      <c r="F184" s="20"/>
      <c r="G184" s="17" t="s">
        <v>1016</v>
      </c>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18</v>
      </c>
      <c r="D185" s="20" t="s">
        <v>19</v>
      </c>
      <c r="E185" s="20" t="s">
        <v>1015</v>
      </c>
      <c r="F185" s="20"/>
      <c r="G185" s="71" t="s">
        <v>1014</v>
      </c>
      <c r="H185" s="52" t="s">
        <v>22</v>
      </c>
      <c r="I185" s="20"/>
      <c r="J185" s="20"/>
      <c r="K185" s="20"/>
      <c r="L185" s="20"/>
      <c r="M185" s="20"/>
      <c r="N185" s="20"/>
      <c r="O185" s="20"/>
      <c r="P185" s="20"/>
      <c r="Q185" s="20"/>
      <c r="R185" s="15"/>
      <c r="S185" s="15"/>
      <c r="T185" s="15"/>
      <c r="U185" s="15"/>
      <c r="V185" s="15"/>
      <c r="W185" s="15"/>
      <c r="X185" s="15"/>
      <c r="Y185" s="15"/>
      <c r="Z185" s="15"/>
      <c r="AA185" s="15"/>
    </row>
    <row r="186" spans="1:27" ht="237.6">
      <c r="A186" s="266"/>
      <c r="B186" s="76" t="s">
        <v>640</v>
      </c>
      <c r="C186" s="20" t="s">
        <v>18</v>
      </c>
      <c r="D186" s="20" t="s">
        <v>19</v>
      </c>
      <c r="E186" s="78"/>
      <c r="F186" s="78"/>
      <c r="G186" s="116" t="s">
        <v>1017</v>
      </c>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632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632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632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45823</v>
      </c>
      <c r="B198" s="76" t="s">
        <v>640</v>
      </c>
      <c r="C198" s="20"/>
      <c r="D198" s="20"/>
      <c r="E198" s="20"/>
      <c r="F198" s="20"/>
      <c r="G198" s="20"/>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783</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783</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783</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783</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78</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t="s">
        <v>18</v>
      </c>
      <c r="D208" s="20" t="s">
        <v>19</v>
      </c>
      <c r="E208" s="20"/>
      <c r="F208" s="20"/>
      <c r="G208" s="120" t="s">
        <v>1018</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45824</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640</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26.4">
      <c r="A217" s="266"/>
      <c r="B217" s="76" t="s">
        <v>78</v>
      </c>
      <c r="C217" s="20" t="s">
        <v>18</v>
      </c>
      <c r="D217" s="20" t="s">
        <v>19</v>
      </c>
      <c r="E217" s="78"/>
      <c r="F217" s="20"/>
      <c r="G217" s="116" t="s">
        <v>1019</v>
      </c>
      <c r="H217" s="52" t="s">
        <v>27</v>
      </c>
      <c r="I217" s="20"/>
      <c r="J217" s="20"/>
      <c r="K217" s="20"/>
      <c r="L217" s="20"/>
      <c r="M217" s="20"/>
      <c r="N217" s="20"/>
      <c r="O217" s="20"/>
      <c r="P217" s="20"/>
      <c r="Q217" s="20"/>
      <c r="R217" s="20"/>
      <c r="S217" s="15"/>
      <c r="T217" s="15"/>
      <c r="U217" s="15"/>
      <c r="V217" s="15"/>
      <c r="W217" s="15"/>
      <c r="X217" s="15"/>
      <c r="Y217" s="15"/>
      <c r="Z217" s="15"/>
      <c r="AA217" s="15"/>
    </row>
    <row r="218" spans="1:27" ht="66">
      <c r="A218" s="266"/>
      <c r="B218" s="76" t="s">
        <v>78</v>
      </c>
      <c r="C218" s="20" t="s">
        <v>102</v>
      </c>
      <c r="D218" s="20" t="s">
        <v>19</v>
      </c>
      <c r="E218" s="20"/>
      <c r="F218" s="20"/>
      <c r="G218" s="116" t="s">
        <v>1020</v>
      </c>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783</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783</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45825</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18.8">
      <c r="A228" s="266"/>
      <c r="B228" s="76" t="s">
        <v>640</v>
      </c>
      <c r="C228" s="20" t="s">
        <v>102</v>
      </c>
      <c r="D228" s="20" t="s">
        <v>19</v>
      </c>
      <c r="E228" s="20"/>
      <c r="F228" s="20"/>
      <c r="G228" s="116" t="s">
        <v>1021</v>
      </c>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102</v>
      </c>
      <c r="D231" s="20" t="s">
        <v>19</v>
      </c>
      <c r="E231" s="20"/>
      <c r="F231" s="20"/>
      <c r="G231" s="116" t="s">
        <v>1022</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71.6">
      <c r="A232" s="266"/>
      <c r="B232" s="76" t="s">
        <v>78</v>
      </c>
      <c r="C232" s="20" t="s">
        <v>54</v>
      </c>
      <c r="D232" s="20" t="s">
        <v>19</v>
      </c>
      <c r="E232" s="20"/>
      <c r="F232" s="20"/>
      <c r="G232" s="116" t="s">
        <v>1023</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783</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52.8">
      <c r="A236" s="266"/>
      <c r="B236" s="76" t="s">
        <v>783</v>
      </c>
      <c r="C236" s="20" t="s">
        <v>18</v>
      </c>
      <c r="D236" s="20" t="s">
        <v>19</v>
      </c>
      <c r="E236" s="20"/>
      <c r="F236" s="65" t="s">
        <v>1024</v>
      </c>
      <c r="G236" s="20" t="s">
        <v>1025</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783</v>
      </c>
      <c r="C237" s="20" t="s">
        <v>18</v>
      </c>
      <c r="D237" s="20" t="s">
        <v>19</v>
      </c>
      <c r="E237" s="20"/>
      <c r="F237" s="20" t="s">
        <v>1026</v>
      </c>
      <c r="G237" s="20" t="s">
        <v>1027</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45826</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640</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783</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783</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783</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783</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45827</v>
      </c>
      <c r="B254" s="76" t="s">
        <v>78</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640</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45828</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39.6">
      <c r="A276" s="266"/>
      <c r="B276" s="76" t="s">
        <v>783</v>
      </c>
      <c r="C276" s="20" t="s">
        <v>18</v>
      </c>
      <c r="D276" s="20" t="s">
        <v>19</v>
      </c>
      <c r="E276" s="20"/>
      <c r="F276" s="20" t="s">
        <v>1028</v>
      </c>
      <c r="G276" s="76" t="s">
        <v>1029</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45829</v>
      </c>
      <c r="B282" s="76" t="s">
        <v>78</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783</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783</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783</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783</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783</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45830</v>
      </c>
      <c r="B296" s="76" t="s">
        <v>640</v>
      </c>
      <c r="C296" s="20"/>
      <c r="D296" s="20"/>
      <c r="E296" s="20"/>
      <c r="F296" s="96"/>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640</v>
      </c>
      <c r="C298" s="20"/>
      <c r="D298" s="20"/>
      <c r="E298" s="20"/>
      <c r="F298" s="96"/>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45831</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409.6">
      <c r="A313" s="266"/>
      <c r="B313" s="76" t="s">
        <v>640</v>
      </c>
      <c r="C313" s="20" t="s">
        <v>18</v>
      </c>
      <c r="D313" s="20" t="s">
        <v>19</v>
      </c>
      <c r="E313" s="78" t="s">
        <v>1030</v>
      </c>
      <c r="F313" s="78"/>
      <c r="G313" s="20" t="s">
        <v>1031</v>
      </c>
      <c r="H313" s="55" t="s">
        <v>25</v>
      </c>
      <c r="I313" s="20"/>
      <c r="J313" s="20"/>
      <c r="K313" s="20"/>
      <c r="L313" s="20"/>
      <c r="M313" s="20"/>
      <c r="N313" s="20"/>
      <c r="O313" s="20"/>
      <c r="P313" s="20"/>
      <c r="Q313" s="20"/>
      <c r="R313" s="20"/>
      <c r="S313" s="15"/>
      <c r="T313" s="15"/>
      <c r="U313" s="15"/>
      <c r="V313" s="15"/>
      <c r="W313" s="15"/>
      <c r="X313" s="15"/>
      <c r="Y313" s="15"/>
      <c r="Z313" s="15"/>
      <c r="AA313" s="15"/>
    </row>
    <row r="314" spans="1:27" ht="52.8">
      <c r="A314" s="266"/>
      <c r="B314" s="76" t="s">
        <v>640</v>
      </c>
      <c r="C314" s="20" t="s">
        <v>638</v>
      </c>
      <c r="D314" s="20" t="s">
        <v>92</v>
      </c>
      <c r="E314" s="20" t="s">
        <v>1032</v>
      </c>
      <c r="F314" s="32" t="s">
        <v>996</v>
      </c>
      <c r="G314" s="20" t="s">
        <v>1033</v>
      </c>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783</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783</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58.4">
      <c r="A321" s="266"/>
      <c r="B321" s="76" t="s">
        <v>783</v>
      </c>
      <c r="C321" s="20" t="s">
        <v>541</v>
      </c>
      <c r="D321" s="20" t="s">
        <v>19</v>
      </c>
      <c r="E321" s="20"/>
      <c r="F321" s="20"/>
      <c r="G321" s="20" t="s">
        <v>1034</v>
      </c>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45832</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290.39999999999998">
      <c r="A325" s="266"/>
      <c r="B325" s="76" t="s">
        <v>640</v>
      </c>
      <c r="C325" s="20" t="s">
        <v>41</v>
      </c>
      <c r="D325" s="20" t="s">
        <v>92</v>
      </c>
      <c r="E325" s="20"/>
      <c r="F325" s="32" t="s">
        <v>1035</v>
      </c>
      <c r="G325" s="20" t="s">
        <v>1036</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409.6">
      <c r="A327" s="266"/>
      <c r="B327" s="76" t="s">
        <v>640</v>
      </c>
      <c r="C327" s="20" t="s">
        <v>41</v>
      </c>
      <c r="D327" s="20" t="s">
        <v>92</v>
      </c>
      <c r="E327" s="20"/>
      <c r="F327" s="32" t="s">
        <v>1037</v>
      </c>
      <c r="G327" s="20" t="s">
        <v>1038</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123"/>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45833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45834</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640</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84.8">
      <c r="A361" s="266"/>
      <c r="B361" s="76" t="s">
        <v>783</v>
      </c>
      <c r="C361" s="20" t="s">
        <v>18</v>
      </c>
      <c r="D361" s="20" t="s">
        <v>19</v>
      </c>
      <c r="E361" s="20"/>
      <c r="F361" s="20" t="s">
        <v>1039</v>
      </c>
      <c r="G361" s="76" t="s">
        <v>1040</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783</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783</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45835</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t="s">
        <v>224</v>
      </c>
      <c r="D369" s="20" t="s">
        <v>19</v>
      </c>
      <c r="E369" s="20"/>
      <c r="F369" s="20"/>
      <c r="G369" s="20" t="s">
        <v>1041</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45836</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640</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522</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522</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522</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783</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45837</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522</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522</v>
      </c>
      <c r="C400" s="20" t="s">
        <v>18</v>
      </c>
      <c r="D400" s="20" t="s">
        <v>31</v>
      </c>
      <c r="E400" s="20"/>
      <c r="F400" s="20"/>
      <c r="G400" s="76" t="s">
        <v>1042</v>
      </c>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522</v>
      </c>
      <c r="C401" s="20" t="s">
        <v>18</v>
      </c>
      <c r="D401" s="20" t="s">
        <v>19</v>
      </c>
      <c r="E401" s="20"/>
      <c r="F401" s="20"/>
      <c r="G401" s="76" t="s">
        <v>1043</v>
      </c>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522</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632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632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632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632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632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45838</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640</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640</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640</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640</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783</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783</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783</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A000000}"/>
  <customSheetViews>
    <customSheetView guid="{EE409CCF-41C7-4BE1-8A6A-F342F255A85B}" filter="1" showAutoFilter="1">
      <pageMargins left="0.7" right="0.7" top="0.75" bottom="0.75" header="0.3" footer="0.3"/>
      <autoFilter ref="A1:AA421" xr:uid="{1E11E435-9B55-484C-BAC1-14C239E0036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117" r:id="rId1" xr:uid="{00000000-0004-0000-0A00-000000000000}"/>
    <hyperlink ref="G128" r:id="rId2" xr:uid="{00000000-0004-0000-0A00-000001000000}"/>
    <hyperlink ref="F129" r:id="rId3" xr:uid="{00000000-0004-0000-0A00-000002000000}"/>
    <hyperlink ref="F139" r:id="rId4" xr:uid="{00000000-0004-0000-0A00-000003000000}"/>
    <hyperlink ref="F236" r:id="rId5" xr:uid="{00000000-0004-0000-0A00-000004000000}"/>
    <hyperlink ref="F314" r:id="rId6" xr:uid="{00000000-0004-0000-0A00-000005000000}"/>
    <hyperlink ref="F325" r:id="rId7" xr:uid="{00000000-0004-0000-0A00-000006000000}"/>
    <hyperlink ref="F327" r:id="rId8" xr:uid="{00000000-0004-0000-0A00-000007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A00-000000000000}">
          <x14:formula1>
            <xm:f>'Служебный лист 2'!$B$2:$B$21</xm:f>
          </x14:formula1>
          <xm:sqref>C2:C421</xm:sqref>
        </x14:dataValidation>
        <x14:dataValidation type="list" allowBlank="1" showErrorMessage="1" xr:uid="{00000000-0002-0000-0A00-000001000000}">
          <x14:formula1>
            <xm:f>'Служебный лист 2'!$A$2:$A$7</xm:f>
          </x14:formula1>
          <xm:sqref>B2:B421</xm:sqref>
        </x14:dataValidation>
        <x14:dataValidation type="list" allowBlank="1" showErrorMessage="1" xr:uid="{00000000-0002-0000-0A00-000002000000}">
          <x14:formula1>
            <xm:f>'Служебный лист'!$C$2:$C$1000</xm:f>
          </x14:formula1>
          <xm:sqref>D2:D421</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45839</v>
      </c>
      <c r="B2" s="76" t="s">
        <v>640</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522</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522</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c r="D10" s="20"/>
      <c r="E10" s="15"/>
      <c r="F10" s="20"/>
      <c r="G10" s="68"/>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45840</v>
      </c>
      <c r="B16" s="76" t="s">
        <v>640</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39.6">
      <c r="A19" s="266"/>
      <c r="B19" s="16" t="s">
        <v>78</v>
      </c>
      <c r="C19" s="17" t="s">
        <v>68</v>
      </c>
      <c r="D19" s="17" t="s">
        <v>19</v>
      </c>
      <c r="E19" s="17"/>
      <c r="F19" s="17"/>
      <c r="G19" s="17" t="s">
        <v>1044</v>
      </c>
      <c r="H19" s="17" t="s">
        <v>25</v>
      </c>
      <c r="I19" s="17"/>
      <c r="J19" s="17"/>
      <c r="K19" s="17"/>
      <c r="L19" s="17"/>
      <c r="M19" s="17"/>
      <c r="N19" s="17"/>
      <c r="O19" s="17"/>
      <c r="P19" s="44"/>
      <c r="Q19" s="17"/>
      <c r="R19" s="22"/>
      <c r="S19" s="22"/>
      <c r="T19" s="22"/>
      <c r="U19" s="22"/>
      <c r="V19" s="22"/>
      <c r="W19" s="22"/>
      <c r="X19" s="22"/>
      <c r="Y19" s="22"/>
      <c r="Z19" s="22"/>
      <c r="AA19" s="22"/>
    </row>
    <row r="20" spans="1:27" ht="66">
      <c r="A20" s="266"/>
      <c r="B20" s="76" t="s">
        <v>78</v>
      </c>
      <c r="C20" s="20" t="s">
        <v>44</v>
      </c>
      <c r="D20" s="20" t="s">
        <v>92</v>
      </c>
      <c r="E20" s="20"/>
      <c r="F20" s="20"/>
      <c r="G20" s="17" t="s">
        <v>1045</v>
      </c>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05.6">
      <c r="A25" s="266"/>
      <c r="B25" s="16" t="s">
        <v>783</v>
      </c>
      <c r="C25" s="17" t="s">
        <v>693</v>
      </c>
      <c r="D25" s="17" t="s">
        <v>19</v>
      </c>
      <c r="E25" s="17"/>
      <c r="F25" s="17" t="s">
        <v>1046</v>
      </c>
      <c r="G25" s="16" t="s">
        <v>1047</v>
      </c>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783</v>
      </c>
      <c r="C26" s="17" t="s">
        <v>18</v>
      </c>
      <c r="D26" s="17" t="s">
        <v>19</v>
      </c>
      <c r="E26" s="17"/>
      <c r="F26" s="17" t="s">
        <v>1048</v>
      </c>
      <c r="G26" s="16" t="s">
        <v>1049</v>
      </c>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783</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783</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783</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45841</v>
      </c>
      <c r="B30" s="76" t="s">
        <v>640</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t="s">
        <v>18</v>
      </c>
      <c r="D43" s="20" t="s">
        <v>19</v>
      </c>
      <c r="E43" s="20"/>
      <c r="F43" s="20"/>
      <c r="G43" s="124" t="s">
        <v>1050</v>
      </c>
      <c r="H43" s="25" t="s">
        <v>38</v>
      </c>
      <c r="I43" s="20"/>
      <c r="J43" s="20"/>
      <c r="K43" s="20"/>
      <c r="L43" s="20"/>
      <c r="M43" s="20"/>
      <c r="N43" s="20"/>
      <c r="O43" s="20"/>
      <c r="P43" s="35"/>
      <c r="Q43" s="20"/>
      <c r="R43" s="15"/>
      <c r="S43" s="15"/>
      <c r="T43" s="15"/>
      <c r="U43" s="15"/>
      <c r="V43" s="15"/>
      <c r="W43" s="15"/>
      <c r="X43" s="15"/>
      <c r="Y43" s="15"/>
      <c r="Z43" s="15"/>
      <c r="AA43" s="15"/>
    </row>
    <row r="44" spans="1:27" ht="13.2">
      <c r="A44" s="265">
        <v>45842</v>
      </c>
      <c r="B44" s="76" t="s">
        <v>640</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640</v>
      </c>
      <c r="C48" s="20"/>
      <c r="D48" s="20"/>
      <c r="E48" s="20"/>
      <c r="F48" s="20"/>
      <c r="G48" s="17"/>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522</v>
      </c>
      <c r="C49" s="20"/>
      <c r="D49" s="20"/>
      <c r="E49" s="83"/>
      <c r="F49" s="15"/>
      <c r="G49" s="17"/>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522</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522</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783</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45843</v>
      </c>
      <c r="B58" s="84" t="s">
        <v>78</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78</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78</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1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66">
      <c r="A69" s="266"/>
      <c r="B69" s="16" t="s">
        <v>51</v>
      </c>
      <c r="C69" s="17" t="s">
        <v>18</v>
      </c>
      <c r="D69" s="17" t="s">
        <v>19</v>
      </c>
      <c r="E69" s="17"/>
      <c r="F69" s="59" t="s">
        <v>1051</v>
      </c>
      <c r="G69" s="16" t="s">
        <v>1052</v>
      </c>
      <c r="H69" s="39" t="s">
        <v>36</v>
      </c>
      <c r="I69" s="17"/>
      <c r="J69" s="17"/>
      <c r="K69" s="17"/>
      <c r="L69" s="17"/>
      <c r="M69" s="17"/>
      <c r="N69" s="17"/>
      <c r="O69" s="17"/>
      <c r="P69" s="44"/>
      <c r="Q69" s="17"/>
      <c r="R69" s="22"/>
      <c r="S69" s="22"/>
      <c r="T69" s="22"/>
      <c r="U69" s="22"/>
      <c r="V69" s="22"/>
      <c r="W69" s="22"/>
      <c r="X69" s="22"/>
      <c r="Y69" s="22"/>
      <c r="Z69" s="22"/>
      <c r="AA69" s="22"/>
    </row>
    <row r="70" spans="1:27" ht="39.6">
      <c r="A70" s="266"/>
      <c r="B70" s="16" t="s">
        <v>51</v>
      </c>
      <c r="C70" s="17" t="s">
        <v>18</v>
      </c>
      <c r="D70" s="17" t="s">
        <v>19</v>
      </c>
      <c r="E70" s="17"/>
      <c r="F70" s="59" t="s">
        <v>1053</v>
      </c>
      <c r="G70" s="16" t="s">
        <v>1054</v>
      </c>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51</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45844</v>
      </c>
      <c r="B72" s="84" t="s">
        <v>640</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783</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45.19999999999999">
      <c r="A82" s="266"/>
      <c r="B82" s="16" t="s">
        <v>783</v>
      </c>
      <c r="C82" s="17" t="s">
        <v>18</v>
      </c>
      <c r="D82" s="17" t="s">
        <v>19</v>
      </c>
      <c r="E82" s="17"/>
      <c r="F82" s="17" t="s">
        <v>1055</v>
      </c>
      <c r="G82" s="17" t="s">
        <v>1056</v>
      </c>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783</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783</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783</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45845</v>
      </c>
      <c r="B86" s="76" t="s">
        <v>640</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409.6">
      <c r="A90" s="266"/>
      <c r="B90" s="16" t="s">
        <v>78</v>
      </c>
      <c r="C90" s="17" t="s">
        <v>41</v>
      </c>
      <c r="D90" s="17" t="s">
        <v>19</v>
      </c>
      <c r="E90" s="17"/>
      <c r="F90" s="17"/>
      <c r="G90" s="17" t="s">
        <v>1057</v>
      </c>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66">
      <c r="A96" s="266"/>
      <c r="B96" s="16" t="s">
        <v>78</v>
      </c>
      <c r="C96" s="17" t="s">
        <v>102</v>
      </c>
      <c r="D96" s="17" t="s">
        <v>19</v>
      </c>
      <c r="E96" s="17"/>
      <c r="F96" s="17"/>
      <c r="G96" s="17" t="s">
        <v>1058</v>
      </c>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45846</v>
      </c>
      <c r="B100" s="76" t="s">
        <v>640</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98">
      <c r="A108" s="266"/>
      <c r="B108" s="16" t="s">
        <v>78</v>
      </c>
      <c r="C108" s="17" t="s">
        <v>41</v>
      </c>
      <c r="D108" s="17" t="s">
        <v>19</v>
      </c>
      <c r="E108" s="17"/>
      <c r="F108" s="17"/>
      <c r="G108" s="17" t="s">
        <v>1059</v>
      </c>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783</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783</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783</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783</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783</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45847</v>
      </c>
      <c r="B114" s="76" t="s">
        <v>640</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05.6">
      <c r="A118" s="266"/>
      <c r="B118" s="76" t="s">
        <v>78</v>
      </c>
      <c r="C118" s="20" t="s">
        <v>75</v>
      </c>
      <c r="D118" s="20" t="s">
        <v>19</v>
      </c>
      <c r="E118" s="20"/>
      <c r="F118" s="20"/>
      <c r="G118" s="17" t="s">
        <v>1060</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45848</v>
      </c>
      <c r="B128" s="76" t="s">
        <v>640</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522</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522</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783</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783</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783</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45849</v>
      </c>
      <c r="B142" s="76" t="s">
        <v>78</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102</v>
      </c>
      <c r="D147" s="20" t="s">
        <v>19</v>
      </c>
      <c r="E147" s="20"/>
      <c r="F147" s="20"/>
      <c r="G147" s="16" t="s">
        <v>1061</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45850</v>
      </c>
      <c r="B156" s="76" t="s">
        <v>783</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783</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783</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783</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45851</v>
      </c>
      <c r="B170" s="76" t="s">
        <v>640</v>
      </c>
      <c r="C170" s="20"/>
      <c r="D170" s="20"/>
      <c r="E170" s="20"/>
      <c r="F170" s="20"/>
      <c r="G170" s="1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52.8">
      <c r="A180" s="266"/>
      <c r="B180" s="76" t="s">
        <v>78</v>
      </c>
      <c r="C180" s="20" t="s">
        <v>18</v>
      </c>
      <c r="D180" s="20" t="s">
        <v>19</v>
      </c>
      <c r="E180" s="20"/>
      <c r="F180" s="20"/>
      <c r="G180" s="17" t="s">
        <v>1062</v>
      </c>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18.8">
      <c r="A184" s="269">
        <v>45852</v>
      </c>
      <c r="B184" s="16" t="s">
        <v>640</v>
      </c>
      <c r="C184" s="17" t="s">
        <v>41</v>
      </c>
      <c r="D184" s="17" t="s">
        <v>19</v>
      </c>
      <c r="E184" s="17"/>
      <c r="F184" s="17"/>
      <c r="G184" s="116" t="s">
        <v>1063</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640</v>
      </c>
      <c r="C185" s="20"/>
      <c r="D185" s="20"/>
      <c r="E185" s="20"/>
      <c r="F185" s="20"/>
      <c r="G185" s="71"/>
      <c r="H185" s="52" t="s">
        <v>22</v>
      </c>
      <c r="I185" s="20"/>
      <c r="J185" s="20"/>
      <c r="K185" s="20"/>
      <c r="L185" s="20"/>
      <c r="M185" s="20"/>
      <c r="N185" s="20"/>
      <c r="O185" s="20"/>
      <c r="P185" s="20"/>
      <c r="Q185" s="20"/>
      <c r="R185" s="15"/>
      <c r="S185" s="15"/>
      <c r="T185" s="15"/>
      <c r="U185" s="15"/>
      <c r="V185" s="15"/>
      <c r="W185" s="15"/>
      <c r="X185" s="15"/>
      <c r="Y185" s="15"/>
      <c r="Z185" s="15"/>
      <c r="AA185" s="15"/>
    </row>
    <row r="186" spans="1:27" ht="237.6">
      <c r="A186" s="266"/>
      <c r="B186" s="16" t="s">
        <v>640</v>
      </c>
      <c r="C186" s="17" t="s">
        <v>41</v>
      </c>
      <c r="D186" s="17" t="s">
        <v>19</v>
      </c>
      <c r="E186" s="21"/>
      <c r="F186" s="21"/>
      <c r="G186" s="116" t="s">
        <v>1064</v>
      </c>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640</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t="s">
        <v>75</v>
      </c>
      <c r="D189" s="17" t="s">
        <v>19</v>
      </c>
      <c r="E189" s="17"/>
      <c r="F189" s="17"/>
      <c r="G189" s="17" t="s">
        <v>1065</v>
      </c>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783</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783</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783</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783</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783</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45853</v>
      </c>
      <c r="B198" s="76" t="s">
        <v>640</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71.6">
      <c r="A200" s="266"/>
      <c r="B200" s="16" t="s">
        <v>640</v>
      </c>
      <c r="C200" s="17" t="s">
        <v>41</v>
      </c>
      <c r="D200" s="17" t="s">
        <v>19</v>
      </c>
      <c r="E200" s="17" t="s">
        <v>1066</v>
      </c>
      <c r="F200" s="17"/>
      <c r="G200" s="125" t="s">
        <v>1067</v>
      </c>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640</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t="s">
        <v>399</v>
      </c>
      <c r="D207" s="17" t="s">
        <v>19</v>
      </c>
      <c r="E207" s="17"/>
      <c r="F207" s="16"/>
      <c r="G207" s="16" t="s">
        <v>1068</v>
      </c>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51</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51</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52.8">
      <c r="A211" s="267"/>
      <c r="B211" s="76" t="s">
        <v>51</v>
      </c>
      <c r="C211" s="20" t="s">
        <v>18</v>
      </c>
      <c r="D211" s="20" t="s">
        <v>19</v>
      </c>
      <c r="E211" s="20" t="s">
        <v>1069</v>
      </c>
      <c r="F211" s="20"/>
      <c r="G211" s="17" t="s">
        <v>1070</v>
      </c>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45854</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78</v>
      </c>
      <c r="C213" s="20"/>
      <c r="D213" s="20"/>
      <c r="E213" s="20"/>
      <c r="F213" s="20"/>
      <c r="G213" s="17"/>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78</v>
      </c>
      <c r="C214" s="20"/>
      <c r="D214" s="20"/>
      <c r="E214" s="20"/>
      <c r="F214" s="20"/>
      <c r="G214" s="17"/>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1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783</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783</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45855</v>
      </c>
      <c r="B226" s="76" t="s">
        <v>640</v>
      </c>
      <c r="C226" s="20" t="s">
        <v>18</v>
      </c>
      <c r="D226" s="20" t="s">
        <v>19</v>
      </c>
      <c r="E226" s="20"/>
      <c r="F226" s="20"/>
      <c r="G226" s="116" t="s">
        <v>1071</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t="s">
        <v>355</v>
      </c>
      <c r="D233" s="20" t="s">
        <v>31</v>
      </c>
      <c r="E233" s="20"/>
      <c r="F233" s="20"/>
      <c r="G233" s="120" t="s">
        <v>1072</v>
      </c>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18.8">
      <c r="A236" s="266"/>
      <c r="B236" s="76" t="s">
        <v>78</v>
      </c>
      <c r="C236" s="20" t="s">
        <v>154</v>
      </c>
      <c r="D236" s="20" t="s">
        <v>19</v>
      </c>
      <c r="E236" s="20"/>
      <c r="F236" s="20"/>
      <c r="G236" s="126" t="s">
        <v>1073</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45856</v>
      </c>
      <c r="B240" s="76" t="s">
        <v>640</v>
      </c>
      <c r="C240" s="20"/>
      <c r="D240" s="20"/>
      <c r="E240" s="20"/>
      <c r="F240" s="20"/>
      <c r="G240" s="17"/>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783</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783</v>
      </c>
      <c r="C250" s="20"/>
      <c r="D250" s="20"/>
      <c r="E250" s="20"/>
      <c r="F250" s="20"/>
      <c r="G250" s="17"/>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783</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783</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45857</v>
      </c>
      <c r="B254" s="76" t="s">
        <v>640</v>
      </c>
      <c r="C254" s="20"/>
      <c r="D254" s="20"/>
      <c r="E254" s="20"/>
      <c r="F254" s="20"/>
      <c r="G254" s="17"/>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17"/>
      <c r="H260" s="55" t="s">
        <v>28</v>
      </c>
      <c r="I260" s="20"/>
      <c r="J260" s="20"/>
      <c r="K260" s="20"/>
      <c r="L260" s="20"/>
      <c r="M260" s="20"/>
      <c r="N260" s="20"/>
      <c r="O260" s="20"/>
      <c r="P260" s="20"/>
      <c r="Q260" s="20"/>
      <c r="R260" s="20"/>
      <c r="S260" s="15"/>
      <c r="T260" s="15"/>
      <c r="U260" s="15"/>
      <c r="V260" s="15"/>
      <c r="W260" s="15"/>
      <c r="X260" s="15"/>
      <c r="Y260" s="15"/>
      <c r="Z260" s="15"/>
      <c r="AA260" s="15"/>
    </row>
    <row r="261" spans="1:27" ht="105.6">
      <c r="A261" s="266"/>
      <c r="B261" s="76" t="s">
        <v>78</v>
      </c>
      <c r="C261" s="20" t="s">
        <v>41</v>
      </c>
      <c r="D261" s="20" t="s">
        <v>19</v>
      </c>
      <c r="E261" s="20"/>
      <c r="F261" s="20"/>
      <c r="G261" s="116" t="s">
        <v>1074</v>
      </c>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18.8">
      <c r="A263" s="266"/>
      <c r="B263" s="76" t="s">
        <v>78</v>
      </c>
      <c r="C263" s="20" t="s">
        <v>41</v>
      </c>
      <c r="D263" s="20" t="s">
        <v>31</v>
      </c>
      <c r="E263" s="20"/>
      <c r="G263" s="127" t="s">
        <v>1075</v>
      </c>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45858</v>
      </c>
      <c r="B268" s="76" t="s">
        <v>640</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51</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51</v>
      </c>
      <c r="C272" s="20" t="s">
        <v>18</v>
      </c>
      <c r="D272" s="20" t="s">
        <v>19</v>
      </c>
      <c r="E272" s="20"/>
      <c r="F272" s="20"/>
      <c r="G272" s="20" t="s">
        <v>1076</v>
      </c>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51</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51</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51</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51</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45859</v>
      </c>
      <c r="B282" s="76" t="s">
        <v>640</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237.6">
      <c r="A284" s="266"/>
      <c r="B284" s="76" t="s">
        <v>640</v>
      </c>
      <c r="C284" s="20" t="s">
        <v>68</v>
      </c>
      <c r="D284" s="20" t="s">
        <v>19</v>
      </c>
      <c r="E284" s="20"/>
      <c r="F284" s="20"/>
      <c r="G284" s="17" t="s">
        <v>1077</v>
      </c>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51</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51</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51</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51</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45860</v>
      </c>
      <c r="B296" s="76" t="s">
        <v>640</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640</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18.8">
      <c r="A300" s="266"/>
      <c r="B300" s="76" t="s">
        <v>78</v>
      </c>
      <c r="C300" s="20" t="s">
        <v>41</v>
      </c>
      <c r="D300" s="20" t="s">
        <v>19</v>
      </c>
      <c r="E300" s="20"/>
      <c r="F300" s="20"/>
      <c r="G300" s="126" t="s">
        <v>1078</v>
      </c>
      <c r="H300" s="55" t="s">
        <v>26</v>
      </c>
      <c r="I300" s="20"/>
      <c r="J300" s="20"/>
      <c r="K300" s="20"/>
      <c r="L300" s="20"/>
      <c r="M300" s="20"/>
      <c r="N300" s="20"/>
      <c r="O300" s="20"/>
      <c r="P300" s="20"/>
      <c r="Q300" s="20"/>
      <c r="R300" s="20"/>
      <c r="S300" s="15"/>
      <c r="T300" s="15"/>
      <c r="U300" s="15"/>
      <c r="V300" s="15"/>
      <c r="W300" s="15"/>
      <c r="X300" s="15"/>
      <c r="Y300" s="15"/>
      <c r="Z300" s="15"/>
      <c r="AA300" s="15"/>
    </row>
    <row r="301" spans="1:27" ht="52.8">
      <c r="A301" s="266"/>
      <c r="B301" s="76" t="s">
        <v>78</v>
      </c>
      <c r="C301" s="20" t="s">
        <v>102</v>
      </c>
      <c r="D301" s="20" t="s">
        <v>19</v>
      </c>
      <c r="E301" s="20"/>
      <c r="F301" s="20"/>
      <c r="G301" s="116" t="s">
        <v>1079</v>
      </c>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783</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783</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783</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330">
      <c r="A310" s="265">
        <v>45861</v>
      </c>
      <c r="B310" s="76" t="s">
        <v>640</v>
      </c>
      <c r="C310" s="20" t="s">
        <v>18</v>
      </c>
      <c r="D310" s="20" t="s">
        <v>19</v>
      </c>
      <c r="E310" s="20"/>
      <c r="F310" s="20"/>
      <c r="G310" s="116" t="s">
        <v>1080</v>
      </c>
      <c r="H310" s="61" t="s">
        <v>17</v>
      </c>
      <c r="I310" s="20"/>
      <c r="J310" s="20"/>
      <c r="K310" s="20"/>
      <c r="L310" s="20"/>
      <c r="M310" s="20"/>
      <c r="N310" s="20"/>
      <c r="O310" s="20"/>
      <c r="P310" s="20"/>
      <c r="Q310" s="20"/>
      <c r="R310" s="20"/>
      <c r="S310" s="15"/>
      <c r="T310" s="15"/>
      <c r="U310" s="15"/>
      <c r="V310" s="15"/>
      <c r="W310" s="15"/>
      <c r="X310" s="15"/>
      <c r="Y310" s="15"/>
      <c r="Z310" s="15"/>
      <c r="AA310" s="15"/>
    </row>
    <row r="311" spans="1:27" ht="92.4">
      <c r="A311" s="266"/>
      <c r="B311" s="76" t="s">
        <v>640</v>
      </c>
      <c r="C311" s="20" t="s">
        <v>18</v>
      </c>
      <c r="D311" s="20" t="s">
        <v>19</v>
      </c>
      <c r="E311" s="20"/>
      <c r="F311" s="20"/>
      <c r="G311" s="116" t="s">
        <v>1081</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1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640</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51</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51</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51</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51</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51</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45862</v>
      </c>
      <c r="B324" s="76" t="s">
        <v>640</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1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783</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783</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783</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45863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6.4">
      <c r="A343" s="266"/>
      <c r="B343" s="76" t="s">
        <v>78</v>
      </c>
      <c r="C343" s="20" t="s">
        <v>18</v>
      </c>
      <c r="D343" s="20" t="s">
        <v>19</v>
      </c>
      <c r="E343" s="20" t="s">
        <v>1082</v>
      </c>
      <c r="F343" s="20"/>
      <c r="G343" s="20" t="s">
        <v>1083</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783</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783</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783</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45864</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102</v>
      </c>
      <c r="D360" s="20" t="s">
        <v>19</v>
      </c>
      <c r="E360" s="20"/>
      <c r="F360" s="20"/>
      <c r="G360" s="120" t="s">
        <v>1084</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45865</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92.4">
      <c r="A367" s="266"/>
      <c r="B367" s="76" t="s">
        <v>640</v>
      </c>
      <c r="C367" s="20" t="s">
        <v>41</v>
      </c>
      <c r="D367" s="20" t="s">
        <v>19</v>
      </c>
      <c r="E367" s="20"/>
      <c r="F367" s="20"/>
      <c r="G367" s="116" t="s">
        <v>1085</v>
      </c>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39.6">
      <c r="A370" s="266"/>
      <c r="B370" s="76" t="s">
        <v>78</v>
      </c>
      <c r="C370" s="20" t="s">
        <v>18</v>
      </c>
      <c r="D370" s="20" t="s">
        <v>19</v>
      </c>
      <c r="E370" s="20"/>
      <c r="F370" s="20"/>
      <c r="G370" s="116" t="s">
        <v>1086</v>
      </c>
      <c r="H370" s="55" t="s">
        <v>26</v>
      </c>
      <c r="I370" s="20"/>
      <c r="J370" s="20"/>
      <c r="K370" s="20"/>
      <c r="L370" s="20"/>
      <c r="M370" s="20"/>
      <c r="N370" s="20"/>
      <c r="O370" s="20"/>
      <c r="P370" s="20"/>
      <c r="Q370" s="20"/>
      <c r="R370" s="20"/>
      <c r="S370" s="15"/>
      <c r="T370" s="15"/>
      <c r="U370" s="15"/>
      <c r="V370" s="15"/>
      <c r="W370" s="15"/>
      <c r="X370" s="15"/>
      <c r="Y370" s="15"/>
      <c r="Z370" s="15"/>
      <c r="AA370" s="15"/>
    </row>
    <row r="371" spans="1:27" ht="66">
      <c r="A371" s="266"/>
      <c r="B371" s="76" t="s">
        <v>78</v>
      </c>
      <c r="C371" s="20" t="s">
        <v>41</v>
      </c>
      <c r="D371" s="20" t="s">
        <v>19</v>
      </c>
      <c r="E371" s="20"/>
      <c r="F371" s="20"/>
      <c r="G371" s="116" t="s">
        <v>1087</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92.4">
      <c r="A373" s="266"/>
      <c r="B373" s="76" t="s">
        <v>78</v>
      </c>
      <c r="C373" s="20" t="s">
        <v>41</v>
      </c>
      <c r="D373" s="20" t="s">
        <v>31</v>
      </c>
      <c r="E373" s="20"/>
      <c r="F373" s="20"/>
      <c r="G373" s="116" t="s">
        <v>1088</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783</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45866</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632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632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632</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632</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52.8">
      <c r="A394" s="265">
        <v>45867</v>
      </c>
      <c r="B394" s="76" t="s">
        <v>640</v>
      </c>
      <c r="C394" s="20" t="s">
        <v>18</v>
      </c>
      <c r="D394" s="20" t="s">
        <v>19</v>
      </c>
      <c r="E394" s="20"/>
      <c r="F394" s="20"/>
      <c r="G394" s="116" t="s">
        <v>1089</v>
      </c>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71.6">
      <c r="A396" s="266"/>
      <c r="B396" s="76" t="s">
        <v>640</v>
      </c>
      <c r="C396" s="20" t="s">
        <v>18</v>
      </c>
      <c r="D396" s="20" t="s">
        <v>19</v>
      </c>
      <c r="E396" s="20" t="s">
        <v>1082</v>
      </c>
      <c r="F396" s="20"/>
      <c r="G396" s="20" t="s">
        <v>1090</v>
      </c>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783</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79.2">
      <c r="A404" s="266"/>
      <c r="B404" s="76" t="s">
        <v>783</v>
      </c>
      <c r="C404" s="20"/>
      <c r="D404" s="20"/>
      <c r="E404" s="20"/>
      <c r="F404" s="20"/>
      <c r="G404" s="116" t="s">
        <v>1091</v>
      </c>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783</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783</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783</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45868</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t="s">
        <v>18</v>
      </c>
      <c r="D412" s="50" t="s">
        <v>19</v>
      </c>
      <c r="E412" s="50"/>
      <c r="F412" s="50"/>
      <c r="G412" s="120" t="s">
        <v>1092</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t="s">
        <v>18</v>
      </c>
      <c r="D413" s="50" t="s">
        <v>19</v>
      </c>
      <c r="E413" s="50"/>
      <c r="F413" s="50"/>
      <c r="G413" s="76" t="s">
        <v>1093</v>
      </c>
      <c r="H413" s="55" t="s">
        <v>27</v>
      </c>
      <c r="I413" s="20"/>
      <c r="J413" s="20"/>
      <c r="K413" s="20"/>
      <c r="L413" s="20"/>
      <c r="M413" s="20"/>
      <c r="N413" s="20"/>
      <c r="O413" s="20"/>
      <c r="P413" s="20"/>
      <c r="Q413" s="20"/>
      <c r="R413" s="20"/>
      <c r="S413" s="15"/>
      <c r="T413" s="15"/>
      <c r="U413" s="15"/>
      <c r="V413" s="15"/>
      <c r="W413" s="15"/>
      <c r="X413" s="15"/>
      <c r="Y413" s="15"/>
      <c r="Z413" s="15"/>
      <c r="AA413" s="15"/>
    </row>
    <row r="414" spans="1:27" ht="184.8">
      <c r="A414" s="266"/>
      <c r="B414" s="76" t="s">
        <v>78</v>
      </c>
      <c r="C414" s="20" t="s">
        <v>41</v>
      </c>
      <c r="D414" s="50" t="s">
        <v>19</v>
      </c>
      <c r="E414" s="50"/>
      <c r="F414" s="50"/>
      <c r="G414" s="65" t="s">
        <v>1094</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t="s">
        <v>41</v>
      </c>
      <c r="D415" s="50" t="s">
        <v>19</v>
      </c>
      <c r="E415" s="50"/>
      <c r="F415" s="50"/>
      <c r="G415" s="128" t="s">
        <v>1095</v>
      </c>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382.8">
      <c r="A417" s="266"/>
      <c r="B417" s="76" t="s">
        <v>78</v>
      </c>
      <c r="C417" s="20" t="s">
        <v>41</v>
      </c>
      <c r="D417" s="50" t="s">
        <v>19</v>
      </c>
      <c r="E417" s="50"/>
      <c r="F417" s="50"/>
      <c r="G417" s="20" t="s">
        <v>1096</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71.6">
      <c r="A418" s="266"/>
      <c r="B418" s="76" t="s">
        <v>78</v>
      </c>
      <c r="C418" s="20" t="s">
        <v>41</v>
      </c>
      <c r="D418" s="50" t="s">
        <v>19</v>
      </c>
      <c r="E418" s="50"/>
      <c r="F418" s="50"/>
      <c r="G418" s="20" t="s">
        <v>1097</v>
      </c>
      <c r="H418" s="55" t="s">
        <v>35</v>
      </c>
      <c r="I418" s="20"/>
      <c r="J418" s="20"/>
      <c r="K418" s="20"/>
      <c r="L418" s="20"/>
      <c r="M418" s="20"/>
      <c r="N418" s="20"/>
      <c r="O418" s="20"/>
      <c r="P418" s="20"/>
      <c r="Q418" s="20"/>
      <c r="R418" s="20"/>
      <c r="S418" s="15"/>
      <c r="T418" s="15"/>
      <c r="U418" s="15"/>
      <c r="V418" s="15"/>
      <c r="W418" s="15"/>
      <c r="X418" s="15"/>
      <c r="Y418" s="15"/>
      <c r="Z418" s="15"/>
      <c r="AA418" s="15"/>
    </row>
    <row r="419" spans="1:27" ht="343.2">
      <c r="A419" s="266"/>
      <c r="B419" s="76" t="s">
        <v>783</v>
      </c>
      <c r="C419" s="20"/>
      <c r="D419" s="50"/>
      <c r="E419" s="50"/>
      <c r="F419" s="50"/>
      <c r="G419" s="20" t="s">
        <v>1098</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45869</v>
      </c>
      <c r="B422" s="76" t="s">
        <v>640</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640</v>
      </c>
      <c r="C423" s="20"/>
      <c r="D423" s="50"/>
      <c r="E423" s="50"/>
      <c r="F423" s="5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50"/>
      <c r="E424" s="50"/>
      <c r="F424" s="5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640</v>
      </c>
      <c r="C425" s="20"/>
      <c r="D425" s="50"/>
      <c r="E425" s="50"/>
      <c r="F425" s="5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640</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t="s">
        <v>41</v>
      </c>
      <c r="D427" s="50" t="s">
        <v>19</v>
      </c>
      <c r="E427" s="50"/>
      <c r="F427" s="50"/>
      <c r="G427" s="76" t="s">
        <v>1099</v>
      </c>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78</v>
      </c>
      <c r="C428" s="20"/>
      <c r="D428" s="50"/>
      <c r="E428" s="50"/>
      <c r="F428" s="5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c r="D429" s="50"/>
      <c r="E429" s="50"/>
      <c r="F429" s="50"/>
      <c r="G429" s="76"/>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78</v>
      </c>
      <c r="C430" s="20"/>
      <c r="D430" s="50"/>
      <c r="E430" s="50"/>
      <c r="F430" s="5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50"/>
      <c r="E432" s="50"/>
      <c r="F432" s="5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v>
      </c>
      <c r="C433" s="20"/>
      <c r="D433" s="50"/>
      <c r="E433" s="50"/>
      <c r="F433" s="5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78</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B000000}"/>
  <customSheetViews>
    <customSheetView guid="{EE409CCF-41C7-4BE1-8A6A-F342F255A85B}" filter="1" showAutoFilter="1">
      <pageMargins left="0.7" right="0.7" top="0.75" bottom="0.75" header="0.3" footer="0.3"/>
      <autoFilter ref="A1:AA421" xr:uid="{1ADE0FAC-3E41-49BF-B0F8-9C297B96E1C7}"/>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69" r:id="rId1" xr:uid="{00000000-0004-0000-0B00-000000000000}"/>
    <hyperlink ref="F70" r:id="rId2" xr:uid="{00000000-0004-0000-0B00-000001000000}"/>
    <hyperlink ref="G236" r:id="rId3" xr:uid="{00000000-0004-0000-0B00-000002000000}"/>
    <hyperlink ref="G300" r:id="rId4" xr:uid="{00000000-0004-0000-0B00-000003000000}"/>
    <hyperlink ref="G414" r:id="rId5" xr:uid="{00000000-0004-0000-0B00-000004000000}"/>
    <hyperlink ref="G415" r:id="rId6" xr:uid="{00000000-0004-0000-0B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0B00-000000000000}">
          <x14:formula1>
            <xm:f>'Служебный лист 2'!$A$2:$A$8</xm:f>
          </x14:formula1>
          <xm:sqref>B2:B435</xm:sqref>
        </x14:dataValidation>
        <x14:dataValidation type="list" allowBlank="1" showErrorMessage="1" xr:uid="{00000000-0002-0000-0B00-000001000000}">
          <x14:formula1>
            <xm:f>'Служебный лист 2'!$B$2:$B$22</xm:f>
          </x14:formula1>
          <xm:sqref>C2:C435</xm:sqref>
        </x14:dataValidation>
        <x14:dataValidation type="list" allowBlank="1" showErrorMessage="1" xr:uid="{00000000-0002-0000-0B00-000002000000}">
          <x14:formula1>
            <xm:f>'Служебный лист'!$C$2:$C$1000</xm:f>
          </x14:formula1>
          <xm:sqref>D2:D435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COUNTIF('Январь 26'!$B$2:B1005, A3)</f>
        <v>196</v>
      </c>
      <c r="C3" s="129">
        <f t="shared" ref="C3:C11" si="0">SUM(B49:AE49)</f>
        <v>0</v>
      </c>
      <c r="D3" s="129">
        <f>COUNTIFS('Январь 26'!$B$2:B1005, A3, 'Январь 26'!$D$2:D1005, 'Служебный лист 2'!$C$2)</f>
        <v>20</v>
      </c>
      <c r="E3" s="129">
        <f>COUNTIFS('Январь 26'!$B$2:B1005, A3, 'Январь 26'!$D$2:D1005, 'Служебный лист 2'!$C$3)</f>
        <v>1</v>
      </c>
      <c r="F3" s="129">
        <f>COUNTIFS('Январь 26'!$B$2:B1005, A3, 'Январь 26'!$D$2:D1005, 'Служебный лист 2'!$C$4)</f>
        <v>0</v>
      </c>
      <c r="H3" s="129" t="s">
        <v>75</v>
      </c>
      <c r="I3" s="129">
        <f>COUNTIF('Январь 26'!$C$2:C1005, H3)</f>
        <v>4</v>
      </c>
      <c r="J3" s="129">
        <f>COUNTIFS('Январь 26'!$C$2:C1005, H3, 'Январь 26'!$D$2:D1005, 'Служебный лист 2'!$C$2)</f>
        <v>3</v>
      </c>
      <c r="K3" s="129">
        <f>COUNTIFS('Январь 26'!$C$2:C1005, H3, 'Январь 26'!$D$2:D1005, 'Служебный лист 2'!$C$3)</f>
        <v>0</v>
      </c>
      <c r="L3" s="129">
        <f>COUNTIFS('Январь 26'!$C$2:C1005, H3, 'Январь 26'!$D$2:D1005, 'Служебный лист 2'!$C$4)</f>
        <v>1</v>
      </c>
    </row>
    <row r="4" spans="1:32">
      <c r="A4" s="129" t="s">
        <v>522</v>
      </c>
      <c r="B4" s="130">
        <f>COUNTIF('Январь 26'!$B$2:B1005, A4)</f>
        <v>0</v>
      </c>
      <c r="C4" s="129">
        <f t="shared" si="0"/>
        <v>0</v>
      </c>
      <c r="D4" s="129">
        <f>COUNTIFS('Январь 26'!$B$2:B1005, A4, 'Январь 26'!$D$2:D1005, 'Служебный лист 2'!$C$2)</f>
        <v>0</v>
      </c>
      <c r="E4" s="129">
        <f>COUNTIFS('Январь 26'!$B$2:B1005, A4, 'Январь 26'!$D$2:D1005, 'Служебный лист 2'!$C$3)</f>
        <v>0</v>
      </c>
      <c r="F4" s="129">
        <f>COUNTIFS('Январь 26'!$B$2:B1005, A4, 'Январь 26'!$D$2:D1005, 'Служебный лист 2'!$C$4)</f>
        <v>0</v>
      </c>
      <c r="H4" s="129" t="s">
        <v>44</v>
      </c>
      <c r="I4" s="129">
        <f>COUNTIF('Январь 26'!$C$2:C1005, H4)</f>
        <v>8</v>
      </c>
      <c r="J4" s="129">
        <f>COUNTIFS('Январь 26'!$C$2:C1005, H4, 'Январь 26'!$D$2:D1005, 'Служебный лист 2'!$C$2)</f>
        <v>7</v>
      </c>
      <c r="K4" s="129">
        <f>COUNTIFS('Январь 26'!$C$2:C1005, H4, 'Январь 26'!$D$2:D1005, 'Служебный лист 2'!$C$3)</f>
        <v>0</v>
      </c>
      <c r="L4" s="129">
        <f>COUNTIFS('Январь 26'!$C$2:C1005, H4, 'Январь 26'!$D$2:D1005, 'Служебный лист 2'!$C$4)</f>
        <v>1</v>
      </c>
    </row>
    <row r="5" spans="1:32">
      <c r="A5" s="129" t="s">
        <v>343</v>
      </c>
      <c r="B5" s="130">
        <f>COUNTIF('Январь 26'!$B$2:B1005, A5)</f>
        <v>0</v>
      </c>
      <c r="C5" s="129">
        <f t="shared" si="0"/>
        <v>0</v>
      </c>
      <c r="D5" s="129">
        <f>COUNTIFS('Январь 26'!$B$2:B1005, A5, 'Январь 26'!$D$2:D1005, 'Служебный лист 2'!$C$2)</f>
        <v>0</v>
      </c>
      <c r="E5" s="129">
        <f>COUNTIFS('Январь 26'!$B$2:B1005, A5, 'Январь 26'!$D$2:D1005, 'Служебный лист 2'!$C$3)</f>
        <v>0</v>
      </c>
      <c r="F5" s="129">
        <f>COUNTIFS('Январь 26'!$B$2:B1005, A5, 'Январь 26'!$D$2:D1005, 'Служебный лист 2'!$C$4)</f>
        <v>0</v>
      </c>
      <c r="H5" s="129" t="s">
        <v>541</v>
      </c>
      <c r="I5" s="129">
        <f>COUNTIF('Январь 26'!$C$2:C1005, H5)</f>
        <v>0</v>
      </c>
      <c r="J5" s="129">
        <f>COUNTIFS('Январь 26'!$C$2:C1005, H5, 'Январь 26'!$D$2:D1005, 'Служебный лист 2'!$C$2)</f>
        <v>0</v>
      </c>
      <c r="K5" s="129">
        <f>COUNTIFS('Январь 26'!$C$2:C1005, H5, 'Январь 26'!$D$2:D1005, 'Служебный лист 2'!$C$3)</f>
        <v>0</v>
      </c>
      <c r="L5" s="129">
        <f>COUNTIFS('Январь 26'!$C$2:C1005, H5, 'Январь 26'!$D$2:D1005, 'Служебный лист 2'!$C$4)</f>
        <v>0</v>
      </c>
    </row>
    <row r="6" spans="1:32">
      <c r="A6" s="129" t="s">
        <v>531</v>
      </c>
      <c r="B6" s="130">
        <f>COUNTIF('Январь 26'!$B$2:B1005, A6)</f>
        <v>0</v>
      </c>
      <c r="C6" s="129">
        <f t="shared" si="0"/>
        <v>0</v>
      </c>
      <c r="D6" s="129">
        <f>COUNTIFS('Январь 26'!$B$2:B1005, A6, 'Январь 26'!$D$2:D1005, 'Служебный лист 2'!$C$2)</f>
        <v>0</v>
      </c>
      <c r="E6" s="129">
        <f>COUNTIFS('Январь 26'!$B$2:B1005, A6, 'Январь 26'!$D$2:D1005, 'Служебный лист 2'!$C$3)</f>
        <v>0</v>
      </c>
      <c r="F6" s="129">
        <f>COUNTIFS('Январь 26'!$B$2:B1005, A6, 'Январь 26'!$D$2:D1005, 'Служебный лист 2'!$C$4)</f>
        <v>0</v>
      </c>
      <c r="H6" s="129" t="s">
        <v>102</v>
      </c>
      <c r="I6" s="129">
        <f>COUNTIF('Январь 26'!$C$2:C1005, H6)</f>
        <v>1</v>
      </c>
      <c r="J6" s="129">
        <f>COUNTIFS('Январь 26'!$C$2:C1005, H6, 'Январь 26'!$D$2:D1005, 'Служебный лист 2'!$C$2)</f>
        <v>1</v>
      </c>
      <c r="K6" s="129">
        <f>COUNTIFS('Январь 26'!$C$2:C1005, H6, 'Январь 26'!$D$2:D1005, 'Служебный лист 2'!$C$3)</f>
        <v>0</v>
      </c>
      <c r="L6" s="129">
        <f>COUNTIFS('Январь 26'!$C$2:C1005, H6, 'Январь 26'!$D$2:D1005, 'Служебный лист 2'!$C$4)</f>
        <v>0</v>
      </c>
    </row>
    <row r="7" spans="1:32">
      <c r="A7" s="129" t="s">
        <v>632</v>
      </c>
      <c r="B7" s="130">
        <f>COUNTIF('Январь 26'!$B$2:B1005, A7)</f>
        <v>0</v>
      </c>
      <c r="C7" s="129">
        <f t="shared" si="0"/>
        <v>0</v>
      </c>
      <c r="D7" s="129">
        <f>COUNTIFS('Январь 26'!$B$2:B1005, A7, 'Январь 26'!$D$2:D1005, 'Служебный лист 2'!$C$2)</f>
        <v>0</v>
      </c>
      <c r="E7" s="129">
        <f>COUNTIFS('Январь 26'!$B$2:B1005, A7, 'Январь 26'!$D$2:D1005, 'Служебный лист 2'!$C$3)</f>
        <v>0</v>
      </c>
      <c r="F7" s="129">
        <f>COUNTIFS('Январь 26'!$B$2:B1005, A7, 'Январь 26'!$D$2:D1005, 'Служебный лист 2'!$C$4)</f>
        <v>0</v>
      </c>
      <c r="H7" s="129" t="s">
        <v>638</v>
      </c>
      <c r="I7" s="129">
        <f>COUNTIF('Январь 26'!$C$2:C1005, H7)</f>
        <v>0</v>
      </c>
      <c r="J7" s="129">
        <f>COUNTIFS('Январь 26'!$C$2:C1005, H7, 'Январь 26'!$D$2:D1005, 'Служебный лист 2'!$C$2)</f>
        <v>0</v>
      </c>
      <c r="K7" s="129">
        <f>COUNTIFS('Январь 26'!$C$2:C1005, H7, 'Январь 26'!$D$2:D1005, 'Служебный лист 2'!$C$3)</f>
        <v>0</v>
      </c>
      <c r="L7" s="129">
        <f>COUNTIFS('Январь 26'!$C$2:C1005, H7, 'Январь 26'!$D$2:D1005, 'Служебный лист 2'!$C$4)</f>
        <v>0</v>
      </c>
    </row>
    <row r="8" spans="1:32">
      <c r="A8" s="129" t="s">
        <v>783</v>
      </c>
      <c r="B8" s="130">
        <f>COUNTIF('Январь 26'!$B$2:B1005, A8)</f>
        <v>0</v>
      </c>
      <c r="C8" s="129">
        <f t="shared" si="0"/>
        <v>0</v>
      </c>
      <c r="D8" s="129">
        <f>COUNTIFS('Январь 26'!$B$2:B1005, A8, 'Январь 26'!$D$2:D1005, 'Служебный лист 2'!$C$2)</f>
        <v>0</v>
      </c>
      <c r="E8" s="129">
        <f>COUNTIFS('Январь 26'!$B$2:B1005, A8, 'Январь 26'!$D$2:D1005, 'Служебный лист 2'!$C$3)</f>
        <v>0</v>
      </c>
      <c r="F8" s="129">
        <f>COUNTIFS('Январь 26'!$B$2:B1005, A8, 'Январь 26'!$D$2:D1005, 'Служебный лист 2'!$C$4)</f>
        <v>0</v>
      </c>
      <c r="H8" s="129" t="s">
        <v>1112</v>
      </c>
      <c r="I8" s="129">
        <f>COUNTIF('Январь 26'!$C$2:C1005, H8)</f>
        <v>0</v>
      </c>
      <c r="J8" s="129">
        <f>COUNTIFS('Январь 26'!$C$2:C1005, H8, 'Январь 26'!$D$2:D1005, 'Служебный лист 2'!$C$2)</f>
        <v>0</v>
      </c>
      <c r="K8" s="129">
        <f>COUNTIFS('Январь 26'!$C$2:C1005, H8, 'Январь 26'!$D$2:D1005, 'Служебный лист 2'!$C$3)</f>
        <v>0</v>
      </c>
      <c r="L8" s="129">
        <f>COUNTIFS('Январь 26'!$C$2:C1005, H8, 'Январь 26'!$D$2:D1005, 'Служебный лист 2'!$C$4)</f>
        <v>0</v>
      </c>
    </row>
    <row r="9" spans="1:32">
      <c r="A9" s="129" t="s">
        <v>51</v>
      </c>
      <c r="B9" s="130">
        <f>COUNTIF('Январь 26'!$B$2:B1005, A9)</f>
        <v>31</v>
      </c>
      <c r="C9" s="129">
        <f t="shared" si="0"/>
        <v>0</v>
      </c>
      <c r="D9" s="129">
        <f>COUNTIFS('Январь 26'!$B$2:B1005, A9, 'Январь 26'!$D$2:D1005, 'Служебный лист 2'!$C$2)</f>
        <v>7</v>
      </c>
      <c r="E9" s="129">
        <f>COUNTIFS('Январь 26'!$B$2:B1005, A9, 'Январь 26'!$D$2:D1005, 'Служебный лист 2'!$C$3)</f>
        <v>1</v>
      </c>
      <c r="F9" s="129">
        <f>COUNTIFS('Январь 26'!$B$2:B1005, A9, 'Январь 26'!$D$2:D1005, 'Служебный лист 2'!$C$4)</f>
        <v>0</v>
      </c>
      <c r="H9" s="129" t="s">
        <v>399</v>
      </c>
      <c r="I9" s="129">
        <f>COUNTIF('Январь 26'!$C$2:C1005, H9)</f>
        <v>0</v>
      </c>
      <c r="J9" s="129">
        <f>COUNTIFS('Январь 26'!$C$2:C1005, H9, 'Январь 26'!$D$2:D1005, 'Служебный лист 2'!$C$2)</f>
        <v>0</v>
      </c>
      <c r="K9" s="129">
        <f>COUNTIFS('Январь 26'!$C$2:C1005, H9, 'Январь 26'!$D$2:D1005, 'Служебный лист 2'!$C$3)</f>
        <v>0</v>
      </c>
      <c r="L9" s="129">
        <f>COUNTIFS('Январь 26'!$C$2:C1005, H9, 'Январь 26'!$D$2:D1005, 'Служебный лист 2'!$C$4)</f>
        <v>0</v>
      </c>
    </row>
    <row r="10" spans="1:32">
      <c r="A10" s="129" t="s">
        <v>16</v>
      </c>
      <c r="B10" s="130">
        <f>COUNTIF('Январь 26'!$B$2:B1005, A10)</f>
        <v>207</v>
      </c>
      <c r="C10" s="129">
        <f t="shared" si="0"/>
        <v>0</v>
      </c>
      <c r="D10" s="129">
        <f>COUNTIFS('Январь 26'!$B$2:B1005, A10, 'Январь 26'!$D$2:D1005, 'Служебный лист 2'!$C$2)</f>
        <v>63</v>
      </c>
      <c r="E10" s="129">
        <f>COUNTIFS('Январь 26'!$B$2:B1005, A10, 'Январь 26'!$D$2:D1005, 'Служебный лист 2'!$C$3)</f>
        <v>2</v>
      </c>
      <c r="F10" s="129">
        <f>COUNTIFS('Январь 26'!$B$2:B1005, A10, 'Январь 26'!$D$2:D1005, 'Служебный лист 2'!$C$4)</f>
        <v>2</v>
      </c>
      <c r="H10" s="129" t="s">
        <v>41</v>
      </c>
      <c r="I10" s="129">
        <f>COUNTIF('Январь 26'!$C$2:C1005, H10)</f>
        <v>12</v>
      </c>
      <c r="J10" s="129">
        <f>COUNTIFS('Январь 26'!$C$2:C1005, H10, 'Январь 26'!$D$2:D1005, 'Служебный лист 2'!$C$2)</f>
        <v>10</v>
      </c>
      <c r="K10" s="129">
        <f>COUNTIFS('Январь 26'!$C$2:C1005, H10, 'Январь 26'!$D$2:D1005, 'Служебный лист 2'!$C$3)</f>
        <v>2</v>
      </c>
      <c r="L10" s="129">
        <f>COUNTIFS('Январь 26'!$C$2:C1005, H10, 'Январь 26'!$D$2:D1005, 'Служебный лист 2'!$C$4)</f>
        <v>0</v>
      </c>
    </row>
    <row r="11" spans="1:32">
      <c r="A11" s="129" t="s">
        <v>640</v>
      </c>
      <c r="B11" s="130">
        <f>COUNTIF('Январь 26'!$B$2:B1005, A11)</f>
        <v>0</v>
      </c>
      <c r="C11" s="129">
        <f t="shared" si="0"/>
        <v>0</v>
      </c>
      <c r="D11" s="129">
        <f>COUNTIFS('Январь 26'!$B$2:B1005, A11, 'Январь 26'!$D$2:D1005, 'Служебный лист 2'!$C$2)</f>
        <v>0</v>
      </c>
      <c r="E11" s="129">
        <f>COUNTIFS('Январь 26'!$B$2:B1005, A11, 'Январь 26'!$D$2:D1005, 'Служебный лист 2'!$C$3)</f>
        <v>0</v>
      </c>
      <c r="F11" s="129">
        <f>COUNTIFS('Январь 26'!$B$2:B1005, A11, 'Январь 26'!$D$2:D1005, 'Служебный лист 2'!$C$4)</f>
        <v>0</v>
      </c>
      <c r="H11" s="129" t="s">
        <v>355</v>
      </c>
      <c r="I11" s="129">
        <f>COUNTIF('Январь 26'!$C$2:C1005, H11)</f>
        <v>0</v>
      </c>
      <c r="J11" s="129">
        <f>COUNTIFS('Январь 26'!$C$2:C1005, H11, 'Январь 26'!$D$2:D1005, 'Служебный лист 2'!$C$2)</f>
        <v>0</v>
      </c>
      <c r="K11" s="129">
        <f>COUNTIFS('Январь 26'!$C$2:C1005, H11, 'Январь 26'!$D$2:D1005, 'Служебный лист 2'!$C$3)</f>
        <v>0</v>
      </c>
      <c r="L11" s="129">
        <f>COUNTIFS('Январь 26'!$C$2:C1005, H11, 'Январь 26'!$D$2:D1005, 'Служебный лист 2'!$C$4)</f>
        <v>0</v>
      </c>
    </row>
    <row r="12" spans="1:32">
      <c r="A12" s="131" t="s">
        <v>1113</v>
      </c>
      <c r="B12" s="1">
        <f t="shared" ref="B12:F12" si="1">SUM(B3:B11)</f>
        <v>434</v>
      </c>
      <c r="C12" s="1">
        <f t="shared" si="1"/>
        <v>0</v>
      </c>
      <c r="D12" s="1">
        <f t="shared" si="1"/>
        <v>90</v>
      </c>
      <c r="E12" s="1">
        <f t="shared" si="1"/>
        <v>4</v>
      </c>
      <c r="F12" s="1">
        <f t="shared" si="1"/>
        <v>2</v>
      </c>
      <c r="H12" s="129" t="s">
        <v>154</v>
      </c>
      <c r="I12" s="129">
        <f>COUNTIF('Январь 26'!$C$2:C1005, H12)</f>
        <v>3</v>
      </c>
      <c r="J12" s="129">
        <f>COUNTIFS('Январь 26'!$C$2:C1005, H12, 'Январь 26'!$D$2:D1005, 'Служебный лист 2'!$C$2)</f>
        <v>2</v>
      </c>
      <c r="K12" s="129">
        <f>COUNTIFS('Январь 26'!$C$2:C1005, H12, 'Январь 26'!$D$2:D1005, 'Служебный лист 2'!$C$3)</f>
        <v>1</v>
      </c>
      <c r="L12" s="129">
        <f>COUNTIFS('Январь 26'!$C$2:C1005, H12, 'Январь 26'!$D$2:D1005, 'Служебный лист 2'!$C$4)</f>
        <v>0</v>
      </c>
    </row>
    <row r="13" spans="1:32">
      <c r="H13" s="129" t="s">
        <v>1114</v>
      </c>
      <c r="I13" s="129">
        <f>COUNTIF('Январь 26'!$C$2:C1005, H13)</f>
        <v>0</v>
      </c>
      <c r="J13" s="129">
        <f>COUNTIFS('Январь 26'!$C$2:C1005, H13, 'Январь 26'!$D$2:D1005, 'Служебный лист 2'!$C$2)</f>
        <v>0</v>
      </c>
      <c r="K13" s="129">
        <f>COUNTIFS('Январь 26'!$C$2:C1005, H13, 'Январь 26'!$D$2:D1005, 'Служебный лист 2'!$C$3)</f>
        <v>0</v>
      </c>
      <c r="L13" s="129">
        <f>COUNTIFS('Январь 26'!$C$2:C1005, H13, 'Январь 26'!$D$2:D1005, 'Служебный лист 2'!$C$4)</f>
        <v>0</v>
      </c>
    </row>
    <row r="14" spans="1:32">
      <c r="H14" s="129" t="s">
        <v>224</v>
      </c>
      <c r="I14" s="129">
        <f>COUNTIF('Январь 26'!$C$2:C1005, H14)</f>
        <v>1</v>
      </c>
      <c r="J14" s="129">
        <f>COUNTIFS('Январь 26'!$C$2:C1005, H14, 'Январь 26'!$D$2:D1005, 'Служебный лист 2'!$C$2)</f>
        <v>1</v>
      </c>
      <c r="K14" s="129">
        <f>COUNTIFS('Январь 26'!$C$2:C1005, H14, 'Январь 26'!$D$2:D1005, 'Служебный лист 2'!$C$3)</f>
        <v>0</v>
      </c>
      <c r="L14" s="129">
        <f>COUNTIFS('Январь 26'!$C$2:C1005, H14, 'Январь 26'!$D$2:D1005, 'Служебный лист 2'!$C$4)</f>
        <v>0</v>
      </c>
    </row>
    <row r="15" spans="1:32">
      <c r="H15" s="129" t="s">
        <v>1115</v>
      </c>
      <c r="I15" s="129">
        <f>COUNTIF('Январь 26'!$C$2:C1005, H15)</f>
        <v>0</v>
      </c>
      <c r="J15" s="129">
        <f>COUNTIFS('Январь 26'!$C$2:C1005, H15, 'Январь 26'!$D$2:D1005, 'Служебный лист 2'!$C$2)</f>
        <v>0</v>
      </c>
      <c r="K15" s="129">
        <f>COUNTIFS('Январь 26'!$C$2:C1005, H15, 'Январь 26'!$D$2:D1005, 'Служебный лист 2'!$C$3)</f>
        <v>0</v>
      </c>
      <c r="L15" s="129">
        <f>COUNTIFS('Январь 26'!$C$2:C1005, H15, 'Январь 26'!$D$2:D1005, 'Служебный лист 2'!$C$4)</f>
        <v>0</v>
      </c>
    </row>
    <row r="16" spans="1:32">
      <c r="H16" s="129" t="s">
        <v>1116</v>
      </c>
      <c r="I16" s="129">
        <f>COUNTIF('Январь 26'!$C$2:C1005, H16)</f>
        <v>0</v>
      </c>
      <c r="J16" s="129">
        <f>COUNTIFS('Январь 26'!$C$2:C1005, H16, 'Январь 26'!$D$2:D1005, 'Служебный лист 2'!$C$2)</f>
        <v>0</v>
      </c>
      <c r="K16" s="129">
        <f>COUNTIFS('Январь 26'!$C$2:C1005, H16, 'Январь 26'!$D$2:D1005, 'Служебный лист 2'!$C$3)</f>
        <v>0</v>
      </c>
      <c r="L16" s="129">
        <f>COUNTIFS('Январь 26'!$C$2:C1005, H16, 'Январь 26'!$D$2:D1005, 'Служебный лист 2'!$C$4)</f>
        <v>0</v>
      </c>
    </row>
    <row r="17" spans="1:12">
      <c r="H17" s="129" t="s">
        <v>1117</v>
      </c>
      <c r="I17" s="129">
        <f>COUNTIF('Январь 26'!$C$2:C1005, H17)</f>
        <v>0</v>
      </c>
      <c r="J17" s="129">
        <f>COUNTIFS('Январь 26'!$C$2:C1005, H17, 'Январь 26'!$D$2:D1005, 'Служебный лист 2'!$C$2)</f>
        <v>0</v>
      </c>
      <c r="K17" s="129">
        <f>COUNTIFS('Январь 26'!$C$2:C1005, H17, 'Январь 26'!$D$2:D1005, 'Служебный лист 2'!$C$3)</f>
        <v>0</v>
      </c>
      <c r="L17" s="129">
        <f>COUNTIFS('Январь 26'!$C$2:C1005, H17, 'Январь 26'!$D$2:D1005, 'Служебный лист 2'!$C$4)</f>
        <v>0</v>
      </c>
    </row>
    <row r="18" spans="1:12">
      <c r="A18" s="129">
        <f>'Служебный лист'!A13:A1005</f>
        <v>0</v>
      </c>
      <c r="H18" s="129" t="s">
        <v>928</v>
      </c>
      <c r="I18" s="129">
        <f>COUNTIF('Январь 26'!$C$2:C1005, H18)</f>
        <v>0</v>
      </c>
      <c r="J18" s="129">
        <f>COUNTIFS('Январь 26'!$C$2:C1005, H18, 'Январь 26'!$D$2:D1005, 'Служебный лист 2'!$C$2)</f>
        <v>0</v>
      </c>
      <c r="K18" s="129">
        <f>COUNTIFS('Январь 26'!$C$2:C1005, H18, 'Январь 26'!$D$2:D1005, 'Служебный лист 2'!$C$3)</f>
        <v>0</v>
      </c>
      <c r="L18" s="129">
        <f>COUNTIFS('Январь 26'!$C$2:C1005, H18, 'Январь 26'!$D$2:D1005, 'Служебный лист 2'!$C$4)</f>
        <v>0</v>
      </c>
    </row>
    <row r="19" spans="1:12">
      <c r="A19" s="129">
        <f>'Служебный лист'!A14:A1005</f>
        <v>0</v>
      </c>
      <c r="H19" s="129" t="s">
        <v>18</v>
      </c>
      <c r="I19" s="129">
        <f>COUNTIF('Январь 26'!$C$2:C1005, H19)</f>
        <v>49</v>
      </c>
      <c r="J19" s="129">
        <f>COUNTIFS('Январь 26'!$C$2:C1005, H19, 'Январь 26'!$D$2:D1005, 'Служебный лист 2'!$C$2)</f>
        <v>49</v>
      </c>
      <c r="K19" s="129">
        <f>COUNTIFS('Январь 26'!$C$2:C1005, H19, 'Январь 26'!$D$2:D1005, 'Служебный лист 2'!$C$3)</f>
        <v>0</v>
      </c>
      <c r="L19" s="129">
        <f>COUNTIFS('Январь 26'!$C$2:C1005, H19, 'Январь 26'!$D$2:D1005, 'Служебный лист 2'!$C$4)</f>
        <v>0</v>
      </c>
    </row>
    <row r="20" spans="1:12">
      <c r="C20" s="132" t="s">
        <v>1105</v>
      </c>
      <c r="D20" s="129">
        <f>D12</f>
        <v>90</v>
      </c>
      <c r="H20" s="129" t="s">
        <v>54</v>
      </c>
      <c r="I20" s="129">
        <f>COUNTIF('Январь 26'!$C$2:C1005, H20)</f>
        <v>9</v>
      </c>
      <c r="J20" s="129">
        <f>COUNTIFS('Январь 26'!$C$2:C1005, H20, 'Январь 26'!$D$2:D1005, 'Служебный лист 2'!$C$2)</f>
        <v>9</v>
      </c>
      <c r="K20" s="129">
        <f>COUNTIFS('Январь 26'!$C$2:C1005, H20, 'Январь 26'!$D$2:D1005, 'Служебный лист 2'!$C$3)</f>
        <v>0</v>
      </c>
      <c r="L20" s="129">
        <f>COUNTIFS('Январь 26'!$C$2:C1005, H20, 'Январь 26'!$D$2:D1005, 'Служебный лист 2'!$C$4)</f>
        <v>0</v>
      </c>
    </row>
    <row r="21" spans="1:12">
      <c r="A21" s="129">
        <f>'Служебный лист'!A15:A1005</f>
        <v>0</v>
      </c>
      <c r="C21" s="132" t="s">
        <v>1106</v>
      </c>
      <c r="D21" s="129">
        <f>E12</f>
        <v>4</v>
      </c>
      <c r="H21" s="8" t="s">
        <v>308</v>
      </c>
      <c r="I21" s="129">
        <f>COUNTIF('Январь 26'!$C$2:C1005, H21)</f>
        <v>1</v>
      </c>
      <c r="J21" s="129">
        <f>COUNTIFS('Январь 26'!$C$2:C1005, H21, 'Январь 26'!$D$2:D1005, 'Служебный лист 2'!$C$2)</f>
        <v>1</v>
      </c>
      <c r="K21" s="129">
        <f>COUNTIFS('Январь 26'!$C$2:C1005, H21, 'Январь 26'!$D$2:D1005, 'Служебный лист 2'!$C$3)</f>
        <v>0</v>
      </c>
      <c r="L21" s="129">
        <f>COUNTIFS('Январь 26'!$C$2:C1005, H21, 'Январь 26'!$D$2:D1005, 'Служебный лист 2'!$C$4)</f>
        <v>0</v>
      </c>
    </row>
    <row r="22" spans="1:12">
      <c r="C22" s="132" t="s">
        <v>1107</v>
      </c>
      <c r="D22" s="129">
        <f>F12</f>
        <v>2</v>
      </c>
      <c r="H22" s="8" t="s">
        <v>68</v>
      </c>
      <c r="I22" s="129">
        <f>COUNTIF('Январь 26'!$C$2:C1005, H22)</f>
        <v>8</v>
      </c>
      <c r="J22" s="129">
        <f>COUNTIFS('Январь 26'!$C$2:C1005, H22, 'Январь 26'!$D$2:D1005, 'Служебный лист 2'!$C$2)</f>
        <v>7</v>
      </c>
      <c r="K22" s="129">
        <f>COUNTIFS('Январь 26'!$C$2:C1005, H22, 'Январь 26'!$D$2:D1005, 'Служебный лист 2'!$C$3)</f>
        <v>1</v>
      </c>
      <c r="L22" s="129">
        <f>COUNTIFS('Январь 26'!$C$2:C1005, H22, 'Январь 26'!$D$2:D1005, 'Служебный лист 2'!$C$4)</f>
        <v>0</v>
      </c>
    </row>
    <row r="23" spans="1:12">
      <c r="C23" s="132"/>
      <c r="H23" s="131" t="s">
        <v>1113</v>
      </c>
      <c r="I23" s="129">
        <f t="shared" ref="I23:K23" si="2">SUM(I3:I22)</f>
        <v>96</v>
      </c>
      <c r="J23" s="129">
        <f t="shared" si="2"/>
        <v>90</v>
      </c>
      <c r="K23" s="129">
        <f t="shared" si="2"/>
        <v>4</v>
      </c>
      <c r="L23" s="129">
        <f>SUM(L2:L22)</f>
        <v>2</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43" priority="1" operator="greaterThanOrEqual">
      <formula>1</formula>
    </cfRule>
  </conditionalFormatting>
  <conditionalFormatting sqref="F3:F17">
    <cfRule type="cellIs" dxfId="42" priority="2" operator="greaterThanOrEqual">
      <formula>1</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COUNTIF('Декабрь 25'!$B$2:B1005, A3)</f>
        <v>212</v>
      </c>
      <c r="C3" s="129">
        <f t="shared" ref="C3:C11" si="0">SUM(B49:AE49)</f>
        <v>0</v>
      </c>
      <c r="D3" s="129">
        <f>COUNTIFS('Декабрь 25'!$B$2:B1005, A3, 'Декабрь 25'!$D$2:D1005, 'Служебный лист 2'!$C$2)</f>
        <v>29</v>
      </c>
      <c r="E3" s="129">
        <f>COUNTIFS('Декабрь 25'!$B$2:B1005, A3, 'Декабрь 25'!$D$2:D1005, 'Служебный лист 2'!$C$3)</f>
        <v>0</v>
      </c>
      <c r="F3" s="129">
        <f>COUNTIFS('Декабрь 25'!$B$2:B1005, A3, 'Декабрь 25'!$D$2:D1005, 'Служебный лист 2'!$C$4)</f>
        <v>0</v>
      </c>
      <c r="H3" s="129" t="s">
        <v>75</v>
      </c>
      <c r="I3" s="129">
        <f>COUNTIF('Декабрь 25'!$C$2:C1005, H3)</f>
        <v>5</v>
      </c>
      <c r="J3" s="129">
        <f>COUNTIFS('Декабрь 25'!$C$2:C1005, H3, 'Декабрь 25'!$D$2:D1005, 'Служебный лист 2'!$C$2)</f>
        <v>5</v>
      </c>
      <c r="K3" s="129">
        <f>COUNTIFS('Декабрь 25'!$C$2:C1005, H3, 'Декабрь 25'!$D$2:D1005, 'Служебный лист 2'!$C$3)</f>
        <v>0</v>
      </c>
      <c r="L3" s="129">
        <f>COUNTIFS('Декабрь 25'!$C$2:C1005, H3, 'Декабрь 25'!$D$2:D1005, 'Служебный лист 2'!$C$4)</f>
        <v>0</v>
      </c>
    </row>
    <row r="4" spans="1:32">
      <c r="A4" s="129" t="s">
        <v>522</v>
      </c>
      <c r="B4" s="130">
        <f>COUNTIF('Декабрь 25'!$B$2:B1005, A4)</f>
        <v>0</v>
      </c>
      <c r="C4" s="129">
        <f t="shared" si="0"/>
        <v>0</v>
      </c>
      <c r="D4" s="129">
        <f>COUNTIFS('Декабрь 25'!$B$2:B1005, A4, 'Декабрь 25'!$D$2:D1005, 'Служебный лист 2'!$C$2)</f>
        <v>0</v>
      </c>
      <c r="E4" s="129">
        <f>COUNTIFS('Декабрь 25'!$B$2:B1005, A4, 'Декабрь 25'!$D$2:D1005, 'Служебный лист 2'!$C$3)</f>
        <v>0</v>
      </c>
      <c r="F4" s="129">
        <f>COUNTIFS('Декабрь 25'!$B$2:B1005, A4, 'Декабрь 25'!$D$2:D1005, 'Служебный лист 2'!$C$4)</f>
        <v>0</v>
      </c>
      <c r="H4" s="129" t="s">
        <v>44</v>
      </c>
      <c r="I4" s="129">
        <f>COUNTIF('Декабрь 25'!$C$2:C1005, H4)</f>
        <v>9</v>
      </c>
      <c r="J4" s="129">
        <f>COUNTIFS('Декабрь 25'!$C$2:C1005, H4, 'Декабрь 25'!$D$2:D1005, 'Служебный лист 2'!$C$2)</f>
        <v>9</v>
      </c>
      <c r="K4" s="129">
        <f>COUNTIFS('Декабрь 25'!$C$2:C1005, H4, 'Декабрь 25'!$D$2:D1005, 'Служебный лист 2'!$C$3)</f>
        <v>0</v>
      </c>
      <c r="L4" s="129">
        <f>COUNTIFS('Декабрь 25'!$C$2:C1005, H4, 'Декабрь 25'!$D$2:D1005, 'Служебный лист 2'!$C$4)</f>
        <v>0</v>
      </c>
    </row>
    <row r="5" spans="1:32">
      <c r="A5" s="129" t="s">
        <v>343</v>
      </c>
      <c r="B5" s="130">
        <f>COUNTIF('Декабрь 25'!$B$2:B1005, A5)</f>
        <v>8</v>
      </c>
      <c r="C5" s="129">
        <f t="shared" si="0"/>
        <v>0</v>
      </c>
      <c r="D5" s="129">
        <f>COUNTIFS('Декабрь 25'!$B$2:B1005, A5, 'Декабрь 25'!$D$2:D1005, 'Служебный лист 2'!$C$2)</f>
        <v>3</v>
      </c>
      <c r="E5" s="129">
        <f>COUNTIFS('Декабрь 25'!$B$2:B1005, A5, 'Декабрь 25'!$D$2:D1005, 'Служебный лист 2'!$C$3)</f>
        <v>0</v>
      </c>
      <c r="F5" s="129">
        <f>COUNTIFS('Декабрь 25'!$B$2:B1005, A5, 'Декабрь 25'!$D$2:D1005, 'Служебный лист 2'!$C$4)</f>
        <v>0</v>
      </c>
      <c r="H5" s="129" t="s">
        <v>541</v>
      </c>
      <c r="I5" s="129">
        <f>COUNTIF('Декабрь 25'!$C$2:C1005, H5)</f>
        <v>0</v>
      </c>
      <c r="J5" s="129">
        <f>COUNTIFS('Декабрь 25'!$C$2:C1005, H5, 'Декабрь 25'!$D$2:D1005, 'Служебный лист 2'!$C$2)</f>
        <v>0</v>
      </c>
      <c r="K5" s="129">
        <f>COUNTIFS('Декабрь 25'!$C$2:C1005, H5, 'Декабрь 25'!$D$2:D1005, 'Служебный лист 2'!$C$3)</f>
        <v>0</v>
      </c>
      <c r="L5" s="129">
        <f>COUNTIFS('Декабрь 25'!$C$2:C1005, H5, 'Декабрь 25'!$D$2:D1005, 'Служебный лист 2'!$C$4)</f>
        <v>0</v>
      </c>
    </row>
    <row r="6" spans="1:32">
      <c r="A6" s="129" t="s">
        <v>531</v>
      </c>
      <c r="B6" s="130">
        <f>COUNTIF('Декабрь 25'!$B$2:B1005, A6)</f>
        <v>0</v>
      </c>
      <c r="C6" s="129">
        <f t="shared" si="0"/>
        <v>0</v>
      </c>
      <c r="D6" s="129">
        <f>COUNTIFS('Декабрь 25'!$B$2:B1005, A6, 'Декабрь 25'!$D$2:D1005, 'Служебный лист 2'!$C$2)</f>
        <v>0</v>
      </c>
      <c r="E6" s="129">
        <f>COUNTIFS('Декабрь 25'!$B$2:B1005, A6, 'Декабрь 25'!$D$2:D1005, 'Служебный лист 2'!$C$3)</f>
        <v>0</v>
      </c>
      <c r="F6" s="129">
        <f>COUNTIFS('Декабрь 25'!$B$2:B1005, A6, 'Декабрь 25'!$D$2:D1005, 'Служебный лист 2'!$C$4)</f>
        <v>0</v>
      </c>
      <c r="H6" s="129" t="s">
        <v>102</v>
      </c>
      <c r="I6" s="129">
        <f>COUNTIF('Декабрь 25'!$C$2:C1005, H6)</f>
        <v>7</v>
      </c>
      <c r="J6" s="129">
        <f>COUNTIFS('Декабрь 25'!$C$2:C1005, H6, 'Декабрь 25'!$D$2:D1005, 'Служебный лист 2'!$C$2)</f>
        <v>7</v>
      </c>
      <c r="K6" s="129">
        <f>COUNTIFS('Декабрь 25'!$C$2:C1005, H6, 'Декабрь 25'!$D$2:D1005, 'Служебный лист 2'!$C$3)</f>
        <v>0</v>
      </c>
      <c r="L6" s="129">
        <f>COUNTIFS('Декабрь 25'!$C$2:C1005, H6, 'Декабрь 25'!$D$2:D1005, 'Служебный лист 2'!$C$4)</f>
        <v>0</v>
      </c>
    </row>
    <row r="7" spans="1:32">
      <c r="A7" s="129" t="s">
        <v>632</v>
      </c>
      <c r="B7" s="130">
        <f>COUNTIF('Декабрь 25'!$B$2:B1005, A7)</f>
        <v>0</v>
      </c>
      <c r="C7" s="129">
        <f t="shared" si="0"/>
        <v>0</v>
      </c>
      <c r="D7" s="129">
        <f>COUNTIFS('Декабрь 25'!$B$2:B1005, A7, 'Декабрь 25'!$D$2:D1005, 'Служебный лист 2'!$C$2)</f>
        <v>0</v>
      </c>
      <c r="E7" s="129">
        <f>COUNTIFS('Декабрь 25'!$B$2:B1005, A7, 'Декабрь 25'!$D$2:D1005, 'Служебный лист 2'!$C$3)</f>
        <v>0</v>
      </c>
      <c r="F7" s="129">
        <f>COUNTIFS('Декабрь 25'!$B$2:B1005, A7, 'Декабрь 25'!$D$2:D1005, 'Служебный лист 2'!$C$4)</f>
        <v>0</v>
      </c>
      <c r="H7" s="129" t="s">
        <v>638</v>
      </c>
      <c r="I7" s="129">
        <f>COUNTIF('Декабрь 25'!$C$2:C1005, H7)</f>
        <v>0</v>
      </c>
      <c r="J7" s="129">
        <f>COUNTIFS('Декабрь 25'!$C$2:C1005, H7, 'Декабрь 25'!$D$2:D1005, 'Служебный лист 2'!$C$2)</f>
        <v>0</v>
      </c>
      <c r="K7" s="129">
        <f>COUNTIFS('Декабрь 25'!$C$2:C1005, H7, 'Декабрь 25'!$D$2:D1005, 'Служебный лист 2'!$C$3)</f>
        <v>0</v>
      </c>
      <c r="L7" s="129">
        <f>COUNTIFS('Декабрь 25'!$C$2:C1005, H7, 'Декабрь 25'!$D$2:D1005, 'Служебный лист 2'!$C$4)</f>
        <v>0</v>
      </c>
    </row>
    <row r="8" spans="1:32">
      <c r="A8" s="129" t="s">
        <v>783</v>
      </c>
      <c r="B8" s="130">
        <f>COUNTIF('Декабрь 25'!$B$2:B1005, A8)</f>
        <v>0</v>
      </c>
      <c r="C8" s="129">
        <f t="shared" si="0"/>
        <v>0</v>
      </c>
      <c r="D8" s="129">
        <f>COUNTIFS('Декабрь 25'!$B$2:B1005, A8, 'Декабрь 25'!$D$2:D1005, 'Служебный лист 2'!$C$2)</f>
        <v>0</v>
      </c>
      <c r="E8" s="129">
        <f>COUNTIFS('Декабрь 25'!$B$2:B1005, A8, 'Декабрь 25'!$D$2:D1005, 'Служебный лист 2'!$C$3)</f>
        <v>0</v>
      </c>
      <c r="F8" s="129">
        <f>COUNTIFS('Декабрь 25'!$B$2:B1005, A8, 'Декабрь 25'!$D$2:D1005, 'Служебный лист 2'!$C$4)</f>
        <v>0</v>
      </c>
      <c r="H8" s="129" t="s">
        <v>1112</v>
      </c>
      <c r="I8" s="129">
        <f>COUNTIF('Декабрь 25'!$C$2:C1005, H8)</f>
        <v>0</v>
      </c>
      <c r="J8" s="129">
        <f>COUNTIFS('Декабрь 25'!$C$2:C1005, H8, 'Декабрь 25'!$D$2:D1005, 'Служебный лист 2'!$C$2)</f>
        <v>0</v>
      </c>
      <c r="K8" s="129">
        <f>COUNTIFS('Декабрь 25'!$C$2:C1005, H8, 'Декабрь 25'!$D$2:D1005, 'Служебный лист 2'!$C$3)</f>
        <v>0</v>
      </c>
      <c r="L8" s="129">
        <f>COUNTIFS('Декабрь 25'!$C$2:C1005, H8, 'Декабрь 25'!$D$2:D1005, 'Служебный лист 2'!$C$4)</f>
        <v>0</v>
      </c>
    </row>
    <row r="9" spans="1:32">
      <c r="A9" s="129" t="s">
        <v>51</v>
      </c>
      <c r="B9" s="130">
        <f>COUNTIF('Декабрь 25'!$B$2:B1005, A9)</f>
        <v>66</v>
      </c>
      <c r="C9" s="129">
        <f t="shared" si="0"/>
        <v>0</v>
      </c>
      <c r="D9" s="129">
        <f>COUNTIFS('Декабрь 25'!$B$2:B1005, A9, 'Декабрь 25'!$D$2:D1005, 'Служебный лист 2'!$C$2)</f>
        <v>28</v>
      </c>
      <c r="E9" s="129">
        <f>COUNTIFS('Декабрь 25'!$B$2:B1005, A9, 'Декабрь 25'!$D$2:D1005, 'Служебный лист 2'!$C$3)</f>
        <v>0</v>
      </c>
      <c r="F9" s="129">
        <f>COUNTIFS('Декабрь 25'!$B$2:B1005, A9, 'Декабрь 25'!$D$2:D1005, 'Служебный лист 2'!$C$4)</f>
        <v>0</v>
      </c>
      <c r="H9" s="129" t="s">
        <v>399</v>
      </c>
      <c r="I9" s="129">
        <f>COUNTIF('Декабрь 25'!$C$2:C1005, H9)</f>
        <v>1</v>
      </c>
      <c r="J9" s="129">
        <f>COUNTIFS('Декабрь 25'!$C$2:C1005, H9, 'Декабрь 25'!$D$2:D1005, 'Служебный лист 2'!$C$2)</f>
        <v>1</v>
      </c>
      <c r="K9" s="129">
        <f>COUNTIFS('Декабрь 25'!$C$2:C1005, H9, 'Декабрь 25'!$D$2:D1005, 'Служебный лист 2'!$C$3)</f>
        <v>0</v>
      </c>
      <c r="L9" s="129">
        <f>COUNTIFS('Декабрь 25'!$C$2:C1005, H9, 'Декабрь 25'!$D$2:D1005, 'Служебный лист 2'!$C$4)</f>
        <v>0</v>
      </c>
    </row>
    <row r="10" spans="1:32">
      <c r="A10" s="129" t="s">
        <v>16</v>
      </c>
      <c r="B10" s="130">
        <f>COUNTIF('Декабрь 25'!$B$2:B1005, A10)</f>
        <v>148</v>
      </c>
      <c r="C10" s="129">
        <f t="shared" si="0"/>
        <v>0</v>
      </c>
      <c r="D10" s="129">
        <f>COUNTIFS('Декабрь 25'!$B$2:B1005, A10, 'Декабрь 25'!$D$2:D1005, 'Служебный лист 2'!$C$2)</f>
        <v>43</v>
      </c>
      <c r="E10" s="129">
        <f>COUNTIFS('Декабрь 25'!$B$2:B1005, A10, 'Декабрь 25'!$D$2:D1005, 'Служебный лист 2'!$C$3)</f>
        <v>0</v>
      </c>
      <c r="F10" s="129">
        <f>COUNTIFS('Декабрь 25'!$B$2:B1005, A10, 'Декабрь 25'!$D$2:D1005, 'Служебный лист 2'!$C$4)</f>
        <v>0</v>
      </c>
      <c r="H10" s="129" t="s">
        <v>41</v>
      </c>
      <c r="I10" s="129">
        <f>COUNTIF('Декабрь 25'!$C$2:C1005, H10)</f>
        <v>7</v>
      </c>
      <c r="J10" s="129">
        <f>COUNTIFS('Декабрь 25'!$C$2:C1005, H10, 'Декабрь 25'!$D$2:D1005, 'Служебный лист 2'!$C$2)</f>
        <v>7</v>
      </c>
      <c r="K10" s="129">
        <f>COUNTIFS('Декабрь 25'!$C$2:C1005, H10, 'Декабрь 25'!$D$2:D1005, 'Служебный лист 2'!$C$3)</f>
        <v>0</v>
      </c>
      <c r="L10" s="129">
        <f>COUNTIFS('Декабрь 25'!$C$2:C1005, H10, 'Декабрь 25'!$D$2:D1005, 'Служебный лист 2'!$C$4)</f>
        <v>0</v>
      </c>
    </row>
    <row r="11" spans="1:32">
      <c r="A11" s="129" t="s">
        <v>640</v>
      </c>
      <c r="B11" s="130">
        <f>COUNTIF('Декабрь 25'!$B$2:B1005, A11)</f>
        <v>0</v>
      </c>
      <c r="C11" s="129">
        <f t="shared" si="0"/>
        <v>0</v>
      </c>
      <c r="D11" s="129">
        <f>COUNTIFS('Декабрь 25'!$B$2:B1005, A11, 'Декабрь 25'!$D$2:D1005, 'Служебный лист 2'!$C$2)</f>
        <v>0</v>
      </c>
      <c r="E11" s="129">
        <f>COUNTIFS('Декабрь 25'!$B$2:B1005, A11, 'Декабрь 25'!$D$2:D1005, 'Служебный лист 2'!$C$3)</f>
        <v>0</v>
      </c>
      <c r="F11" s="129">
        <f>COUNTIFS('Декабрь 25'!$B$2:B1005, A11, 'Декабрь 25'!$D$2:D1005, 'Служебный лист 2'!$C$4)</f>
        <v>0</v>
      </c>
      <c r="H11" s="129" t="s">
        <v>355</v>
      </c>
      <c r="I11" s="129">
        <f>COUNTIF('Декабрь 25'!$C$2:C1005, H11)</f>
        <v>1</v>
      </c>
      <c r="J11" s="129">
        <f>COUNTIFS('Декабрь 25'!$C$2:C1005, H11, 'Декабрь 25'!$D$2:D1005, 'Служебный лист 2'!$C$2)</f>
        <v>1</v>
      </c>
      <c r="K11" s="129">
        <f>COUNTIFS('Декабрь 25'!$C$2:C1005, H11, 'Декабрь 25'!$D$2:D1005, 'Служебный лист 2'!$C$3)</f>
        <v>0</v>
      </c>
      <c r="L11" s="129">
        <f>COUNTIFS('Декабрь 25'!$C$2:C1005, H11, 'Декабрь 25'!$D$2:D1005, 'Служебный лист 2'!$C$4)</f>
        <v>0</v>
      </c>
    </row>
    <row r="12" spans="1:32">
      <c r="A12" s="131" t="s">
        <v>1113</v>
      </c>
      <c r="B12" s="1">
        <f t="shared" ref="B12:F12" si="1">SUM(B3:B11)</f>
        <v>434</v>
      </c>
      <c r="C12" s="1">
        <f t="shared" si="1"/>
        <v>0</v>
      </c>
      <c r="D12" s="1">
        <f t="shared" si="1"/>
        <v>103</v>
      </c>
      <c r="E12" s="1">
        <f t="shared" si="1"/>
        <v>0</v>
      </c>
      <c r="F12" s="1">
        <f t="shared" si="1"/>
        <v>0</v>
      </c>
      <c r="H12" s="129" t="s">
        <v>154</v>
      </c>
      <c r="I12" s="129">
        <f>COUNTIF('Декабрь 25'!$C$2:C1005, H12)</f>
        <v>5</v>
      </c>
      <c r="J12" s="129">
        <f>COUNTIFS('Декабрь 25'!$C$2:C1005, H12, 'Декабрь 25'!$D$2:D1005, 'Служебный лист 2'!$C$2)</f>
        <v>5</v>
      </c>
      <c r="K12" s="129">
        <f>COUNTIFS('Декабрь 25'!$C$2:C1005, H12, 'Декабрь 25'!$D$2:D1005, 'Служебный лист 2'!$C$3)</f>
        <v>0</v>
      </c>
      <c r="L12" s="129">
        <f>COUNTIFS('Декабрь 25'!$C$2:C1005, H12, 'Декабрь 25'!$D$2:D1005, 'Служебный лист 2'!$C$4)</f>
        <v>0</v>
      </c>
    </row>
    <row r="13" spans="1:32">
      <c r="H13" s="129" t="s">
        <v>1114</v>
      </c>
      <c r="I13" s="129">
        <f>COUNTIF('Декабрь 25'!$C$2:C1005, H13)</f>
        <v>0</v>
      </c>
      <c r="J13" s="129">
        <f>COUNTIFS('Декабрь 25'!$C$2:C1005, H13, 'Декабрь 25'!$D$2:D1005, 'Служебный лист 2'!$C$2)</f>
        <v>0</v>
      </c>
      <c r="K13" s="129">
        <f>COUNTIFS('Декабрь 25'!$C$2:C1005, H13, 'Декабрь 25'!$D$2:D1005, 'Служебный лист 2'!$C$3)</f>
        <v>0</v>
      </c>
      <c r="L13" s="129">
        <f>COUNTIFS('Декабрь 25'!$C$2:C1005, H13, 'Декабрь 25'!$D$2:D1005, 'Служебный лист 2'!$C$4)</f>
        <v>0</v>
      </c>
    </row>
    <row r="14" spans="1:32">
      <c r="H14" s="129" t="s">
        <v>224</v>
      </c>
      <c r="I14" s="129">
        <f>COUNTIF('Декабрь 25'!$C$2:C1005, H14)</f>
        <v>1</v>
      </c>
      <c r="J14" s="129">
        <f>COUNTIFS('Декабрь 25'!$C$2:C1005, H14, 'Декабрь 25'!$D$2:D1005, 'Служебный лист 2'!$C$2)</f>
        <v>1</v>
      </c>
      <c r="K14" s="129">
        <f>COUNTIFS('Декабрь 25'!$C$2:C1005, H14, 'Декабрь 25'!$D$2:D1005, 'Служебный лист 2'!$C$3)</f>
        <v>0</v>
      </c>
      <c r="L14" s="129">
        <f>COUNTIFS('Декабрь 25'!$C$2:C1005, H14, 'Декабрь 25'!$D$2:D1005, 'Служебный лист 2'!$C$4)</f>
        <v>0</v>
      </c>
    </row>
    <row r="15" spans="1:32">
      <c r="H15" s="129" t="s">
        <v>1115</v>
      </c>
      <c r="I15" s="129">
        <f>COUNTIF('Декабрь 25'!$C$2:C1005, H15)</f>
        <v>0</v>
      </c>
      <c r="J15" s="129">
        <f>COUNTIFS('Декабрь 25'!$C$2:C1005, H15, 'Декабрь 25'!$D$2:D1005, 'Служебный лист 2'!$C$2)</f>
        <v>0</v>
      </c>
      <c r="K15" s="129">
        <f>COUNTIFS('Декабрь 25'!$C$2:C1005, H15, 'Декабрь 25'!$D$2:D1005, 'Служебный лист 2'!$C$3)</f>
        <v>0</v>
      </c>
      <c r="L15" s="129">
        <f>COUNTIFS('Декабрь 25'!$C$2:C1005, H15, 'Декабрь 25'!$D$2:D1005, 'Служебный лист 2'!$C$4)</f>
        <v>0</v>
      </c>
    </row>
    <row r="16" spans="1:32">
      <c r="H16" s="129" t="s">
        <v>1116</v>
      </c>
      <c r="I16" s="129">
        <f>COUNTIF('Декабрь 25'!$C$2:C1005, H16)</f>
        <v>0</v>
      </c>
      <c r="J16" s="129">
        <f>COUNTIFS('Декабрь 25'!$C$2:C1005, H16, 'Декабрь 25'!$D$2:D1005, 'Служебный лист 2'!$C$2)</f>
        <v>0</v>
      </c>
      <c r="K16" s="129">
        <f>COUNTIFS('Декабрь 25'!$C$2:C1005, H16, 'Декабрь 25'!$D$2:D1005, 'Служебный лист 2'!$C$3)</f>
        <v>0</v>
      </c>
      <c r="L16" s="129">
        <f>COUNTIFS('Декабрь 25'!$C$2:C1005, H16, 'Декабрь 25'!$D$2:D1005, 'Служебный лист 2'!$C$4)</f>
        <v>0</v>
      </c>
    </row>
    <row r="17" spans="1:12">
      <c r="H17" s="129" t="s">
        <v>1117</v>
      </c>
      <c r="I17" s="129">
        <f>COUNTIF('Декабрь 25'!$C$2:C1005, H17)</f>
        <v>0</v>
      </c>
      <c r="J17" s="129">
        <f>COUNTIFS('Декабрь 25'!$C$2:C1005, H17, 'Декабрь 25'!$D$2:D1005, 'Служебный лист 2'!$C$2)</f>
        <v>0</v>
      </c>
      <c r="K17" s="129">
        <f>COUNTIFS('Декабрь 25'!$C$2:C1005, H17, 'Декабрь 25'!$D$2:D1005, 'Служебный лист 2'!$C$3)</f>
        <v>0</v>
      </c>
      <c r="L17" s="129">
        <f>COUNTIFS('Декабрь 25'!$C$2:C1005, H17, 'Декабрь 25'!$D$2:D1005, 'Служебный лист 2'!$C$4)</f>
        <v>0</v>
      </c>
    </row>
    <row r="18" spans="1:12">
      <c r="A18" s="129">
        <f>'Служебный лист'!A13:A1005</f>
        <v>0</v>
      </c>
      <c r="H18" s="129" t="s">
        <v>928</v>
      </c>
      <c r="I18" s="129">
        <f>COUNTIF('Декабрь 25'!$C$2:C1005, H18)</f>
        <v>0</v>
      </c>
      <c r="J18" s="129">
        <f>COUNTIFS('Декабрь 25'!$C$2:C1005, H18, 'Декабрь 25'!$D$2:D1005, 'Служебный лист 2'!$C$2)</f>
        <v>0</v>
      </c>
      <c r="K18" s="129">
        <f>COUNTIFS('Декабрь 25'!$C$2:C1005, H18, 'Декабрь 25'!$D$2:D1005, 'Служебный лист 2'!$C$3)</f>
        <v>0</v>
      </c>
      <c r="L18" s="129">
        <f>COUNTIFS('Декабрь 25'!$C$2:C1005, H18, 'Декабрь 25'!$D$2:D1005, 'Служебный лист 2'!$C$4)</f>
        <v>0</v>
      </c>
    </row>
    <row r="19" spans="1:12">
      <c r="A19" s="129">
        <f>'Служебный лист'!A14:A1005</f>
        <v>0</v>
      </c>
      <c r="H19" s="129" t="s">
        <v>18</v>
      </c>
      <c r="I19" s="129">
        <f>COUNTIF('Декабрь 25'!$C$2:C1005, H19)</f>
        <v>39</v>
      </c>
      <c r="J19" s="129">
        <f>COUNTIFS('Декабрь 25'!$C$2:C1005, H19, 'Декабрь 25'!$D$2:D1005, 'Служебный лист 2'!$C$2)</f>
        <v>39</v>
      </c>
      <c r="K19" s="129">
        <f>COUNTIFS('Декабрь 25'!$C$2:C1005, H19, 'Декабрь 25'!$D$2:D1005, 'Служебный лист 2'!$C$3)</f>
        <v>0</v>
      </c>
      <c r="L19" s="129">
        <f>COUNTIFS('Декабрь 25'!$C$2:C1005, H19, 'Декабрь 25'!$D$2:D1005, 'Служебный лист 2'!$C$4)</f>
        <v>0</v>
      </c>
    </row>
    <row r="20" spans="1:12">
      <c r="C20" s="132" t="s">
        <v>1105</v>
      </c>
      <c r="D20" s="129">
        <f>D12</f>
        <v>103</v>
      </c>
      <c r="H20" s="129" t="s">
        <v>54</v>
      </c>
      <c r="I20" s="129">
        <f>COUNTIF('Декабрь 25'!$C$2:C1005, H20)</f>
        <v>16</v>
      </c>
      <c r="J20" s="129">
        <f>COUNTIFS('Декабрь 25'!$C$2:C1005, H20, 'Декабрь 25'!$D$2:D1005, 'Служебный лист 2'!$C$2)</f>
        <v>16</v>
      </c>
      <c r="K20" s="129">
        <f>COUNTIFS('Декабрь 25'!$C$2:C1005, H20, 'Декабрь 25'!$D$2:D1005, 'Служебный лист 2'!$C$3)</f>
        <v>0</v>
      </c>
      <c r="L20" s="129">
        <f>COUNTIFS('Декабрь 25'!$C$2:C1005, H20, 'Декабрь 25'!$D$2:D1005, 'Служебный лист 2'!$C$4)</f>
        <v>0</v>
      </c>
    </row>
    <row r="21" spans="1:12">
      <c r="A21" s="129">
        <f>'Служебный лист'!A15:A1005</f>
        <v>0</v>
      </c>
      <c r="C21" s="132" t="s">
        <v>1106</v>
      </c>
      <c r="D21" s="129">
        <f>E12</f>
        <v>0</v>
      </c>
      <c r="H21" s="8" t="s">
        <v>308</v>
      </c>
      <c r="I21" s="129">
        <f>COUNTIF('Декабрь 25'!$C$2:C1005, H21)</f>
        <v>0</v>
      </c>
      <c r="J21" s="129">
        <f>COUNTIFS('Декабрь 25'!$C$2:C1005, H21, 'Декабрь 25'!$D$2:D1005, 'Служебный лист 2'!$C$2)</f>
        <v>0</v>
      </c>
      <c r="K21" s="129">
        <f>COUNTIFS('Декабрь 25'!$C$2:C1005, H21, 'Декабрь 25'!$D$2:D1005, 'Служебный лист 2'!$C$3)</f>
        <v>0</v>
      </c>
      <c r="L21" s="129">
        <f>COUNTIFS('Декабрь 25'!$C$2:C1005, H21, 'Декабрь 25'!$D$2:D1005, 'Служебный лист 2'!$C$4)</f>
        <v>0</v>
      </c>
    </row>
    <row r="22" spans="1:12">
      <c r="C22" s="132" t="s">
        <v>1107</v>
      </c>
      <c r="D22" s="129">
        <f>F12</f>
        <v>0</v>
      </c>
      <c r="H22" s="8" t="s">
        <v>68</v>
      </c>
      <c r="I22" s="129">
        <f>COUNTIF('Декабрь 25'!$C$2:C1005, H22)</f>
        <v>12</v>
      </c>
      <c r="J22" s="129">
        <f>COUNTIFS('Декабрь 25'!$C$2:C1005, H22, 'Декабрь 25'!$D$2:D1005, 'Служебный лист 2'!$C$2)</f>
        <v>12</v>
      </c>
      <c r="K22" s="129">
        <f>COUNTIFS('Декабрь 25'!$C$2:C1005, H22, 'Декабрь 25'!$D$2:D1005, 'Служебный лист 2'!$C$3)</f>
        <v>0</v>
      </c>
      <c r="L22" s="129">
        <f>COUNTIFS('Декабрь 25'!$C$2:C1005, H22, 'Декабрь 25'!$D$2:D1005, 'Служебный лист 2'!$C$4)</f>
        <v>0</v>
      </c>
    </row>
    <row r="23" spans="1:12">
      <c r="C23" s="132"/>
      <c r="H23" s="131" t="s">
        <v>1113</v>
      </c>
      <c r="I23" s="129">
        <f t="shared" ref="I23:K23" si="2">SUM(I3:I22)</f>
        <v>103</v>
      </c>
      <c r="J23" s="129">
        <f t="shared" si="2"/>
        <v>103</v>
      </c>
      <c r="K23" s="129">
        <f t="shared" si="2"/>
        <v>0</v>
      </c>
      <c r="L23" s="129">
        <f>SUM(L2:L22)</f>
        <v>0</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41" priority="1" operator="greaterThanOrEqual">
      <formula>1</formula>
    </cfRule>
  </conditionalFormatting>
  <conditionalFormatting sqref="F3:F17">
    <cfRule type="cellIs" dxfId="40" priority="2" operator="greaterThanOrEqual">
      <formula>1</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COUNTIF('Ноябрь 25 '!$B$2:B1005, A3)</f>
        <v>213</v>
      </c>
      <c r="C3" s="129">
        <f t="shared" ref="C3:C11" si="0">SUM(B49:AE49)</f>
        <v>0</v>
      </c>
      <c r="D3" s="129">
        <f>COUNTIFS('Ноябрь 25 '!$B$2:B1005, A3, 'Ноябрь 25 '!$D$2:D1005, 'Служебный лист 2'!$C$2)</f>
        <v>44</v>
      </c>
      <c r="E3" s="129">
        <f>COUNTIFS('Ноябрь 25 '!$B$2:B1005, A3, 'Ноябрь 25 '!$D$2:D1005, 'Служебный лист 2'!$C$3)</f>
        <v>2</v>
      </c>
      <c r="F3" s="129">
        <f>COUNTIFS('Ноябрь 25 '!$B$2:B1005, A3, 'Ноябрь 25 '!$D$2:D1005, 'Служебный лист 2'!$C$4)</f>
        <v>1</v>
      </c>
      <c r="H3" s="129" t="s">
        <v>75</v>
      </c>
      <c r="I3" s="129">
        <f>COUNTIF('Ноябрь 25 '!$C$2:C1005, H3)</f>
        <v>5</v>
      </c>
      <c r="J3" s="129">
        <f>COUNTIFS('Ноябрь 25 '!$C$2:C1005, H3, 'Ноябрь 25 '!$D$2:D1005, 'Служебный лист 2'!$C$2)</f>
        <v>5</v>
      </c>
      <c r="K3" s="129">
        <f>COUNTIFS('Ноябрь 25 '!$C$2:C1005, H3, 'Ноябрь 25 '!$D$2:D1005, 'Служебный лист 2'!$C$3)</f>
        <v>0</v>
      </c>
      <c r="L3" s="129">
        <f>COUNTIFS('Ноябрь 25 '!$C$2:C1005, H3, 'Ноябрь 25 '!$D$2:D1005, 'Служебный лист 2'!$C$4)</f>
        <v>0</v>
      </c>
    </row>
    <row r="4" spans="1:32">
      <c r="A4" s="129" t="s">
        <v>522</v>
      </c>
      <c r="B4" s="130">
        <f>COUNTIF('Ноябрь 25 '!$B$2:B1005, A4)</f>
        <v>10</v>
      </c>
      <c r="C4" s="129">
        <f t="shared" si="0"/>
        <v>0</v>
      </c>
      <c r="D4" s="129">
        <f>COUNTIFS('Ноябрь 25 '!$B$2:B1005, A4, 'Ноябрь 25 '!$D$2:D1005, 'Служебный лист 2'!$C$2)</f>
        <v>0</v>
      </c>
      <c r="E4" s="129">
        <f>COUNTIFS('Ноябрь 25 '!$B$2:B1005, A4, 'Ноябрь 25 '!$D$2:D1005, 'Служебный лист 2'!$C$3)</f>
        <v>0</v>
      </c>
      <c r="F4" s="129">
        <f>COUNTIFS('Ноябрь 25 '!$B$2:B1005, A4, 'Ноябрь 25 '!$D$2:D1005, 'Служебный лист 2'!$C$4)</f>
        <v>0</v>
      </c>
      <c r="H4" s="129" t="s">
        <v>44</v>
      </c>
      <c r="I4" s="129">
        <f>COUNTIF('Ноябрь 25 '!$C$2:C1005, H4)</f>
        <v>5</v>
      </c>
      <c r="J4" s="129">
        <f>COUNTIFS('Ноябрь 25 '!$C$2:C1005, H4, 'Ноябрь 25 '!$D$2:D1005, 'Служебный лист 2'!$C$2)</f>
        <v>5</v>
      </c>
      <c r="K4" s="129">
        <f>COUNTIFS('Ноябрь 25 '!$C$2:C1005, H4, 'Ноябрь 25 '!$D$2:D1005, 'Служебный лист 2'!$C$3)</f>
        <v>0</v>
      </c>
      <c r="L4" s="129">
        <f>COUNTIFS('Ноябрь 25 '!$C$2:C1005, H4, 'Ноябрь 25 '!$D$2:D1005, 'Служебный лист 2'!$C$4)</f>
        <v>0</v>
      </c>
    </row>
    <row r="5" spans="1:32">
      <c r="A5" s="129" t="s">
        <v>343</v>
      </c>
      <c r="B5" s="130">
        <f>COUNTIF('Ноябрь 25 '!$B$2:B1005, A5)</f>
        <v>0</v>
      </c>
      <c r="C5" s="129">
        <f t="shared" si="0"/>
        <v>0</v>
      </c>
      <c r="D5" s="129">
        <f>COUNTIFS('Ноябрь 25 '!$B$2:B1005, A5, 'Ноябрь 25 '!$D$2:D1005, 'Служебный лист 2'!$C$2)</f>
        <v>0</v>
      </c>
      <c r="E5" s="129">
        <f>COUNTIFS('Ноябрь 25 '!$B$2:B1005, A5, 'Ноябрь 25 '!$D$2:D1005, 'Служебный лист 2'!$C$3)</f>
        <v>0</v>
      </c>
      <c r="F5" s="129">
        <f>COUNTIFS('Ноябрь 25 '!$B$2:B1005, A5, 'Ноябрь 25 '!$D$2:D1005, 'Служебный лист 2'!$C$4)</f>
        <v>0</v>
      </c>
      <c r="H5" s="129" t="s">
        <v>541</v>
      </c>
      <c r="I5" s="129">
        <f>COUNTIF('Ноябрь 25 '!$C$2:C1005, H5)</f>
        <v>1</v>
      </c>
      <c r="J5" s="129">
        <f>COUNTIFS('Ноябрь 25 '!$C$2:C1005, H5, 'Ноябрь 25 '!$D$2:D1005, 'Служебный лист 2'!$C$2)</f>
        <v>1</v>
      </c>
      <c r="K5" s="129">
        <f>COUNTIFS('Ноябрь 25 '!$C$2:C1005, H5, 'Ноябрь 25 '!$D$2:D1005, 'Служебный лист 2'!$C$3)</f>
        <v>0</v>
      </c>
      <c r="L5" s="129">
        <f>COUNTIFS('Ноябрь 25 '!$C$2:C1005, H5, 'Ноябрь 25 '!$D$2:D1005, 'Служебный лист 2'!$C$4)</f>
        <v>0</v>
      </c>
    </row>
    <row r="6" spans="1:32">
      <c r="A6" s="129" t="s">
        <v>531</v>
      </c>
      <c r="B6" s="130">
        <f>COUNTIF('Ноябрь 25 '!$B$2:B1005, A6) + 12</f>
        <v>20</v>
      </c>
      <c r="C6" s="129">
        <f t="shared" si="0"/>
        <v>0</v>
      </c>
      <c r="D6" s="129">
        <f>COUNTIFS('Ноябрь 25 '!$B$2:B1005, A6, 'Ноябрь 25 '!$D$2:D1005, 'Служебный лист 2'!$C$2)</f>
        <v>4</v>
      </c>
      <c r="E6" s="129">
        <f>COUNTIFS('Ноябрь 25 '!$B$2:B1005, A6, 'Ноябрь 25 '!$D$2:D1005, 'Служебный лист 2'!$C$3)</f>
        <v>0</v>
      </c>
      <c r="F6" s="129">
        <f>COUNTIFS('Ноябрь 25 '!$B$2:B1005, A6, 'Ноябрь 25 '!$D$2:D1005, 'Служебный лист 2'!$C$4)</f>
        <v>0</v>
      </c>
      <c r="H6" s="129" t="s">
        <v>102</v>
      </c>
      <c r="I6" s="129">
        <f>COUNTIF('Ноябрь 25 '!$C$2:C1005, H6)</f>
        <v>2</v>
      </c>
      <c r="J6" s="129">
        <f>COUNTIFS('Ноябрь 25 '!$C$2:C1005, H6, 'Ноябрь 25 '!$D$2:D1005, 'Служебный лист 2'!$C$2)</f>
        <v>2</v>
      </c>
      <c r="K6" s="129">
        <f>COUNTIFS('Ноябрь 25 '!$C$2:C1005, H6, 'Ноябрь 25 '!$D$2:D1005, 'Служебный лист 2'!$C$3)</f>
        <v>0</v>
      </c>
      <c r="L6" s="129">
        <f>COUNTIFS('Ноябрь 25 '!$C$2:C1005, H6, 'Ноябрь 25 '!$D$2:D1005, 'Служебный лист 2'!$C$4)</f>
        <v>0</v>
      </c>
    </row>
    <row r="7" spans="1:32">
      <c r="A7" s="129" t="s">
        <v>632</v>
      </c>
      <c r="B7" s="130">
        <f>COUNTIF('Ноябрь 25 '!$B$2:B1005, A7)</f>
        <v>0</v>
      </c>
      <c r="C7" s="129">
        <f t="shared" si="0"/>
        <v>0</v>
      </c>
      <c r="D7" s="129">
        <f>COUNTIFS('Ноябрь 25 '!$B$2:B1005, A7, 'Ноябрь 25 '!$D$2:D1005, 'Служебный лист 2'!$C$2)</f>
        <v>0</v>
      </c>
      <c r="E7" s="129">
        <f>COUNTIFS('Ноябрь 25 '!$B$2:B1005, A7, 'Ноябрь 25 '!$D$2:D1005, 'Служебный лист 2'!$C$3)</f>
        <v>0</v>
      </c>
      <c r="F7" s="129">
        <f>COUNTIFS('Ноябрь 25 '!$B$2:B1005, A7, 'Ноябрь 25 '!$D$2:D1005, 'Служебный лист 2'!$C$4)</f>
        <v>0</v>
      </c>
      <c r="H7" s="129" t="s">
        <v>638</v>
      </c>
      <c r="I7" s="129">
        <f>COUNTIF('Ноябрь 25 '!$C$2:C1005, H7)</f>
        <v>0</v>
      </c>
      <c r="J7" s="129">
        <f>COUNTIFS('Ноябрь 25 '!$C$2:C1005, H7, 'Ноябрь 25 '!$D$2:D1005, 'Служебный лист 2'!$C$2)</f>
        <v>0</v>
      </c>
      <c r="K7" s="129">
        <f>COUNTIFS('Ноябрь 25 '!$C$2:C1005, H7, 'Ноябрь 25 '!$D$2:D1005, 'Служебный лист 2'!$C$3)</f>
        <v>0</v>
      </c>
      <c r="L7" s="129">
        <f>COUNTIFS('Ноябрь 25 '!$C$2:C1005, H7, 'Ноябрь 25 '!$D$2:D1005, 'Служебный лист 2'!$C$4)</f>
        <v>0</v>
      </c>
    </row>
    <row r="8" spans="1:32">
      <c r="A8" s="129" t="s">
        <v>783</v>
      </c>
      <c r="B8" s="130">
        <f>COUNTIF('Ноябрь 25 '!$B$2:B1005, A8)</f>
        <v>0</v>
      </c>
      <c r="C8" s="129">
        <f t="shared" si="0"/>
        <v>0</v>
      </c>
      <c r="D8" s="129">
        <f>COUNTIFS('Ноябрь 25 '!$B$2:B1005, A8, 'Ноябрь 25 '!$D$2:D1005, 'Служебный лист 2'!$C$2)</f>
        <v>0</v>
      </c>
      <c r="E8" s="129">
        <f>COUNTIFS('Ноябрь 25 '!$B$2:B1005, A8, 'Ноябрь 25 '!$D$2:D1005, 'Служебный лист 2'!$C$3)</f>
        <v>0</v>
      </c>
      <c r="F8" s="129">
        <f>COUNTIFS('Ноябрь 25 '!$B$2:B1005, A8, 'Ноябрь 25 '!$D$2:D1005, 'Служебный лист 2'!$C$4)</f>
        <v>0</v>
      </c>
      <c r="H8" s="129" t="s">
        <v>1112</v>
      </c>
      <c r="I8" s="129">
        <f>COUNTIF('Ноябрь 25 '!$C$2:C1005, H8)</f>
        <v>0</v>
      </c>
      <c r="J8" s="129">
        <f>COUNTIFS('Ноябрь 25 '!$C$2:C1005, H8, 'Ноябрь 25 '!$D$2:D1005, 'Служебный лист 2'!$C$2)</f>
        <v>0</v>
      </c>
      <c r="K8" s="129">
        <f>COUNTIFS('Ноябрь 25 '!$C$2:C1005, H8, 'Ноябрь 25 '!$D$2:D1005, 'Служебный лист 2'!$C$3)</f>
        <v>0</v>
      </c>
      <c r="L8" s="129">
        <f>COUNTIFS('Ноябрь 25 '!$C$2:C1005, H8, 'Ноябрь 25 '!$D$2:D1005, 'Служебный лист 2'!$C$4)</f>
        <v>0</v>
      </c>
    </row>
    <row r="9" spans="1:32">
      <c r="A9" s="129" t="s">
        <v>51</v>
      </c>
      <c r="B9" s="130">
        <f>COUNTIF('Ноябрь 25 '!$B$2:B1005, A9) -1</f>
        <v>74</v>
      </c>
      <c r="C9" s="129">
        <f t="shared" si="0"/>
        <v>0</v>
      </c>
      <c r="D9" s="129">
        <f>COUNTIFS('Ноябрь 25 '!$B$2:B1005, A9, 'Ноябрь 25 '!$D$2:D1005, 'Служебный лист 2'!$C$2)</f>
        <v>8</v>
      </c>
      <c r="E9" s="129">
        <f>COUNTIFS('Ноябрь 25 '!$B$2:B1005, A9, 'Ноябрь 25 '!$D$2:D1005, 'Служебный лист 2'!$C$3)</f>
        <v>0</v>
      </c>
      <c r="F9" s="129">
        <f>COUNTIFS('Ноябрь 25 '!$B$2:B1005, A9, 'Ноябрь 25 '!$D$2:D1005, 'Служебный лист 2'!$C$4)</f>
        <v>0</v>
      </c>
      <c r="H9" s="129" t="s">
        <v>399</v>
      </c>
      <c r="I9" s="129">
        <f>COUNTIF('Ноябрь 25 '!$C$2:C1005, H9)</f>
        <v>0</v>
      </c>
      <c r="J9" s="129">
        <f>COUNTIFS('Ноябрь 25 '!$C$2:C1005, H9, 'Ноябрь 25 '!$D$2:D1005, 'Служебный лист 2'!$C$2)</f>
        <v>0</v>
      </c>
      <c r="K9" s="129">
        <f>COUNTIFS('Ноябрь 25 '!$C$2:C1005, H9, 'Ноябрь 25 '!$D$2:D1005, 'Служебный лист 2'!$C$3)</f>
        <v>0</v>
      </c>
      <c r="L9" s="129">
        <f>COUNTIFS('Ноябрь 25 '!$C$2:C1005, H9, 'Ноябрь 25 '!$D$2:D1005, 'Служебный лист 2'!$C$4)</f>
        <v>0</v>
      </c>
    </row>
    <row r="10" spans="1:32">
      <c r="A10" s="129" t="s">
        <v>16</v>
      </c>
      <c r="B10" s="130">
        <f>COUNTIF('Ноябрь 25 '!$B$2:B1005, A10)</f>
        <v>114</v>
      </c>
      <c r="C10" s="129">
        <f t="shared" si="0"/>
        <v>0</v>
      </c>
      <c r="D10" s="129">
        <f>COUNTIFS('Ноябрь 25 '!$B$2:B1005, A10, 'Ноябрь 25 '!$D$2:D1005, 'Служебный лист 2'!$C$2)</f>
        <v>33</v>
      </c>
      <c r="E10" s="129">
        <f>COUNTIFS('Ноябрь 25 '!$B$2:B1005, A10, 'Ноябрь 25 '!$D$2:D1005, 'Служебный лист 2'!$C$3)</f>
        <v>0</v>
      </c>
      <c r="F10" s="129">
        <f>COUNTIFS('Ноябрь 25 '!$B$2:B1005, A10, 'Ноябрь 25 '!$D$2:D1005, 'Служебный лист 2'!$C$4)</f>
        <v>0</v>
      </c>
      <c r="H10" s="129" t="s">
        <v>41</v>
      </c>
      <c r="I10" s="129">
        <f>COUNTIF('Ноябрь 25 '!$C$2:C1005, H10)</f>
        <v>17</v>
      </c>
      <c r="J10" s="129">
        <f>COUNTIFS('Ноябрь 25 '!$C$2:C1005, H10, 'Ноябрь 25 '!$D$2:D1005, 'Служебный лист 2'!$C$2)</f>
        <v>14</v>
      </c>
      <c r="K10" s="129">
        <f>COUNTIFS('Ноябрь 25 '!$C$2:C1005, H10, 'Ноябрь 25 '!$D$2:D1005, 'Служебный лист 2'!$C$3)</f>
        <v>2</v>
      </c>
      <c r="L10" s="129">
        <f>COUNTIFS('Ноябрь 25 '!$C$2:C1005, H10, 'Ноябрь 25 '!$D$2:D1005, 'Служебный лист 2'!$C$4)</f>
        <v>1</v>
      </c>
    </row>
    <row r="11" spans="1:32">
      <c r="A11" s="129" t="s">
        <v>640</v>
      </c>
      <c r="B11" s="130">
        <f>COUNTIF('Ноябрь 25 '!$B$2:B1005, A11)</f>
        <v>0</v>
      </c>
      <c r="C11" s="129">
        <f t="shared" si="0"/>
        <v>0</v>
      </c>
      <c r="D11" s="129">
        <f>COUNTIFS('Ноябрь 25 '!$B$2:B1005, A11, 'Ноябрь 25 '!$D$2:D1005, 'Служебный лист 2'!$C$2)</f>
        <v>0</v>
      </c>
      <c r="E11" s="129">
        <f>COUNTIFS('Ноябрь 25 '!$B$2:B1005, A11, 'Ноябрь 25 '!$D$2:D1005, 'Служебный лист 2'!$C$3)</f>
        <v>0</v>
      </c>
      <c r="F11" s="129">
        <f>COUNTIFS('Ноябрь 25 '!$B$2:B1005, A11, 'Ноябрь 25 '!$D$2:D1005, 'Служебный лист 2'!$C$4)</f>
        <v>0</v>
      </c>
      <c r="H11" s="129" t="s">
        <v>355</v>
      </c>
      <c r="I11" s="129">
        <f>COUNTIF('Ноябрь 25 '!$C$2:C1005, H11)</f>
        <v>0</v>
      </c>
      <c r="J11" s="129">
        <f>COUNTIFS('Ноябрь 25 '!$C$2:C1005, H11, 'Ноябрь 25 '!$D$2:D1005, 'Служебный лист 2'!$C$2)</f>
        <v>0</v>
      </c>
      <c r="K11" s="129">
        <f>COUNTIFS('Ноябрь 25 '!$C$2:C1005, H11, 'Ноябрь 25 '!$D$2:D1005, 'Служебный лист 2'!$C$3)</f>
        <v>0</v>
      </c>
      <c r="L11" s="129">
        <f>COUNTIFS('Ноябрь 25 '!$C$2:C1005, H11, 'Ноябрь 25 '!$D$2:D1005, 'Служебный лист 2'!$C$4)</f>
        <v>0</v>
      </c>
    </row>
    <row r="12" spans="1:32">
      <c r="A12" s="131" t="s">
        <v>1113</v>
      </c>
      <c r="B12" s="1">
        <f t="shared" ref="B12:E12" si="1">SUM(B3:B9)</f>
        <v>317</v>
      </c>
      <c r="C12" s="1">
        <f t="shared" si="1"/>
        <v>0</v>
      </c>
      <c r="D12" s="1">
        <f t="shared" si="1"/>
        <v>56</v>
      </c>
      <c r="E12" s="1">
        <f t="shared" si="1"/>
        <v>2</v>
      </c>
      <c r="F12" s="1">
        <f>SUM(F3:F10)</f>
        <v>1</v>
      </c>
      <c r="H12" s="129" t="s">
        <v>154</v>
      </c>
      <c r="I12" s="129">
        <f>COUNTIF('Ноябрь 25 '!$C$2:C1005, H12)</f>
        <v>4</v>
      </c>
      <c r="J12" s="129">
        <f>COUNTIFS('Ноябрь 25 '!$C$2:C1005, H12, 'Ноябрь 25 '!$D$2:D1005, 'Служебный лист 2'!$C$2)</f>
        <v>4</v>
      </c>
      <c r="K12" s="129">
        <f>COUNTIFS('Ноябрь 25 '!$C$2:C1005, H12, 'Ноябрь 25 '!$D$2:D1005, 'Служебный лист 2'!$C$3)</f>
        <v>0</v>
      </c>
      <c r="L12" s="129">
        <f>COUNTIFS('Ноябрь 25 '!$C$2:C1005, H12, 'Ноябрь 25 '!$D$2:D1005, 'Служебный лист 2'!$C$4)</f>
        <v>0</v>
      </c>
    </row>
    <row r="13" spans="1:32">
      <c r="H13" s="129" t="s">
        <v>1114</v>
      </c>
      <c r="I13" s="129">
        <f>COUNTIF('Ноябрь 25 '!$C$2:C1005, H13)</f>
        <v>0</v>
      </c>
      <c r="J13" s="129">
        <f>COUNTIFS('Ноябрь 25 '!$C$2:C1005, H13, 'Ноябрь 25 '!$D$2:D1005, 'Служебный лист 2'!$C$2)</f>
        <v>0</v>
      </c>
      <c r="K13" s="129">
        <f>COUNTIFS('Ноябрь 25 '!$C$2:C1005, H13, 'Ноябрь 25 '!$D$2:D1005, 'Служебный лист 2'!$C$3)</f>
        <v>0</v>
      </c>
      <c r="L13" s="129">
        <f>COUNTIFS('Ноябрь 25 '!$C$2:C1005, H13, 'Ноябрь 25 '!$D$2:D1005, 'Служебный лист 2'!$C$4)</f>
        <v>0</v>
      </c>
    </row>
    <row r="14" spans="1:32">
      <c r="H14" s="129" t="s">
        <v>224</v>
      </c>
      <c r="I14" s="129">
        <f>COUNTIF('Ноябрь 25 '!$C$2:C1005, H14)</f>
        <v>0</v>
      </c>
      <c r="J14" s="129">
        <f>COUNTIFS('Ноябрь 25 '!$C$2:C1005, H14, 'Ноябрь 25 '!$D$2:D1005, 'Служебный лист 2'!$C$2)</f>
        <v>0</v>
      </c>
      <c r="K14" s="129">
        <f>COUNTIFS('Ноябрь 25 '!$C$2:C1005, H14, 'Ноябрь 25 '!$D$2:D1005, 'Служебный лист 2'!$C$3)</f>
        <v>0</v>
      </c>
      <c r="L14" s="129">
        <f>COUNTIFS('Ноябрь 25 '!$C$2:C1005, H14, 'Ноябрь 25 '!$D$2:D1005, 'Служебный лист 2'!$C$4)</f>
        <v>0</v>
      </c>
    </row>
    <row r="15" spans="1:32">
      <c r="H15" s="129" t="s">
        <v>1115</v>
      </c>
      <c r="I15" s="129">
        <f>COUNTIF('Ноябрь 25 '!$C$2:C1005, H15)</f>
        <v>0</v>
      </c>
      <c r="J15" s="129">
        <f>COUNTIFS('Ноябрь 25 '!$C$2:C1005, H15, 'Ноябрь 25 '!$D$2:D1005, 'Служебный лист 2'!$C$2)</f>
        <v>0</v>
      </c>
      <c r="K15" s="129">
        <f>COUNTIFS('Ноябрь 25 '!$C$2:C1005, H15, 'Ноябрь 25 '!$D$2:D1005, 'Служебный лист 2'!$C$3)</f>
        <v>0</v>
      </c>
      <c r="L15" s="129">
        <f>COUNTIFS('Ноябрь 25 '!$C$2:C1005, H15, 'Ноябрь 25 '!$D$2:D1005, 'Служебный лист 2'!$C$4)</f>
        <v>0</v>
      </c>
    </row>
    <row r="16" spans="1:32">
      <c r="H16" s="129" t="s">
        <v>1116</v>
      </c>
      <c r="I16" s="129">
        <f>COUNTIF('Ноябрь 25 '!$C$2:C1005, H16)</f>
        <v>0</v>
      </c>
      <c r="J16" s="129">
        <f>COUNTIFS('Ноябрь 25 '!$C$2:C1005, H16, 'Ноябрь 25 '!$D$2:D1005, 'Служебный лист 2'!$C$2)</f>
        <v>0</v>
      </c>
      <c r="K16" s="129">
        <f>COUNTIFS('Ноябрь 25 '!$C$2:C1005, H16, 'Ноябрь 25 '!$D$2:D1005, 'Служебный лист 2'!$C$3)</f>
        <v>0</v>
      </c>
      <c r="L16" s="129">
        <f>COUNTIFS('Ноябрь 25 '!$C$2:C1005, H16, 'Ноябрь 25 '!$D$2:D1005, 'Служебный лист 2'!$C$4)</f>
        <v>0</v>
      </c>
    </row>
    <row r="17" spans="1:12">
      <c r="H17" s="129" t="s">
        <v>1117</v>
      </c>
      <c r="I17" s="129">
        <f>COUNTIF('Ноябрь 25 '!$C$2:C1005, H17)</f>
        <v>0</v>
      </c>
      <c r="J17" s="129">
        <f>COUNTIFS('Ноябрь 25 '!$C$2:C1005, H17, 'Ноябрь 25 '!$D$2:D1005, 'Служебный лист 2'!$C$2)</f>
        <v>0</v>
      </c>
      <c r="K17" s="129">
        <f>COUNTIFS('Ноябрь 25 '!$C$2:C1005, H17, 'Ноябрь 25 '!$D$2:D1005, 'Служебный лист 2'!$C$3)</f>
        <v>0</v>
      </c>
      <c r="L17" s="129">
        <f>COUNTIFS('Ноябрь 25 '!$C$2:C1005, H17, 'Ноябрь 25 '!$D$2:D1005, 'Служебный лист 2'!$C$4)</f>
        <v>0</v>
      </c>
    </row>
    <row r="18" spans="1:12">
      <c r="A18" s="129">
        <f>'Служебный лист'!A13:A1005</f>
        <v>0</v>
      </c>
      <c r="H18" s="129" t="s">
        <v>928</v>
      </c>
      <c r="I18" s="129">
        <f>COUNTIF('Ноябрь 25 '!$C$2:C1005, H18)</f>
        <v>0</v>
      </c>
      <c r="J18" s="129">
        <f>COUNTIFS('Ноябрь 25 '!$C$2:C1005, H18, 'Ноябрь 25 '!$D$2:D1005, 'Служебный лист 2'!$C$2)</f>
        <v>0</v>
      </c>
      <c r="K18" s="129">
        <f>COUNTIFS('Ноябрь 25 '!$C$2:C1005, H18, 'Ноябрь 25 '!$D$2:D1005, 'Служебный лист 2'!$C$3)</f>
        <v>0</v>
      </c>
      <c r="L18" s="129">
        <f>COUNTIFS('Ноябрь 25 '!$C$2:C1005, H18, 'Ноябрь 25 '!$D$2:D1005, 'Служебный лист 2'!$C$4)</f>
        <v>0</v>
      </c>
    </row>
    <row r="19" spans="1:12">
      <c r="A19" s="129">
        <f>'Служебный лист'!A14:A1005</f>
        <v>0</v>
      </c>
      <c r="H19" s="129" t="s">
        <v>18</v>
      </c>
      <c r="I19" s="129">
        <f>COUNTIF('Ноябрь 25 '!$C$2:C1005, H19)</f>
        <v>45</v>
      </c>
      <c r="J19" s="129">
        <f>COUNTIFS('Ноябрь 25 '!$C$2:C1005, H19, 'Ноябрь 25 '!$D$2:D1005, 'Служебный лист 2'!$C$2)</f>
        <v>45</v>
      </c>
      <c r="K19" s="129">
        <f>COUNTIFS('Ноябрь 25 '!$C$2:C1005, H19, 'Ноябрь 25 '!$D$2:D1005, 'Служебный лист 2'!$C$3)</f>
        <v>0</v>
      </c>
      <c r="L19" s="129">
        <f>COUNTIFS('Ноябрь 25 '!$C$2:C1005, H19, 'Ноябрь 25 '!$D$2:D1005, 'Служебный лист 2'!$C$4)</f>
        <v>0</v>
      </c>
    </row>
    <row r="20" spans="1:12">
      <c r="C20" s="132" t="s">
        <v>1105</v>
      </c>
      <c r="D20" s="129">
        <f>D12</f>
        <v>56</v>
      </c>
      <c r="H20" s="129" t="s">
        <v>54</v>
      </c>
      <c r="I20" s="129">
        <f>COUNTIF('Ноябрь 25 '!$C$2:C1005, H20)</f>
        <v>11</v>
      </c>
      <c r="J20" s="129">
        <f>COUNTIFS('Ноябрь 25 '!$C$2:C1005, H20, 'Ноябрь 25 '!$D$2:D1005, 'Служебный лист 2'!$C$2)</f>
        <v>9</v>
      </c>
      <c r="K20" s="129">
        <f>COUNTIFS('Ноябрь 25 '!$C$2:C1005, H20, 'Ноябрь 25 '!$D$2:D1005, 'Служебный лист 2'!$C$3)</f>
        <v>0</v>
      </c>
      <c r="L20" s="129">
        <f>COUNTIFS('Ноябрь 25 '!$C$2:C1005, H20, 'Ноябрь 25 '!$D$2:D1005, 'Служебный лист 2'!$C$4)</f>
        <v>0</v>
      </c>
    </row>
    <row r="21" spans="1:12">
      <c r="A21" s="129">
        <f>'Служебный лист'!A15:A1005</f>
        <v>0</v>
      </c>
      <c r="C21" s="132" t="s">
        <v>1106</v>
      </c>
      <c r="D21" s="129">
        <f>E12</f>
        <v>2</v>
      </c>
      <c r="H21" s="8" t="s">
        <v>308</v>
      </c>
      <c r="I21" s="129">
        <f>COUNTIF('Ноябрь 25 '!$C$2:C1005, H21)</f>
        <v>1</v>
      </c>
      <c r="J21" s="129">
        <f>COUNTIFS('Ноябрь 25 '!$C$2:C1005, H21, 'Ноябрь 25 '!$D$2:D1005, 'Служебный лист 2'!$C$2)</f>
        <v>1</v>
      </c>
      <c r="K21" s="129">
        <f>COUNTIFS('Ноябрь 25 '!$C$2:C1005, H21, 'Ноябрь 25 '!$D$2:D1005, 'Служебный лист 2'!$C$3)</f>
        <v>0</v>
      </c>
      <c r="L21" s="129">
        <f>COUNTIFS('Ноябрь 25 '!$C$2:C1005, H21, 'Ноябрь 25 '!$D$2:D1005, 'Служебный лист 2'!$C$4)</f>
        <v>0</v>
      </c>
    </row>
    <row r="22" spans="1:12">
      <c r="C22" s="132" t="s">
        <v>1107</v>
      </c>
      <c r="D22" s="129">
        <f>F12</f>
        <v>1</v>
      </c>
      <c r="H22" s="8" t="s">
        <v>68</v>
      </c>
      <c r="I22" s="129">
        <f>COUNTIF('Ноябрь 25 '!$C$2:C1005, H22)</f>
        <v>4</v>
      </c>
      <c r="J22" s="129">
        <f>COUNTIFS('Ноябрь 25 '!$C$2:C1005, H22, 'Ноябрь 25 '!$D$2:D1005, 'Служебный лист 2'!$C$2)</f>
        <v>3</v>
      </c>
      <c r="K22" s="129">
        <f>COUNTIFS('Ноябрь 25 '!$C$2:C1005, H22, 'Ноябрь 25 '!$D$2:D1005, 'Служебный лист 2'!$C$3)</f>
        <v>0</v>
      </c>
      <c r="L22" s="129">
        <f>COUNTIFS('Ноябрь 25 '!$C$2:C1005, H22, 'Ноябрь 25 '!$D$2:D1005, 'Служебный лист 2'!$C$4)</f>
        <v>0</v>
      </c>
    </row>
    <row r="23" spans="1:12">
      <c r="C23" s="132"/>
      <c r="H23" s="131" t="s">
        <v>1113</v>
      </c>
      <c r="I23" s="129">
        <f t="shared" ref="I23:K23" si="2">SUM(I3:I22)</f>
        <v>95</v>
      </c>
      <c r="J23" s="129">
        <f t="shared" si="2"/>
        <v>89</v>
      </c>
      <c r="K23" s="129">
        <f t="shared" si="2"/>
        <v>2</v>
      </c>
      <c r="L23" s="129">
        <f>SUM(L2:L22)</f>
        <v>1</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39" priority="1" operator="greaterThanOrEqual">
      <formula>1</formula>
    </cfRule>
  </conditionalFormatting>
  <conditionalFormatting sqref="F3:F17">
    <cfRule type="cellIs" dxfId="38" priority="2" operator="greaterThanOrEqual">
      <formula>1</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45778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1119</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1119</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1119</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1119</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45779</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45780</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7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45781</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78</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1119</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45782</v>
      </c>
      <c r="B58" s="84"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640</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522</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45783</v>
      </c>
      <c r="B72" s="84"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39.6">
      <c r="A79" s="266"/>
      <c r="B79" s="76" t="s">
        <v>1119</v>
      </c>
      <c r="C79" s="20" t="s">
        <v>18</v>
      </c>
      <c r="D79" s="20" t="s">
        <v>19</v>
      </c>
      <c r="E79" s="20" t="s">
        <v>1120</v>
      </c>
      <c r="F79" s="20"/>
      <c r="G79" s="76" t="s">
        <v>1121</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45784</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52.8">
      <c r="A90" s="266"/>
      <c r="B90" s="76" t="s">
        <v>640</v>
      </c>
      <c r="C90" s="20" t="s">
        <v>68</v>
      </c>
      <c r="D90" s="20" t="s">
        <v>19</v>
      </c>
      <c r="E90" s="20" t="s">
        <v>1122</v>
      </c>
      <c r="F90" s="20"/>
      <c r="G90" s="20" t="s">
        <v>1123</v>
      </c>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1119</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1119</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1119</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45785</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45786</v>
      </c>
      <c r="B114" s="76" t="s">
        <v>78</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522</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522</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522</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45787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45788</v>
      </c>
      <c r="B142" s="76" t="s">
        <v>78</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7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45789</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t="s">
        <v>18</v>
      </c>
      <c r="D159" s="20" t="s">
        <v>19</v>
      </c>
      <c r="E159" s="20"/>
      <c r="F159" s="20"/>
      <c r="G159" s="20" t="s">
        <v>1124</v>
      </c>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52.8">
      <c r="A170" s="265">
        <v>45790</v>
      </c>
      <c r="B170" s="76" t="s">
        <v>640</v>
      </c>
      <c r="C170" s="20" t="s">
        <v>18</v>
      </c>
      <c r="D170" s="20" t="s">
        <v>19</v>
      </c>
      <c r="E170" s="20" t="s">
        <v>1125</v>
      </c>
      <c r="F170" s="20"/>
      <c r="G170" s="20" t="s">
        <v>1126</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7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522</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26.4">
      <c r="A184" s="265">
        <v>45791</v>
      </c>
      <c r="B184" s="76" t="s">
        <v>640</v>
      </c>
      <c r="C184" s="20" t="s">
        <v>18</v>
      </c>
      <c r="D184" s="20" t="s">
        <v>19</v>
      </c>
      <c r="E184" s="20" t="s">
        <v>1127</v>
      </c>
      <c r="F184" s="20"/>
      <c r="G184" s="20" t="s">
        <v>1128</v>
      </c>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18</v>
      </c>
      <c r="D185" s="20" t="s">
        <v>19</v>
      </c>
      <c r="E185" s="20" t="s">
        <v>1129</v>
      </c>
      <c r="F185" s="20"/>
      <c r="G185" s="119" t="s">
        <v>1130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78</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26.4">
      <c r="A198" s="265">
        <v>45792</v>
      </c>
      <c r="B198" s="76" t="s">
        <v>640</v>
      </c>
      <c r="C198" s="20" t="s">
        <v>54</v>
      </c>
      <c r="D198" s="20" t="s">
        <v>19</v>
      </c>
      <c r="E198" s="20" t="s">
        <v>1131</v>
      </c>
      <c r="F198" s="20"/>
      <c r="G198" s="20" t="s">
        <v>1132</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640</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t="s">
        <v>41</v>
      </c>
      <c r="D208" s="20" t="s">
        <v>19</v>
      </c>
      <c r="E208" s="20"/>
      <c r="F208" s="20"/>
      <c r="G208" s="76" t="s">
        <v>1133</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783</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783</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783</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45793</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640</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522</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522</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45794</v>
      </c>
      <c r="B226" s="76" t="s">
        <v>78</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78</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45795</v>
      </c>
      <c r="B240" s="76" t="s">
        <v>78</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78</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78</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45796</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783</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783</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783</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45797</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c r="D276" s="20"/>
      <c r="E276" s="20"/>
      <c r="F276" s="20"/>
      <c r="G276" s="7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45798</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92.4">
      <c r="A283" s="266"/>
      <c r="B283" s="76" t="s">
        <v>640</v>
      </c>
      <c r="C283" s="20" t="s">
        <v>54</v>
      </c>
      <c r="D283" s="20" t="s">
        <v>19</v>
      </c>
      <c r="E283" s="20"/>
      <c r="F283" s="20" t="s">
        <v>1134</v>
      </c>
      <c r="G283" s="20" t="s">
        <v>1135</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640</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783</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783</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45799</v>
      </c>
      <c r="B296" s="76" t="s">
        <v>78</v>
      </c>
      <c r="C296" s="20"/>
      <c r="D296" s="20"/>
      <c r="E296" s="20"/>
      <c r="F296" s="96"/>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66">
      <c r="A301" s="266"/>
      <c r="B301" s="76" t="s">
        <v>78</v>
      </c>
      <c r="C301" s="20" t="s">
        <v>399</v>
      </c>
      <c r="D301" s="20" t="s">
        <v>19</v>
      </c>
      <c r="E301" s="20"/>
      <c r="F301" s="20"/>
      <c r="G301" s="20" t="s">
        <v>1136</v>
      </c>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522</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522</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45800</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26.4">
      <c r="A311" s="266"/>
      <c r="B311" s="76" t="s">
        <v>640</v>
      </c>
      <c r="C311" s="20" t="s">
        <v>54</v>
      </c>
      <c r="D311" s="20" t="s">
        <v>19</v>
      </c>
      <c r="E311" s="20"/>
      <c r="F311" s="20" t="s">
        <v>1137</v>
      </c>
      <c r="G311" s="20" t="s">
        <v>1138</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69">
      <c r="A313" s="266"/>
      <c r="B313" s="76" t="s">
        <v>640</v>
      </c>
      <c r="C313" s="20" t="s">
        <v>54</v>
      </c>
      <c r="D313" s="20" t="s">
        <v>19</v>
      </c>
      <c r="E313" s="78"/>
      <c r="F313" s="78" t="s">
        <v>1139</v>
      </c>
      <c r="G313" s="20" t="s">
        <v>1140</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640</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783</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783</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783</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45801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783</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18.8">
      <c r="A329" s="266"/>
      <c r="B329" s="76" t="s">
        <v>783</v>
      </c>
      <c r="C329" s="20" t="s">
        <v>41</v>
      </c>
      <c r="D329" s="20" t="s">
        <v>19</v>
      </c>
      <c r="E329" s="20"/>
      <c r="F329" s="20" t="s">
        <v>1141</v>
      </c>
      <c r="G329" s="123" t="s">
        <v>1142</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783</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783</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45802</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783</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783</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783</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783</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45803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640</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522</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522</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39.6">
      <c r="A363" s="266"/>
      <c r="B363" s="76" t="s">
        <v>783</v>
      </c>
      <c r="C363" s="20" t="s">
        <v>18</v>
      </c>
      <c r="D363" s="20" t="s">
        <v>92</v>
      </c>
      <c r="E363" s="97" t="s">
        <v>1143</v>
      </c>
      <c r="F363" s="32" t="s">
        <v>1144</v>
      </c>
      <c r="G363" s="20" t="s">
        <v>1145</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783</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783</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45804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18.8">
      <c r="A380" s="265">
        <v>45805</v>
      </c>
      <c r="B380" s="76" t="s">
        <v>640</v>
      </c>
      <c r="C380" s="20" t="s">
        <v>54</v>
      </c>
      <c r="D380" s="20" t="s">
        <v>19</v>
      </c>
      <c r="E380" s="20"/>
      <c r="F380" s="20" t="s">
        <v>1146</v>
      </c>
      <c r="G380" s="20" t="s">
        <v>1147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45.19999999999999">
      <c r="A381" s="266"/>
      <c r="B381" s="76" t="s">
        <v>640</v>
      </c>
      <c r="C381" s="20" t="s">
        <v>18</v>
      </c>
      <c r="D381" s="20" t="s">
        <v>19</v>
      </c>
      <c r="E381" s="20"/>
      <c r="F381" s="20" t="s">
        <v>1148</v>
      </c>
      <c r="G381" s="20" t="s">
        <v>1149</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356.4">
      <c r="A383" s="266"/>
      <c r="B383" s="76" t="s">
        <v>640</v>
      </c>
      <c r="C383" s="20" t="s">
        <v>18</v>
      </c>
      <c r="D383" s="20" t="s">
        <v>19</v>
      </c>
      <c r="E383" s="20"/>
      <c r="F383" s="20" t="s">
        <v>1150</v>
      </c>
      <c r="G383" s="20" t="s">
        <v>1151</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783</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45806</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45807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783</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45808</v>
      </c>
      <c r="B422" s="76" t="s">
        <v>640</v>
      </c>
      <c r="C422" s="20"/>
      <c r="D422" s="20"/>
      <c r="E422" s="20"/>
      <c r="F422" s="20"/>
      <c r="G422" s="20"/>
      <c r="H422" s="61" t="s">
        <v>17</v>
      </c>
      <c r="I422" s="20"/>
      <c r="J422" s="20"/>
      <c r="K422" s="20"/>
      <c r="L422" s="20"/>
      <c r="M422" s="20"/>
      <c r="N422" s="20"/>
      <c r="O422" s="20"/>
      <c r="P422" s="20"/>
      <c r="Q422" s="20"/>
      <c r="R422" s="20"/>
      <c r="S422" s="20"/>
      <c r="T422" s="20"/>
      <c r="U422" s="20"/>
      <c r="V422" s="20"/>
      <c r="W422" s="20"/>
      <c r="X422" s="20"/>
      <c r="Y422" s="20"/>
      <c r="Z422" s="20"/>
      <c r="AA422" s="20"/>
    </row>
    <row r="423" spans="1:27" ht="13.2">
      <c r="A423" s="266"/>
      <c r="B423" s="76" t="s">
        <v>640</v>
      </c>
      <c r="C423" s="20"/>
      <c r="D423" s="20"/>
      <c r="E423" s="20"/>
      <c r="F423" s="20"/>
      <c r="G423" s="20"/>
      <c r="H423" s="55" t="s">
        <v>22</v>
      </c>
      <c r="I423" s="20"/>
      <c r="J423" s="20"/>
      <c r="K423" s="20"/>
      <c r="L423" s="20"/>
      <c r="M423" s="20"/>
      <c r="N423" s="20"/>
      <c r="O423" s="20"/>
      <c r="P423" s="20"/>
      <c r="Q423" s="20"/>
      <c r="R423" s="20"/>
      <c r="S423" s="20"/>
      <c r="T423" s="20"/>
      <c r="U423" s="20"/>
      <c r="V423" s="20"/>
      <c r="W423" s="20"/>
      <c r="X423" s="20"/>
      <c r="Y423" s="20"/>
      <c r="Z423" s="20"/>
      <c r="AA423" s="20"/>
    </row>
    <row r="424" spans="1:27" ht="13.2">
      <c r="A424" s="266"/>
      <c r="B424" s="76" t="s">
        <v>640</v>
      </c>
      <c r="C424" s="20"/>
      <c r="D424" s="20"/>
      <c r="E424" s="20"/>
      <c r="F424" s="20"/>
      <c r="G424" s="20"/>
      <c r="H424" s="55" t="s">
        <v>24</v>
      </c>
      <c r="I424" s="20"/>
      <c r="J424" s="20"/>
      <c r="K424" s="20"/>
      <c r="L424" s="20"/>
      <c r="M424" s="20"/>
      <c r="N424" s="20"/>
      <c r="O424" s="20"/>
      <c r="P424" s="20"/>
      <c r="Q424" s="20"/>
      <c r="R424" s="20"/>
      <c r="S424" s="20"/>
      <c r="T424" s="20"/>
      <c r="U424" s="20"/>
      <c r="V424" s="20"/>
      <c r="W424" s="20"/>
      <c r="X424" s="20"/>
      <c r="Y424" s="20"/>
      <c r="Z424" s="20"/>
      <c r="AA424" s="20"/>
    </row>
    <row r="425" spans="1:27" ht="13.2">
      <c r="A425" s="266"/>
      <c r="B425" s="76" t="s">
        <v>640</v>
      </c>
      <c r="C425" s="20"/>
      <c r="D425" s="20"/>
      <c r="E425" s="20"/>
      <c r="F425" s="20"/>
      <c r="G425" s="20"/>
      <c r="H425" s="55" t="s">
        <v>25</v>
      </c>
      <c r="I425" s="20"/>
      <c r="J425" s="20"/>
      <c r="K425" s="20"/>
      <c r="L425" s="20"/>
      <c r="M425" s="20"/>
      <c r="N425" s="20"/>
      <c r="O425" s="20"/>
      <c r="P425" s="20"/>
      <c r="Q425" s="20"/>
      <c r="R425" s="20"/>
      <c r="S425" s="20"/>
      <c r="T425" s="20"/>
      <c r="U425" s="20"/>
      <c r="V425" s="20"/>
      <c r="W425" s="20"/>
      <c r="X425" s="20"/>
      <c r="Y425" s="20"/>
      <c r="Z425" s="20"/>
      <c r="AA425" s="20"/>
    </row>
    <row r="426" spans="1:27" ht="13.2">
      <c r="A426" s="266"/>
      <c r="B426" s="76" t="s">
        <v>78</v>
      </c>
      <c r="C426" s="20"/>
      <c r="D426" s="20"/>
      <c r="E426" s="20"/>
      <c r="F426" s="20"/>
      <c r="G426" s="20"/>
      <c r="H426" s="55" t="s">
        <v>26</v>
      </c>
      <c r="I426" s="20"/>
      <c r="J426" s="20"/>
      <c r="K426" s="20"/>
      <c r="L426" s="20"/>
      <c r="M426" s="20"/>
      <c r="N426" s="20"/>
      <c r="O426" s="20"/>
      <c r="P426" s="20"/>
      <c r="Q426" s="20"/>
      <c r="R426" s="20"/>
      <c r="S426" s="20"/>
      <c r="T426" s="20"/>
      <c r="U426" s="20"/>
      <c r="V426" s="20"/>
      <c r="W426" s="20"/>
      <c r="X426" s="20"/>
      <c r="Y426" s="20"/>
      <c r="Z426" s="20"/>
      <c r="AA426" s="20"/>
    </row>
    <row r="427" spans="1:27" ht="13.2">
      <c r="A427" s="266"/>
      <c r="B427" s="76" t="s">
        <v>78</v>
      </c>
      <c r="C427" s="20"/>
      <c r="D427" s="20"/>
      <c r="E427" s="20"/>
      <c r="F427" s="20"/>
      <c r="G427" s="20"/>
      <c r="H427" s="55" t="s">
        <v>27</v>
      </c>
      <c r="I427" s="20"/>
      <c r="J427" s="20"/>
      <c r="K427" s="20"/>
      <c r="L427" s="20"/>
      <c r="M427" s="20"/>
      <c r="N427" s="20"/>
      <c r="O427" s="20"/>
      <c r="P427" s="20"/>
      <c r="Q427" s="20"/>
      <c r="R427" s="20"/>
      <c r="S427" s="20"/>
      <c r="T427" s="20"/>
      <c r="U427" s="20"/>
      <c r="V427" s="20"/>
      <c r="W427" s="20"/>
      <c r="X427" s="20"/>
      <c r="Y427" s="20"/>
      <c r="Z427" s="20"/>
      <c r="AA427" s="20"/>
    </row>
    <row r="428" spans="1:27" ht="13.2">
      <c r="A428" s="266"/>
      <c r="B428" s="76" t="s">
        <v>78</v>
      </c>
      <c r="C428" s="20"/>
      <c r="D428" s="20"/>
      <c r="E428" s="20"/>
      <c r="F428" s="20"/>
      <c r="G428" s="20"/>
      <c r="H428" s="55" t="s">
        <v>28</v>
      </c>
      <c r="I428" s="20"/>
      <c r="J428" s="20"/>
      <c r="K428" s="20"/>
      <c r="L428" s="20"/>
      <c r="M428" s="20"/>
      <c r="N428" s="20"/>
      <c r="O428" s="20"/>
      <c r="P428" s="20"/>
      <c r="Q428" s="20"/>
      <c r="R428" s="20"/>
      <c r="S428" s="20"/>
      <c r="T428" s="20"/>
      <c r="U428" s="20"/>
      <c r="V428" s="20"/>
      <c r="W428" s="20"/>
      <c r="X428" s="20"/>
      <c r="Y428" s="20"/>
      <c r="Z428" s="20"/>
      <c r="AA428" s="20"/>
    </row>
    <row r="429" spans="1:27" ht="13.2">
      <c r="A429" s="266"/>
      <c r="B429" s="76" t="s">
        <v>78</v>
      </c>
      <c r="C429" s="20"/>
      <c r="D429" s="20"/>
      <c r="E429" s="20"/>
      <c r="F429" s="20"/>
      <c r="G429" s="20"/>
      <c r="H429" s="55" t="s">
        <v>29</v>
      </c>
      <c r="I429" s="20"/>
      <c r="J429" s="20"/>
      <c r="K429" s="20"/>
      <c r="L429" s="20"/>
      <c r="M429" s="20"/>
      <c r="N429" s="20"/>
      <c r="O429" s="20"/>
      <c r="P429" s="20"/>
      <c r="Q429" s="20"/>
      <c r="R429" s="20"/>
      <c r="S429" s="20"/>
      <c r="T429" s="20"/>
      <c r="U429" s="20"/>
      <c r="V429" s="20"/>
      <c r="W429" s="20"/>
      <c r="X429" s="20"/>
      <c r="Y429" s="20"/>
      <c r="Z429" s="20"/>
      <c r="AA429" s="20"/>
    </row>
    <row r="430" spans="1:27" ht="13.2">
      <c r="A430" s="266"/>
      <c r="B430" s="76" t="s">
        <v>78</v>
      </c>
      <c r="C430" s="20"/>
      <c r="D430" s="20"/>
      <c r="E430" s="20"/>
      <c r="F430" s="20"/>
      <c r="G430" s="20"/>
      <c r="H430" s="55" t="s">
        <v>30</v>
      </c>
      <c r="I430" s="20"/>
      <c r="J430" s="20"/>
      <c r="K430" s="20"/>
      <c r="L430" s="20"/>
      <c r="M430" s="20"/>
      <c r="N430" s="20"/>
      <c r="O430" s="20"/>
      <c r="P430" s="20"/>
      <c r="Q430" s="20"/>
      <c r="R430" s="20"/>
      <c r="S430" s="20"/>
      <c r="T430" s="20"/>
      <c r="U430" s="20"/>
      <c r="V430" s="20"/>
      <c r="W430" s="20"/>
      <c r="X430" s="20"/>
      <c r="Y430" s="20"/>
      <c r="Z430" s="20"/>
      <c r="AA430" s="20"/>
    </row>
    <row r="431" spans="1:27" ht="13.2">
      <c r="A431" s="266"/>
      <c r="B431" s="76" t="s">
        <v>522</v>
      </c>
      <c r="C431" s="20"/>
      <c r="D431" s="20"/>
      <c r="E431" s="20"/>
      <c r="F431" s="20"/>
      <c r="G431" s="20"/>
      <c r="H431" s="55" t="s">
        <v>34</v>
      </c>
      <c r="I431" s="20"/>
      <c r="J431" s="20"/>
      <c r="K431" s="20"/>
      <c r="L431" s="20"/>
      <c r="M431" s="20"/>
      <c r="N431" s="20"/>
      <c r="O431" s="20"/>
      <c r="P431" s="20"/>
      <c r="Q431" s="20"/>
      <c r="R431" s="20"/>
      <c r="S431" s="20"/>
      <c r="T431" s="20"/>
      <c r="U431" s="20"/>
      <c r="V431" s="20"/>
      <c r="W431" s="20"/>
      <c r="X431" s="20"/>
      <c r="Y431" s="20"/>
      <c r="Z431" s="20"/>
      <c r="AA431" s="20"/>
    </row>
    <row r="432" spans="1:27" ht="13.2">
      <c r="A432" s="266"/>
      <c r="B432" s="76" t="s">
        <v>522</v>
      </c>
      <c r="C432" s="20"/>
      <c r="D432" s="20"/>
      <c r="E432" s="20"/>
      <c r="F432" s="20"/>
      <c r="G432" s="20"/>
      <c r="H432" s="55" t="s">
        <v>35</v>
      </c>
      <c r="I432" s="20"/>
      <c r="J432" s="20"/>
      <c r="K432" s="20"/>
      <c r="L432" s="20"/>
      <c r="M432" s="20"/>
      <c r="N432" s="20"/>
      <c r="O432" s="20"/>
      <c r="P432" s="20"/>
      <c r="Q432" s="20"/>
      <c r="R432" s="20"/>
      <c r="S432" s="20"/>
      <c r="T432" s="20"/>
      <c r="U432" s="20"/>
      <c r="V432" s="20"/>
      <c r="W432" s="20"/>
      <c r="X432" s="20"/>
      <c r="Y432" s="20"/>
      <c r="Z432" s="20"/>
      <c r="AA432" s="20"/>
    </row>
    <row r="433" spans="1:27" ht="13.2">
      <c r="A433" s="266"/>
      <c r="B433" s="76" t="s">
        <v>522</v>
      </c>
      <c r="C433" s="20"/>
      <c r="D433" s="20"/>
      <c r="E433" s="20"/>
      <c r="F433" s="20"/>
      <c r="G433" s="20"/>
      <c r="H433" s="55" t="s">
        <v>36</v>
      </c>
      <c r="I433" s="20"/>
      <c r="J433" s="20"/>
      <c r="K433" s="20"/>
      <c r="L433" s="20"/>
      <c r="M433" s="20"/>
      <c r="N433" s="20"/>
      <c r="O433" s="20"/>
      <c r="P433" s="20"/>
      <c r="Q433" s="20"/>
      <c r="R433" s="20"/>
      <c r="S433" s="20"/>
      <c r="T433" s="20"/>
      <c r="U433" s="20"/>
      <c r="V433" s="20"/>
      <c r="W433" s="20"/>
      <c r="X433" s="20"/>
      <c r="Y433" s="20"/>
      <c r="Z433" s="20"/>
      <c r="AA433" s="20"/>
    </row>
    <row r="434" spans="1:27" ht="13.2">
      <c r="A434" s="266"/>
      <c r="B434" s="76" t="s">
        <v>522</v>
      </c>
      <c r="C434" s="20"/>
      <c r="D434" s="20"/>
      <c r="E434" s="20"/>
      <c r="F434" s="20"/>
      <c r="G434" s="20"/>
      <c r="H434" s="55" t="s">
        <v>37</v>
      </c>
      <c r="I434" s="20"/>
      <c r="J434" s="20"/>
      <c r="K434" s="20"/>
      <c r="L434" s="20"/>
      <c r="M434" s="20"/>
      <c r="N434" s="20"/>
      <c r="O434" s="20"/>
      <c r="P434" s="20"/>
      <c r="Q434" s="20"/>
      <c r="R434" s="20"/>
      <c r="S434" s="20"/>
      <c r="T434" s="20"/>
      <c r="U434" s="20"/>
      <c r="V434" s="20"/>
      <c r="W434" s="20"/>
      <c r="X434" s="20"/>
      <c r="Y434" s="20"/>
      <c r="Z434" s="20"/>
      <c r="AA434" s="20"/>
    </row>
    <row r="435" spans="1:27" ht="13.2">
      <c r="A435" s="267"/>
      <c r="B435" s="76" t="s">
        <v>522</v>
      </c>
      <c r="C435" s="20"/>
      <c r="D435" s="20"/>
      <c r="E435" s="20"/>
      <c r="F435" s="20"/>
      <c r="G435" s="20"/>
      <c r="H435" s="98" t="s">
        <v>38</v>
      </c>
      <c r="I435" s="20"/>
      <c r="J435" s="20"/>
      <c r="K435" s="20"/>
      <c r="L435" s="20"/>
      <c r="M435" s="20"/>
      <c r="N435" s="20"/>
      <c r="O435" s="20"/>
      <c r="P435" s="20"/>
      <c r="Q435" s="20"/>
      <c r="R435" s="20"/>
      <c r="S435" s="20"/>
      <c r="T435" s="20"/>
      <c r="U435" s="20"/>
      <c r="V435" s="20"/>
      <c r="W435" s="20"/>
      <c r="X435" s="20"/>
      <c r="Y435" s="20"/>
      <c r="Z435" s="20"/>
      <c r="AA435" s="20"/>
    </row>
  </sheetData>
  <autoFilter ref="A1:AA435" xr:uid="{00000000-0009-0000-0000-00000F000000}"/>
  <customSheetViews>
    <customSheetView guid="{EE409CCF-41C7-4BE1-8A6A-F342F255A85B}" filter="1" showAutoFilter="1">
      <pageMargins left="0.7" right="0.7" top="0.75" bottom="0.75" header="0.3" footer="0.3"/>
      <autoFilter ref="A1:AA435" xr:uid="{A8D597AC-2872-48E4-886A-F894F794037A}"/>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363" r:id="rId1" xr:uid="{00000000-0004-0000-0F00-000000000000}"/>
  </hyperlinks>
  <pageMargins left="0.7" right="0.7" top="0.75" bottom="0.75" header="0.3" footer="0.3"/>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F00-000000000000}">
          <x14:formula1>
            <xm:f>'Служебный лист 2'!$B$2:$B$21</xm:f>
          </x14:formula1>
          <xm:sqref>C2:C435</xm:sqref>
        </x14:dataValidation>
        <x14:dataValidation type="list" allowBlank="1" showErrorMessage="1" xr:uid="{00000000-0002-0000-0F00-000001000000}">
          <x14:formula1>
            <xm:f>'Служебный лист 2'!$A$2:$A$7</xm:f>
          </x14:formula1>
          <xm:sqref>B2:B435</xm:sqref>
        </x14:dataValidation>
        <x14:dataValidation type="list" allowBlank="1" showErrorMessage="1" xr:uid="{00000000-0002-0000-0F00-000002000000}">
          <x14:formula1>
            <xm:f>'Служебный лист'!$C$2:$C$1000</xm:f>
          </x14:formula1>
          <xm:sqref>D2:D435</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45748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t="s">
        <v>1152</v>
      </c>
      <c r="F4" s="32" t="s">
        <v>1153</v>
      </c>
      <c r="G4" s="20" t="s">
        <v>1154</v>
      </c>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39.6">
      <c r="A8" s="266"/>
      <c r="B8" s="76" t="s">
        <v>78</v>
      </c>
      <c r="C8" s="20" t="s">
        <v>18</v>
      </c>
      <c r="D8" s="20" t="s">
        <v>19</v>
      </c>
      <c r="E8" s="20"/>
      <c r="F8" s="20"/>
      <c r="G8" s="20" t="s">
        <v>1155</v>
      </c>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18</v>
      </c>
      <c r="D10" s="20" t="s">
        <v>19</v>
      </c>
      <c r="E10" s="15"/>
      <c r="F10" s="20"/>
      <c r="G10" s="117" t="s">
        <v>1156</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1119</v>
      </c>
      <c r="C11" s="20"/>
      <c r="D11" s="20"/>
      <c r="E11" s="20"/>
      <c r="F11" s="20"/>
      <c r="G11" s="20"/>
      <c r="H11" s="20" t="s">
        <v>34</v>
      </c>
      <c r="I11" s="20"/>
      <c r="J11" s="20"/>
      <c r="K11" s="20"/>
      <c r="L11" s="20"/>
      <c r="M11" s="20"/>
      <c r="N11" s="20"/>
      <c r="O11" s="20"/>
      <c r="P11" s="35"/>
      <c r="Q11" s="20"/>
      <c r="R11" s="15"/>
      <c r="S11" s="15"/>
      <c r="T11" s="15"/>
      <c r="U11" s="15"/>
      <c r="V11" s="15"/>
      <c r="W11" s="15"/>
      <c r="X11" s="15"/>
      <c r="Y11" s="15"/>
      <c r="Z11" s="15"/>
      <c r="AA11" s="15"/>
    </row>
    <row r="12" spans="1:27" ht="13.2">
      <c r="A12" s="266"/>
      <c r="B12" s="76" t="s">
        <v>1119</v>
      </c>
      <c r="C12" s="20"/>
      <c r="D12" s="20"/>
      <c r="E12" s="20"/>
      <c r="F12" s="20"/>
      <c r="G12" s="20"/>
      <c r="H12" s="20"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0"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0"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45749</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277.2">
      <c r="A20" s="266"/>
      <c r="B20" s="76" t="s">
        <v>78</v>
      </c>
      <c r="C20" s="20" t="s">
        <v>41</v>
      </c>
      <c r="D20" s="20" t="s">
        <v>19</v>
      </c>
      <c r="E20" s="20"/>
      <c r="F20" s="20"/>
      <c r="G20" s="20" t="s">
        <v>1157</v>
      </c>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0"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0"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1119</v>
      </c>
      <c r="C27" s="20"/>
      <c r="D27" s="20"/>
      <c r="E27" s="20"/>
      <c r="F27" s="20"/>
      <c r="G27" s="20"/>
      <c r="H27" s="20"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20"/>
      <c r="H28" s="20"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66">
      <c r="A30" s="265">
        <v>45750</v>
      </c>
      <c r="B30" s="76" t="s">
        <v>640</v>
      </c>
      <c r="C30" s="20" t="s">
        <v>18</v>
      </c>
      <c r="D30" s="20" t="s">
        <v>92</v>
      </c>
      <c r="E30" s="20"/>
      <c r="F30" s="32" t="s">
        <v>1158</v>
      </c>
      <c r="G30" s="20" t="s">
        <v>1159</v>
      </c>
      <c r="H30" s="19" t="s">
        <v>17</v>
      </c>
      <c r="I30" s="20"/>
      <c r="J30" s="20"/>
      <c r="K30" s="20"/>
      <c r="L30" s="20"/>
      <c r="M30" s="20"/>
      <c r="N30" s="15"/>
      <c r="O30" s="20"/>
      <c r="P30" s="35"/>
      <c r="Q30" s="20"/>
      <c r="R30" s="15"/>
      <c r="S30" s="15"/>
      <c r="T30" s="15"/>
      <c r="U30" s="15"/>
      <c r="V30" s="15"/>
      <c r="W30" s="15"/>
      <c r="X30" s="15"/>
      <c r="Y30" s="15"/>
      <c r="Z30" s="15"/>
      <c r="AA30" s="15"/>
    </row>
    <row r="31" spans="1:27" ht="79.2">
      <c r="A31" s="266"/>
      <c r="B31" s="76" t="s">
        <v>640</v>
      </c>
      <c r="C31" s="20" t="s">
        <v>41</v>
      </c>
      <c r="D31" s="20" t="s">
        <v>19</v>
      </c>
      <c r="E31" s="20" t="s">
        <v>1160</v>
      </c>
      <c r="F31" s="20"/>
      <c r="G31" s="20" t="s">
        <v>1161</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t="s">
        <v>54</v>
      </c>
      <c r="D32" s="76" t="s">
        <v>19</v>
      </c>
      <c r="E32" s="80" t="s">
        <v>1162</v>
      </c>
      <c r="F32" s="76"/>
      <c r="G32" s="31" t="s">
        <v>1163</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277.2">
      <c r="A34" s="266"/>
      <c r="B34" s="76" t="s">
        <v>78</v>
      </c>
      <c r="C34" s="20" t="s">
        <v>41</v>
      </c>
      <c r="D34" s="20" t="s">
        <v>19</v>
      </c>
      <c r="E34" s="20"/>
      <c r="F34" s="20"/>
      <c r="G34" s="20" t="s">
        <v>1164</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t="s">
        <v>68</v>
      </c>
      <c r="D39" s="20" t="s">
        <v>19</v>
      </c>
      <c r="E39" s="20"/>
      <c r="F39" s="20"/>
      <c r="G39" s="76" t="s">
        <v>1165</v>
      </c>
      <c r="H39" s="20"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20"/>
      <c r="H40" s="20"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0"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0"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39.6">
      <c r="A44" s="265">
        <v>45751</v>
      </c>
      <c r="B44" s="76" t="s">
        <v>640</v>
      </c>
      <c r="C44" s="20" t="s">
        <v>18</v>
      </c>
      <c r="D44" s="20" t="s">
        <v>19</v>
      </c>
      <c r="E44" s="20" t="s">
        <v>1166</v>
      </c>
      <c r="F44" s="20"/>
      <c r="G44" s="76" t="s">
        <v>1167</v>
      </c>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52.8">
      <c r="A47" s="266"/>
      <c r="B47" s="76" t="s">
        <v>640</v>
      </c>
      <c r="C47" s="20" t="s">
        <v>18</v>
      </c>
      <c r="D47" s="20" t="s">
        <v>19</v>
      </c>
      <c r="E47" s="20"/>
      <c r="F47" s="20"/>
      <c r="G47" s="20" t="s">
        <v>1168</v>
      </c>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78</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78"/>
      <c r="F49" s="20"/>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0"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0"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1119</v>
      </c>
      <c r="C55" s="20"/>
      <c r="D55" s="20"/>
      <c r="E55" s="20"/>
      <c r="F55" s="20"/>
      <c r="G55" s="20"/>
      <c r="H55" s="20"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0"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45752</v>
      </c>
      <c r="B58" s="76" t="s">
        <v>78</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78</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78</v>
      </c>
      <c r="C60" s="20"/>
      <c r="D60" s="20"/>
      <c r="E60" s="78"/>
      <c r="F60" s="20"/>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78</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78</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137"/>
      <c r="F65" s="138"/>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522</v>
      </c>
      <c r="C67" s="20"/>
      <c r="D67" s="20"/>
      <c r="E67" s="20"/>
      <c r="F67" s="20"/>
      <c r="G67" s="76"/>
      <c r="H67" s="50"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c r="D68" s="20"/>
      <c r="E68" s="20"/>
      <c r="F68" s="20"/>
      <c r="G68" s="20"/>
      <c r="H68" s="50"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50"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50"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45753</v>
      </c>
      <c r="B72" s="76" t="s">
        <v>78</v>
      </c>
      <c r="C72" s="20"/>
      <c r="D72" s="20"/>
      <c r="E72" s="20"/>
      <c r="F72" s="33"/>
      <c r="G72" s="12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78</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78</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78</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26.4">
      <c r="A80" s="266"/>
      <c r="B80" s="76" t="s">
        <v>1119</v>
      </c>
      <c r="C80" s="20" t="s">
        <v>18</v>
      </c>
      <c r="D80" s="20" t="s">
        <v>19</v>
      </c>
      <c r="E80" s="20"/>
      <c r="F80" s="20"/>
      <c r="G80" s="20" t="s">
        <v>1169</v>
      </c>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20"/>
      <c r="H81" s="50"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20"/>
      <c r="D82" s="20"/>
      <c r="E82" s="20"/>
      <c r="F82" s="20"/>
      <c r="G82" s="20"/>
      <c r="H82" s="50"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50"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50"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66">
      <c r="A86" s="265">
        <v>45754</v>
      </c>
      <c r="B86" s="76" t="s">
        <v>640</v>
      </c>
      <c r="C86" s="20" t="s">
        <v>54</v>
      </c>
      <c r="D86" s="20" t="s">
        <v>19</v>
      </c>
      <c r="E86" s="20" t="s">
        <v>1170</v>
      </c>
      <c r="F86" s="20"/>
      <c r="G86" s="20" t="s">
        <v>1171</v>
      </c>
      <c r="H86" s="34" t="s">
        <v>17</v>
      </c>
      <c r="I86" s="20"/>
      <c r="J86" s="20"/>
      <c r="K86" s="20"/>
      <c r="L86" s="20"/>
      <c r="M86" s="20"/>
      <c r="N86" s="20"/>
      <c r="O86" s="20"/>
      <c r="P86" s="20"/>
      <c r="Q86" s="20"/>
      <c r="R86" s="15"/>
      <c r="S86" s="15"/>
      <c r="T86" s="15"/>
      <c r="U86" s="15"/>
      <c r="V86" s="15"/>
      <c r="W86" s="15"/>
      <c r="X86" s="15"/>
      <c r="Y86" s="15"/>
      <c r="Z86" s="15"/>
      <c r="AA86" s="15"/>
    </row>
    <row r="87" spans="1:27" ht="39.6">
      <c r="A87" s="266"/>
      <c r="B87" s="76" t="s">
        <v>640</v>
      </c>
      <c r="C87" s="20" t="s">
        <v>18</v>
      </c>
      <c r="D87" s="20" t="s">
        <v>19</v>
      </c>
      <c r="E87" s="20" t="s">
        <v>1172</v>
      </c>
      <c r="F87" s="20"/>
      <c r="G87" s="20" t="s">
        <v>1173</v>
      </c>
      <c r="H87" s="35" t="s">
        <v>22</v>
      </c>
      <c r="I87" s="20"/>
      <c r="J87" s="20"/>
      <c r="K87" s="20"/>
      <c r="L87" s="20"/>
      <c r="M87" s="20"/>
      <c r="N87" s="20"/>
      <c r="O87" s="20"/>
      <c r="P87" s="20"/>
      <c r="Q87" s="20"/>
      <c r="R87" s="15"/>
      <c r="S87" s="15"/>
      <c r="T87" s="15"/>
      <c r="U87" s="15"/>
      <c r="V87" s="15"/>
      <c r="W87" s="15"/>
      <c r="X87" s="15"/>
      <c r="Y87" s="15"/>
      <c r="Z87" s="15"/>
      <c r="AA87" s="15"/>
    </row>
    <row r="88" spans="1:27" ht="105.6">
      <c r="A88" s="266"/>
      <c r="B88" s="76" t="s">
        <v>640</v>
      </c>
      <c r="C88" s="20" t="s">
        <v>18</v>
      </c>
      <c r="D88" s="20" t="s">
        <v>19</v>
      </c>
      <c r="E88" s="20" t="s">
        <v>1174</v>
      </c>
      <c r="F88" s="20"/>
      <c r="G88" s="20" t="s">
        <v>1175</v>
      </c>
      <c r="H88" s="35" t="s">
        <v>24</v>
      </c>
      <c r="I88" s="20"/>
      <c r="J88" s="20"/>
      <c r="K88" s="20"/>
      <c r="L88" s="20"/>
      <c r="M88" s="20"/>
      <c r="N88" s="20"/>
      <c r="O88" s="20"/>
      <c r="P88" s="20"/>
      <c r="Q88" s="20"/>
      <c r="R88" s="15"/>
      <c r="S88" s="15"/>
      <c r="T88" s="15"/>
      <c r="U88" s="15"/>
      <c r="V88" s="15"/>
      <c r="W88" s="15"/>
      <c r="X88" s="15"/>
      <c r="Y88" s="15"/>
      <c r="Z88" s="15"/>
      <c r="AA88" s="15"/>
    </row>
    <row r="89" spans="1:27" ht="92.4">
      <c r="A89" s="266"/>
      <c r="B89" s="76" t="s">
        <v>640</v>
      </c>
      <c r="C89" s="20" t="s">
        <v>41</v>
      </c>
      <c r="D89" s="20" t="s">
        <v>19</v>
      </c>
      <c r="E89" s="20" t="s">
        <v>1176</v>
      </c>
      <c r="F89" s="65" t="s">
        <v>1177</v>
      </c>
      <c r="G89" s="20" t="s">
        <v>1178</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50"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50"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50"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50"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92.4">
      <c r="A100" s="265">
        <v>45755</v>
      </c>
      <c r="B100" s="76" t="s">
        <v>640</v>
      </c>
      <c r="C100" s="20" t="s">
        <v>18</v>
      </c>
      <c r="D100" s="20" t="s">
        <v>19</v>
      </c>
      <c r="E100" s="20" t="s">
        <v>1179</v>
      </c>
      <c r="F100" s="20"/>
      <c r="G100" s="20" t="s">
        <v>1180</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50"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50"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50"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50"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71.6">
      <c r="A114" s="265">
        <v>45756</v>
      </c>
      <c r="B114" s="76" t="s">
        <v>640</v>
      </c>
      <c r="C114" s="20" t="s">
        <v>18</v>
      </c>
      <c r="D114" s="20" t="s">
        <v>19</v>
      </c>
      <c r="E114" s="20" t="s">
        <v>1181</v>
      </c>
      <c r="F114" s="20"/>
      <c r="G114" s="20" t="s">
        <v>1182</v>
      </c>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t="s">
        <v>18</v>
      </c>
      <c r="D115" s="20" t="s">
        <v>19</v>
      </c>
      <c r="E115" s="20" t="s">
        <v>1183</v>
      </c>
      <c r="F115" s="20"/>
      <c r="G115" s="20" t="s">
        <v>1184</v>
      </c>
      <c r="H115" s="35" t="s">
        <v>22</v>
      </c>
      <c r="I115" s="20"/>
      <c r="J115" s="20"/>
      <c r="K115" s="20"/>
      <c r="L115" s="20"/>
      <c r="M115" s="20"/>
      <c r="N115" s="20"/>
      <c r="O115" s="20"/>
      <c r="P115" s="20"/>
      <c r="Q115" s="20"/>
      <c r="R115" s="15"/>
      <c r="S115" s="15"/>
      <c r="T115" s="15"/>
      <c r="U115" s="15"/>
      <c r="V115" s="15"/>
      <c r="W115" s="15"/>
      <c r="X115" s="15"/>
      <c r="Y115" s="15"/>
      <c r="Z115" s="15"/>
      <c r="AA115" s="15"/>
    </row>
    <row r="116" spans="1:27" ht="66">
      <c r="A116" s="266"/>
      <c r="B116" s="76" t="s">
        <v>640</v>
      </c>
      <c r="C116" s="20" t="s">
        <v>308</v>
      </c>
      <c r="D116" s="20" t="s">
        <v>19</v>
      </c>
      <c r="E116" s="20"/>
      <c r="F116" s="65" t="s">
        <v>1185</v>
      </c>
      <c r="G116" s="20" t="s">
        <v>1186</v>
      </c>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05.6">
      <c r="A122" s="266"/>
      <c r="B122" s="76" t="s">
        <v>78</v>
      </c>
      <c r="C122" s="20" t="s">
        <v>355</v>
      </c>
      <c r="D122" s="20" t="s">
        <v>19</v>
      </c>
      <c r="E122" s="20"/>
      <c r="F122" s="20"/>
      <c r="G122" s="20" t="s">
        <v>1187</v>
      </c>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50"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50"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50"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50"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45757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50"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50"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50"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50"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39.6">
      <c r="A142" s="265">
        <v>45758</v>
      </c>
      <c r="B142" s="76" t="s">
        <v>640</v>
      </c>
      <c r="C142" s="20" t="s">
        <v>18</v>
      </c>
      <c r="D142" s="20" t="s">
        <v>19</v>
      </c>
      <c r="E142" s="20"/>
      <c r="F142" s="20"/>
      <c r="G142" s="20" t="s">
        <v>1188</v>
      </c>
      <c r="H142" s="34" t="s">
        <v>17</v>
      </c>
      <c r="I142" s="20"/>
      <c r="J142" s="20"/>
      <c r="K142" s="20"/>
      <c r="L142" s="20"/>
      <c r="M142" s="20"/>
      <c r="N142" s="20"/>
      <c r="O142" s="20"/>
      <c r="P142" s="20"/>
      <c r="Q142" s="20"/>
      <c r="R142" s="15"/>
      <c r="S142" s="15"/>
      <c r="T142" s="15"/>
      <c r="U142" s="15"/>
      <c r="V142" s="15"/>
      <c r="W142" s="15"/>
      <c r="X142" s="15"/>
      <c r="Y142" s="15"/>
      <c r="Z142" s="15"/>
      <c r="AA142" s="15"/>
    </row>
    <row r="143" spans="1:27" ht="26.4">
      <c r="A143" s="266"/>
      <c r="B143" s="76" t="s">
        <v>640</v>
      </c>
      <c r="C143" s="20" t="s">
        <v>18</v>
      </c>
      <c r="D143" s="20" t="s">
        <v>19</v>
      </c>
      <c r="E143" s="20"/>
      <c r="F143" s="20"/>
      <c r="G143" s="20" t="s">
        <v>1189</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t="s">
        <v>54</v>
      </c>
      <c r="D144" s="20" t="s">
        <v>19</v>
      </c>
      <c r="E144" s="20"/>
      <c r="F144" s="20"/>
      <c r="G144" s="20" t="s">
        <v>1190</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7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522</v>
      </c>
      <c r="C151" s="20"/>
      <c r="D151" s="20"/>
      <c r="E151" s="20"/>
      <c r="F151" s="20"/>
      <c r="G151" s="20"/>
      <c r="H151" s="50"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c r="D152" s="20"/>
      <c r="E152" s="20"/>
      <c r="F152" s="20"/>
      <c r="G152" s="20"/>
      <c r="H152" s="50"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1119</v>
      </c>
      <c r="C153" s="20"/>
      <c r="D153" s="20"/>
      <c r="E153" s="20"/>
      <c r="F153" s="20"/>
      <c r="G153" s="20"/>
      <c r="H153" s="50"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1119</v>
      </c>
      <c r="C154" s="20"/>
      <c r="D154" s="20"/>
      <c r="E154" s="20"/>
      <c r="F154" s="20"/>
      <c r="G154" s="20"/>
      <c r="H154" s="50"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1119</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45759</v>
      </c>
      <c r="B156" s="76" t="s">
        <v>78</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t="s">
        <v>41</v>
      </c>
      <c r="D165" s="20" t="s">
        <v>19</v>
      </c>
      <c r="E165" s="78"/>
      <c r="F165" s="20"/>
      <c r="G165" s="76" t="s">
        <v>1191</v>
      </c>
      <c r="H165" s="50"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c r="D166" s="20"/>
      <c r="E166" s="20"/>
      <c r="F166" s="20"/>
      <c r="G166" s="20"/>
      <c r="H166" s="50"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50"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50"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45760</v>
      </c>
      <c r="B170" s="76" t="s">
        <v>78</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522</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522</v>
      </c>
      <c r="C173" s="20" t="s">
        <v>102</v>
      </c>
      <c r="D173" s="20" t="s">
        <v>19</v>
      </c>
      <c r="E173" s="88"/>
      <c r="F173" s="78"/>
      <c r="G173" s="20" t="s">
        <v>1192</v>
      </c>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t="s">
        <v>18</v>
      </c>
      <c r="D174" s="20" t="s">
        <v>19</v>
      </c>
      <c r="E174" s="78"/>
      <c r="F174" s="139" t="s">
        <v>1193</v>
      </c>
      <c r="G174" s="20" t="s">
        <v>1194</v>
      </c>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1119</v>
      </c>
      <c r="C176" s="20"/>
      <c r="D176" s="20"/>
      <c r="E176" s="20"/>
      <c r="F176" s="20"/>
      <c r="G176" s="7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1119</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290.39999999999998">
      <c r="A178" s="266"/>
      <c r="B178" s="76" t="s">
        <v>1119</v>
      </c>
      <c r="C178" s="20" t="s">
        <v>41</v>
      </c>
      <c r="D178" s="20" t="s">
        <v>19</v>
      </c>
      <c r="E178" s="20"/>
      <c r="F178" s="20" t="s">
        <v>1195</v>
      </c>
      <c r="G178" s="20" t="s">
        <v>1196</v>
      </c>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409.6">
      <c r="A184" s="265">
        <v>45761</v>
      </c>
      <c r="B184" s="76" t="s">
        <v>640</v>
      </c>
      <c r="C184" s="20" t="s">
        <v>18</v>
      </c>
      <c r="D184" s="20" t="s">
        <v>19</v>
      </c>
      <c r="E184" s="20" t="s">
        <v>1197</v>
      </c>
      <c r="F184" s="20"/>
      <c r="G184" s="20" t="s">
        <v>1198</v>
      </c>
      <c r="H184" s="55" t="s">
        <v>17</v>
      </c>
      <c r="I184" s="20"/>
      <c r="J184" s="20"/>
      <c r="K184" s="20"/>
      <c r="L184" s="20"/>
      <c r="M184" s="20"/>
      <c r="N184" s="20"/>
      <c r="O184" s="20"/>
      <c r="P184" s="20"/>
      <c r="Q184" s="20"/>
      <c r="R184" s="15"/>
      <c r="S184" s="15"/>
      <c r="T184" s="15"/>
      <c r="U184" s="15"/>
      <c r="V184" s="15"/>
      <c r="W184" s="15"/>
      <c r="X184" s="15"/>
      <c r="Y184" s="15"/>
      <c r="Z184" s="15"/>
      <c r="AA184" s="15"/>
    </row>
    <row r="185" spans="1:27" ht="79.2">
      <c r="A185" s="266"/>
      <c r="B185" s="76" t="s">
        <v>640</v>
      </c>
      <c r="C185" s="20" t="s">
        <v>18</v>
      </c>
      <c r="D185" s="20" t="s">
        <v>19</v>
      </c>
      <c r="E185" s="20" t="s">
        <v>1199</v>
      </c>
      <c r="F185" s="20"/>
      <c r="G185" s="119" t="s">
        <v>1200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79.2">
      <c r="A186" s="266"/>
      <c r="B186" s="76" t="s">
        <v>640</v>
      </c>
      <c r="C186" s="20" t="s">
        <v>18</v>
      </c>
      <c r="D186" s="20" t="s">
        <v>19</v>
      </c>
      <c r="E186" s="20" t="s">
        <v>1199</v>
      </c>
      <c r="F186" s="78"/>
      <c r="G186" s="20" t="s">
        <v>1201</v>
      </c>
      <c r="H186" s="52" t="s">
        <v>24</v>
      </c>
      <c r="I186" s="20"/>
      <c r="J186" s="20"/>
      <c r="K186" s="20"/>
      <c r="L186" s="20"/>
      <c r="M186" s="20"/>
      <c r="N186" s="20"/>
      <c r="O186" s="20"/>
      <c r="P186" s="20"/>
      <c r="Q186" s="20"/>
      <c r="R186" s="15"/>
      <c r="S186" s="15"/>
      <c r="T186" s="15"/>
      <c r="U186" s="15"/>
      <c r="V186" s="15"/>
      <c r="W186" s="15"/>
      <c r="X186" s="15"/>
      <c r="Y186" s="15"/>
      <c r="Z186" s="15"/>
      <c r="AA186" s="15"/>
    </row>
    <row r="187" spans="1:27" ht="158.4">
      <c r="A187" s="266"/>
      <c r="B187" s="76" t="s">
        <v>640</v>
      </c>
      <c r="C187" s="20" t="s">
        <v>18</v>
      </c>
      <c r="D187" s="20" t="s">
        <v>19</v>
      </c>
      <c r="E187" s="20" t="s">
        <v>1202</v>
      </c>
      <c r="F187" s="20"/>
      <c r="G187" s="20" t="s">
        <v>1203</v>
      </c>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78</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1119</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1119</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1119</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92.4">
      <c r="A198" s="265">
        <v>45762</v>
      </c>
      <c r="B198" s="76" t="s">
        <v>640</v>
      </c>
      <c r="C198" s="20" t="s">
        <v>18</v>
      </c>
      <c r="D198" s="20" t="s">
        <v>19</v>
      </c>
      <c r="E198" s="20" t="s">
        <v>1204</v>
      </c>
      <c r="F198" s="20" t="s">
        <v>1205</v>
      </c>
      <c r="G198" s="20" t="s">
        <v>1206</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45763</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18.8">
      <c r="A214" s="266"/>
      <c r="B214" s="76" t="s">
        <v>640</v>
      </c>
      <c r="C214" s="20" t="s">
        <v>18</v>
      </c>
      <c r="D214" s="20" t="s">
        <v>19</v>
      </c>
      <c r="E214" s="20" t="s">
        <v>1207</v>
      </c>
      <c r="F214" s="20"/>
      <c r="G214" s="20" t="s">
        <v>1208</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522</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522</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39.6">
      <c r="A226" s="265">
        <v>45764</v>
      </c>
      <c r="B226" s="76" t="s">
        <v>640</v>
      </c>
      <c r="C226" s="20" t="s">
        <v>18</v>
      </c>
      <c r="D226" s="20" t="s">
        <v>19</v>
      </c>
      <c r="E226" s="20" t="s">
        <v>1207</v>
      </c>
      <c r="F226" s="20"/>
      <c r="G226" s="20" t="s">
        <v>1209</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26.4">
      <c r="A240" s="265">
        <v>45765</v>
      </c>
      <c r="B240" s="76" t="s">
        <v>640</v>
      </c>
      <c r="C240" s="20" t="s">
        <v>54</v>
      </c>
      <c r="D240" s="20" t="s">
        <v>19</v>
      </c>
      <c r="E240" s="20"/>
      <c r="F240" s="20" t="s">
        <v>1205</v>
      </c>
      <c r="G240" s="20" t="s">
        <v>1210</v>
      </c>
      <c r="H240" s="61" t="s">
        <v>17</v>
      </c>
      <c r="I240" s="20"/>
      <c r="J240" s="20"/>
      <c r="K240" s="20"/>
      <c r="L240" s="20"/>
      <c r="M240" s="20"/>
      <c r="N240" s="20"/>
      <c r="O240" s="20"/>
      <c r="P240" s="20"/>
      <c r="Q240" s="20"/>
      <c r="R240" s="20"/>
      <c r="S240" s="15"/>
      <c r="T240" s="15"/>
      <c r="U240" s="15"/>
      <c r="V240" s="15"/>
      <c r="W240" s="15"/>
      <c r="X240" s="15"/>
      <c r="Y240" s="15"/>
      <c r="Z240" s="15"/>
      <c r="AA240" s="15"/>
    </row>
    <row r="241" spans="1:27" ht="39.6">
      <c r="A241" s="266"/>
      <c r="B241" s="76" t="s">
        <v>640</v>
      </c>
      <c r="C241" s="20" t="s">
        <v>18</v>
      </c>
      <c r="D241" s="20" t="s">
        <v>19</v>
      </c>
      <c r="E241" s="20" t="s">
        <v>1211</v>
      </c>
      <c r="F241" s="20"/>
      <c r="G241" s="20" t="s">
        <v>1212</v>
      </c>
      <c r="H241" s="55" t="s">
        <v>22</v>
      </c>
      <c r="I241" s="20"/>
      <c r="J241" s="20"/>
      <c r="K241" s="20"/>
      <c r="L241" s="20"/>
      <c r="M241" s="20"/>
      <c r="N241" s="20"/>
      <c r="O241" s="20"/>
      <c r="P241" s="20"/>
      <c r="Q241" s="20"/>
      <c r="R241" s="20"/>
      <c r="S241" s="15"/>
      <c r="T241" s="15"/>
      <c r="U241" s="15"/>
      <c r="V241" s="15"/>
      <c r="W241" s="15"/>
      <c r="X241" s="15"/>
      <c r="Y241" s="15"/>
      <c r="Z241" s="15"/>
      <c r="AA241" s="15"/>
    </row>
    <row r="242" spans="1:27" ht="52.8">
      <c r="A242" s="266"/>
      <c r="B242" s="76" t="s">
        <v>640</v>
      </c>
      <c r="C242" s="20" t="s">
        <v>18</v>
      </c>
      <c r="D242" s="20" t="s">
        <v>19</v>
      </c>
      <c r="E242" s="92" t="s">
        <v>1213</v>
      </c>
      <c r="F242" s="20" t="s">
        <v>1214</v>
      </c>
      <c r="G242" s="20" t="s">
        <v>1215</v>
      </c>
      <c r="H242" s="55" t="s">
        <v>24</v>
      </c>
      <c r="I242" s="20"/>
      <c r="J242" s="20"/>
      <c r="K242" s="20"/>
      <c r="L242" s="20"/>
      <c r="M242" s="20"/>
      <c r="N242" s="20"/>
      <c r="O242" s="20"/>
      <c r="P242" s="20"/>
      <c r="Q242" s="20"/>
      <c r="R242" s="20"/>
      <c r="S242" s="15"/>
      <c r="T242" s="15"/>
      <c r="U242" s="15"/>
      <c r="V242" s="15"/>
      <c r="W242" s="15"/>
      <c r="X242" s="15"/>
      <c r="Y242" s="15"/>
      <c r="Z242" s="15"/>
      <c r="AA242" s="15"/>
    </row>
    <row r="243" spans="1:27" ht="92.4">
      <c r="A243" s="266"/>
      <c r="B243" s="76" t="s">
        <v>640</v>
      </c>
      <c r="C243" s="20" t="s">
        <v>41</v>
      </c>
      <c r="D243" s="20" t="s">
        <v>19</v>
      </c>
      <c r="E243" s="65" t="s">
        <v>1216</v>
      </c>
      <c r="F243" s="20"/>
      <c r="G243" s="20" t="s">
        <v>1217</v>
      </c>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640</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522</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522</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45766</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39.6">
      <c r="A268" s="265">
        <v>45767</v>
      </c>
      <c r="B268" s="76" t="s">
        <v>640</v>
      </c>
      <c r="C268" s="20" t="s">
        <v>18</v>
      </c>
      <c r="D268" s="20" t="s">
        <v>19</v>
      </c>
      <c r="E268" s="20"/>
      <c r="F268" s="20" t="s">
        <v>1205</v>
      </c>
      <c r="G268" s="20" t="s">
        <v>1218</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1119</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1119</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1119</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1119</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1119</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1119</v>
      </c>
      <c r="C276" s="20"/>
      <c r="D276" s="20"/>
      <c r="E276" s="20"/>
      <c r="F276" s="20"/>
      <c r="G276" s="7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224.4">
      <c r="A282" s="265">
        <v>45768</v>
      </c>
      <c r="B282" s="76" t="s">
        <v>640</v>
      </c>
      <c r="C282" s="20" t="s">
        <v>18</v>
      </c>
      <c r="D282" s="20" t="s">
        <v>19</v>
      </c>
      <c r="E282" s="20" t="s">
        <v>1219</v>
      </c>
      <c r="F282" s="20"/>
      <c r="G282" s="20" t="s">
        <v>1220</v>
      </c>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79.2">
      <c r="A285" s="266"/>
      <c r="B285" s="76" t="s">
        <v>640</v>
      </c>
      <c r="C285" s="20" t="s">
        <v>41</v>
      </c>
      <c r="D285" s="20" t="s">
        <v>19</v>
      </c>
      <c r="E285" s="20" t="s">
        <v>1221</v>
      </c>
      <c r="F285" s="20"/>
      <c r="G285" s="20" t="s">
        <v>1222</v>
      </c>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30">
      <c r="A296" s="265">
        <v>45769</v>
      </c>
      <c r="B296" s="76" t="s">
        <v>640</v>
      </c>
      <c r="C296" s="20" t="s">
        <v>18</v>
      </c>
      <c r="D296" s="20" t="s">
        <v>19</v>
      </c>
      <c r="E296" s="20"/>
      <c r="F296" s="140" t="s">
        <v>1205</v>
      </c>
      <c r="G296" s="20" t="s">
        <v>1223</v>
      </c>
      <c r="H296" s="61" t="s">
        <v>17</v>
      </c>
      <c r="I296" s="20"/>
      <c r="J296" s="20"/>
      <c r="K296" s="20"/>
      <c r="L296" s="20"/>
      <c r="M296" s="20"/>
      <c r="N296" s="20"/>
      <c r="O296" s="20"/>
      <c r="P296" s="20"/>
      <c r="Q296" s="20"/>
      <c r="R296" s="20"/>
      <c r="S296" s="15"/>
      <c r="T296" s="15"/>
      <c r="U296" s="15"/>
      <c r="V296" s="15"/>
      <c r="W296" s="15"/>
      <c r="X296" s="15"/>
      <c r="Y296" s="15"/>
      <c r="Z296" s="15"/>
      <c r="AA296" s="15"/>
    </row>
    <row r="297" spans="1:27" ht="52.8">
      <c r="A297" s="266"/>
      <c r="B297" s="76" t="s">
        <v>640</v>
      </c>
      <c r="C297" s="20" t="s">
        <v>54</v>
      </c>
      <c r="D297" s="20" t="s">
        <v>19</v>
      </c>
      <c r="E297" s="20"/>
      <c r="F297" s="20"/>
      <c r="G297" s="20" t="s">
        <v>1224</v>
      </c>
      <c r="H297" s="55" t="s">
        <v>22</v>
      </c>
      <c r="I297" s="20"/>
      <c r="J297" s="20"/>
      <c r="K297" s="20"/>
      <c r="L297" s="20"/>
      <c r="M297" s="20"/>
      <c r="N297" s="20"/>
      <c r="O297" s="20"/>
      <c r="P297" s="20"/>
      <c r="Q297" s="20"/>
      <c r="R297" s="20"/>
      <c r="S297" s="15"/>
      <c r="T297" s="15"/>
      <c r="U297" s="15"/>
      <c r="V297" s="15"/>
      <c r="W297" s="15"/>
      <c r="X297" s="15"/>
      <c r="Y297" s="15"/>
      <c r="Z297" s="15"/>
      <c r="AA297" s="15"/>
    </row>
    <row r="298" spans="1:27" ht="39.6">
      <c r="A298" s="266"/>
      <c r="B298" s="76" t="s">
        <v>640</v>
      </c>
      <c r="C298" s="20" t="s">
        <v>18</v>
      </c>
      <c r="D298" s="20" t="s">
        <v>19</v>
      </c>
      <c r="E298" s="20"/>
      <c r="F298" s="96"/>
      <c r="G298" s="20" t="s">
        <v>1225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1119</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1119</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1119</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45770</v>
      </c>
      <c r="B310" s="76" t="s">
        <v>640</v>
      </c>
      <c r="C310" s="20" t="s">
        <v>18</v>
      </c>
      <c r="D310" s="20" t="s">
        <v>19</v>
      </c>
      <c r="E310" s="20" t="s">
        <v>1226</v>
      </c>
      <c r="F310" s="20"/>
      <c r="G310" s="20" t="s">
        <v>1227</v>
      </c>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45771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39.6">
      <c r="A326" s="266"/>
      <c r="B326" s="76" t="s">
        <v>640</v>
      </c>
      <c r="C326" s="20" t="s">
        <v>68</v>
      </c>
      <c r="D326" s="20" t="s">
        <v>19</v>
      </c>
      <c r="E326" s="20" t="s">
        <v>1228</v>
      </c>
      <c r="F326" s="20"/>
      <c r="G326" s="76" t="s">
        <v>1229</v>
      </c>
      <c r="H326" s="55" t="s">
        <v>24</v>
      </c>
      <c r="I326" s="20"/>
      <c r="J326" s="20"/>
      <c r="K326" s="20"/>
      <c r="L326" s="20"/>
      <c r="M326" s="20"/>
      <c r="N326" s="20"/>
      <c r="O326" s="20"/>
      <c r="P326" s="20"/>
      <c r="Q326" s="20"/>
      <c r="R326" s="20"/>
      <c r="S326" s="15"/>
      <c r="T326" s="15"/>
      <c r="U326" s="15"/>
      <c r="V326" s="15"/>
      <c r="W326" s="15"/>
      <c r="X326" s="15"/>
      <c r="Y326" s="15"/>
      <c r="Z326" s="15"/>
      <c r="AA326" s="15"/>
    </row>
    <row r="327" spans="1:27" ht="52.8">
      <c r="A327" s="266"/>
      <c r="B327" s="76" t="s">
        <v>640</v>
      </c>
      <c r="C327" s="20" t="s">
        <v>41</v>
      </c>
      <c r="D327" s="20" t="s">
        <v>19</v>
      </c>
      <c r="E327" s="20" t="s">
        <v>1230</v>
      </c>
      <c r="F327" s="20"/>
      <c r="G327" s="20" t="s">
        <v>1231</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123"/>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522</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522</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237.6">
      <c r="A338" s="265">
        <v>45772</v>
      </c>
      <c r="B338" s="76" t="s">
        <v>640</v>
      </c>
      <c r="C338" s="20" t="s">
        <v>18</v>
      </c>
      <c r="D338" s="20" t="s">
        <v>19</v>
      </c>
      <c r="E338" s="20" t="s">
        <v>1232</v>
      </c>
      <c r="F338" s="20"/>
      <c r="G338" s="20" t="s">
        <v>1233</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98">
      <c r="A339" s="266"/>
      <c r="B339" s="76" t="s">
        <v>640</v>
      </c>
      <c r="C339" s="20" t="s">
        <v>18</v>
      </c>
      <c r="D339" s="20" t="s">
        <v>19</v>
      </c>
      <c r="E339" s="20" t="s">
        <v>1234</v>
      </c>
      <c r="F339" s="20" t="s">
        <v>1235</v>
      </c>
      <c r="G339" s="20" t="s">
        <v>1236</v>
      </c>
      <c r="H339" s="55" t="s">
        <v>22</v>
      </c>
      <c r="I339" s="20"/>
      <c r="J339" s="20"/>
      <c r="K339" s="20"/>
      <c r="L339" s="20"/>
      <c r="M339" s="20"/>
      <c r="N339" s="20"/>
      <c r="O339" s="20"/>
      <c r="P339" s="20"/>
      <c r="Q339" s="20"/>
      <c r="R339" s="20"/>
      <c r="S339" s="15"/>
      <c r="T339" s="15"/>
      <c r="U339" s="15"/>
      <c r="V339" s="15"/>
      <c r="W339" s="15"/>
      <c r="X339" s="15"/>
      <c r="Y339" s="15"/>
      <c r="Z339" s="15"/>
      <c r="AA339" s="15"/>
    </row>
    <row r="340" spans="1:27" ht="39.6">
      <c r="A340" s="266"/>
      <c r="B340" s="76" t="s">
        <v>640</v>
      </c>
      <c r="C340" s="20" t="s">
        <v>18</v>
      </c>
      <c r="D340" s="20" t="s">
        <v>19</v>
      </c>
      <c r="E340" s="20" t="s">
        <v>1237</v>
      </c>
      <c r="F340" s="20"/>
      <c r="G340" s="20" t="s">
        <v>1238</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522</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45773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1119</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522</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522</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45774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26.4">
      <c r="A370" s="266"/>
      <c r="B370" s="76" t="s">
        <v>1119</v>
      </c>
      <c r="C370" s="20" t="s">
        <v>18</v>
      </c>
      <c r="D370" s="20" t="s">
        <v>19</v>
      </c>
      <c r="E370" s="20"/>
      <c r="F370" s="20" t="s">
        <v>1239</v>
      </c>
      <c r="G370" s="20" t="s">
        <v>1240</v>
      </c>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1119</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1119</v>
      </c>
      <c r="C372" s="20" t="s">
        <v>18</v>
      </c>
      <c r="D372" s="20" t="s">
        <v>19</v>
      </c>
      <c r="E372" s="76" t="s">
        <v>1241</v>
      </c>
      <c r="F372" s="20"/>
      <c r="G372" s="20" t="s">
        <v>1242</v>
      </c>
      <c r="H372" s="55" t="s">
        <v>28</v>
      </c>
      <c r="I372" s="20"/>
      <c r="J372" s="20"/>
      <c r="K372" s="20"/>
      <c r="L372" s="20"/>
      <c r="M372" s="20"/>
      <c r="N372" s="20"/>
      <c r="O372" s="20"/>
      <c r="P372" s="20"/>
      <c r="Q372" s="20"/>
      <c r="R372" s="20"/>
      <c r="S372" s="15"/>
      <c r="T372" s="15"/>
      <c r="U372" s="15"/>
      <c r="V372" s="15"/>
      <c r="W372" s="15"/>
      <c r="X372" s="15"/>
      <c r="Y372" s="15"/>
      <c r="Z372" s="15"/>
      <c r="AA372" s="15"/>
    </row>
    <row r="373" spans="1:27" ht="237.6">
      <c r="A373" s="266"/>
      <c r="B373" s="76" t="s">
        <v>1119</v>
      </c>
      <c r="C373" s="20" t="s">
        <v>18</v>
      </c>
      <c r="D373" s="20" t="s">
        <v>19</v>
      </c>
      <c r="E373" s="20" t="s">
        <v>1243</v>
      </c>
      <c r="F373" s="20" t="s">
        <v>1244</v>
      </c>
      <c r="G373" s="20" t="s">
        <v>1245</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1119</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264">
      <c r="A380" s="265">
        <v>45775</v>
      </c>
      <c r="B380" s="76" t="s">
        <v>640</v>
      </c>
      <c r="C380" s="20" t="s">
        <v>18</v>
      </c>
      <c r="D380" s="20" t="s">
        <v>19</v>
      </c>
      <c r="E380" s="20"/>
      <c r="F380" s="20"/>
      <c r="G380" s="20" t="s">
        <v>1246</v>
      </c>
      <c r="H380" s="61" t="s">
        <v>17</v>
      </c>
      <c r="I380" s="20"/>
      <c r="J380" s="20"/>
      <c r="K380" s="20"/>
      <c r="L380" s="20"/>
      <c r="M380" s="20"/>
      <c r="N380" s="20"/>
      <c r="O380" s="20"/>
      <c r="P380" s="20"/>
      <c r="Q380" s="20"/>
      <c r="R380" s="20"/>
      <c r="S380" s="15"/>
      <c r="T380" s="15"/>
      <c r="U380" s="15"/>
      <c r="V380" s="15"/>
      <c r="W380" s="15"/>
      <c r="X380" s="15"/>
      <c r="Y380" s="15"/>
      <c r="Z380" s="15"/>
      <c r="AA380" s="15"/>
    </row>
    <row r="381" spans="1:27" ht="303.60000000000002">
      <c r="A381" s="266"/>
      <c r="B381" s="76" t="s">
        <v>640</v>
      </c>
      <c r="C381" s="20" t="s">
        <v>18</v>
      </c>
      <c r="D381" s="20" t="s">
        <v>19</v>
      </c>
      <c r="E381" s="20" t="s">
        <v>1247</v>
      </c>
      <c r="F381" s="20"/>
      <c r="G381" s="20" t="s">
        <v>1248</v>
      </c>
      <c r="H381" s="55" t="s">
        <v>22</v>
      </c>
      <c r="I381" s="20"/>
      <c r="J381" s="20"/>
      <c r="K381" s="20"/>
      <c r="L381" s="20"/>
      <c r="M381" s="20"/>
      <c r="N381" s="20"/>
      <c r="O381" s="20"/>
      <c r="P381" s="20"/>
      <c r="Q381" s="20"/>
      <c r="R381" s="20"/>
      <c r="S381" s="15"/>
      <c r="T381" s="15"/>
      <c r="U381" s="15"/>
      <c r="V381" s="15"/>
      <c r="W381" s="15"/>
      <c r="X381" s="15"/>
      <c r="Y381" s="15"/>
      <c r="Z381" s="15"/>
      <c r="AA381" s="15"/>
    </row>
    <row r="382" spans="1:27" ht="26.4">
      <c r="A382" s="266"/>
      <c r="B382" s="76" t="s">
        <v>640</v>
      </c>
      <c r="C382" s="20" t="s">
        <v>18</v>
      </c>
      <c r="D382" s="20" t="s">
        <v>19</v>
      </c>
      <c r="E382" s="20"/>
      <c r="F382" s="20"/>
      <c r="G382" s="20" t="s">
        <v>1249</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522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1119</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1119</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250.8">
      <c r="A393" s="267"/>
      <c r="B393" s="76" t="s">
        <v>1119</v>
      </c>
      <c r="C393" s="20" t="s">
        <v>18</v>
      </c>
      <c r="D393" s="20" t="s">
        <v>19</v>
      </c>
      <c r="E393" s="20" t="s">
        <v>1250</v>
      </c>
      <c r="F393" s="20" t="s">
        <v>1251</v>
      </c>
      <c r="G393" s="20" t="s">
        <v>1252</v>
      </c>
      <c r="H393" s="62" t="s">
        <v>38</v>
      </c>
      <c r="I393" s="20"/>
      <c r="J393" s="20"/>
      <c r="K393" s="20"/>
      <c r="L393" s="20"/>
      <c r="M393" s="20"/>
      <c r="N393" s="20"/>
      <c r="O393" s="20"/>
      <c r="P393" s="20"/>
      <c r="Q393" s="20"/>
      <c r="R393" s="20"/>
      <c r="S393" s="15"/>
      <c r="T393" s="15"/>
      <c r="U393" s="15"/>
      <c r="V393" s="15"/>
      <c r="W393" s="15"/>
      <c r="X393" s="15"/>
      <c r="Y393" s="15"/>
      <c r="Z393" s="15"/>
      <c r="AA393" s="15"/>
    </row>
    <row r="394" spans="1:27" ht="66">
      <c r="A394" s="265">
        <v>45776</v>
      </c>
      <c r="B394" s="76" t="s">
        <v>640</v>
      </c>
      <c r="C394" s="20" t="s">
        <v>18</v>
      </c>
      <c r="D394" s="20" t="s">
        <v>19</v>
      </c>
      <c r="E394" s="20"/>
      <c r="F394" s="20"/>
      <c r="G394" s="20" t="s">
        <v>1253</v>
      </c>
      <c r="H394" s="61" t="s">
        <v>17</v>
      </c>
      <c r="I394" s="20"/>
      <c r="J394" s="20"/>
      <c r="K394" s="20"/>
      <c r="L394" s="20"/>
      <c r="M394" s="20"/>
      <c r="N394" s="20"/>
      <c r="O394" s="20"/>
      <c r="P394" s="20"/>
      <c r="Q394" s="20"/>
      <c r="R394" s="20"/>
      <c r="S394" s="15"/>
      <c r="T394" s="15"/>
      <c r="U394" s="15"/>
      <c r="V394" s="15"/>
      <c r="W394" s="15"/>
      <c r="X394" s="15"/>
      <c r="Y394" s="15"/>
      <c r="Z394" s="15"/>
      <c r="AA394" s="15"/>
    </row>
    <row r="395" spans="1:27" ht="52.8">
      <c r="A395" s="266"/>
      <c r="B395" s="76" t="s">
        <v>640</v>
      </c>
      <c r="C395" s="20" t="s">
        <v>18</v>
      </c>
      <c r="D395" s="20" t="s">
        <v>19</v>
      </c>
      <c r="E395" s="20"/>
      <c r="F395" s="20"/>
      <c r="G395" s="20" t="s">
        <v>1254</v>
      </c>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522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522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522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45777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26.4">
      <c r="A411" s="266"/>
      <c r="B411" s="76" t="s">
        <v>640</v>
      </c>
      <c r="C411" s="20" t="s">
        <v>18</v>
      </c>
      <c r="D411" s="50" t="s">
        <v>19</v>
      </c>
      <c r="E411" s="50"/>
      <c r="F411" s="50"/>
      <c r="G411" s="20" t="s">
        <v>1255</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45.19999999999999">
      <c r="A417" s="266"/>
      <c r="B417" s="76" t="s">
        <v>1119</v>
      </c>
      <c r="C417" s="20" t="s">
        <v>18</v>
      </c>
      <c r="D417" s="50" t="s">
        <v>19</v>
      </c>
      <c r="E417" s="50"/>
      <c r="F417" s="141" t="s">
        <v>1256</v>
      </c>
      <c r="G417" s="20" t="s">
        <v>1257</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1119</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05.6">
      <c r="A419" s="266"/>
      <c r="B419" s="76" t="s">
        <v>1119</v>
      </c>
      <c r="C419" s="20" t="s">
        <v>18</v>
      </c>
      <c r="D419" s="50" t="s">
        <v>19</v>
      </c>
      <c r="E419" s="50"/>
      <c r="F419" s="50" t="s">
        <v>1258</v>
      </c>
      <c r="G419" s="20" t="s">
        <v>1259</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8.4">
      <c r="A420" s="266"/>
      <c r="B420" s="76" t="s">
        <v>1119</v>
      </c>
      <c r="C420" s="20" t="s">
        <v>18</v>
      </c>
      <c r="D420" s="50" t="s">
        <v>19</v>
      </c>
      <c r="E420" s="50"/>
      <c r="F420" s="50" t="s">
        <v>1260</v>
      </c>
      <c r="G420" s="20" t="s">
        <v>1261</v>
      </c>
      <c r="H420" s="55" t="s">
        <v>37</v>
      </c>
      <c r="I420" s="20"/>
      <c r="J420" s="20"/>
      <c r="K420" s="20"/>
      <c r="L420" s="20"/>
      <c r="M420" s="20"/>
      <c r="N420" s="20"/>
      <c r="O420" s="20"/>
      <c r="P420" s="20"/>
      <c r="Q420" s="20"/>
      <c r="R420" s="20"/>
      <c r="S420" s="15"/>
      <c r="T420" s="15"/>
      <c r="U420" s="15"/>
      <c r="V420" s="15"/>
      <c r="W420" s="15"/>
      <c r="X420" s="15"/>
      <c r="Y420" s="15"/>
      <c r="Z420" s="15"/>
      <c r="AA420" s="15"/>
    </row>
    <row r="421" spans="1:27" ht="237.6">
      <c r="A421" s="267"/>
      <c r="B421" s="76" t="s">
        <v>1119</v>
      </c>
      <c r="C421" s="20" t="s">
        <v>18</v>
      </c>
      <c r="D421" s="50" t="s">
        <v>19</v>
      </c>
      <c r="E421" s="50" t="s">
        <v>1262</v>
      </c>
      <c r="F421" s="50"/>
      <c r="G421" s="20" t="s">
        <v>1263</v>
      </c>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10000000}"/>
  <customSheetViews>
    <customSheetView guid="{EE409CCF-41C7-4BE1-8A6A-F342F255A85B}" filter="1" showAutoFilter="1">
      <pageMargins left="0.7" right="0.7" top="0.75" bottom="0.75" header="0.3" footer="0.3"/>
      <autoFilter ref="A1:AA421" xr:uid="{4F208EAD-D9DD-429B-8592-1CF178D32387}"/>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4" r:id="rId1" xr:uid="{00000000-0004-0000-1000-000000000000}"/>
    <hyperlink ref="F30" r:id="rId2" xr:uid="{00000000-0004-0000-1000-000001000000}"/>
    <hyperlink ref="F89" r:id="rId3" xr:uid="{00000000-0004-0000-1000-000002000000}"/>
    <hyperlink ref="F116" r:id="rId4" xr:uid="{00000000-0004-0000-1000-000003000000}"/>
    <hyperlink ref="E243" r:id="rId5" xr:uid="{00000000-0004-0000-1000-000004000000}"/>
    <hyperlink ref="F417" r:id="rId6" location="about" xr:uid="{00000000-0004-0000-10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000-000000000000}">
          <x14:formula1>
            <xm:f>'Служебный лист 2'!$A$2:$A$10</xm:f>
          </x14:formula1>
          <xm:sqref>B2:B421</xm:sqref>
        </x14:dataValidation>
        <x14:dataValidation type="list" allowBlank="1" showErrorMessage="1" xr:uid="{00000000-0002-0000-1000-000001000000}">
          <x14:formula1>
            <xm:f>'Служебный лист 2'!$B$2:$B$21</xm:f>
          </x14:formula1>
          <xm:sqref>C2:C421</xm:sqref>
        </x14:dataValidation>
        <x14:dataValidation type="list" allowBlank="1" showErrorMessage="1" xr:uid="{00000000-0002-0000-1000-000002000000}">
          <x14:formula1>
            <xm:f>'Служебный лист'!$C$2:$C$1000</xm:f>
          </x14:formula1>
          <xm:sqref>D2:D421</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66">
      <c r="A2" s="265">
        <v>45717</v>
      </c>
      <c r="B2" s="76" t="s">
        <v>640</v>
      </c>
      <c r="C2" s="20" t="s">
        <v>44</v>
      </c>
      <c r="D2" s="20" t="s">
        <v>19</v>
      </c>
      <c r="E2" s="20"/>
      <c r="F2" s="20"/>
      <c r="G2" s="20" t="s">
        <v>1264</v>
      </c>
      <c r="H2" s="19" t="s">
        <v>17</v>
      </c>
      <c r="I2" s="20"/>
      <c r="J2" s="20"/>
      <c r="K2" s="20"/>
      <c r="L2" s="20"/>
      <c r="M2" s="20"/>
      <c r="N2" s="20"/>
      <c r="O2" s="20"/>
      <c r="P2" s="50"/>
      <c r="Q2" s="20"/>
      <c r="R2" s="15"/>
      <c r="S2" s="15"/>
      <c r="T2" s="15"/>
      <c r="U2" s="15"/>
      <c r="V2" s="15"/>
      <c r="W2" s="15"/>
      <c r="X2" s="15"/>
      <c r="Y2" s="15"/>
      <c r="Z2" s="15"/>
      <c r="AA2" s="15"/>
    </row>
    <row r="3" spans="1:27" ht="52.8">
      <c r="A3" s="266"/>
      <c r="B3" s="76" t="s">
        <v>640</v>
      </c>
      <c r="C3" s="20" t="s">
        <v>102</v>
      </c>
      <c r="D3" s="20" t="s">
        <v>19</v>
      </c>
      <c r="E3" s="20"/>
      <c r="F3" s="32" t="s">
        <v>1265</v>
      </c>
      <c r="G3" s="20" t="s">
        <v>1266</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c r="F4" s="20"/>
      <c r="G4" s="20" t="s">
        <v>1267</v>
      </c>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277.2">
      <c r="A6" s="266"/>
      <c r="B6" s="76" t="s">
        <v>78</v>
      </c>
      <c r="C6" s="20" t="s">
        <v>41</v>
      </c>
      <c r="D6" s="20" t="s">
        <v>19</v>
      </c>
      <c r="E6" s="20"/>
      <c r="F6" s="20"/>
      <c r="G6" s="20" t="s">
        <v>1268</v>
      </c>
      <c r="H6" s="20" t="s">
        <v>26</v>
      </c>
      <c r="I6" s="20"/>
      <c r="J6" s="20"/>
      <c r="K6" s="20"/>
      <c r="L6" s="20"/>
      <c r="M6" s="20"/>
      <c r="N6" s="20"/>
      <c r="O6" s="20"/>
      <c r="P6" s="35"/>
      <c r="Q6" s="20"/>
      <c r="R6" s="15"/>
      <c r="S6" s="15"/>
      <c r="T6" s="15"/>
      <c r="U6" s="15"/>
      <c r="V6" s="15"/>
      <c r="W6" s="15"/>
      <c r="X6" s="15"/>
      <c r="Y6" s="15"/>
      <c r="Z6" s="15"/>
      <c r="AA6" s="15"/>
    </row>
    <row r="7" spans="1:27" ht="39.6">
      <c r="A7" s="266"/>
      <c r="B7" s="76" t="s">
        <v>78</v>
      </c>
      <c r="C7" s="20" t="s">
        <v>18</v>
      </c>
      <c r="D7" s="20" t="s">
        <v>19</v>
      </c>
      <c r="E7" s="20"/>
      <c r="F7" s="20"/>
      <c r="G7" s="20" t="s">
        <v>1269</v>
      </c>
      <c r="H7" s="20" t="s">
        <v>27</v>
      </c>
      <c r="I7" s="20"/>
      <c r="J7" s="20"/>
      <c r="K7" s="20"/>
      <c r="L7" s="20"/>
      <c r="M7" s="20"/>
      <c r="N7" s="20"/>
      <c r="O7" s="20"/>
      <c r="P7" s="35"/>
      <c r="Q7" s="20"/>
      <c r="R7" s="15"/>
      <c r="S7" s="15"/>
      <c r="T7" s="15"/>
      <c r="U7" s="15"/>
      <c r="V7" s="15"/>
      <c r="W7" s="15"/>
      <c r="X7" s="15"/>
      <c r="Y7" s="15"/>
      <c r="Z7" s="15"/>
      <c r="AA7" s="15"/>
    </row>
    <row r="8" spans="1:27" ht="250.8">
      <c r="A8" s="266"/>
      <c r="B8" s="76" t="s">
        <v>78</v>
      </c>
      <c r="C8" s="20" t="s">
        <v>41</v>
      </c>
      <c r="D8" s="20" t="s">
        <v>19</v>
      </c>
      <c r="E8" s="20"/>
      <c r="F8" s="20"/>
      <c r="G8" s="20" t="s">
        <v>1270</v>
      </c>
      <c r="H8" s="20" t="s">
        <v>28</v>
      </c>
      <c r="I8" s="20"/>
      <c r="J8" s="20"/>
      <c r="K8" s="20"/>
      <c r="L8" s="20"/>
      <c r="M8" s="20"/>
      <c r="N8" s="20"/>
      <c r="O8" s="20"/>
      <c r="P8" s="35"/>
      <c r="Q8" s="20"/>
      <c r="R8" s="15"/>
      <c r="S8" s="15"/>
      <c r="T8" s="15"/>
      <c r="U8" s="15"/>
      <c r="V8" s="15"/>
      <c r="W8" s="15"/>
      <c r="X8" s="15"/>
      <c r="Y8" s="15"/>
      <c r="Z8" s="15"/>
      <c r="AA8" s="15"/>
    </row>
    <row r="9" spans="1:27" ht="13.8">
      <c r="A9" s="266"/>
      <c r="B9" s="76" t="s">
        <v>1271</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1271</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1271</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522</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522</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45718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522</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522</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1119</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1119</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1119</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1119</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45719</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05.6">
      <c r="A34" s="266"/>
      <c r="B34" s="76" t="s">
        <v>78</v>
      </c>
      <c r="C34" s="20" t="s">
        <v>224</v>
      </c>
      <c r="D34" s="20" t="s">
        <v>19</v>
      </c>
      <c r="E34" s="20"/>
      <c r="F34" s="20"/>
      <c r="G34" s="20" t="s">
        <v>1272</v>
      </c>
      <c r="H34" s="20" t="s">
        <v>26</v>
      </c>
      <c r="I34" s="20"/>
      <c r="J34" s="20"/>
      <c r="K34" s="20"/>
      <c r="L34" s="20"/>
      <c r="M34" s="20"/>
      <c r="N34" s="20"/>
      <c r="O34" s="20"/>
      <c r="P34" s="35"/>
      <c r="Q34" s="20"/>
      <c r="R34" s="15"/>
      <c r="S34" s="15"/>
      <c r="T34" s="15"/>
      <c r="U34" s="15"/>
      <c r="V34" s="15"/>
      <c r="W34" s="15"/>
      <c r="X34" s="15"/>
      <c r="Y34" s="15"/>
      <c r="Z34" s="15"/>
      <c r="AA34" s="15"/>
    </row>
    <row r="35" spans="1:27" ht="66">
      <c r="A35" s="266"/>
      <c r="B35" s="76" t="s">
        <v>78</v>
      </c>
      <c r="C35" s="20" t="s">
        <v>18</v>
      </c>
      <c r="D35" s="20" t="s">
        <v>19</v>
      </c>
      <c r="E35" s="20"/>
      <c r="F35" s="20"/>
      <c r="G35" s="20" t="s">
        <v>1273</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1119</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1119</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26.4">
      <c r="A39" s="266"/>
      <c r="B39" s="76" t="s">
        <v>522</v>
      </c>
      <c r="C39" s="20" t="s">
        <v>41</v>
      </c>
      <c r="D39" s="20" t="s">
        <v>19</v>
      </c>
      <c r="E39" s="20"/>
      <c r="F39" s="20" t="s">
        <v>1274</v>
      </c>
      <c r="G39" s="76" t="s">
        <v>1275</v>
      </c>
      <c r="H39" s="24" t="s">
        <v>34</v>
      </c>
      <c r="I39" s="20"/>
      <c r="J39" s="20"/>
      <c r="K39" s="20"/>
      <c r="L39" s="20"/>
      <c r="M39" s="20"/>
      <c r="N39" s="20"/>
      <c r="O39" s="20"/>
      <c r="P39" s="50"/>
      <c r="Q39" s="20"/>
      <c r="R39" s="15"/>
      <c r="S39" s="15"/>
      <c r="T39" s="15"/>
      <c r="U39" s="15"/>
      <c r="V39" s="15"/>
      <c r="W39" s="15"/>
      <c r="X39" s="15"/>
      <c r="Y39" s="15"/>
      <c r="Z39" s="15"/>
      <c r="AA39" s="15"/>
    </row>
    <row r="40" spans="1:27" ht="26.4">
      <c r="A40" s="266"/>
      <c r="B40" s="76" t="s">
        <v>522</v>
      </c>
      <c r="C40" s="20" t="s">
        <v>68</v>
      </c>
      <c r="D40" s="20" t="s">
        <v>19</v>
      </c>
      <c r="E40" s="20"/>
      <c r="F40" s="76" t="s">
        <v>1276</v>
      </c>
      <c r="G40" s="20" t="s">
        <v>1277</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66">
      <c r="A43" s="267"/>
      <c r="B43" s="76" t="s">
        <v>78</v>
      </c>
      <c r="C43" s="20" t="s">
        <v>41</v>
      </c>
      <c r="D43" s="20" t="s">
        <v>19</v>
      </c>
      <c r="E43" s="20"/>
      <c r="F43" s="20"/>
      <c r="G43" s="20" t="s">
        <v>1278</v>
      </c>
      <c r="H43" s="25" t="s">
        <v>38</v>
      </c>
      <c r="I43" s="20"/>
      <c r="J43" s="20"/>
      <c r="K43" s="20"/>
      <c r="L43" s="20"/>
      <c r="M43" s="20"/>
      <c r="N43" s="20"/>
      <c r="O43" s="20"/>
      <c r="P43" s="35"/>
      <c r="Q43" s="20"/>
      <c r="R43" s="15"/>
      <c r="S43" s="15"/>
      <c r="T43" s="15"/>
      <c r="U43" s="15"/>
      <c r="V43" s="15"/>
      <c r="W43" s="15"/>
      <c r="X43" s="15"/>
      <c r="Y43" s="15"/>
      <c r="Z43" s="15"/>
      <c r="AA43" s="15"/>
    </row>
    <row r="44" spans="1:27" ht="13.2">
      <c r="A44" s="265">
        <v>45720</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1119</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18</v>
      </c>
      <c r="D50" s="20" t="s">
        <v>19</v>
      </c>
      <c r="E50" s="20"/>
      <c r="F50" s="20" t="s">
        <v>1279</v>
      </c>
      <c r="G50" s="20" t="s">
        <v>1280</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1119</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45721</v>
      </c>
      <c r="B58" s="76"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39.6">
      <c r="A62" s="266"/>
      <c r="B62" s="76" t="s">
        <v>640</v>
      </c>
      <c r="C62" s="20" t="s">
        <v>54</v>
      </c>
      <c r="D62" s="20" t="s">
        <v>19</v>
      </c>
      <c r="E62" s="20"/>
      <c r="F62" s="20"/>
      <c r="G62" s="20" t="s">
        <v>1281</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640</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640</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640</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640</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26.4">
      <c r="A67" s="266"/>
      <c r="B67" s="76" t="s">
        <v>78</v>
      </c>
      <c r="C67" s="20" t="s">
        <v>102</v>
      </c>
      <c r="D67" s="20" t="s">
        <v>19</v>
      </c>
      <c r="E67" s="20"/>
      <c r="F67" s="20" t="s">
        <v>1282</v>
      </c>
      <c r="G67" s="76" t="s">
        <v>1283</v>
      </c>
      <c r="H67" s="38" t="s">
        <v>34</v>
      </c>
      <c r="I67" s="20"/>
      <c r="J67" s="20"/>
      <c r="K67" s="20"/>
      <c r="L67" s="20"/>
      <c r="M67" s="20"/>
      <c r="N67" s="20"/>
      <c r="O67" s="20"/>
      <c r="P67" s="35"/>
      <c r="Q67" s="20"/>
      <c r="R67" s="15"/>
      <c r="S67" s="15"/>
      <c r="T67" s="15"/>
      <c r="U67" s="15"/>
      <c r="V67" s="15"/>
      <c r="W67" s="15"/>
      <c r="X67" s="15"/>
      <c r="Y67" s="15"/>
      <c r="Z67" s="15"/>
      <c r="AA67" s="15"/>
    </row>
    <row r="68" spans="1:27" ht="52.8">
      <c r="A68" s="266"/>
      <c r="B68" s="76" t="s">
        <v>78</v>
      </c>
      <c r="C68" s="20" t="s">
        <v>41</v>
      </c>
      <c r="D68" s="20" t="s">
        <v>19</v>
      </c>
      <c r="E68" s="20"/>
      <c r="F68" s="20" t="s">
        <v>1284</v>
      </c>
      <c r="G68" s="20" t="s">
        <v>1285</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t="s">
        <v>18</v>
      </c>
      <c r="D71" s="20" t="s">
        <v>19</v>
      </c>
      <c r="E71" s="20"/>
      <c r="F71" s="20"/>
      <c r="G71" s="20" t="s">
        <v>1286</v>
      </c>
      <c r="H71" s="35" t="s">
        <v>38</v>
      </c>
      <c r="I71" s="20"/>
      <c r="J71" s="20"/>
      <c r="K71" s="20"/>
      <c r="L71" s="20"/>
      <c r="M71" s="20"/>
      <c r="N71" s="20"/>
      <c r="O71" s="20"/>
      <c r="P71" s="35"/>
      <c r="Q71" s="20"/>
      <c r="R71" s="15"/>
      <c r="S71" s="15"/>
      <c r="T71" s="15"/>
      <c r="U71" s="15"/>
      <c r="V71" s="15"/>
      <c r="W71" s="15"/>
      <c r="X71" s="15"/>
      <c r="Y71" s="15"/>
      <c r="Z71" s="15"/>
      <c r="AA71" s="15"/>
    </row>
    <row r="72" spans="1:27" ht="13.2">
      <c r="A72" s="265">
        <v>45722</v>
      </c>
      <c r="B72" s="76"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t="s">
        <v>41</v>
      </c>
      <c r="D77" s="20" t="s">
        <v>19</v>
      </c>
      <c r="E77" s="20" t="s">
        <v>1287</v>
      </c>
      <c r="F77" s="20" t="s">
        <v>1284</v>
      </c>
      <c r="G77" s="20" t="s">
        <v>1288</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522</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522</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522</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39.6">
      <c r="A82" s="266"/>
      <c r="B82" s="76" t="s">
        <v>78</v>
      </c>
      <c r="C82" s="20" t="s">
        <v>102</v>
      </c>
      <c r="D82" s="20" t="s">
        <v>19</v>
      </c>
      <c r="E82" s="20"/>
      <c r="F82" s="20" t="s">
        <v>1282</v>
      </c>
      <c r="G82" s="20" t="s">
        <v>1289</v>
      </c>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45723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52.8">
      <c r="A91" s="266"/>
      <c r="B91" s="76" t="s">
        <v>78</v>
      </c>
      <c r="C91" s="20" t="s">
        <v>41</v>
      </c>
      <c r="D91" s="20" t="s">
        <v>19</v>
      </c>
      <c r="E91" s="20"/>
      <c r="F91" s="20" t="s">
        <v>1282</v>
      </c>
      <c r="G91" s="20" t="s">
        <v>1290</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1119</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39.6">
      <c r="A97" s="266"/>
      <c r="B97" s="76" t="s">
        <v>78</v>
      </c>
      <c r="C97" s="20" t="s">
        <v>41</v>
      </c>
      <c r="D97" s="20" t="s">
        <v>19</v>
      </c>
      <c r="E97" s="20"/>
      <c r="F97" s="20" t="s">
        <v>1291</v>
      </c>
      <c r="G97" s="20" t="s">
        <v>1292</v>
      </c>
      <c r="H97" s="38" t="s">
        <v>36</v>
      </c>
      <c r="I97" s="20"/>
      <c r="J97" s="20"/>
      <c r="K97" s="20"/>
      <c r="L97" s="20"/>
      <c r="M97" s="20"/>
      <c r="N97" s="20"/>
      <c r="O97" s="20"/>
      <c r="P97" s="20"/>
      <c r="Q97" s="20"/>
      <c r="R97" s="15"/>
      <c r="S97" s="15"/>
      <c r="T97" s="15"/>
      <c r="U97" s="15"/>
      <c r="V97" s="15"/>
      <c r="W97" s="15"/>
      <c r="X97" s="15"/>
      <c r="Y97" s="15"/>
      <c r="Z97" s="15"/>
      <c r="AA97" s="15"/>
    </row>
    <row r="98" spans="1:27" ht="52.8">
      <c r="A98" s="266"/>
      <c r="B98" s="76" t="s">
        <v>78</v>
      </c>
      <c r="C98" s="20" t="s">
        <v>41</v>
      </c>
      <c r="D98" s="20" t="s">
        <v>19</v>
      </c>
      <c r="E98" s="20"/>
      <c r="F98" s="20" t="s">
        <v>1284</v>
      </c>
      <c r="G98" s="65" t="s">
        <v>1293</v>
      </c>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45724</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52.8">
      <c r="A107" s="266"/>
      <c r="B107" s="76" t="s">
        <v>78</v>
      </c>
      <c r="C107" s="20" t="s">
        <v>41</v>
      </c>
      <c r="D107" s="20" t="s">
        <v>19</v>
      </c>
      <c r="E107" s="20"/>
      <c r="F107" s="20" t="s">
        <v>1282</v>
      </c>
      <c r="G107" s="20" t="s">
        <v>1294</v>
      </c>
      <c r="H107" s="35" t="s">
        <v>29</v>
      </c>
      <c r="I107" s="20"/>
      <c r="J107" s="20"/>
      <c r="K107" s="20"/>
      <c r="L107" s="20"/>
      <c r="M107" s="20"/>
      <c r="N107" s="20"/>
      <c r="O107" s="20"/>
      <c r="P107" s="20"/>
      <c r="Q107" s="20"/>
      <c r="R107" s="15"/>
      <c r="S107" s="15"/>
      <c r="T107" s="15"/>
      <c r="U107" s="15"/>
      <c r="V107" s="15"/>
      <c r="W107" s="15"/>
      <c r="X107" s="15"/>
      <c r="Y107" s="15"/>
      <c r="Z107" s="15"/>
      <c r="AA107" s="15"/>
    </row>
    <row r="108" spans="1:27" ht="39.6">
      <c r="A108" s="266"/>
      <c r="B108" s="76" t="s">
        <v>78</v>
      </c>
      <c r="C108" s="20" t="s">
        <v>102</v>
      </c>
      <c r="D108" s="20" t="s">
        <v>19</v>
      </c>
      <c r="E108" s="20"/>
      <c r="F108" s="20" t="s">
        <v>1282</v>
      </c>
      <c r="G108" s="20" t="s">
        <v>1295</v>
      </c>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45725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640</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39.6">
      <c r="A124" s="266"/>
      <c r="B124" s="76" t="s">
        <v>78</v>
      </c>
      <c r="C124" s="20" t="s">
        <v>102</v>
      </c>
      <c r="D124" s="20" t="s">
        <v>19</v>
      </c>
      <c r="E124" s="20"/>
      <c r="F124" s="20" t="s">
        <v>1282</v>
      </c>
      <c r="G124" s="20" t="s">
        <v>1296</v>
      </c>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45726</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640</v>
      </c>
      <c r="C132" s="20" t="s">
        <v>399</v>
      </c>
      <c r="D132" s="20" t="s">
        <v>19</v>
      </c>
      <c r="E132" s="20"/>
      <c r="F132" s="20"/>
      <c r="G132" s="76" t="s">
        <v>1297</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640</v>
      </c>
      <c r="C133" s="20" t="s">
        <v>54</v>
      </c>
      <c r="D133" s="20" t="s">
        <v>19</v>
      </c>
      <c r="E133" s="20"/>
      <c r="F133" s="20"/>
      <c r="G133" s="20" t="s">
        <v>1298</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640</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1119</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1119</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79.2">
      <c r="A137" s="266"/>
      <c r="B137" s="76" t="s">
        <v>78</v>
      </c>
      <c r="C137" s="20" t="s">
        <v>41</v>
      </c>
      <c r="D137" s="20" t="s">
        <v>19</v>
      </c>
      <c r="E137" s="20"/>
      <c r="F137" s="20" t="s">
        <v>1299</v>
      </c>
      <c r="G137" s="20" t="s">
        <v>1300</v>
      </c>
      <c r="H137" s="38" t="s">
        <v>34</v>
      </c>
      <c r="I137" s="20"/>
      <c r="J137" s="20"/>
      <c r="K137" s="20"/>
      <c r="L137" s="20"/>
      <c r="M137" s="20"/>
      <c r="N137" s="20"/>
      <c r="O137" s="20"/>
      <c r="P137" s="20"/>
      <c r="Q137" s="20"/>
      <c r="R137" s="15"/>
      <c r="S137" s="15"/>
      <c r="T137" s="15"/>
      <c r="U137" s="15"/>
      <c r="V137" s="15"/>
      <c r="W137" s="15"/>
      <c r="X137" s="15"/>
      <c r="Y137" s="15"/>
      <c r="Z137" s="15"/>
      <c r="AA137" s="15"/>
    </row>
    <row r="138" spans="1:27" ht="79.2">
      <c r="A138" s="266"/>
      <c r="B138" s="76" t="s">
        <v>78</v>
      </c>
      <c r="C138" s="20" t="s">
        <v>41</v>
      </c>
      <c r="D138" s="20" t="s">
        <v>19</v>
      </c>
      <c r="E138" s="20"/>
      <c r="F138" s="20"/>
      <c r="G138" s="20" t="s">
        <v>1301</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26.4">
      <c r="A142" s="265">
        <v>45727</v>
      </c>
      <c r="B142" s="76" t="s">
        <v>640</v>
      </c>
      <c r="C142" s="20" t="s">
        <v>18</v>
      </c>
      <c r="D142" s="20" t="s">
        <v>19</v>
      </c>
      <c r="E142" s="20"/>
      <c r="F142" s="20"/>
      <c r="G142" s="20" t="s">
        <v>1302</v>
      </c>
      <c r="H142" s="34" t="s">
        <v>17</v>
      </c>
      <c r="I142" s="20"/>
      <c r="J142" s="20"/>
      <c r="K142" s="20"/>
      <c r="L142" s="20"/>
      <c r="M142" s="20"/>
      <c r="N142" s="20"/>
      <c r="O142" s="20"/>
      <c r="P142" s="20"/>
      <c r="Q142" s="20"/>
      <c r="R142" s="15"/>
      <c r="S142" s="15"/>
      <c r="T142" s="15"/>
      <c r="U142" s="15"/>
      <c r="V142" s="15"/>
      <c r="W142" s="15"/>
      <c r="X142" s="15"/>
      <c r="Y142" s="15"/>
      <c r="Z142" s="15"/>
      <c r="AA142" s="15"/>
    </row>
    <row r="143" spans="1:27" ht="92.4">
      <c r="A143" s="266"/>
      <c r="B143" s="76" t="s">
        <v>640</v>
      </c>
      <c r="C143" s="20" t="s">
        <v>18</v>
      </c>
      <c r="D143" s="20" t="s">
        <v>19</v>
      </c>
      <c r="E143" s="20"/>
      <c r="F143" s="20"/>
      <c r="G143" s="20" t="s">
        <v>1303</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t="s">
        <v>54</v>
      </c>
      <c r="D144" s="20" t="s">
        <v>19</v>
      </c>
      <c r="E144" s="20"/>
      <c r="F144" s="20"/>
      <c r="G144" s="20" t="s">
        <v>1304</v>
      </c>
      <c r="H144" s="35" t="s">
        <v>24</v>
      </c>
      <c r="I144" s="20"/>
      <c r="J144" s="20"/>
      <c r="K144" s="20"/>
      <c r="L144" s="20"/>
      <c r="M144" s="20"/>
      <c r="N144" s="20"/>
      <c r="O144" s="20"/>
      <c r="P144" s="20"/>
      <c r="Q144" s="20"/>
      <c r="R144" s="15"/>
      <c r="S144" s="15"/>
      <c r="T144" s="15"/>
      <c r="U144" s="15"/>
      <c r="V144" s="15"/>
      <c r="W144" s="15"/>
      <c r="X144" s="15"/>
      <c r="Y144" s="15"/>
      <c r="Z144" s="15"/>
      <c r="AA144" s="15"/>
    </row>
    <row r="145" spans="1:27" ht="26.4">
      <c r="A145" s="266"/>
      <c r="B145" s="76" t="s">
        <v>640</v>
      </c>
      <c r="C145" s="20" t="s">
        <v>18</v>
      </c>
      <c r="D145" s="20" t="s">
        <v>19</v>
      </c>
      <c r="E145" s="20"/>
      <c r="F145" s="20"/>
      <c r="G145" s="20" t="s">
        <v>1305</v>
      </c>
      <c r="H145" s="35" t="s">
        <v>25</v>
      </c>
      <c r="I145" s="20"/>
      <c r="J145" s="20"/>
      <c r="K145" s="20"/>
      <c r="L145" s="20"/>
      <c r="M145" s="20"/>
      <c r="N145" s="20"/>
      <c r="O145" s="20"/>
      <c r="P145" s="20"/>
      <c r="Q145" s="20"/>
      <c r="R145" s="15"/>
      <c r="S145" s="15"/>
      <c r="T145" s="15"/>
      <c r="U145" s="15"/>
      <c r="V145" s="15"/>
      <c r="W145" s="15"/>
      <c r="X145" s="15"/>
      <c r="Y145" s="15"/>
      <c r="Z145" s="15"/>
      <c r="AA145" s="15"/>
    </row>
    <row r="146" spans="1:27" ht="26.4">
      <c r="A146" s="266"/>
      <c r="B146" s="76" t="s">
        <v>522</v>
      </c>
      <c r="C146" s="20" t="s">
        <v>54</v>
      </c>
      <c r="D146" s="20" t="s">
        <v>19</v>
      </c>
      <c r="E146" s="20"/>
      <c r="F146" s="20"/>
      <c r="G146" s="20" t="s">
        <v>1306</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522</v>
      </c>
      <c r="C147" s="20" t="s">
        <v>154</v>
      </c>
      <c r="D147" s="20" t="s">
        <v>19</v>
      </c>
      <c r="E147" s="20"/>
      <c r="F147" s="20"/>
      <c r="G147" s="76" t="s">
        <v>1307</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522</v>
      </c>
      <c r="C148" s="20" t="s">
        <v>399</v>
      </c>
      <c r="D148" s="20" t="s">
        <v>19</v>
      </c>
      <c r="E148" s="20"/>
      <c r="F148" s="20"/>
      <c r="G148" s="76" t="s">
        <v>1308</v>
      </c>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522</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45728</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26.4">
      <c r="A161" s="266"/>
      <c r="B161" s="76" t="s">
        <v>640</v>
      </c>
      <c r="C161" s="20" t="s">
        <v>54</v>
      </c>
      <c r="D161" s="20" t="s">
        <v>19</v>
      </c>
      <c r="E161" s="20"/>
      <c r="F161" s="20"/>
      <c r="G161" s="20" t="s">
        <v>1309</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522</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522</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522</v>
      </c>
      <c r="C164" s="20" t="s">
        <v>18</v>
      </c>
      <c r="D164" s="20" t="s">
        <v>19</v>
      </c>
      <c r="E164" s="20"/>
      <c r="F164" s="20"/>
      <c r="G164" s="20" t="s">
        <v>1310</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19</v>
      </c>
      <c r="E166" s="20"/>
      <c r="F166" s="20"/>
      <c r="G166" s="20" t="s">
        <v>1311</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45729</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522</v>
      </c>
      <c r="C176" s="20" t="s">
        <v>54</v>
      </c>
      <c r="D176" s="20" t="s">
        <v>19</v>
      </c>
      <c r="E176" s="20"/>
      <c r="F176" s="20"/>
      <c r="G176" s="76" t="s">
        <v>1312</v>
      </c>
      <c r="H176" s="50" t="s">
        <v>28</v>
      </c>
      <c r="I176" s="20"/>
      <c r="J176" s="20"/>
      <c r="K176" s="20"/>
      <c r="L176" s="20"/>
      <c r="M176" s="20"/>
      <c r="N176" s="20"/>
      <c r="O176" s="20"/>
      <c r="P176" s="20"/>
      <c r="Q176" s="20"/>
      <c r="R176" s="15"/>
      <c r="S176" s="15"/>
      <c r="T176" s="15"/>
      <c r="U176" s="15"/>
      <c r="V176" s="15"/>
      <c r="W176" s="15"/>
      <c r="X176" s="15"/>
      <c r="Y176" s="15"/>
      <c r="Z176" s="15"/>
      <c r="AA176" s="15"/>
    </row>
    <row r="177" spans="1:27" ht="26.4">
      <c r="A177" s="266"/>
      <c r="B177" s="76" t="s">
        <v>522</v>
      </c>
      <c r="C177" s="20" t="s">
        <v>18</v>
      </c>
      <c r="D177" s="20" t="s">
        <v>19</v>
      </c>
      <c r="E177" s="20"/>
      <c r="F177" s="20"/>
      <c r="G177" s="20" t="s">
        <v>1313</v>
      </c>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39.6">
      <c r="A184" s="265">
        <v>45730</v>
      </c>
      <c r="B184" s="76" t="s">
        <v>640</v>
      </c>
      <c r="C184" s="20" t="s">
        <v>18</v>
      </c>
      <c r="D184" s="20" t="s">
        <v>19</v>
      </c>
      <c r="E184" s="20" t="s">
        <v>1314</v>
      </c>
      <c r="F184" s="20"/>
      <c r="G184" s="20" t="s">
        <v>1315</v>
      </c>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66">
      <c r="A187" s="266"/>
      <c r="B187" s="76" t="s">
        <v>640</v>
      </c>
      <c r="C187" s="20" t="s">
        <v>18</v>
      </c>
      <c r="D187" s="20" t="s">
        <v>19</v>
      </c>
      <c r="E187" s="20" t="s">
        <v>1316</v>
      </c>
      <c r="F187" s="20"/>
      <c r="G187" s="20" t="s">
        <v>1317</v>
      </c>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1119</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t="s">
        <v>54</v>
      </c>
      <c r="D189" s="20" t="s">
        <v>19</v>
      </c>
      <c r="E189" s="20"/>
      <c r="F189" s="20" t="s">
        <v>1318</v>
      </c>
      <c r="G189" s="20" t="s">
        <v>1312</v>
      </c>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1119</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t="s">
        <v>18</v>
      </c>
      <c r="D191" s="20" t="s">
        <v>19</v>
      </c>
      <c r="E191" s="20"/>
      <c r="F191" s="20"/>
      <c r="G191" s="20" t="s">
        <v>1319</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39.6">
      <c r="A198" s="265">
        <v>45731</v>
      </c>
      <c r="B198" s="76" t="s">
        <v>640</v>
      </c>
      <c r="C198" s="20" t="s">
        <v>308</v>
      </c>
      <c r="D198" s="20" t="s">
        <v>19</v>
      </c>
      <c r="E198" s="20"/>
      <c r="F198" s="20"/>
      <c r="G198" s="20" t="s">
        <v>1320</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t="s">
        <v>18</v>
      </c>
      <c r="D199" s="20" t="s">
        <v>19</v>
      </c>
      <c r="E199" s="20"/>
      <c r="F199" s="20"/>
      <c r="G199" s="121" t="s">
        <v>1321</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t="s">
        <v>102</v>
      </c>
      <c r="D200" s="20" t="s">
        <v>19</v>
      </c>
      <c r="E200" s="20"/>
      <c r="F200" s="20"/>
      <c r="G200" s="121" t="s">
        <v>1322</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78</v>
      </c>
      <c r="C201" s="20" t="s">
        <v>102</v>
      </c>
      <c r="D201" s="20" t="s">
        <v>19</v>
      </c>
      <c r="E201" s="20"/>
      <c r="F201" s="20" t="s">
        <v>1323</v>
      </c>
      <c r="G201" s="20" t="s">
        <v>1324</v>
      </c>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237.6">
      <c r="A206" s="266"/>
      <c r="B206" s="76" t="s">
        <v>78</v>
      </c>
      <c r="C206" s="20" t="s">
        <v>41</v>
      </c>
      <c r="D206" s="20" t="s">
        <v>19</v>
      </c>
      <c r="E206" s="20"/>
      <c r="F206" s="20"/>
      <c r="G206" s="20" t="s">
        <v>1325</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t="s">
        <v>18</v>
      </c>
      <c r="D207" s="20" t="s">
        <v>19</v>
      </c>
      <c r="E207" s="20"/>
      <c r="F207" s="76" t="s">
        <v>1326</v>
      </c>
      <c r="G207" s="76" t="s">
        <v>1327</v>
      </c>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t="s">
        <v>41</v>
      </c>
      <c r="D209" s="20" t="s">
        <v>19</v>
      </c>
      <c r="E209" s="20"/>
      <c r="F209" s="20"/>
      <c r="G209" s="76" t="s">
        <v>1328</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45732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52.8">
      <c r="A213" s="266"/>
      <c r="B213" s="76" t="s">
        <v>640</v>
      </c>
      <c r="C213" s="20" t="s">
        <v>54</v>
      </c>
      <c r="D213" s="20" t="s">
        <v>19</v>
      </c>
      <c r="E213" s="20" t="s">
        <v>1329</v>
      </c>
      <c r="F213" s="20"/>
      <c r="G213" s="20" t="s">
        <v>1330</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66">
      <c r="A216" s="266"/>
      <c r="B216" s="76" t="s">
        <v>640</v>
      </c>
      <c r="C216" s="20" t="s">
        <v>102</v>
      </c>
      <c r="D216" s="20" t="s">
        <v>19</v>
      </c>
      <c r="E216" s="20"/>
      <c r="F216" s="20"/>
      <c r="G216" s="65" t="s">
        <v>1331</v>
      </c>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1119</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05.6">
      <c r="A218" s="266"/>
      <c r="B218" s="76" t="s">
        <v>1119</v>
      </c>
      <c r="C218" s="20" t="s">
        <v>18</v>
      </c>
      <c r="D218" s="20" t="s">
        <v>19</v>
      </c>
      <c r="E218" s="20" t="s">
        <v>1332</v>
      </c>
      <c r="F218" s="20"/>
      <c r="G218" s="20" t="s">
        <v>1333</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1119</v>
      </c>
      <c r="C220" s="20" t="s">
        <v>638</v>
      </c>
      <c r="D220" s="20" t="s">
        <v>19</v>
      </c>
      <c r="E220" s="76" t="s">
        <v>1334</v>
      </c>
      <c r="F220" s="20"/>
      <c r="G220" s="20" t="s">
        <v>1335</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1119</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79.2">
      <c r="A222" s="266"/>
      <c r="B222" s="76" t="s">
        <v>1119</v>
      </c>
      <c r="C222" s="20" t="s">
        <v>102</v>
      </c>
      <c r="D222" s="20" t="s">
        <v>19</v>
      </c>
      <c r="E222" s="20"/>
      <c r="F222" s="20"/>
      <c r="G222" s="20" t="s">
        <v>1336</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45733</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52.8">
      <c r="A231" s="266"/>
      <c r="B231" s="76" t="s">
        <v>640</v>
      </c>
      <c r="C231" s="20" t="s">
        <v>18</v>
      </c>
      <c r="D231" s="20" t="s">
        <v>19</v>
      </c>
      <c r="E231" s="20"/>
      <c r="F231" s="20"/>
      <c r="G231" s="20" t="s">
        <v>1337</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640</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522</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78</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45.19999999999999">
      <c r="A240" s="265">
        <v>45734</v>
      </c>
      <c r="B240" s="76" t="s">
        <v>640</v>
      </c>
      <c r="C240" s="20" t="s">
        <v>41</v>
      </c>
      <c r="D240" s="20" t="s">
        <v>19</v>
      </c>
      <c r="E240" s="20"/>
      <c r="F240" s="20"/>
      <c r="G240" s="20" t="s">
        <v>1338</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1119</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1119</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1119</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1119</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1119</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45735</v>
      </c>
      <c r="B254" s="76" t="s">
        <v>640</v>
      </c>
      <c r="C254" s="20" t="s">
        <v>18</v>
      </c>
      <c r="D254" s="20" t="s">
        <v>19</v>
      </c>
      <c r="E254" s="20"/>
      <c r="F254" s="20"/>
      <c r="G254" s="20" t="s">
        <v>1339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52.8">
      <c r="A255" s="266"/>
      <c r="B255" s="76" t="s">
        <v>640</v>
      </c>
      <c r="C255" s="20" t="s">
        <v>54</v>
      </c>
      <c r="D255" s="20" t="s">
        <v>19</v>
      </c>
      <c r="E255" s="20"/>
      <c r="F255" s="20"/>
      <c r="G255" s="20" t="s">
        <v>1340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54</v>
      </c>
      <c r="D256" s="20" t="s">
        <v>19</v>
      </c>
      <c r="E256" s="20"/>
      <c r="F256" s="20"/>
      <c r="G256" s="20" t="s">
        <v>1341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26.4">
      <c r="A257" s="266"/>
      <c r="B257" s="76" t="s">
        <v>640</v>
      </c>
      <c r="C257" s="20" t="s">
        <v>18</v>
      </c>
      <c r="D257" s="20" t="s">
        <v>19</v>
      </c>
      <c r="E257" s="20"/>
      <c r="F257" s="20"/>
      <c r="G257" s="20" t="s">
        <v>1342</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102</v>
      </c>
      <c r="D260" s="20" t="s">
        <v>19</v>
      </c>
      <c r="E260" s="20"/>
      <c r="F260" s="20"/>
      <c r="G260" s="20" t="s">
        <v>1343</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39.6">
      <c r="A264" s="266"/>
      <c r="B264" s="76" t="s">
        <v>78</v>
      </c>
      <c r="C264" s="20" t="s">
        <v>102</v>
      </c>
      <c r="D264" s="20" t="s">
        <v>19</v>
      </c>
      <c r="E264" s="20"/>
      <c r="F264" s="20"/>
      <c r="G264" s="20" t="s">
        <v>1344</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39.6">
      <c r="A266" s="266"/>
      <c r="B266" s="76" t="s">
        <v>78</v>
      </c>
      <c r="C266" s="20" t="s">
        <v>41</v>
      </c>
      <c r="D266" s="20" t="s">
        <v>19</v>
      </c>
      <c r="E266" s="20"/>
      <c r="F266" s="20"/>
      <c r="G266" s="20" t="s">
        <v>1345</v>
      </c>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45736</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t="s">
        <v>18</v>
      </c>
      <c r="D271" s="20" t="s">
        <v>19</v>
      </c>
      <c r="E271" s="20"/>
      <c r="F271" s="20"/>
      <c r="G271" s="20" t="s">
        <v>1346</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66">
      <c r="A273" s="266"/>
      <c r="B273" s="76" t="s">
        <v>640</v>
      </c>
      <c r="C273" s="20" t="s">
        <v>1116</v>
      </c>
      <c r="D273" s="20" t="s">
        <v>19</v>
      </c>
      <c r="E273" s="20"/>
      <c r="F273" s="20"/>
      <c r="G273" s="20" t="s">
        <v>1347</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522</v>
      </c>
      <c r="C274" s="20" t="s">
        <v>41</v>
      </c>
      <c r="D274" s="20" t="s">
        <v>19</v>
      </c>
      <c r="E274" s="20"/>
      <c r="F274" s="20"/>
      <c r="G274" s="76" t="s">
        <v>1348</v>
      </c>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522</v>
      </c>
      <c r="C275" s="20" t="s">
        <v>18</v>
      </c>
      <c r="D275" s="20" t="s">
        <v>19</v>
      </c>
      <c r="E275" s="20"/>
      <c r="F275" s="20"/>
      <c r="G275" s="76" t="s">
        <v>1349</v>
      </c>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522</v>
      </c>
      <c r="C276" s="20" t="s">
        <v>18</v>
      </c>
      <c r="D276" s="20" t="s">
        <v>19</v>
      </c>
      <c r="E276" s="20"/>
      <c r="F276" s="20"/>
      <c r="G276" s="76" t="s">
        <v>1350</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45737</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t="s">
        <v>54</v>
      </c>
      <c r="D283" s="20" t="s">
        <v>19</v>
      </c>
      <c r="E283" s="20"/>
      <c r="F283" s="20"/>
      <c r="G283" s="20" t="s">
        <v>1351</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640</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640</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640</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522</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522</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52.8">
      <c r="A296" s="265">
        <v>45738</v>
      </c>
      <c r="B296" s="76" t="s">
        <v>640</v>
      </c>
      <c r="C296" s="20" t="s">
        <v>18</v>
      </c>
      <c r="D296" s="20" t="s">
        <v>92</v>
      </c>
      <c r="E296" s="20"/>
      <c r="F296" s="142" t="s">
        <v>1352</v>
      </c>
      <c r="G296" s="20" t="s">
        <v>1353</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45.19999999999999">
      <c r="A298" s="266"/>
      <c r="B298" s="76" t="s">
        <v>640</v>
      </c>
      <c r="C298" s="20" t="s">
        <v>18</v>
      </c>
      <c r="D298" s="20" t="s">
        <v>92</v>
      </c>
      <c r="E298" s="20"/>
      <c r="F298" s="143" t="s">
        <v>1158</v>
      </c>
      <c r="G298" s="20" t="s">
        <v>1354</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522</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45739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79.2">
      <c r="A316" s="266"/>
      <c r="B316" s="76" t="s">
        <v>1119</v>
      </c>
      <c r="C316" s="20" t="s">
        <v>102</v>
      </c>
      <c r="D316" s="20" t="s">
        <v>19</v>
      </c>
      <c r="E316" s="20"/>
      <c r="F316" s="20" t="s">
        <v>1355</v>
      </c>
      <c r="G316" s="76" t="s">
        <v>1356</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45740</v>
      </c>
      <c r="B324" s="76" t="s">
        <v>640</v>
      </c>
      <c r="C324" s="20" t="s">
        <v>54</v>
      </c>
      <c r="D324" s="20" t="s">
        <v>19</v>
      </c>
      <c r="E324" s="20"/>
      <c r="F324" s="20"/>
      <c r="G324" s="20" t="s">
        <v>1357</v>
      </c>
      <c r="H324" s="61" t="s">
        <v>17</v>
      </c>
      <c r="I324" s="20"/>
      <c r="J324" s="20"/>
      <c r="K324" s="20"/>
      <c r="L324" s="20"/>
      <c r="M324" s="20"/>
      <c r="N324" s="20"/>
      <c r="O324" s="20"/>
      <c r="P324" s="20"/>
      <c r="Q324" s="20"/>
      <c r="R324" s="20"/>
      <c r="S324" s="15"/>
      <c r="T324" s="15"/>
      <c r="U324" s="15"/>
      <c r="V324" s="15"/>
      <c r="W324" s="15"/>
      <c r="X324" s="15"/>
      <c r="Y324" s="15"/>
      <c r="Z324" s="15"/>
      <c r="AA324" s="15"/>
    </row>
    <row r="325" spans="1:27" ht="39.6">
      <c r="A325" s="266"/>
      <c r="B325" s="76" t="s">
        <v>640</v>
      </c>
      <c r="C325" s="20" t="s">
        <v>54</v>
      </c>
      <c r="D325" s="20" t="s">
        <v>19</v>
      </c>
      <c r="E325" s="20"/>
      <c r="F325" s="20"/>
      <c r="G325" s="20" t="s">
        <v>1358</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39.6">
      <c r="A327" s="266"/>
      <c r="B327" s="76" t="s">
        <v>640</v>
      </c>
      <c r="C327" s="20" t="s">
        <v>154</v>
      </c>
      <c r="D327" s="20" t="s">
        <v>19</v>
      </c>
      <c r="E327" s="20"/>
      <c r="F327" s="20"/>
      <c r="G327" s="20" t="s">
        <v>1359</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26.4">
      <c r="A329" s="266"/>
      <c r="B329" s="76" t="s">
        <v>640</v>
      </c>
      <c r="C329" s="20" t="s">
        <v>18</v>
      </c>
      <c r="D329" s="20" t="s">
        <v>19</v>
      </c>
      <c r="E329" s="20" t="s">
        <v>1360</v>
      </c>
      <c r="F329" s="20"/>
      <c r="G329" s="144" t="s">
        <v>1361</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640</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1119</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1119</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45741</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26.4">
      <c r="A339" s="266"/>
      <c r="B339" s="76" t="s">
        <v>640</v>
      </c>
      <c r="C339" s="20" t="s">
        <v>18</v>
      </c>
      <c r="D339" s="20" t="s">
        <v>19</v>
      </c>
      <c r="E339" s="20" t="s">
        <v>1362</v>
      </c>
      <c r="F339" s="20"/>
      <c r="G339" s="20" t="s">
        <v>1363</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39.6">
      <c r="A342" s="266"/>
      <c r="B342" s="76" t="s">
        <v>1119</v>
      </c>
      <c r="C342" s="20" t="s">
        <v>68</v>
      </c>
      <c r="D342" s="20" t="s">
        <v>19</v>
      </c>
      <c r="E342" s="20"/>
      <c r="F342" s="20" t="s">
        <v>1364</v>
      </c>
      <c r="G342" s="20" t="s">
        <v>1365</v>
      </c>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1119</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1119</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1119</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05.6">
      <c r="A352" s="265">
        <v>45742</v>
      </c>
      <c r="B352" s="76" t="s">
        <v>640</v>
      </c>
      <c r="C352" s="20" t="s">
        <v>18</v>
      </c>
      <c r="D352" s="20" t="s">
        <v>19</v>
      </c>
      <c r="E352" s="20" t="s">
        <v>1366</v>
      </c>
      <c r="F352" s="20"/>
      <c r="G352" s="20" t="s">
        <v>1367</v>
      </c>
      <c r="H352" s="61" t="s">
        <v>17</v>
      </c>
      <c r="I352" s="20"/>
      <c r="J352" s="20"/>
      <c r="K352" s="20"/>
      <c r="L352" s="20"/>
      <c r="M352" s="20"/>
      <c r="N352" s="20"/>
      <c r="O352" s="20"/>
      <c r="P352" s="20"/>
      <c r="Q352" s="20"/>
      <c r="R352" s="20"/>
      <c r="S352" s="15"/>
      <c r="T352" s="15"/>
      <c r="U352" s="15"/>
      <c r="V352" s="15"/>
      <c r="W352" s="15"/>
      <c r="X352" s="15"/>
      <c r="Y352" s="15"/>
      <c r="Z352" s="15"/>
      <c r="AA352" s="15"/>
    </row>
    <row r="353" spans="1:27" ht="39.6">
      <c r="A353" s="266"/>
      <c r="B353" s="76" t="s">
        <v>640</v>
      </c>
      <c r="C353" s="20" t="s">
        <v>54</v>
      </c>
      <c r="D353" s="20" t="s">
        <v>19</v>
      </c>
      <c r="E353" s="20" t="s">
        <v>1368</v>
      </c>
      <c r="F353" s="20"/>
      <c r="G353" s="20" t="s">
        <v>1369</v>
      </c>
      <c r="H353" s="55" t="s">
        <v>22</v>
      </c>
      <c r="I353" s="20"/>
      <c r="J353" s="20"/>
      <c r="K353" s="20"/>
      <c r="L353" s="20"/>
      <c r="M353" s="20"/>
      <c r="N353" s="20"/>
      <c r="O353" s="20"/>
      <c r="P353" s="20"/>
      <c r="Q353" s="20"/>
      <c r="R353" s="20"/>
      <c r="S353" s="15"/>
      <c r="T353" s="15"/>
      <c r="U353" s="15"/>
      <c r="V353" s="15"/>
      <c r="W353" s="15"/>
      <c r="X353" s="15"/>
      <c r="Y353" s="15"/>
      <c r="Z353" s="15"/>
      <c r="AA353" s="15"/>
    </row>
    <row r="354" spans="1:27" ht="52.8">
      <c r="A354" s="266"/>
      <c r="B354" s="76" t="s">
        <v>640</v>
      </c>
      <c r="C354" s="20" t="s">
        <v>18</v>
      </c>
      <c r="D354" s="20" t="s">
        <v>19</v>
      </c>
      <c r="E354" s="20" t="s">
        <v>1370</v>
      </c>
      <c r="F354" s="20"/>
      <c r="G354" s="20" t="s">
        <v>1371</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39.6">
      <c r="A357" s="266"/>
      <c r="B357" s="76" t="s">
        <v>1119</v>
      </c>
      <c r="C357" s="20" t="s">
        <v>102</v>
      </c>
      <c r="D357" s="20" t="s">
        <v>19</v>
      </c>
      <c r="E357" s="20"/>
      <c r="F357" s="20"/>
      <c r="G357" s="20" t="s">
        <v>1372</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41</v>
      </c>
      <c r="D360" s="20" t="s">
        <v>19</v>
      </c>
      <c r="E360" s="20"/>
      <c r="F360" s="20"/>
      <c r="G360" s="76" t="s">
        <v>1373</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39.6">
      <c r="A366" s="265">
        <v>45743</v>
      </c>
      <c r="B366" s="76" t="s">
        <v>640</v>
      </c>
      <c r="C366" s="20" t="s">
        <v>18</v>
      </c>
      <c r="D366" s="20" t="s">
        <v>19</v>
      </c>
      <c r="E366" s="20" t="s">
        <v>1374</v>
      </c>
      <c r="F366" s="20"/>
      <c r="G366" s="20" t="s">
        <v>1375</v>
      </c>
      <c r="H366" s="61" t="s">
        <v>17</v>
      </c>
      <c r="I366" s="20"/>
      <c r="J366" s="20"/>
      <c r="K366" s="20"/>
      <c r="L366" s="20"/>
      <c r="M366" s="20"/>
      <c r="N366" s="20"/>
      <c r="O366" s="20"/>
      <c r="P366" s="20"/>
      <c r="Q366" s="20"/>
      <c r="R366" s="20"/>
      <c r="S366" s="15"/>
      <c r="T366" s="15"/>
      <c r="U366" s="15"/>
      <c r="V366" s="15"/>
      <c r="W366" s="15"/>
      <c r="X366" s="15"/>
      <c r="Y366" s="15"/>
      <c r="Z366" s="15"/>
      <c r="AA366" s="15"/>
    </row>
    <row r="367" spans="1:27" ht="26.4">
      <c r="A367" s="266"/>
      <c r="B367" s="76" t="s">
        <v>640</v>
      </c>
      <c r="C367" s="20" t="s">
        <v>18</v>
      </c>
      <c r="D367" s="20" t="s">
        <v>19</v>
      </c>
      <c r="E367" s="20" t="s">
        <v>1376</v>
      </c>
      <c r="F367" s="20"/>
      <c r="G367" s="20" t="s">
        <v>1377</v>
      </c>
      <c r="H367" s="55" t="s">
        <v>22</v>
      </c>
      <c r="I367" s="20"/>
      <c r="J367" s="20"/>
      <c r="K367" s="20"/>
      <c r="L367" s="20"/>
      <c r="M367" s="20"/>
      <c r="N367" s="20"/>
      <c r="O367" s="20"/>
      <c r="P367" s="20"/>
      <c r="Q367" s="20"/>
      <c r="R367" s="20"/>
      <c r="S367" s="15"/>
      <c r="T367" s="15"/>
      <c r="U367" s="15"/>
      <c r="V367" s="15"/>
      <c r="W367" s="15"/>
      <c r="X367" s="15"/>
      <c r="Y367" s="15"/>
      <c r="Z367" s="15"/>
      <c r="AA367" s="15"/>
    </row>
    <row r="368" spans="1:27" ht="79.2">
      <c r="A368" s="266"/>
      <c r="B368" s="76" t="s">
        <v>640</v>
      </c>
      <c r="C368" s="20" t="s">
        <v>54</v>
      </c>
      <c r="D368" s="20" t="s">
        <v>19</v>
      </c>
      <c r="E368" s="20" t="s">
        <v>1378</v>
      </c>
      <c r="F368" s="20"/>
      <c r="G368" s="20" t="s">
        <v>1379</v>
      </c>
      <c r="H368" s="55" t="s">
        <v>24</v>
      </c>
      <c r="I368" s="20"/>
      <c r="J368" s="20"/>
      <c r="K368" s="20"/>
      <c r="L368" s="20"/>
      <c r="M368" s="20"/>
      <c r="N368" s="20"/>
      <c r="O368" s="20"/>
      <c r="P368" s="20"/>
      <c r="Q368" s="20"/>
      <c r="R368" s="20"/>
      <c r="S368" s="15"/>
      <c r="T368" s="15"/>
      <c r="U368" s="15"/>
      <c r="V368" s="15"/>
      <c r="W368" s="15"/>
      <c r="X368" s="15"/>
      <c r="Y368" s="15"/>
      <c r="Z368" s="15"/>
      <c r="AA368" s="15"/>
    </row>
    <row r="369" spans="1:27" ht="211.2">
      <c r="A369" s="266"/>
      <c r="B369" s="76" t="s">
        <v>640</v>
      </c>
      <c r="C369" s="20" t="s">
        <v>18</v>
      </c>
      <c r="D369" s="20" t="s">
        <v>19</v>
      </c>
      <c r="E369" s="20" t="s">
        <v>1380</v>
      </c>
      <c r="F369" s="20"/>
      <c r="G369" s="20" t="s">
        <v>1381</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1119</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1119</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45744</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1119</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1119</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92.4">
      <c r="A386" s="266"/>
      <c r="B386" s="76" t="s">
        <v>1119</v>
      </c>
      <c r="C386" s="20" t="s">
        <v>54</v>
      </c>
      <c r="D386" s="20" t="s">
        <v>19</v>
      </c>
      <c r="E386" s="20"/>
      <c r="F386" s="20" t="s">
        <v>1382</v>
      </c>
      <c r="G386" s="20" t="s">
        <v>1383</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522</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522</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39.6">
      <c r="A389" s="266"/>
      <c r="B389" s="76" t="s">
        <v>78</v>
      </c>
      <c r="C389" s="20" t="s">
        <v>41</v>
      </c>
      <c r="D389" s="20" t="s">
        <v>19</v>
      </c>
      <c r="E389" s="20"/>
      <c r="F389" s="20"/>
      <c r="G389" s="20" t="s">
        <v>1384</v>
      </c>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45745</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t="s">
        <v>41</v>
      </c>
      <c r="D397" s="20" t="s">
        <v>19</v>
      </c>
      <c r="E397" s="20" t="s">
        <v>1385</v>
      </c>
      <c r="F397" s="20"/>
      <c r="G397" s="20" t="s">
        <v>1386</v>
      </c>
      <c r="H397" s="55" t="s">
        <v>25</v>
      </c>
      <c r="I397" s="20"/>
      <c r="J397" s="20"/>
      <c r="K397" s="20"/>
      <c r="L397" s="20"/>
      <c r="M397" s="20"/>
      <c r="N397" s="20"/>
      <c r="O397" s="20"/>
      <c r="P397" s="20"/>
      <c r="Q397" s="20"/>
      <c r="R397" s="20"/>
      <c r="S397" s="15"/>
      <c r="T397" s="15"/>
      <c r="U397" s="15"/>
      <c r="V397" s="15"/>
      <c r="W397" s="15"/>
      <c r="X397" s="15"/>
      <c r="Y397" s="15"/>
      <c r="Z397" s="15"/>
      <c r="AA397" s="15"/>
    </row>
    <row r="398" spans="1:27" ht="52.8">
      <c r="A398" s="266"/>
      <c r="B398" s="76" t="s">
        <v>78</v>
      </c>
      <c r="C398" s="20" t="s">
        <v>41</v>
      </c>
      <c r="D398" s="20" t="s">
        <v>19</v>
      </c>
      <c r="E398" s="20"/>
      <c r="F398" s="20"/>
      <c r="G398" s="20" t="s">
        <v>1387</v>
      </c>
      <c r="H398" s="55" t="s">
        <v>26</v>
      </c>
      <c r="I398" s="20"/>
      <c r="J398" s="20"/>
      <c r="K398" s="20"/>
      <c r="L398" s="20"/>
      <c r="M398" s="20"/>
      <c r="N398" s="20"/>
      <c r="O398" s="20"/>
      <c r="P398" s="20"/>
      <c r="Q398" s="20"/>
      <c r="R398" s="20"/>
      <c r="S398" s="15"/>
      <c r="T398" s="15"/>
      <c r="U398" s="15"/>
      <c r="V398" s="15"/>
      <c r="W398" s="15"/>
      <c r="X398" s="15"/>
      <c r="Y398" s="15"/>
      <c r="Z398" s="15"/>
      <c r="AA398" s="15"/>
    </row>
    <row r="399" spans="1:27" ht="26.4">
      <c r="A399" s="266"/>
      <c r="B399" s="76" t="s">
        <v>78</v>
      </c>
      <c r="C399" s="20" t="s">
        <v>41</v>
      </c>
      <c r="D399" s="20" t="s">
        <v>19</v>
      </c>
      <c r="E399" s="20"/>
      <c r="F399" s="20"/>
      <c r="G399" s="20" t="s">
        <v>1388</v>
      </c>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45746</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1119</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1119</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t="s">
        <v>18</v>
      </c>
      <c r="D415" s="50" t="s">
        <v>19</v>
      </c>
      <c r="E415" s="50"/>
      <c r="F415" s="50"/>
      <c r="G415" s="76" t="s">
        <v>1389</v>
      </c>
      <c r="H415" s="55" t="s">
        <v>29</v>
      </c>
      <c r="I415" s="20"/>
      <c r="J415" s="20"/>
      <c r="K415" s="20"/>
      <c r="L415" s="20"/>
      <c r="M415" s="20"/>
      <c r="N415" s="20"/>
      <c r="O415" s="20"/>
      <c r="P415" s="20"/>
      <c r="Q415" s="20"/>
      <c r="R415" s="20"/>
      <c r="S415" s="15"/>
      <c r="T415" s="15"/>
      <c r="U415" s="15"/>
      <c r="V415" s="15"/>
      <c r="W415" s="15"/>
      <c r="X415" s="15"/>
      <c r="Y415" s="15"/>
      <c r="Z415" s="15"/>
      <c r="AA415" s="15"/>
    </row>
    <row r="416" spans="1:27" ht="39.6">
      <c r="A416" s="266"/>
      <c r="B416" s="76" t="s">
        <v>1119</v>
      </c>
      <c r="C416" s="20" t="s">
        <v>18</v>
      </c>
      <c r="D416" s="50" t="s">
        <v>19</v>
      </c>
      <c r="E416" s="50"/>
      <c r="F416" s="50" t="s">
        <v>1364</v>
      </c>
      <c r="G416" s="20" t="s">
        <v>1390</v>
      </c>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640</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640</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76" t="s">
        <v>78</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45747</v>
      </c>
      <c r="B422" s="76" t="s">
        <v>640</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640</v>
      </c>
      <c r="C423" s="20"/>
      <c r="D423" s="20"/>
      <c r="E423" s="20"/>
      <c r="F423" s="2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66">
      <c r="A425" s="266"/>
      <c r="B425" s="76" t="s">
        <v>640</v>
      </c>
      <c r="C425" s="20" t="s">
        <v>18</v>
      </c>
      <c r="D425" s="20" t="s">
        <v>19</v>
      </c>
      <c r="E425" s="20" t="s">
        <v>1391</v>
      </c>
      <c r="F425" s="20"/>
      <c r="G425" s="20" t="s">
        <v>1392</v>
      </c>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1119</v>
      </c>
      <c r="C426" s="20"/>
      <c r="D426" s="20"/>
      <c r="E426" s="20"/>
      <c r="F426" s="20"/>
      <c r="G426" s="20"/>
      <c r="H426" s="55" t="s">
        <v>26</v>
      </c>
      <c r="I426" s="20"/>
      <c r="J426" s="20"/>
      <c r="K426" s="20"/>
      <c r="L426" s="20"/>
      <c r="M426" s="20"/>
      <c r="N426" s="20"/>
      <c r="O426" s="20"/>
      <c r="P426" s="20"/>
      <c r="Q426" s="20"/>
      <c r="R426" s="20"/>
      <c r="S426" s="15"/>
      <c r="T426" s="15"/>
      <c r="U426" s="15"/>
      <c r="V426" s="15"/>
      <c r="W426" s="15"/>
      <c r="X426" s="15"/>
      <c r="Y426" s="15"/>
      <c r="Z426" s="15"/>
      <c r="AA426" s="15"/>
    </row>
    <row r="427" spans="1:27" ht="92.4">
      <c r="A427" s="266"/>
      <c r="B427" s="76" t="s">
        <v>1119</v>
      </c>
      <c r="C427" s="20" t="s">
        <v>18</v>
      </c>
      <c r="D427" s="20" t="s">
        <v>19</v>
      </c>
      <c r="E427" s="20"/>
      <c r="F427" s="20" t="s">
        <v>1393</v>
      </c>
      <c r="G427" s="20" t="s">
        <v>1394</v>
      </c>
      <c r="H427" s="55" t="s">
        <v>27</v>
      </c>
      <c r="I427" s="20"/>
      <c r="J427" s="20"/>
      <c r="K427" s="20"/>
      <c r="L427" s="20"/>
      <c r="M427" s="20"/>
      <c r="N427" s="20"/>
      <c r="O427" s="20"/>
      <c r="P427" s="20"/>
      <c r="Q427" s="20"/>
      <c r="R427" s="20"/>
      <c r="S427" s="15"/>
      <c r="T427" s="15"/>
      <c r="U427" s="15"/>
      <c r="V427" s="15"/>
      <c r="W427" s="15"/>
      <c r="X427" s="15"/>
      <c r="Y427" s="15"/>
      <c r="Z427" s="15"/>
      <c r="AA427" s="15"/>
    </row>
    <row r="428" spans="1:27" ht="52.8">
      <c r="A428" s="266"/>
      <c r="B428" s="76" t="s">
        <v>1119</v>
      </c>
      <c r="C428" s="20" t="s">
        <v>18</v>
      </c>
      <c r="D428" s="20" t="s">
        <v>19</v>
      </c>
      <c r="E428" s="20" t="s">
        <v>1395</v>
      </c>
      <c r="F428" s="20"/>
      <c r="G428" s="20" t="s">
        <v>1396</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1119</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1119</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v>
      </c>
      <c r="C431" s="20"/>
      <c r="D431" s="20"/>
      <c r="E431" s="20"/>
      <c r="F431" s="2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66">
      <c r="A433" s="266"/>
      <c r="B433" s="76" t="s">
        <v>78</v>
      </c>
      <c r="C433" s="20" t="s">
        <v>18</v>
      </c>
      <c r="D433" s="20" t="s">
        <v>19</v>
      </c>
      <c r="E433" s="20"/>
      <c r="F433" s="20"/>
      <c r="G433" s="20" t="s">
        <v>1397</v>
      </c>
      <c r="H433" s="55" t="s">
        <v>36</v>
      </c>
      <c r="I433" s="20"/>
      <c r="J433" s="20"/>
      <c r="K433" s="20"/>
      <c r="L433" s="20"/>
      <c r="M433" s="20"/>
      <c r="N433" s="20"/>
      <c r="O433" s="20"/>
      <c r="P433" s="20"/>
      <c r="Q433" s="20"/>
      <c r="R433" s="20"/>
      <c r="S433" s="15"/>
      <c r="T433" s="15"/>
      <c r="U433" s="15"/>
      <c r="V433" s="15"/>
      <c r="W433" s="15"/>
      <c r="X433" s="15"/>
      <c r="Y433" s="15"/>
      <c r="Z433" s="15"/>
      <c r="AA433" s="15"/>
    </row>
    <row r="434" spans="1:27" ht="26.4">
      <c r="A434" s="266"/>
      <c r="B434" s="76" t="s">
        <v>78</v>
      </c>
      <c r="C434" s="20" t="s">
        <v>41</v>
      </c>
      <c r="D434" s="20" t="s">
        <v>19</v>
      </c>
      <c r="E434" s="20"/>
      <c r="F434" s="20"/>
      <c r="G434" s="20" t="s">
        <v>1398</v>
      </c>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1000000}"/>
  <customSheetViews>
    <customSheetView guid="{EE409CCF-41C7-4BE1-8A6A-F342F255A85B}" filter="1" showAutoFilter="1">
      <pageMargins left="0.7" right="0.7" top="0.75" bottom="0.75" header="0.3" footer="0.3"/>
      <autoFilter ref="A1:AA435" xr:uid="{2BACC6A9-DEE2-417A-9F9B-FFC88F4CD98C}"/>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3" r:id="rId1" xr:uid="{00000000-0004-0000-1100-000000000000}"/>
    <hyperlink ref="G98" r:id="rId2" xr:uid="{00000000-0004-0000-1100-000001000000}"/>
    <hyperlink ref="G216" r:id="rId3" xr:uid="{00000000-0004-0000-1100-000002000000}"/>
    <hyperlink ref="F296" r:id="rId4" xr:uid="{00000000-0004-0000-1100-000003000000}"/>
    <hyperlink ref="F298" r:id="rId5" xr:uid="{00000000-0004-0000-1100-000004000000}"/>
    <hyperlink ref="G329" r:id="rId6" xr:uid="{00000000-0004-0000-11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1100-000000000000}">
          <x14:formula1>
            <xm:f>'Служебный лист 2'!$A$2:$A$10</xm:f>
          </x14:formula1>
          <xm:sqref>B2:B435</xm:sqref>
        </x14:dataValidation>
        <x14:dataValidation type="list" allowBlank="1" showErrorMessage="1" xr:uid="{00000000-0002-0000-1100-000001000000}">
          <x14:formula1>
            <xm:f>'Служебный лист 2'!$B$2:$B$21</xm:f>
          </x14:formula1>
          <xm:sqref>C2:C435</xm:sqref>
        </x14:dataValidation>
        <x14:dataValidation type="list" allowBlank="1" showErrorMessage="1" xr:uid="{00000000-0002-0000-1100-000002000000}">
          <x14:formula1>
            <xm:f>'Служебный лист'!$C$2:$C$1000</xm:f>
          </x14:formula1>
          <xm:sqref>D2:D435</xm:sqref>
        </x14:dataValidation>
      </x14:dataValidation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A393"/>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26.21875" customWidth="1"/>
    <col min="6" max="6" width="17.21875" customWidth="1"/>
    <col min="7" max="7" width="36.88671875" customWidth="1"/>
    <col min="8" max="8" width="11" customWidth="1"/>
  </cols>
  <sheetData>
    <row r="1" spans="1:27" ht="52.8">
      <c r="A1" s="11" t="s">
        <v>1399</v>
      </c>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45689</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c r="F4" s="20" t="s">
        <v>1400</v>
      </c>
      <c r="G4" s="65" t="s">
        <v>1401</v>
      </c>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20.25" customHeight="1">
      <c r="A7" s="266"/>
      <c r="B7" s="76" t="s">
        <v>78</v>
      </c>
      <c r="C7" s="20" t="s">
        <v>102</v>
      </c>
      <c r="D7" s="20" t="s">
        <v>19</v>
      </c>
      <c r="E7" s="20"/>
      <c r="F7" s="20" t="s">
        <v>1402</v>
      </c>
      <c r="G7" s="20" t="s">
        <v>1403</v>
      </c>
      <c r="H7" s="20" t="s">
        <v>27</v>
      </c>
      <c r="I7" s="20"/>
      <c r="J7" s="20"/>
      <c r="K7" s="20"/>
      <c r="L7" s="20"/>
      <c r="M7" s="20"/>
      <c r="N7" s="20"/>
      <c r="O7" s="20"/>
      <c r="P7" s="35"/>
      <c r="Q7" s="20"/>
      <c r="R7" s="15"/>
      <c r="S7" s="15"/>
      <c r="T7" s="15"/>
      <c r="U7" s="15"/>
      <c r="V7" s="15"/>
      <c r="W7" s="15"/>
      <c r="X7" s="15"/>
      <c r="Y7" s="15"/>
      <c r="Z7" s="15"/>
      <c r="AA7" s="15"/>
    </row>
    <row r="8" spans="1:27" ht="27.75" customHeight="1">
      <c r="A8" s="266"/>
      <c r="B8" s="76" t="s">
        <v>78</v>
      </c>
      <c r="C8" s="20" t="s">
        <v>41</v>
      </c>
      <c r="D8" s="20" t="s">
        <v>19</v>
      </c>
      <c r="E8" s="20"/>
      <c r="F8" s="20" t="s">
        <v>1404</v>
      </c>
      <c r="G8" s="20" t="s">
        <v>1405</v>
      </c>
      <c r="H8" s="20" t="s">
        <v>28</v>
      </c>
      <c r="I8" s="20"/>
      <c r="J8" s="20"/>
      <c r="K8" s="20"/>
      <c r="L8" s="20"/>
      <c r="M8" s="20"/>
      <c r="N8" s="20"/>
      <c r="O8" s="20"/>
      <c r="P8" s="35"/>
      <c r="Q8" s="20"/>
      <c r="R8" s="15"/>
      <c r="S8" s="15"/>
      <c r="T8" s="15"/>
      <c r="U8" s="15"/>
      <c r="V8" s="15"/>
      <c r="W8" s="15"/>
      <c r="X8" s="15"/>
      <c r="Y8" s="15"/>
      <c r="Z8" s="15"/>
      <c r="AA8" s="15"/>
    </row>
    <row r="9" spans="1:27" ht="158.4">
      <c r="A9" s="266"/>
      <c r="B9" s="76" t="s">
        <v>78</v>
      </c>
      <c r="C9" s="20" t="s">
        <v>18</v>
      </c>
      <c r="D9" s="78" t="s">
        <v>19</v>
      </c>
      <c r="E9" s="78"/>
      <c r="F9" s="20" t="s">
        <v>1406</v>
      </c>
      <c r="G9" s="20" t="s">
        <v>1407</v>
      </c>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t="s">
        <v>18</v>
      </c>
      <c r="D14" s="20" t="s">
        <v>19</v>
      </c>
      <c r="E14" s="15"/>
      <c r="F14" s="20" t="s">
        <v>1408</v>
      </c>
      <c r="G14" s="20" t="s">
        <v>1409</v>
      </c>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45690</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t="s">
        <v>44</v>
      </c>
      <c r="D18" s="20" t="s">
        <v>19</v>
      </c>
      <c r="E18" s="20"/>
      <c r="F18" s="20"/>
      <c r="G18" s="20" t="s">
        <v>1410</v>
      </c>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1119</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1119</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05.6">
      <c r="A22" s="266"/>
      <c r="B22" s="76" t="s">
        <v>1119</v>
      </c>
      <c r="C22" s="20" t="s">
        <v>18</v>
      </c>
      <c r="D22" s="20" t="s">
        <v>19</v>
      </c>
      <c r="E22" s="20"/>
      <c r="F22" s="20" t="s">
        <v>1411</v>
      </c>
      <c r="G22" s="65" t="s">
        <v>1412</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1119</v>
      </c>
      <c r="C23" s="20" t="s">
        <v>18</v>
      </c>
      <c r="D23" s="20" t="s">
        <v>19</v>
      </c>
      <c r="E23" s="20"/>
      <c r="F23" s="76" t="s">
        <v>1413</v>
      </c>
      <c r="G23" s="20" t="s">
        <v>1414</v>
      </c>
      <c r="H23" s="20" t="s">
        <v>29</v>
      </c>
      <c r="I23" s="20"/>
      <c r="J23" s="20"/>
      <c r="K23" s="20"/>
      <c r="L23" s="20"/>
      <c r="M23" s="20"/>
      <c r="N23" s="20"/>
      <c r="O23" s="20"/>
      <c r="P23" s="35"/>
      <c r="Q23" s="20"/>
      <c r="R23" s="15"/>
      <c r="S23" s="15"/>
      <c r="T23" s="15"/>
      <c r="U23" s="15"/>
      <c r="V23" s="15"/>
      <c r="W23" s="15"/>
      <c r="X23" s="15"/>
      <c r="Y23" s="15"/>
      <c r="Z23" s="15"/>
      <c r="AA23" s="15"/>
    </row>
    <row r="24" spans="1:27" ht="25.5" customHeight="1">
      <c r="A24" s="266"/>
      <c r="B24" s="76" t="s">
        <v>78</v>
      </c>
      <c r="C24" s="20" t="s">
        <v>18</v>
      </c>
      <c r="D24" s="20" t="s">
        <v>19</v>
      </c>
      <c r="E24" s="20"/>
      <c r="F24" s="20"/>
      <c r="G24" s="20" t="s">
        <v>1415</v>
      </c>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t="s">
        <v>41</v>
      </c>
      <c r="D26" s="20" t="s">
        <v>19</v>
      </c>
      <c r="E26" s="20"/>
      <c r="F26" s="20" t="s">
        <v>1416</v>
      </c>
      <c r="G26" s="76" t="s">
        <v>1417</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t="s">
        <v>41</v>
      </c>
      <c r="D27" s="20" t="s">
        <v>19</v>
      </c>
      <c r="E27" s="20"/>
      <c r="F27" s="20" t="s">
        <v>1418</v>
      </c>
      <c r="G27" s="15" t="s">
        <v>1419</v>
      </c>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45691</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05.6">
      <c r="A31" s="266"/>
      <c r="B31" s="76" t="s">
        <v>640</v>
      </c>
      <c r="C31" s="20" t="s">
        <v>54</v>
      </c>
      <c r="D31" s="20" t="s">
        <v>19</v>
      </c>
      <c r="E31" s="20" t="s">
        <v>1420</v>
      </c>
      <c r="F31" s="20" t="s">
        <v>1421</v>
      </c>
      <c r="G31" s="20" t="s">
        <v>1422</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28.5" customHeight="1">
      <c r="A34" s="266"/>
      <c r="B34" s="76" t="s">
        <v>78</v>
      </c>
      <c r="C34" s="20" t="s">
        <v>18</v>
      </c>
      <c r="D34" s="20" t="s">
        <v>19</v>
      </c>
      <c r="E34" s="20"/>
      <c r="F34" s="20" t="s">
        <v>1423</v>
      </c>
      <c r="G34" s="20" t="s">
        <v>1424</v>
      </c>
      <c r="H34" s="20" t="s">
        <v>26</v>
      </c>
      <c r="I34" s="20"/>
      <c r="J34" s="20"/>
      <c r="K34" s="20"/>
      <c r="L34" s="20"/>
      <c r="M34" s="20"/>
      <c r="N34" s="20"/>
      <c r="O34" s="20"/>
      <c r="P34" s="35"/>
      <c r="Q34" s="20"/>
      <c r="R34" s="15"/>
      <c r="S34" s="15"/>
      <c r="T34" s="15"/>
      <c r="U34" s="15"/>
      <c r="V34" s="15"/>
      <c r="W34" s="15"/>
      <c r="X34" s="15"/>
      <c r="Y34" s="15"/>
      <c r="Z34" s="15"/>
      <c r="AA34" s="15"/>
    </row>
    <row r="35" spans="1:27" ht="23.25" customHeight="1">
      <c r="A35" s="266"/>
      <c r="B35" s="76" t="s">
        <v>78</v>
      </c>
      <c r="C35" s="20" t="s">
        <v>18</v>
      </c>
      <c r="D35" s="20" t="s">
        <v>19</v>
      </c>
      <c r="E35" s="20"/>
      <c r="F35" s="20"/>
      <c r="G35" s="20" t="s">
        <v>1425</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t="s">
        <v>18</v>
      </c>
      <c r="D36" s="20" t="s">
        <v>19</v>
      </c>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8.75" customHeight="1">
      <c r="A37" s="266"/>
      <c r="B37" s="76" t="s">
        <v>78</v>
      </c>
      <c r="C37" s="20"/>
      <c r="D37" s="20"/>
      <c r="E37" s="20"/>
      <c r="F37" s="20" t="s">
        <v>1426</v>
      </c>
      <c r="G37" s="20" t="s">
        <v>1427</v>
      </c>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1119</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1119</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1119</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1119</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45692</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79.2">
      <c r="A47" s="266"/>
      <c r="B47" s="76" t="s">
        <v>640</v>
      </c>
      <c r="C47" s="20" t="s">
        <v>41</v>
      </c>
      <c r="D47" s="20" t="s">
        <v>19</v>
      </c>
      <c r="E47" s="20" t="s">
        <v>1428</v>
      </c>
      <c r="F47" s="20"/>
      <c r="G47" s="20" t="s">
        <v>1429</v>
      </c>
      <c r="H47" s="20" t="s">
        <v>25</v>
      </c>
      <c r="I47" s="20"/>
      <c r="J47" s="20"/>
      <c r="K47" s="20"/>
      <c r="L47" s="20"/>
      <c r="M47" s="20"/>
      <c r="N47" s="20"/>
      <c r="O47" s="20"/>
      <c r="P47" s="50"/>
      <c r="Q47" s="20"/>
      <c r="R47" s="15"/>
      <c r="S47" s="15"/>
      <c r="T47" s="15"/>
      <c r="U47" s="15"/>
      <c r="V47" s="15"/>
      <c r="W47" s="15"/>
      <c r="X47" s="15"/>
      <c r="Y47" s="15"/>
      <c r="Z47" s="15"/>
      <c r="AA47" s="15"/>
    </row>
    <row r="48" spans="1:27" ht="237.6">
      <c r="A48" s="266"/>
      <c r="B48" s="76" t="s">
        <v>1119</v>
      </c>
      <c r="C48" s="20" t="s">
        <v>1117</v>
      </c>
      <c r="D48" s="20" t="s">
        <v>19</v>
      </c>
      <c r="E48" s="20"/>
      <c r="F48" s="20" t="s">
        <v>1430</v>
      </c>
      <c r="G48" s="20" t="s">
        <v>1431</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t="s">
        <v>18</v>
      </c>
      <c r="D49" s="20" t="s">
        <v>19</v>
      </c>
      <c r="E49" s="83"/>
      <c r="F49" s="80" t="s">
        <v>1413</v>
      </c>
      <c r="G49" s="20" t="s">
        <v>1432</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18</v>
      </c>
      <c r="D50" s="20" t="s">
        <v>19</v>
      </c>
      <c r="E50" s="20"/>
      <c r="F50" s="20" t="s">
        <v>1433</v>
      </c>
      <c r="G50" s="20" t="s">
        <v>1434</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84.8">
      <c r="A58" s="265">
        <v>45693</v>
      </c>
      <c r="B58" s="76" t="s">
        <v>640</v>
      </c>
      <c r="C58" s="20" t="s">
        <v>18</v>
      </c>
      <c r="D58" s="20" t="s">
        <v>19</v>
      </c>
      <c r="E58" s="20"/>
      <c r="F58" s="32" t="s">
        <v>1435</v>
      </c>
      <c r="G58" s="20" t="s">
        <v>1436</v>
      </c>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26.4">
      <c r="A60" s="266"/>
      <c r="B60" s="76" t="s">
        <v>640</v>
      </c>
      <c r="C60" s="20" t="s">
        <v>102</v>
      </c>
      <c r="D60" s="20" t="s">
        <v>19</v>
      </c>
      <c r="E60" s="83"/>
      <c r="F60" s="145" t="s">
        <v>1437</v>
      </c>
      <c r="G60" s="76" t="s">
        <v>1438</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26.4">
      <c r="A62" s="266"/>
      <c r="B62" s="76" t="s">
        <v>78</v>
      </c>
      <c r="C62" s="20" t="s">
        <v>18</v>
      </c>
      <c r="D62" s="20" t="s">
        <v>19</v>
      </c>
      <c r="E62" s="20"/>
      <c r="F62" s="20"/>
      <c r="G62" s="20" t="s">
        <v>1439</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t="s">
        <v>18</v>
      </c>
      <c r="D64" s="20" t="s">
        <v>19</v>
      </c>
      <c r="E64" s="20"/>
      <c r="F64" s="20" t="s">
        <v>1440</v>
      </c>
      <c r="G64" s="20" t="s">
        <v>1441</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t="s">
        <v>18</v>
      </c>
      <c r="D65" s="20" t="s">
        <v>19</v>
      </c>
      <c r="E65" s="85"/>
      <c r="F65" s="86"/>
      <c r="G65" s="20" t="s">
        <v>1442</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1119</v>
      </c>
      <c r="C66" s="20" t="s">
        <v>18</v>
      </c>
      <c r="D66" s="20" t="s">
        <v>19</v>
      </c>
      <c r="E66" s="20"/>
      <c r="F66" s="20" t="s">
        <v>1443</v>
      </c>
      <c r="G66" s="20" t="s">
        <v>1444</v>
      </c>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1119</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1119</v>
      </c>
      <c r="C68" s="20"/>
      <c r="D68" s="20"/>
      <c r="E68" s="20"/>
      <c r="F68" s="20"/>
      <c r="G68" s="76"/>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1119</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79.2">
      <c r="A71" s="267"/>
      <c r="B71" s="76" t="s">
        <v>78</v>
      </c>
      <c r="C71" s="20" t="s">
        <v>18</v>
      </c>
      <c r="D71" s="20" t="s">
        <v>19</v>
      </c>
      <c r="E71" s="20"/>
      <c r="F71" s="20" t="s">
        <v>1445</v>
      </c>
      <c r="G71" s="20" t="s">
        <v>1446</v>
      </c>
      <c r="H71" s="35" t="s">
        <v>38</v>
      </c>
      <c r="I71" s="20"/>
      <c r="J71" s="20"/>
      <c r="K71" s="20"/>
      <c r="L71" s="20"/>
      <c r="M71" s="20"/>
      <c r="N71" s="20"/>
      <c r="O71" s="20"/>
      <c r="P71" s="35"/>
      <c r="Q71" s="20"/>
      <c r="R71" s="15"/>
      <c r="S71" s="15"/>
      <c r="T71" s="15"/>
      <c r="U71" s="15"/>
      <c r="V71" s="15"/>
      <c r="W71" s="15"/>
      <c r="X71" s="15"/>
      <c r="Y71" s="15"/>
      <c r="Z71" s="15"/>
      <c r="AA71" s="15"/>
    </row>
    <row r="72" spans="1:27" ht="13.2">
      <c r="A72" s="273">
        <v>45694</v>
      </c>
      <c r="B72" s="76" t="s">
        <v>640</v>
      </c>
      <c r="C72" s="20"/>
      <c r="D72" s="20"/>
      <c r="E72" s="20"/>
      <c r="F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45.19999999999999">
      <c r="A75" s="266"/>
      <c r="B75" s="76" t="s">
        <v>640</v>
      </c>
      <c r="C75" s="20" t="s">
        <v>54</v>
      </c>
      <c r="D75" s="20" t="s">
        <v>19</v>
      </c>
      <c r="E75" s="20" t="s">
        <v>1447</v>
      </c>
      <c r="F75" s="20" t="s">
        <v>1421</v>
      </c>
      <c r="G75" s="20" t="s">
        <v>1448</v>
      </c>
      <c r="H75" s="35" t="s">
        <v>25</v>
      </c>
      <c r="I75" s="20"/>
      <c r="J75" s="20"/>
      <c r="K75" s="20"/>
      <c r="L75" s="20"/>
      <c r="M75" s="20"/>
      <c r="N75" s="20"/>
      <c r="O75" s="20"/>
      <c r="P75" s="20"/>
      <c r="Q75" s="20"/>
      <c r="R75" s="15"/>
      <c r="S75" s="15"/>
      <c r="T75" s="15"/>
      <c r="U75" s="15"/>
      <c r="V75" s="15"/>
      <c r="W75" s="15"/>
      <c r="X75" s="15"/>
      <c r="Y75" s="15"/>
      <c r="Z75" s="15"/>
      <c r="AA75" s="15"/>
    </row>
    <row r="76" spans="1:27" ht="92.4">
      <c r="A76" s="266"/>
      <c r="B76" s="76" t="s">
        <v>1119</v>
      </c>
      <c r="C76" s="20" t="s">
        <v>638</v>
      </c>
      <c r="D76" s="20" t="s">
        <v>19</v>
      </c>
      <c r="E76" s="20" t="s">
        <v>1449</v>
      </c>
      <c r="F76" s="20" t="s">
        <v>1450</v>
      </c>
      <c r="G76" s="76" t="s">
        <v>1451</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t="s">
        <v>18</v>
      </c>
      <c r="D77" s="20" t="s">
        <v>19</v>
      </c>
      <c r="E77" s="20"/>
      <c r="F77" s="20" t="s">
        <v>1452</v>
      </c>
      <c r="G77" s="20" t="s">
        <v>1453</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t="s">
        <v>18</v>
      </c>
      <c r="D78" s="20" t="s">
        <v>19</v>
      </c>
      <c r="E78" s="20"/>
      <c r="F78" s="20" t="s">
        <v>1454</v>
      </c>
      <c r="G78" s="76" t="s">
        <v>1455</v>
      </c>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1119</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522</v>
      </c>
      <c r="C83" s="20" t="s">
        <v>41</v>
      </c>
      <c r="D83" s="20" t="s">
        <v>19</v>
      </c>
      <c r="E83" s="20"/>
      <c r="F83" s="20"/>
      <c r="G83" s="20" t="s">
        <v>1456</v>
      </c>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t="s">
        <v>41</v>
      </c>
      <c r="D84" s="20" t="s">
        <v>19</v>
      </c>
      <c r="E84" s="83"/>
      <c r="F84" s="20"/>
      <c r="G84" s="20" t="s">
        <v>1457</v>
      </c>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76"/>
      <c r="H85" s="35" t="s">
        <v>38</v>
      </c>
      <c r="I85" s="20"/>
      <c r="J85" s="20"/>
      <c r="K85" s="20"/>
      <c r="L85" s="20"/>
      <c r="M85" s="20"/>
      <c r="N85" s="20"/>
      <c r="O85" s="20"/>
      <c r="P85" s="20"/>
      <c r="Q85" s="20"/>
      <c r="R85" s="15"/>
      <c r="S85" s="15"/>
      <c r="T85" s="15"/>
      <c r="U85" s="15"/>
      <c r="V85" s="15"/>
      <c r="W85" s="15"/>
      <c r="X85" s="15"/>
      <c r="Y85" s="15"/>
      <c r="Z85" s="15"/>
      <c r="AA85" s="15"/>
    </row>
    <row r="86" spans="1:27" ht="13.2">
      <c r="A86" s="265">
        <v>45695</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t="s">
        <v>54</v>
      </c>
      <c r="D89" s="20" t="s">
        <v>19</v>
      </c>
      <c r="E89" s="20" t="s">
        <v>1458</v>
      </c>
      <c r="F89" s="20"/>
      <c r="G89" s="20" t="s">
        <v>1459</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1119</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1119</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1119</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522</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45696</v>
      </c>
      <c r="B100" s="76" t="s">
        <v>522</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522</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522</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522</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1119</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92.4">
      <c r="A105" s="266"/>
      <c r="B105" s="76" t="s">
        <v>1119</v>
      </c>
      <c r="C105" s="20" t="s">
        <v>18</v>
      </c>
      <c r="D105" s="20" t="s">
        <v>19</v>
      </c>
      <c r="E105" s="20"/>
      <c r="F105" s="20" t="s">
        <v>1460</v>
      </c>
      <c r="G105" s="20" t="s">
        <v>1461</v>
      </c>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1119</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45697</v>
      </c>
      <c r="B114" s="76" t="s">
        <v>78</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19"/>
      <c r="H117" s="35" t="s">
        <v>25</v>
      </c>
      <c r="I117" s="20"/>
      <c r="J117" s="20"/>
      <c r="K117" s="20"/>
      <c r="L117" s="20"/>
      <c r="M117" s="20"/>
      <c r="N117" s="20"/>
      <c r="O117" s="20"/>
      <c r="P117" s="20"/>
      <c r="Q117" s="20"/>
      <c r="R117" s="15"/>
      <c r="S117" s="15"/>
      <c r="T117" s="15"/>
      <c r="U117" s="15"/>
      <c r="V117" s="15"/>
      <c r="W117" s="15"/>
      <c r="X117" s="15"/>
      <c r="Y117" s="15"/>
      <c r="Z117" s="15"/>
      <c r="AA117" s="15"/>
    </row>
    <row r="118" spans="1:27" ht="18.75" customHeight="1">
      <c r="A118" s="266"/>
      <c r="B118" s="76" t="s">
        <v>1119</v>
      </c>
      <c r="C118" s="20"/>
      <c r="D118" s="20"/>
      <c r="E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1119</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1119</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76"/>
      <c r="G122" s="76"/>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05.6">
      <c r="A126" s="266"/>
      <c r="B126" s="76" t="s">
        <v>78</v>
      </c>
      <c r="C126" s="20" t="s">
        <v>41</v>
      </c>
      <c r="D126" s="20" t="s">
        <v>19</v>
      </c>
      <c r="E126" s="20"/>
      <c r="F126" s="20" t="s">
        <v>1462</v>
      </c>
      <c r="G126" s="20" t="s">
        <v>1463</v>
      </c>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45698</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54</v>
      </c>
      <c r="D132" s="20" t="s">
        <v>19</v>
      </c>
      <c r="E132" s="20"/>
      <c r="F132" s="20"/>
      <c r="G132" s="76" t="s">
        <v>1464</v>
      </c>
      <c r="H132" s="35" t="s">
        <v>26</v>
      </c>
      <c r="I132" s="20"/>
      <c r="J132" s="20"/>
      <c r="K132" s="20"/>
      <c r="L132" s="20"/>
      <c r="M132" s="20"/>
      <c r="N132" s="20"/>
      <c r="O132" s="20"/>
      <c r="P132" s="20"/>
      <c r="Q132" s="20"/>
      <c r="R132" s="15"/>
      <c r="S132" s="15"/>
      <c r="T132" s="15"/>
      <c r="U132" s="15"/>
      <c r="V132" s="15"/>
      <c r="W132" s="15"/>
      <c r="X132" s="15"/>
      <c r="Y132" s="15"/>
      <c r="Z132" s="15"/>
      <c r="AA132" s="15"/>
    </row>
    <row r="133" spans="1:27" ht="26.4">
      <c r="A133" s="266"/>
      <c r="B133" s="76" t="s">
        <v>78</v>
      </c>
      <c r="C133" s="20" t="s">
        <v>54</v>
      </c>
      <c r="D133" s="20" t="s">
        <v>19</v>
      </c>
      <c r="E133" s="20"/>
      <c r="F133" s="20"/>
      <c r="G133" s="20" t="s">
        <v>1465</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t="s">
        <v>54</v>
      </c>
      <c r="D134" s="20" t="s">
        <v>19</v>
      </c>
      <c r="E134" s="20"/>
      <c r="F134" s="20"/>
      <c r="G134" s="20" t="s">
        <v>1422</v>
      </c>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522</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1119</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79.2">
      <c r="A140" s="266"/>
      <c r="B140" s="76" t="s">
        <v>1119</v>
      </c>
      <c r="C140" s="20" t="s">
        <v>41</v>
      </c>
      <c r="D140" s="20" t="s">
        <v>19</v>
      </c>
      <c r="E140" s="20"/>
      <c r="F140" s="20" t="s">
        <v>1466</v>
      </c>
      <c r="G140" s="76" t="s">
        <v>1467</v>
      </c>
      <c r="H140" s="38" t="s">
        <v>37</v>
      </c>
      <c r="I140" s="20"/>
      <c r="J140" s="20"/>
      <c r="K140" s="20"/>
      <c r="L140" s="20"/>
      <c r="M140" s="20"/>
      <c r="N140" s="20"/>
      <c r="O140" s="20"/>
      <c r="P140" s="20"/>
      <c r="Q140" s="20"/>
      <c r="R140" s="15"/>
      <c r="S140" s="15"/>
      <c r="T140" s="15"/>
      <c r="U140" s="15"/>
      <c r="V140" s="15"/>
      <c r="W140" s="15"/>
      <c r="X140" s="15"/>
      <c r="Y140" s="15"/>
      <c r="Z140" s="15"/>
      <c r="AA140" s="15"/>
    </row>
    <row r="141" spans="1:27" ht="26.4">
      <c r="A141" s="267"/>
      <c r="B141" s="76" t="s">
        <v>1119</v>
      </c>
      <c r="C141" s="20" t="s">
        <v>18</v>
      </c>
      <c r="D141" s="20" t="s">
        <v>19</v>
      </c>
      <c r="E141" s="20"/>
      <c r="F141" s="76" t="s">
        <v>1468</v>
      </c>
      <c r="G141" s="20" t="s">
        <v>1469</v>
      </c>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45699</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t="s">
        <v>54</v>
      </c>
      <c r="D143" s="20" t="s">
        <v>19</v>
      </c>
      <c r="E143" s="20" t="s">
        <v>1470</v>
      </c>
      <c r="F143" s="20"/>
      <c r="G143" s="20" t="s">
        <v>1471</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1119</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1119</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522</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t="s">
        <v>18</v>
      </c>
      <c r="D153" s="20" t="s">
        <v>19</v>
      </c>
      <c r="E153" s="20"/>
      <c r="F153" s="20" t="s">
        <v>1472</v>
      </c>
      <c r="G153" s="20" t="s">
        <v>1473</v>
      </c>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t="s">
        <v>41</v>
      </c>
      <c r="D154" s="20" t="s">
        <v>19</v>
      </c>
      <c r="E154" s="20" t="s">
        <v>1474</v>
      </c>
      <c r="F154" s="20" t="s">
        <v>1475</v>
      </c>
      <c r="G154" s="20" t="s">
        <v>1476</v>
      </c>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45700</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52.8">
      <c r="A161" s="266"/>
      <c r="B161" s="76" t="s">
        <v>78</v>
      </c>
      <c r="C161" s="20" t="s">
        <v>102</v>
      </c>
      <c r="D161" s="20" t="s">
        <v>19</v>
      </c>
      <c r="E161" s="20"/>
      <c r="F161" s="20" t="s">
        <v>1477</v>
      </c>
      <c r="G161" s="20" t="s">
        <v>1478</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640</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640</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640</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640</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1119</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316.8">
      <c r="A168" s="266"/>
      <c r="B168" s="76" t="s">
        <v>1119</v>
      </c>
      <c r="C168" s="20" t="s">
        <v>18</v>
      </c>
      <c r="D168" s="20" t="s">
        <v>19</v>
      </c>
      <c r="E168" s="20"/>
      <c r="F168" s="20" t="s">
        <v>1479</v>
      </c>
      <c r="G168" s="20" t="s">
        <v>1480</v>
      </c>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1119</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45701</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96.6">
      <c r="A171" s="266"/>
      <c r="B171" s="76" t="s">
        <v>640</v>
      </c>
      <c r="C171" s="20" t="s">
        <v>638</v>
      </c>
      <c r="D171" s="20" t="s">
        <v>19</v>
      </c>
      <c r="E171" s="78"/>
      <c r="F171" s="146" t="s">
        <v>1481</v>
      </c>
      <c r="G171" s="20" t="s">
        <v>1482</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122"/>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1119</v>
      </c>
      <c r="C176" s="20"/>
      <c r="D176" s="20"/>
      <c r="E176" s="20"/>
      <c r="F176" s="20"/>
      <c r="G176" s="122"/>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522</v>
      </c>
      <c r="C177" s="20"/>
      <c r="D177" s="20"/>
      <c r="E177" s="20"/>
      <c r="F177" s="20"/>
      <c r="G177" s="122"/>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8" customHeight="1">
      <c r="A179" s="266"/>
      <c r="B179" s="76" t="s">
        <v>522</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t="s">
        <v>18</v>
      </c>
      <c r="D181" s="20" t="s">
        <v>19</v>
      </c>
      <c r="E181" s="20"/>
      <c r="F181" s="20"/>
      <c r="G181" s="76" t="s">
        <v>1483</v>
      </c>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522</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522</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45702</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250.8">
      <c r="A188" s="266"/>
      <c r="B188" s="76" t="s">
        <v>1119</v>
      </c>
      <c r="C188" s="20" t="s">
        <v>41</v>
      </c>
      <c r="D188" s="20" t="s">
        <v>19</v>
      </c>
      <c r="E188" s="76" t="s">
        <v>521</v>
      </c>
      <c r="F188" s="20" t="s">
        <v>1484</v>
      </c>
      <c r="G188" s="128" t="s">
        <v>1485</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t="s">
        <v>102</v>
      </c>
      <c r="D189" s="20" t="s">
        <v>92</v>
      </c>
      <c r="E189" s="65" t="s">
        <v>1486</v>
      </c>
      <c r="F189" s="20" t="s">
        <v>1487</v>
      </c>
      <c r="G189" s="20" t="s">
        <v>1488</v>
      </c>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1119</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79.2">
      <c r="A192" s="266"/>
      <c r="B192" s="76" t="s">
        <v>522</v>
      </c>
      <c r="C192" s="20" t="s">
        <v>102</v>
      </c>
      <c r="D192" s="20" t="s">
        <v>19</v>
      </c>
      <c r="E192" s="20"/>
      <c r="F192" s="20" t="s">
        <v>1489</v>
      </c>
      <c r="G192" s="76" t="s">
        <v>1490</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t="s">
        <v>41</v>
      </c>
      <c r="D195" s="20" t="s">
        <v>19</v>
      </c>
      <c r="E195" s="20"/>
      <c r="F195" s="20" t="s">
        <v>1491</v>
      </c>
      <c r="G195" s="20" t="s">
        <v>1492</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71.6">
      <c r="A198" s="265">
        <v>45703</v>
      </c>
      <c r="B198" s="76" t="s">
        <v>640</v>
      </c>
      <c r="C198" s="20" t="s">
        <v>18</v>
      </c>
      <c r="D198" s="20" t="s">
        <v>19</v>
      </c>
      <c r="E198" s="20" t="s">
        <v>1493</v>
      </c>
      <c r="F198" s="20" t="s">
        <v>1494</v>
      </c>
      <c r="G198" s="20" t="s">
        <v>1495</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19"/>
      <c r="H199" s="52" t="s">
        <v>22</v>
      </c>
      <c r="I199" s="20"/>
      <c r="J199" s="20"/>
      <c r="K199" s="20"/>
      <c r="L199" s="20"/>
      <c r="M199" s="20"/>
      <c r="N199" s="20"/>
      <c r="O199" s="20"/>
      <c r="P199" s="20"/>
      <c r="Q199" s="20"/>
      <c r="R199" s="15"/>
      <c r="S199" s="15"/>
      <c r="T199" s="15"/>
      <c r="U199" s="15"/>
      <c r="V199" s="15"/>
      <c r="W199" s="15"/>
      <c r="X199" s="15"/>
      <c r="Y199" s="15"/>
      <c r="Z199" s="15"/>
      <c r="AA199" s="15"/>
    </row>
    <row r="200" spans="1:27" ht="15.75" customHeight="1">
      <c r="A200" s="266"/>
      <c r="B200" s="76" t="s">
        <v>640</v>
      </c>
      <c r="C200" s="20"/>
      <c r="D200" s="20"/>
      <c r="E200" s="20"/>
      <c r="F200" s="20"/>
      <c r="G200" s="119"/>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66">
      <c r="A206" s="266"/>
      <c r="B206" s="76" t="s">
        <v>78</v>
      </c>
      <c r="C206" s="20" t="s">
        <v>102</v>
      </c>
      <c r="D206" s="20" t="s">
        <v>19</v>
      </c>
      <c r="E206" s="20"/>
      <c r="F206" s="20"/>
      <c r="G206" s="20" t="s">
        <v>1496</v>
      </c>
      <c r="H206" s="52" t="s">
        <v>30</v>
      </c>
      <c r="I206" s="20"/>
      <c r="J206" s="20"/>
      <c r="K206" s="20"/>
      <c r="L206" s="20"/>
      <c r="M206" s="20"/>
      <c r="N206" s="20"/>
      <c r="O206" s="20"/>
      <c r="P206" s="20"/>
      <c r="Q206" s="20"/>
      <c r="R206" s="20"/>
      <c r="S206" s="15"/>
      <c r="T206" s="15"/>
      <c r="U206" s="15"/>
      <c r="V206" s="15"/>
      <c r="W206" s="15"/>
      <c r="X206" s="15"/>
      <c r="Y206" s="15"/>
      <c r="Z206" s="15"/>
      <c r="AA206" s="15"/>
    </row>
    <row r="207" spans="1:27" ht="21" customHeight="1">
      <c r="A207" s="266"/>
      <c r="B207" s="76" t="s">
        <v>78</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39.6">
      <c r="A209" s="266"/>
      <c r="B209" s="76" t="s">
        <v>78</v>
      </c>
      <c r="C209" s="20" t="s">
        <v>18</v>
      </c>
      <c r="D209" s="20" t="s">
        <v>31</v>
      </c>
      <c r="E209" s="20" t="s">
        <v>1497</v>
      </c>
      <c r="F209" s="20"/>
      <c r="G209" s="20" t="s">
        <v>1498</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79.2">
      <c r="A210" s="266"/>
      <c r="B210" s="76" t="s">
        <v>78</v>
      </c>
      <c r="C210" s="20" t="s">
        <v>41</v>
      </c>
      <c r="D210" s="20" t="s">
        <v>19</v>
      </c>
      <c r="E210" s="92"/>
      <c r="F210" s="20" t="s">
        <v>1499</v>
      </c>
      <c r="G210" s="20" t="s">
        <v>1500</v>
      </c>
      <c r="H210" s="52" t="s">
        <v>37</v>
      </c>
      <c r="I210" s="20"/>
      <c r="J210" s="20"/>
      <c r="K210" s="20"/>
      <c r="L210" s="20"/>
      <c r="M210" s="20"/>
      <c r="N210" s="20"/>
      <c r="O210" s="20"/>
      <c r="P210" s="20"/>
      <c r="Q210" s="20"/>
      <c r="R210" s="20"/>
      <c r="S210" s="15"/>
      <c r="T210" s="15"/>
      <c r="U210" s="15"/>
      <c r="V210" s="15"/>
      <c r="W210" s="15"/>
      <c r="X210" s="15"/>
      <c r="Y210" s="15"/>
      <c r="Z210" s="15"/>
      <c r="AA210" s="15"/>
    </row>
    <row r="211" spans="1:27" ht="118.8">
      <c r="A211" s="267"/>
      <c r="B211" s="76" t="s">
        <v>78</v>
      </c>
      <c r="C211" s="20" t="s">
        <v>41</v>
      </c>
      <c r="D211" s="20" t="s">
        <v>19</v>
      </c>
      <c r="E211" s="20"/>
      <c r="F211" s="20" t="s">
        <v>1501</v>
      </c>
      <c r="G211" s="20" t="s">
        <v>1502</v>
      </c>
      <c r="H211" s="54" t="s">
        <v>38</v>
      </c>
      <c r="I211" s="20"/>
      <c r="J211" s="20"/>
      <c r="K211" s="20"/>
      <c r="L211" s="20"/>
      <c r="M211" s="20"/>
      <c r="N211" s="20"/>
      <c r="O211" s="20"/>
      <c r="P211" s="20"/>
      <c r="Q211" s="20"/>
      <c r="R211" s="20"/>
      <c r="S211" s="15"/>
      <c r="T211" s="15"/>
      <c r="U211" s="15"/>
      <c r="V211" s="15"/>
      <c r="W211" s="15"/>
      <c r="X211" s="15"/>
      <c r="Y211" s="15"/>
      <c r="Z211" s="15"/>
      <c r="AA211" s="15"/>
    </row>
    <row r="212" spans="1:27" ht="16.5" customHeight="1">
      <c r="A212" s="265">
        <v>45704</v>
      </c>
      <c r="B212" s="76" t="s">
        <v>640</v>
      </c>
      <c r="C212" s="20" t="s">
        <v>18</v>
      </c>
      <c r="D212" s="20" t="s">
        <v>19</v>
      </c>
      <c r="E212" s="20" t="s">
        <v>1503</v>
      </c>
      <c r="F212" s="20"/>
      <c r="G212" s="20" t="s">
        <v>1504</v>
      </c>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1119</v>
      </c>
      <c r="C217" s="20"/>
      <c r="D217" s="20"/>
      <c r="E217" s="78"/>
      <c r="F217" s="20"/>
      <c r="G217" s="76"/>
      <c r="H217" s="52" t="s">
        <v>27</v>
      </c>
      <c r="I217" s="20"/>
      <c r="J217" s="20"/>
      <c r="K217" s="20"/>
      <c r="L217" s="20"/>
      <c r="M217" s="20"/>
      <c r="N217" s="20"/>
      <c r="O217" s="20"/>
      <c r="P217" s="20"/>
      <c r="Q217" s="20"/>
      <c r="R217" s="20"/>
      <c r="S217" s="15"/>
      <c r="T217" s="15"/>
      <c r="U217" s="15"/>
      <c r="V217" s="15"/>
      <c r="W217" s="15"/>
      <c r="X217" s="15"/>
      <c r="Y217" s="15"/>
      <c r="Z217" s="15"/>
      <c r="AA217" s="15"/>
    </row>
    <row r="218" spans="1:27" ht="158.4">
      <c r="A218" s="266"/>
      <c r="B218" s="76" t="s">
        <v>1119</v>
      </c>
      <c r="C218" s="20" t="s">
        <v>41</v>
      </c>
      <c r="D218" s="20" t="s">
        <v>19</v>
      </c>
      <c r="E218" s="20"/>
      <c r="F218" s="20" t="s">
        <v>1505</v>
      </c>
      <c r="G218" s="76" t="s">
        <v>1506</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t="s">
        <v>102</v>
      </c>
      <c r="D219" s="20" t="s">
        <v>19</v>
      </c>
      <c r="E219" s="20"/>
      <c r="F219" s="20" t="s">
        <v>1507</v>
      </c>
      <c r="G219" s="20" t="s">
        <v>1508</v>
      </c>
      <c r="H219" s="52" t="s">
        <v>29</v>
      </c>
      <c r="I219" s="20"/>
      <c r="J219" s="20"/>
      <c r="K219" s="20"/>
      <c r="L219" s="20"/>
      <c r="M219" s="20"/>
      <c r="N219" s="20"/>
      <c r="O219" s="20"/>
      <c r="P219" s="20"/>
      <c r="Q219" s="20"/>
      <c r="R219" s="20"/>
      <c r="S219" s="15"/>
      <c r="T219" s="15"/>
      <c r="U219" s="15"/>
      <c r="V219" s="15"/>
      <c r="W219" s="15"/>
      <c r="X219" s="15"/>
      <c r="Y219" s="15"/>
      <c r="Z219" s="15"/>
      <c r="AA219" s="15"/>
    </row>
    <row r="220" spans="1:27" ht="171.6">
      <c r="A220" s="266"/>
      <c r="B220" s="76" t="s">
        <v>1119</v>
      </c>
      <c r="C220" s="20" t="s">
        <v>102</v>
      </c>
      <c r="D220" s="20" t="s">
        <v>19</v>
      </c>
      <c r="E220" s="20"/>
      <c r="F220" s="20" t="s">
        <v>1509</v>
      </c>
      <c r="G220" s="20" t="s">
        <v>1510</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8" customHeight="1">
      <c r="A224" s="266"/>
      <c r="B224" s="76" t="s">
        <v>78</v>
      </c>
      <c r="C224" s="20" t="s">
        <v>18</v>
      </c>
      <c r="D224" s="20" t="s">
        <v>19</v>
      </c>
      <c r="E224" s="20" t="s">
        <v>1511</v>
      </c>
      <c r="F224" s="20" t="s">
        <v>1512</v>
      </c>
      <c r="G224" s="20" t="s">
        <v>1513</v>
      </c>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45705</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26.4">
      <c r="A230" s="266"/>
      <c r="B230" s="76" t="s">
        <v>78</v>
      </c>
      <c r="C230" s="20" t="s">
        <v>18</v>
      </c>
      <c r="D230" s="20" t="s">
        <v>19</v>
      </c>
      <c r="E230" s="20"/>
      <c r="F230" s="20"/>
      <c r="G230" s="20" t="s">
        <v>1514</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52.8">
      <c r="A232" s="266"/>
      <c r="B232" s="76" t="s">
        <v>78</v>
      </c>
      <c r="C232" s="20" t="s">
        <v>102</v>
      </c>
      <c r="D232" s="20" t="s">
        <v>19</v>
      </c>
      <c r="E232" s="20"/>
      <c r="F232" s="20"/>
      <c r="G232" s="20" t="s">
        <v>1515</v>
      </c>
      <c r="H232" s="52" t="s">
        <v>28</v>
      </c>
      <c r="I232" s="20"/>
      <c r="J232" s="20"/>
      <c r="K232" s="20"/>
      <c r="L232" s="20"/>
      <c r="M232" s="20"/>
      <c r="N232" s="20"/>
      <c r="O232" s="20"/>
      <c r="P232" s="20"/>
      <c r="Q232" s="20"/>
      <c r="R232" s="20"/>
      <c r="S232" s="15"/>
      <c r="T232" s="15"/>
      <c r="U232" s="15"/>
      <c r="V232" s="15"/>
      <c r="W232" s="15"/>
      <c r="X232" s="15"/>
      <c r="Y232" s="15"/>
      <c r="Z232" s="15"/>
      <c r="AA232" s="15"/>
    </row>
    <row r="233" spans="1:27" ht="92.4">
      <c r="A233" s="266"/>
      <c r="B233" s="76" t="s">
        <v>78</v>
      </c>
      <c r="C233" s="20" t="s">
        <v>102</v>
      </c>
      <c r="D233" s="20" t="s">
        <v>19</v>
      </c>
      <c r="E233" s="20"/>
      <c r="F233" s="20" t="s">
        <v>1516</v>
      </c>
      <c r="G233" s="76" t="s">
        <v>1517</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t="s">
        <v>18</v>
      </c>
      <c r="D235" s="20" t="s">
        <v>19</v>
      </c>
      <c r="E235" s="20"/>
      <c r="F235" s="76"/>
      <c r="G235" s="76" t="s">
        <v>1518</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76"/>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1119</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1119</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45706</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45.19999999999999">
      <c r="A246" s="266"/>
      <c r="B246" s="76" t="s">
        <v>1119</v>
      </c>
      <c r="C246" s="20" t="s">
        <v>102</v>
      </c>
      <c r="D246" s="20" t="s">
        <v>19</v>
      </c>
      <c r="E246" s="20"/>
      <c r="F246" s="20" t="s">
        <v>1519</v>
      </c>
      <c r="G246" s="20" t="s">
        <v>1520</v>
      </c>
      <c r="H246" s="55" t="s">
        <v>28</v>
      </c>
      <c r="I246" s="20"/>
      <c r="J246" s="20"/>
      <c r="K246" s="20"/>
      <c r="L246" s="20"/>
      <c r="M246" s="20"/>
      <c r="N246" s="20"/>
      <c r="O246" s="20"/>
      <c r="P246" s="20"/>
      <c r="Q246" s="20"/>
      <c r="R246" s="20"/>
      <c r="S246" s="15"/>
      <c r="T246" s="15"/>
      <c r="U246" s="15"/>
      <c r="V246" s="15"/>
      <c r="W246" s="15"/>
      <c r="X246" s="15"/>
      <c r="Y246" s="15"/>
      <c r="Z246" s="15"/>
      <c r="AA246" s="15"/>
    </row>
    <row r="247" spans="1:27" ht="19.5" customHeight="1">
      <c r="A247" s="266"/>
      <c r="B247" s="76" t="s">
        <v>1119</v>
      </c>
      <c r="C247" s="20" t="s">
        <v>41</v>
      </c>
      <c r="D247" s="20" t="s">
        <v>19</v>
      </c>
      <c r="E247" s="20"/>
      <c r="F247" s="20" t="s">
        <v>1466</v>
      </c>
      <c r="G247" s="20" t="s">
        <v>1521</v>
      </c>
      <c r="H247" s="55" t="s">
        <v>29</v>
      </c>
      <c r="I247" s="20"/>
      <c r="J247" s="20"/>
      <c r="K247" s="20"/>
      <c r="L247" s="20"/>
      <c r="M247" s="20"/>
      <c r="N247" s="20"/>
      <c r="O247" s="20"/>
      <c r="P247" s="20"/>
      <c r="Q247" s="20"/>
      <c r="R247" s="20"/>
      <c r="S247" s="15"/>
      <c r="T247" s="15"/>
      <c r="U247" s="15"/>
      <c r="V247" s="15"/>
      <c r="W247" s="15"/>
      <c r="X247" s="15"/>
      <c r="Y247" s="15"/>
      <c r="Z247" s="15"/>
      <c r="AA247" s="15"/>
    </row>
    <row r="248" spans="1:27" ht="21.75" customHeight="1">
      <c r="A248" s="266"/>
      <c r="B248" s="76" t="s">
        <v>1119</v>
      </c>
      <c r="C248" s="20" t="s">
        <v>41</v>
      </c>
      <c r="D248" s="20" t="s">
        <v>19</v>
      </c>
      <c r="E248" s="20"/>
      <c r="F248" s="20" t="s">
        <v>1499</v>
      </c>
      <c r="G248" s="20" t="s">
        <v>1522</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1119</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52.8">
      <c r="A250" s="266"/>
      <c r="B250" s="76" t="s">
        <v>78</v>
      </c>
      <c r="C250" s="20" t="s">
        <v>41</v>
      </c>
      <c r="D250" s="20" t="s">
        <v>19</v>
      </c>
      <c r="E250" s="20"/>
      <c r="F250" s="20"/>
      <c r="G250" s="20" t="s">
        <v>1523</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45707</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58.4">
      <c r="A255" s="266"/>
      <c r="B255" s="76" t="s">
        <v>640</v>
      </c>
      <c r="C255" s="20" t="s">
        <v>54</v>
      </c>
      <c r="D255" s="20" t="s">
        <v>92</v>
      </c>
      <c r="E255" s="20"/>
      <c r="F255" s="32" t="s">
        <v>1524</v>
      </c>
      <c r="G255" s="20" t="s">
        <v>1525</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18</v>
      </c>
      <c r="D256" s="20" t="s">
        <v>19</v>
      </c>
      <c r="E256" s="20"/>
      <c r="F256" s="20"/>
      <c r="G256" s="20" t="s">
        <v>1526</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05.6">
      <c r="A257" s="266"/>
      <c r="B257" s="76" t="s">
        <v>640</v>
      </c>
      <c r="C257" s="20" t="s">
        <v>154</v>
      </c>
      <c r="D257" s="20" t="s">
        <v>19</v>
      </c>
      <c r="E257" s="20"/>
      <c r="F257" s="20"/>
      <c r="G257" s="20" t="s">
        <v>1527</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76"/>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522</v>
      </c>
      <c r="C262" s="20" t="s">
        <v>18</v>
      </c>
      <c r="D262" s="20" t="s">
        <v>19</v>
      </c>
      <c r="E262" s="20"/>
      <c r="F262" s="20"/>
      <c r="G262" s="76" t="s">
        <v>1528</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9.5" customHeight="1">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522</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1119</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1119</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45708</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26.4">
      <c r="A269" s="266"/>
      <c r="B269" s="76" t="s">
        <v>640</v>
      </c>
      <c r="C269" s="20" t="s">
        <v>54</v>
      </c>
      <c r="D269" s="20" t="s">
        <v>92</v>
      </c>
      <c r="E269" s="20"/>
      <c r="F269" s="32" t="s">
        <v>1524</v>
      </c>
      <c r="G269" s="20" t="s">
        <v>1529</v>
      </c>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t="s">
        <v>41</v>
      </c>
      <c r="D273" s="20" t="s">
        <v>19</v>
      </c>
      <c r="E273" s="20"/>
      <c r="F273" s="20"/>
      <c r="G273" s="20" t="s">
        <v>1530</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1119</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6.5" customHeight="1">
      <c r="A275" s="266"/>
      <c r="B275" s="76" t="s">
        <v>1119</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8.75" customHeight="1">
      <c r="A276" s="266"/>
      <c r="B276" s="76" t="s">
        <v>522</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1119</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1119</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45709</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640</v>
      </c>
      <c r="C283" s="20" t="s">
        <v>54</v>
      </c>
      <c r="D283" s="20" t="s">
        <v>92</v>
      </c>
      <c r="F283" s="32" t="s">
        <v>1524</v>
      </c>
      <c r="G283" s="20" t="s">
        <v>1531</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1119</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1119</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1119</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8" customHeight="1">
      <c r="A293" s="266"/>
      <c r="B293" s="76" t="s">
        <v>1119</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6.5" customHeight="1">
      <c r="A294" s="266"/>
      <c r="B294" s="76" t="s">
        <v>1119</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9.5" customHeight="1">
      <c r="A295" s="267"/>
      <c r="B295" s="76" t="s">
        <v>1119</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45710</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3.2">
      <c r="A298" s="266"/>
      <c r="B298" s="76" t="s">
        <v>640</v>
      </c>
      <c r="C298" s="20"/>
      <c r="D298" s="20"/>
      <c r="E298" s="20"/>
      <c r="F298" s="20"/>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1119</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1119</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1119</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1119</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8.75" customHeight="1">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9.5" customHeight="1">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9.5" customHeight="1">
      <c r="A307" s="266"/>
      <c r="B307" s="76" t="s">
        <v>522</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522</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522</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45711</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52.8">
      <c r="A322" s="266"/>
      <c r="B322" s="76" t="s">
        <v>78</v>
      </c>
      <c r="C322" s="20" t="s">
        <v>41</v>
      </c>
      <c r="D322" s="20" t="s">
        <v>19</v>
      </c>
      <c r="E322" s="20"/>
      <c r="F322" s="20"/>
      <c r="G322" s="20" t="s">
        <v>1532</v>
      </c>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45712</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20"/>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52.8">
      <c r="A328" s="266"/>
      <c r="B328" s="76" t="s">
        <v>78</v>
      </c>
      <c r="C328" s="20" t="s">
        <v>18</v>
      </c>
      <c r="D328" s="20" t="s">
        <v>19</v>
      </c>
      <c r="E328" s="20"/>
      <c r="F328" s="20"/>
      <c r="G328" s="20" t="s">
        <v>1533</v>
      </c>
      <c r="H328" s="55" t="s">
        <v>26</v>
      </c>
      <c r="I328" s="20"/>
      <c r="J328" s="20"/>
      <c r="K328" s="20"/>
      <c r="L328" s="20"/>
      <c r="M328" s="20"/>
      <c r="N328" s="20"/>
      <c r="O328" s="20"/>
      <c r="P328" s="20"/>
      <c r="Q328" s="20"/>
      <c r="R328" s="20"/>
      <c r="S328" s="15"/>
      <c r="T328" s="15"/>
      <c r="U328" s="15"/>
      <c r="V328" s="15"/>
      <c r="W328" s="15"/>
      <c r="X328" s="15"/>
      <c r="Y328" s="15"/>
      <c r="Z328" s="15"/>
      <c r="AA328" s="15"/>
    </row>
    <row r="329" spans="1:27" ht="118.8">
      <c r="A329" s="266"/>
      <c r="B329" s="76" t="s">
        <v>78</v>
      </c>
      <c r="C329" s="20" t="s">
        <v>18</v>
      </c>
      <c r="D329" s="20" t="s">
        <v>19</v>
      </c>
      <c r="E329" s="20"/>
      <c r="F329" s="20"/>
      <c r="G329" s="20" t="s">
        <v>1534</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7.25" customHeight="1">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522</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5" customHeight="1">
      <c r="A333" s="266"/>
      <c r="B333" s="76" t="s">
        <v>522</v>
      </c>
      <c r="C333" s="20" t="s">
        <v>18</v>
      </c>
      <c r="D333" s="20" t="s">
        <v>19</v>
      </c>
      <c r="E333" s="20"/>
      <c r="F333" s="20"/>
      <c r="G333" s="76" t="s">
        <v>1535</v>
      </c>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t="s">
        <v>18</v>
      </c>
      <c r="D334" s="20" t="s">
        <v>19</v>
      </c>
      <c r="E334" s="20"/>
      <c r="F334" s="20"/>
      <c r="G334" s="76" t="s">
        <v>1536</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t="s">
        <v>18</v>
      </c>
      <c r="D335" s="20" t="s">
        <v>19</v>
      </c>
      <c r="E335" s="20"/>
      <c r="F335" s="20"/>
      <c r="G335" s="76" t="s">
        <v>1537</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1119</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1119</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45713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45.19999999999999">
      <c r="A345" s="266"/>
      <c r="B345" s="76" t="s">
        <v>1119</v>
      </c>
      <c r="C345" s="20" t="s">
        <v>41</v>
      </c>
      <c r="D345" s="20" t="s">
        <v>19</v>
      </c>
      <c r="E345" s="20"/>
      <c r="F345" s="20" t="s">
        <v>1538</v>
      </c>
      <c r="G345" s="65" t="s">
        <v>1539</v>
      </c>
      <c r="H345" s="55" t="s">
        <v>29</v>
      </c>
      <c r="I345" s="20"/>
      <c r="J345" s="20"/>
      <c r="K345" s="20"/>
      <c r="L345" s="20"/>
      <c r="M345" s="20"/>
      <c r="N345" s="20"/>
      <c r="O345" s="20"/>
      <c r="P345" s="20"/>
      <c r="Q345" s="20"/>
      <c r="R345" s="20"/>
      <c r="S345" s="15"/>
      <c r="T345" s="15"/>
      <c r="U345" s="15"/>
      <c r="V345" s="15"/>
      <c r="W345" s="15"/>
      <c r="X345" s="15"/>
      <c r="Y345" s="15"/>
      <c r="Z345" s="15"/>
      <c r="AA345" s="15"/>
    </row>
    <row r="346" spans="1:27" ht="26.4">
      <c r="A346" s="266"/>
      <c r="B346" s="76" t="s">
        <v>1119</v>
      </c>
      <c r="C346" s="20" t="s">
        <v>18</v>
      </c>
      <c r="D346" s="20" t="s">
        <v>19</v>
      </c>
      <c r="E346" s="20"/>
      <c r="F346" s="76" t="s">
        <v>1540</v>
      </c>
      <c r="G346" s="20" t="s">
        <v>1541</v>
      </c>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640</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18.8">
      <c r="A349" s="266"/>
      <c r="B349" s="76" t="s">
        <v>78</v>
      </c>
      <c r="C349" s="20" t="s">
        <v>41</v>
      </c>
      <c r="D349" s="20" t="s">
        <v>19</v>
      </c>
      <c r="E349" s="20"/>
      <c r="F349" s="20"/>
      <c r="G349" s="20" t="s">
        <v>1542</v>
      </c>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71.6">
      <c r="A352" s="265">
        <v>45714</v>
      </c>
      <c r="B352" s="76" t="s">
        <v>640</v>
      </c>
      <c r="C352" s="20" t="s">
        <v>41</v>
      </c>
      <c r="D352" s="20" t="s">
        <v>92</v>
      </c>
      <c r="E352" s="65" t="s">
        <v>1543</v>
      </c>
      <c r="F352" s="32" t="s">
        <v>1544</v>
      </c>
      <c r="G352" s="20" t="s">
        <v>1545</v>
      </c>
      <c r="H352" s="61" t="s">
        <v>17</v>
      </c>
      <c r="I352" s="20"/>
      <c r="J352" s="20"/>
      <c r="K352" s="20"/>
      <c r="L352" s="20"/>
      <c r="M352" s="20"/>
      <c r="N352" s="20"/>
      <c r="O352" s="20"/>
      <c r="P352" s="20"/>
      <c r="Q352" s="20"/>
      <c r="R352" s="20"/>
      <c r="S352" s="15"/>
      <c r="T352" s="15"/>
      <c r="U352" s="15"/>
      <c r="V352" s="15"/>
      <c r="W352" s="15"/>
      <c r="X352" s="15"/>
      <c r="Y352" s="15"/>
      <c r="Z352" s="15"/>
      <c r="AA352" s="15"/>
    </row>
    <row r="353" spans="1:27" ht="66">
      <c r="A353" s="266"/>
      <c r="B353" s="76" t="s">
        <v>640</v>
      </c>
      <c r="C353" s="20" t="s">
        <v>41</v>
      </c>
      <c r="D353" s="20" t="s">
        <v>19</v>
      </c>
      <c r="E353" s="20" t="s">
        <v>1546</v>
      </c>
      <c r="F353" s="32" t="s">
        <v>1547</v>
      </c>
      <c r="G353" s="20" t="s">
        <v>1548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84.8">
      <c r="A354" s="266"/>
      <c r="B354" s="76" t="s">
        <v>640</v>
      </c>
      <c r="C354" s="20" t="s">
        <v>41</v>
      </c>
      <c r="D354" s="20" t="s">
        <v>19</v>
      </c>
      <c r="E354" s="20" t="s">
        <v>1546</v>
      </c>
      <c r="F354" s="32" t="s">
        <v>1549</v>
      </c>
      <c r="G354" s="20" t="s">
        <v>1550</v>
      </c>
      <c r="H354" s="55" t="s">
        <v>24</v>
      </c>
      <c r="I354" s="20"/>
      <c r="J354" s="20"/>
      <c r="K354" s="20"/>
      <c r="L354" s="20"/>
      <c r="M354" s="20"/>
      <c r="N354" s="20"/>
      <c r="O354" s="20"/>
      <c r="P354" s="20"/>
      <c r="Q354" s="20"/>
      <c r="R354" s="20"/>
      <c r="S354" s="15"/>
      <c r="T354" s="15"/>
      <c r="U354" s="15"/>
      <c r="V354" s="15"/>
      <c r="W354" s="15"/>
      <c r="X354" s="15"/>
      <c r="Y354" s="15"/>
      <c r="Z354" s="15"/>
      <c r="AA354" s="15"/>
    </row>
    <row r="355" spans="1:27" ht="330">
      <c r="A355" s="266"/>
      <c r="B355" s="76" t="s">
        <v>640</v>
      </c>
      <c r="C355" s="20" t="s">
        <v>41</v>
      </c>
      <c r="D355" s="20" t="s">
        <v>19</v>
      </c>
      <c r="E355" s="20" t="s">
        <v>1551</v>
      </c>
      <c r="F355" s="20"/>
      <c r="G355" s="20" t="s">
        <v>1552</v>
      </c>
      <c r="H355" s="55" t="s">
        <v>25</v>
      </c>
      <c r="I355" s="20"/>
      <c r="J355" s="20"/>
      <c r="K355" s="20"/>
      <c r="L355" s="20"/>
      <c r="M355" s="20"/>
      <c r="N355" s="20"/>
      <c r="O355" s="20"/>
      <c r="P355" s="20"/>
      <c r="Q355" s="20"/>
      <c r="R355" s="20"/>
      <c r="S355" s="15"/>
      <c r="T355" s="15"/>
      <c r="U355" s="15"/>
      <c r="V355" s="15"/>
      <c r="W355" s="15"/>
      <c r="X355" s="15"/>
      <c r="Y355" s="15"/>
      <c r="Z355" s="15"/>
      <c r="AA355" s="15"/>
    </row>
    <row r="356" spans="1:27" ht="237.6">
      <c r="A356" s="266"/>
      <c r="B356" s="76" t="s">
        <v>78</v>
      </c>
      <c r="C356" s="20" t="s">
        <v>18</v>
      </c>
      <c r="D356" s="20" t="s">
        <v>19</v>
      </c>
      <c r="E356" s="20"/>
      <c r="F356" s="20"/>
      <c r="G356" s="20" t="s">
        <v>1553</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t="s">
        <v>18</v>
      </c>
      <c r="D357" s="20" t="s">
        <v>19</v>
      </c>
      <c r="E357" s="20"/>
      <c r="F357" s="20"/>
      <c r="G357" s="20" t="s">
        <v>1554</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1119</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71.6">
      <c r="A359" s="266"/>
      <c r="B359" s="76" t="s">
        <v>1119</v>
      </c>
      <c r="C359" s="20" t="s">
        <v>18</v>
      </c>
      <c r="D359" s="20" t="s">
        <v>19</v>
      </c>
      <c r="E359" s="20"/>
      <c r="F359" s="20" t="s">
        <v>1540</v>
      </c>
      <c r="G359" s="20" t="s">
        <v>1541</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71.6">
      <c r="A360" s="266"/>
      <c r="B360" s="76" t="s">
        <v>1119</v>
      </c>
      <c r="C360" s="20" t="s">
        <v>541</v>
      </c>
      <c r="D360" s="20" t="s">
        <v>19</v>
      </c>
      <c r="E360" s="20"/>
      <c r="F360" s="20" t="s">
        <v>1555</v>
      </c>
      <c r="G360" s="20" t="s">
        <v>1556</v>
      </c>
      <c r="H360" s="55" t="s">
        <v>30</v>
      </c>
      <c r="I360" s="20"/>
      <c r="J360" s="20"/>
      <c r="K360" s="20"/>
      <c r="L360" s="20"/>
      <c r="M360" s="20"/>
      <c r="N360" s="20"/>
      <c r="O360" s="20"/>
      <c r="P360" s="20"/>
      <c r="Q360" s="20"/>
      <c r="R360" s="20"/>
      <c r="S360" s="15"/>
      <c r="T360" s="15"/>
      <c r="U360" s="15"/>
      <c r="V360" s="15"/>
      <c r="W360" s="15"/>
      <c r="X360" s="15"/>
      <c r="Y360" s="15"/>
      <c r="Z360" s="15"/>
      <c r="AA360" s="15"/>
    </row>
    <row r="361" spans="1:27" ht="26.4">
      <c r="A361" s="266"/>
      <c r="B361" s="76" t="s">
        <v>522</v>
      </c>
      <c r="C361" s="20" t="s">
        <v>75</v>
      </c>
      <c r="D361" s="20" t="s">
        <v>19</v>
      </c>
      <c r="E361" s="20"/>
      <c r="F361" s="20" t="s">
        <v>1557</v>
      </c>
      <c r="G361" s="20" t="s">
        <v>1558</v>
      </c>
      <c r="H361" s="55" t="s">
        <v>34</v>
      </c>
      <c r="I361" s="20"/>
      <c r="J361" s="20"/>
      <c r="K361" s="20"/>
      <c r="L361" s="20"/>
      <c r="M361" s="20"/>
      <c r="N361" s="20"/>
      <c r="O361" s="20"/>
      <c r="P361" s="20"/>
      <c r="Q361" s="20"/>
      <c r="R361" s="20"/>
      <c r="S361" s="15"/>
      <c r="T361" s="15"/>
      <c r="U361" s="15"/>
      <c r="V361" s="15"/>
      <c r="W361" s="15"/>
      <c r="X361" s="15"/>
      <c r="Y361" s="15"/>
      <c r="Z361" s="15"/>
      <c r="AA361" s="15"/>
    </row>
    <row r="362" spans="1:27" ht="26.4">
      <c r="A362" s="266"/>
      <c r="B362" s="76" t="s">
        <v>522</v>
      </c>
      <c r="C362" s="20" t="s">
        <v>541</v>
      </c>
      <c r="D362" s="20" t="s">
        <v>19</v>
      </c>
      <c r="E362" s="20"/>
      <c r="F362" s="20" t="s">
        <v>1557</v>
      </c>
      <c r="G362" s="76" t="s">
        <v>1559</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9.5" customHeight="1">
      <c r="A363" s="266"/>
      <c r="B363" s="76" t="s">
        <v>522</v>
      </c>
      <c r="C363" s="20" t="s">
        <v>44</v>
      </c>
      <c r="D363" s="20" t="s">
        <v>19</v>
      </c>
      <c r="E363" s="20"/>
      <c r="F363" s="20" t="s">
        <v>1557</v>
      </c>
      <c r="G363" s="20" t="s">
        <v>1560</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522</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290.39999999999998">
      <c r="A366" s="265">
        <v>45715</v>
      </c>
      <c r="B366" s="76" t="s">
        <v>640</v>
      </c>
      <c r="C366" s="20" t="s">
        <v>18</v>
      </c>
      <c r="D366" s="20" t="s">
        <v>19</v>
      </c>
      <c r="E366" s="20" t="s">
        <v>1561</v>
      </c>
      <c r="F366" s="20"/>
      <c r="G366" s="20" t="s">
        <v>1562</v>
      </c>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t="s">
        <v>18</v>
      </c>
      <c r="D367" s="20" t="s">
        <v>19</v>
      </c>
      <c r="E367" s="20" t="s">
        <v>1563</v>
      </c>
      <c r="F367" s="20"/>
      <c r="G367" s="20" t="s">
        <v>1564</v>
      </c>
      <c r="H367" s="55" t="s">
        <v>22</v>
      </c>
      <c r="I367" s="20"/>
      <c r="J367" s="20"/>
      <c r="K367" s="20"/>
      <c r="L367" s="20"/>
      <c r="M367" s="20"/>
      <c r="N367" s="20"/>
      <c r="O367" s="20"/>
      <c r="P367" s="20"/>
      <c r="Q367" s="20"/>
      <c r="R367" s="20"/>
      <c r="S367" s="15"/>
      <c r="T367" s="15"/>
      <c r="U367" s="15"/>
      <c r="V367" s="15"/>
      <c r="W367" s="15"/>
      <c r="X367" s="15"/>
      <c r="Y367" s="15"/>
      <c r="Z367" s="15"/>
      <c r="AA367" s="15"/>
    </row>
    <row r="368" spans="1:27" ht="39.6">
      <c r="A368" s="266"/>
      <c r="B368" s="76" t="s">
        <v>640</v>
      </c>
      <c r="C368" s="20" t="s">
        <v>18</v>
      </c>
      <c r="D368" s="20" t="s">
        <v>19</v>
      </c>
      <c r="E368" s="20" t="s">
        <v>1565</v>
      </c>
      <c r="F368" s="20"/>
      <c r="G368" s="20" t="s">
        <v>1566</v>
      </c>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76"/>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1119</v>
      </c>
      <c r="C372" s="20"/>
      <c r="D372" s="20"/>
      <c r="E372" s="20"/>
      <c r="F372" s="20"/>
      <c r="G372" s="76"/>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1119</v>
      </c>
      <c r="C373" s="20"/>
      <c r="D373" s="20"/>
      <c r="E373" s="76"/>
      <c r="F373" s="20"/>
      <c r="G373" s="76"/>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1119</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1119</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18.8">
      <c r="A380" s="265">
        <v>45716</v>
      </c>
      <c r="B380" s="76" t="s">
        <v>640</v>
      </c>
      <c r="C380" s="20" t="s">
        <v>18</v>
      </c>
      <c r="D380" s="20" t="s">
        <v>19</v>
      </c>
      <c r="E380" s="20"/>
      <c r="F380" s="20"/>
      <c r="G380" s="20" t="s">
        <v>1567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t="s">
        <v>19</v>
      </c>
      <c r="E381" s="20"/>
      <c r="F381" s="20"/>
      <c r="G381" s="20" t="s">
        <v>1568</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76"/>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20"/>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8.75" customHeight="1">
      <c r="A390" s="266"/>
      <c r="B390" s="76" t="s">
        <v>522</v>
      </c>
      <c r="C390" s="20"/>
      <c r="D390" s="20"/>
      <c r="E390" s="20"/>
      <c r="F390" s="20"/>
      <c r="G390" s="20"/>
      <c r="H390" s="55" t="s">
        <v>35</v>
      </c>
      <c r="I390" s="20"/>
      <c r="J390" s="20"/>
      <c r="K390" s="20"/>
      <c r="L390" s="20"/>
      <c r="M390" s="20"/>
      <c r="N390" s="20"/>
      <c r="O390" s="20"/>
      <c r="P390" s="20"/>
      <c r="Q390" s="20"/>
      <c r="R390" s="20"/>
      <c r="S390" s="15"/>
      <c r="T390" s="15"/>
      <c r="U390" s="15"/>
      <c r="V390" s="15"/>
      <c r="W390" s="15"/>
      <c r="X390" s="15"/>
      <c r="Y390" s="15"/>
      <c r="Z390" s="15"/>
      <c r="AA390" s="15"/>
    </row>
    <row r="391" spans="1:27" ht="17.25" customHeight="1">
      <c r="A391" s="266"/>
      <c r="B391" s="76" t="s">
        <v>522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6.5" customHeight="1">
      <c r="A392" s="266"/>
      <c r="B392" s="76" t="s">
        <v>1119</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7.25" customHeight="1">
      <c r="A393" s="267"/>
      <c r="B393" s="76" t="s">
        <v>1119</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sheetData>
  <autoFilter ref="A1:AA393" xr:uid="{00000000-0009-0000-0000-000012000000}"/>
  <customSheetViews>
    <customSheetView guid="{EE409CCF-41C7-4BE1-8A6A-F342F255A85B}" filter="1" showAutoFilter="1">
      <pageMargins left="0.7" right="0.7" top="0.75" bottom="0.75" header="0.3" footer="0.3"/>
      <autoFilter ref="A1:AA393" xr:uid="{E67C6B82-2A3A-4570-8161-B4E9B7190B87}"/>
    </customSheetView>
  </customSheetViews>
  <mergeCells count="29">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G4" r:id="rId1" xr:uid="{00000000-0004-0000-1200-000000000000}"/>
    <hyperlink ref="G22" r:id="rId2" xr:uid="{00000000-0004-0000-1200-000001000000}"/>
    <hyperlink ref="F58" r:id="rId3" xr:uid="{00000000-0004-0000-1200-000002000000}"/>
    <hyperlink ref="F60" r:id="rId4" xr:uid="{00000000-0004-0000-1200-000003000000}"/>
    <hyperlink ref="F171" r:id="rId5" xr:uid="{00000000-0004-0000-1200-000004000000}"/>
    <hyperlink ref="G188" r:id="rId6" xr:uid="{00000000-0004-0000-1200-000005000000}"/>
    <hyperlink ref="E189" r:id="rId7" xr:uid="{00000000-0004-0000-1200-000006000000}"/>
    <hyperlink ref="F255" r:id="rId8" xr:uid="{00000000-0004-0000-1200-000007000000}"/>
    <hyperlink ref="F269" r:id="rId9" xr:uid="{00000000-0004-0000-1200-000008000000}"/>
    <hyperlink ref="F283" r:id="rId10" xr:uid="{00000000-0004-0000-1200-000009000000}"/>
    <hyperlink ref="G345" r:id="rId11" xr:uid="{00000000-0004-0000-1200-00000A000000}"/>
    <hyperlink ref="E352" r:id="rId12" xr:uid="{00000000-0004-0000-1200-00000B000000}"/>
    <hyperlink ref="F352" r:id="rId13" xr:uid="{00000000-0004-0000-1200-00000C000000}"/>
    <hyperlink ref="F353" r:id="rId14" xr:uid="{00000000-0004-0000-1200-00000D000000}"/>
    <hyperlink ref="F354" r:id="rId15" xr:uid="{00000000-0004-0000-12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3">
        <x14:dataValidation type="list" allowBlank="1" showErrorMessage="1" xr:uid="{00000000-0002-0000-1200-000000000000}">
          <x14:formula1>
            <xm:f>'Служебный лист 2'!$A$2:$A$9</xm:f>
          </x14:formula1>
          <xm:sqref>B2:B393</xm:sqref>
        </x14:dataValidation>
        <x14:dataValidation type="list" allowBlank="1" showErrorMessage="1" xr:uid="{00000000-0002-0000-1200-000001000000}">
          <x14:formula1>
            <xm:f>'Служебный лист 2'!$B$2:$B$21</xm:f>
          </x14:formula1>
          <xm:sqref>C2:C380 C382:C393</xm:sqref>
        </x14:dataValidation>
        <x14:dataValidation type="list" allowBlank="1" showErrorMessage="1" xr:uid="{00000000-0002-0000-1200-000002000000}">
          <x14:formula1>
            <xm:f>'Служебный лист'!$C$2:$C$1000</xm:f>
          </x14:formula1>
          <xm:sqref>D2:D393</xm:sqref>
        </x14:dataValidation>
      </x14:dataValidation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9.109375" customWidth="1"/>
    <col min="6" max="6" width="17.21875" customWidth="1"/>
    <col min="7" max="7" width="36.8867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45658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640</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640</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522</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522</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18.8">
      <c r="A12" s="266"/>
      <c r="B12" s="76" t="s">
        <v>522</v>
      </c>
      <c r="C12" s="20" t="s">
        <v>18</v>
      </c>
      <c r="D12" s="20" t="s">
        <v>19</v>
      </c>
      <c r="E12" s="20" t="s">
        <v>1569</v>
      </c>
      <c r="F12" s="20"/>
      <c r="G12" s="20" t="s">
        <v>1570</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640</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640</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92.4">
      <c r="A16" s="265">
        <v>45659</v>
      </c>
      <c r="B16" s="76" t="s">
        <v>640</v>
      </c>
      <c r="C16" s="20" t="s">
        <v>18</v>
      </c>
      <c r="D16" s="20" t="s">
        <v>19</v>
      </c>
      <c r="E16" s="20" t="s">
        <v>1571</v>
      </c>
      <c r="F16" s="32" t="s">
        <v>1572</v>
      </c>
      <c r="G16" s="20" t="s">
        <v>1573</v>
      </c>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522</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522</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522</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522</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1574</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1574</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45660</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05.6">
      <c r="A31" s="266"/>
      <c r="B31" s="76" t="s">
        <v>640</v>
      </c>
      <c r="C31" s="20" t="s">
        <v>41</v>
      </c>
      <c r="D31" s="20" t="s">
        <v>19</v>
      </c>
      <c r="E31" s="20" t="s">
        <v>1575</v>
      </c>
      <c r="F31" s="32" t="s">
        <v>1576</v>
      </c>
      <c r="G31" s="20" t="s">
        <v>1577</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1119</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1119</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1119</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29.25" customHeight="1">
      <c r="A37" s="266"/>
      <c r="B37" s="76" t="s">
        <v>522</v>
      </c>
      <c r="C37" s="20" t="s">
        <v>638</v>
      </c>
      <c r="D37" s="20" t="s">
        <v>19</v>
      </c>
      <c r="E37" s="20" t="s">
        <v>1578</v>
      </c>
      <c r="F37" s="20"/>
      <c r="G37" s="20" t="s">
        <v>1579</v>
      </c>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522</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45661</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1119</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1119</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102</v>
      </c>
      <c r="D50" s="20" t="s">
        <v>19</v>
      </c>
      <c r="E50" s="20"/>
      <c r="F50" s="20"/>
      <c r="G50" s="20" t="s">
        <v>1580</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66">
      <c r="A58" s="265">
        <v>45662</v>
      </c>
      <c r="B58" s="76" t="s">
        <v>640</v>
      </c>
      <c r="C58" s="20" t="s">
        <v>18</v>
      </c>
      <c r="D58" s="20" t="s">
        <v>19</v>
      </c>
      <c r="E58" s="20" t="s">
        <v>1581</v>
      </c>
      <c r="F58" s="20" t="s">
        <v>1582</v>
      </c>
      <c r="G58" s="20" t="s">
        <v>1583</v>
      </c>
      <c r="H58" s="34" t="s">
        <v>17</v>
      </c>
      <c r="I58" s="20"/>
      <c r="J58" s="20"/>
      <c r="K58" s="20"/>
      <c r="L58" s="20"/>
      <c r="M58" s="20"/>
      <c r="N58" s="20"/>
      <c r="O58" s="20"/>
      <c r="P58" s="20"/>
      <c r="Q58" s="20"/>
      <c r="R58" s="15"/>
      <c r="S58" s="15"/>
      <c r="T58" s="15"/>
      <c r="U58" s="15"/>
      <c r="V58" s="15"/>
      <c r="W58" s="15"/>
      <c r="X58" s="15"/>
      <c r="Y58" s="15"/>
      <c r="Z58" s="15"/>
      <c r="AA58" s="15"/>
    </row>
    <row r="59" spans="1:27" ht="158.4">
      <c r="A59" s="266"/>
      <c r="B59" s="76" t="s">
        <v>640</v>
      </c>
      <c r="C59" s="20" t="s">
        <v>102</v>
      </c>
      <c r="D59" s="20" t="s">
        <v>19</v>
      </c>
      <c r="E59" s="20" t="s">
        <v>1584</v>
      </c>
      <c r="F59" s="20" t="s">
        <v>1582</v>
      </c>
      <c r="G59" s="20" t="s">
        <v>1585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1119</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1119</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1119</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1119</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1119</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224.4">
      <c r="A67" s="266"/>
      <c r="B67" s="76" t="s">
        <v>522</v>
      </c>
      <c r="C67" s="20" t="s">
        <v>18</v>
      </c>
      <c r="D67" s="20" t="s">
        <v>19</v>
      </c>
      <c r="E67" s="20" t="s">
        <v>1586</v>
      </c>
      <c r="F67" s="20"/>
      <c r="G67" s="76" t="s">
        <v>1587</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t="s">
        <v>41</v>
      </c>
      <c r="D68" s="20" t="s">
        <v>19</v>
      </c>
      <c r="E68" s="20"/>
      <c r="F68" s="20"/>
      <c r="G68" s="76" t="s">
        <v>1588</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522</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522</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522</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45663</v>
      </c>
      <c r="B72" s="76" t="s">
        <v>640</v>
      </c>
      <c r="C72" s="20"/>
      <c r="D72" s="20"/>
      <c r="E72" s="20"/>
      <c r="F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1119</v>
      </c>
      <c r="C76" s="20" t="s">
        <v>102</v>
      </c>
      <c r="D76" s="20" t="s">
        <v>19</v>
      </c>
      <c r="E76" s="20"/>
      <c r="F76" s="20"/>
      <c r="G76" s="76" t="s">
        <v>1589</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1119</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522</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522</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522</v>
      </c>
      <c r="C85" s="20" t="s">
        <v>41</v>
      </c>
      <c r="D85" s="20" t="s">
        <v>19</v>
      </c>
      <c r="E85" s="20"/>
      <c r="F85" s="20"/>
      <c r="G85" s="76" t="s">
        <v>1590</v>
      </c>
      <c r="H85" s="35" t="s">
        <v>38</v>
      </c>
      <c r="I85" s="20"/>
      <c r="J85" s="20"/>
      <c r="K85" s="20"/>
      <c r="L85" s="20"/>
      <c r="M85" s="20"/>
      <c r="N85" s="20"/>
      <c r="O85" s="20"/>
      <c r="P85" s="20"/>
      <c r="Q85" s="20"/>
      <c r="R85" s="15"/>
      <c r="S85" s="15"/>
      <c r="T85" s="15"/>
      <c r="U85" s="15"/>
      <c r="V85" s="15"/>
      <c r="W85" s="15"/>
      <c r="X85" s="15"/>
      <c r="Y85" s="15"/>
      <c r="Z85" s="15"/>
      <c r="AA85" s="15"/>
    </row>
    <row r="86" spans="1:27" ht="211.2">
      <c r="A86" s="265">
        <v>45664</v>
      </c>
      <c r="B86" s="76" t="s">
        <v>640</v>
      </c>
      <c r="C86" s="20" t="s">
        <v>18</v>
      </c>
      <c r="D86" s="20" t="s">
        <v>19</v>
      </c>
      <c r="E86" s="20" t="s">
        <v>1591</v>
      </c>
      <c r="F86" s="32" t="s">
        <v>1592</v>
      </c>
      <c r="G86" s="20" t="s">
        <v>1593</v>
      </c>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79.2">
      <c r="A88" s="266"/>
      <c r="B88" s="76" t="s">
        <v>640</v>
      </c>
      <c r="C88" s="20" t="s">
        <v>18</v>
      </c>
      <c r="D88" s="20" t="s">
        <v>19</v>
      </c>
      <c r="E88" s="20" t="s">
        <v>1594</v>
      </c>
      <c r="F88" s="65" t="s">
        <v>1595</v>
      </c>
      <c r="G88" s="20" t="s">
        <v>1596</v>
      </c>
      <c r="H88" s="35" t="s">
        <v>24</v>
      </c>
      <c r="I88" s="20"/>
      <c r="J88" s="20"/>
      <c r="K88" s="20"/>
      <c r="L88" s="20"/>
      <c r="M88" s="20"/>
      <c r="N88" s="20"/>
      <c r="O88" s="20"/>
      <c r="P88" s="20"/>
      <c r="Q88" s="20"/>
      <c r="R88" s="15"/>
      <c r="S88" s="15"/>
      <c r="T88" s="15"/>
      <c r="U88" s="15"/>
      <c r="V88" s="15"/>
      <c r="W88" s="15"/>
      <c r="X88" s="15"/>
      <c r="Y88" s="15"/>
      <c r="Z88" s="15"/>
      <c r="AA88" s="15"/>
    </row>
    <row r="89" spans="1:27" ht="92.4">
      <c r="A89" s="266"/>
      <c r="B89" s="76" t="s">
        <v>640</v>
      </c>
      <c r="C89" s="20" t="s">
        <v>18</v>
      </c>
      <c r="D89" s="20" t="s">
        <v>92</v>
      </c>
      <c r="E89" s="20"/>
      <c r="F89" s="65" t="s">
        <v>1597</v>
      </c>
      <c r="G89" s="20" t="s">
        <v>1596</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1119</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1119</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1119</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1119</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66">
      <c r="A96" s="266"/>
      <c r="B96" s="76" t="s">
        <v>522</v>
      </c>
      <c r="C96" s="20" t="s">
        <v>18</v>
      </c>
      <c r="D96" s="20" t="s">
        <v>19</v>
      </c>
      <c r="E96" s="20"/>
      <c r="F96" s="20"/>
      <c r="G96" s="20" t="s">
        <v>1598</v>
      </c>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45665</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1119</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1119</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79.2">
      <c r="A106" s="266"/>
      <c r="B106" s="76" t="s">
        <v>1119</v>
      </c>
      <c r="C106" s="20" t="s">
        <v>18</v>
      </c>
      <c r="D106" s="20" t="s">
        <v>19</v>
      </c>
      <c r="E106" s="20"/>
      <c r="F106" s="20" t="s">
        <v>1599</v>
      </c>
      <c r="G106" s="20" t="s">
        <v>1600</v>
      </c>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1119</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1119</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45666</v>
      </c>
      <c r="B114" s="76" t="s">
        <v>1601</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1601</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92.4">
      <c r="A116" s="266"/>
      <c r="B116" s="76" t="s">
        <v>1601</v>
      </c>
      <c r="C116" s="20" t="s">
        <v>224</v>
      </c>
      <c r="D116" s="20" t="s">
        <v>19</v>
      </c>
      <c r="E116" s="20"/>
      <c r="F116" s="20"/>
      <c r="G116" s="20" t="s">
        <v>1602</v>
      </c>
      <c r="H116" s="35" t="s">
        <v>24</v>
      </c>
      <c r="I116" s="20"/>
      <c r="J116" s="20"/>
      <c r="K116" s="20"/>
      <c r="L116" s="20"/>
      <c r="M116" s="20"/>
      <c r="N116" s="20"/>
      <c r="O116" s="20"/>
      <c r="P116" s="20"/>
      <c r="Q116" s="20"/>
      <c r="R116" s="15"/>
      <c r="S116" s="15"/>
      <c r="T116" s="15"/>
      <c r="U116" s="15"/>
      <c r="V116" s="15"/>
      <c r="W116" s="15"/>
      <c r="X116" s="15"/>
      <c r="Y116" s="15"/>
      <c r="Z116" s="15"/>
      <c r="AA116" s="15"/>
    </row>
    <row r="117" spans="1:27" ht="79.2">
      <c r="A117" s="266"/>
      <c r="B117" s="76" t="s">
        <v>1601</v>
      </c>
      <c r="C117" s="20" t="s">
        <v>18</v>
      </c>
      <c r="D117" s="20" t="s">
        <v>19</v>
      </c>
      <c r="E117" s="20" t="s">
        <v>1603</v>
      </c>
      <c r="F117" s="20"/>
      <c r="G117" s="119" t="s">
        <v>1604</v>
      </c>
      <c r="H117" s="35" t="s">
        <v>25</v>
      </c>
      <c r="I117" s="20"/>
      <c r="J117" s="20"/>
      <c r="K117" s="20"/>
      <c r="L117" s="20"/>
      <c r="M117" s="20"/>
      <c r="N117" s="20"/>
      <c r="O117" s="20"/>
      <c r="P117" s="20"/>
      <c r="Q117" s="20"/>
      <c r="R117" s="15"/>
      <c r="S117" s="15"/>
      <c r="T117" s="15"/>
      <c r="U117" s="15"/>
      <c r="V117" s="15"/>
      <c r="W117" s="15"/>
      <c r="X117" s="15"/>
      <c r="Y117" s="15"/>
      <c r="Z117" s="15"/>
      <c r="AA117" s="15"/>
    </row>
    <row r="118" spans="1:27" ht="48.75" customHeight="1">
      <c r="A118" s="266"/>
      <c r="B118" s="76" t="s">
        <v>640</v>
      </c>
      <c r="C118" s="20" t="s">
        <v>18</v>
      </c>
      <c r="D118" s="20" t="s">
        <v>92</v>
      </c>
      <c r="E118" s="20" t="s">
        <v>1605</v>
      </c>
      <c r="F118" s="65" t="s">
        <v>1606</v>
      </c>
      <c r="G118" s="20" t="s">
        <v>1607</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640</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640</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1119</v>
      </c>
      <c r="C122" s="20" t="s">
        <v>102</v>
      </c>
      <c r="D122" s="20" t="s">
        <v>19</v>
      </c>
      <c r="E122" s="20"/>
      <c r="F122" s="76" t="s">
        <v>1608</v>
      </c>
      <c r="G122" s="76" t="s">
        <v>1609</v>
      </c>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1119</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522</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522</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522</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45667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640</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66">
      <c r="A133" s="266"/>
      <c r="B133" s="76" t="s">
        <v>640</v>
      </c>
      <c r="C133" s="20" t="s">
        <v>18</v>
      </c>
      <c r="D133" s="20" t="s">
        <v>19</v>
      </c>
      <c r="E133" s="20" t="s">
        <v>1610</v>
      </c>
      <c r="F133" s="20" t="s">
        <v>1582</v>
      </c>
      <c r="G133" s="20" t="s">
        <v>1611</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640</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1119</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1119</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1119</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1119</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05.6">
      <c r="A140" s="266"/>
      <c r="B140" s="76" t="s">
        <v>78</v>
      </c>
      <c r="C140" s="20" t="s">
        <v>44</v>
      </c>
      <c r="D140" s="20" t="s">
        <v>19</v>
      </c>
      <c r="E140" s="20"/>
      <c r="F140" s="20" t="s">
        <v>1612</v>
      </c>
      <c r="G140" s="20" t="s">
        <v>1613</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45668</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92.4">
      <c r="A144" s="266"/>
      <c r="B144" s="76" t="s">
        <v>640</v>
      </c>
      <c r="C144" s="20" t="s">
        <v>638</v>
      </c>
      <c r="D144" s="20" t="s">
        <v>19</v>
      </c>
      <c r="E144" s="20"/>
      <c r="F144" s="32" t="s">
        <v>1614</v>
      </c>
      <c r="G144" s="20" t="s">
        <v>1615</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1119</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1119</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1119</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1119</v>
      </c>
      <c r="C150" s="20" t="s">
        <v>18</v>
      </c>
      <c r="D150" s="20" t="s">
        <v>19</v>
      </c>
      <c r="E150" s="20"/>
      <c r="F150" s="20"/>
      <c r="G150" s="20" t="s">
        <v>1616</v>
      </c>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1119</v>
      </c>
      <c r="C151" s="20" t="s">
        <v>18</v>
      </c>
      <c r="D151" s="20" t="s">
        <v>19</v>
      </c>
      <c r="E151" s="20"/>
      <c r="F151" s="20" t="s">
        <v>1617</v>
      </c>
      <c r="G151" s="20" t="s">
        <v>1618</v>
      </c>
      <c r="H151" s="38" t="s">
        <v>34</v>
      </c>
      <c r="I151" s="20"/>
      <c r="J151" s="20"/>
      <c r="K151" s="20"/>
      <c r="L151" s="20"/>
      <c r="M151" s="20"/>
      <c r="N151" s="20"/>
      <c r="O151" s="20"/>
      <c r="P151" s="20"/>
      <c r="Q151" s="20"/>
      <c r="R151" s="15"/>
      <c r="S151" s="15"/>
      <c r="T151" s="15"/>
      <c r="U151" s="15"/>
      <c r="V151" s="15"/>
      <c r="W151" s="15"/>
      <c r="X151" s="15"/>
      <c r="Y151" s="15"/>
      <c r="Z151" s="15"/>
      <c r="AA151" s="15"/>
    </row>
    <row r="152" spans="1:27" ht="66">
      <c r="A152" s="266"/>
      <c r="B152" s="76" t="s">
        <v>522</v>
      </c>
      <c r="C152" s="20" t="s">
        <v>18</v>
      </c>
      <c r="D152" s="20" t="s">
        <v>19</v>
      </c>
      <c r="E152" s="20"/>
      <c r="F152" s="20"/>
      <c r="G152" s="20" t="s">
        <v>1619</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t="s">
        <v>18</v>
      </c>
      <c r="D153" s="20" t="s">
        <v>31</v>
      </c>
      <c r="E153" s="20"/>
      <c r="F153" s="20"/>
      <c r="G153" s="20" t="s">
        <v>1620</v>
      </c>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45669</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t="s">
        <v>18</v>
      </c>
      <c r="D158" s="20" t="s">
        <v>19</v>
      </c>
      <c r="E158" s="20"/>
      <c r="F158" s="20"/>
      <c r="G158" s="20" t="s">
        <v>1621</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1119</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58.4">
      <c r="A162" s="266"/>
      <c r="B162" s="76" t="s">
        <v>1119</v>
      </c>
      <c r="C162" s="20" t="s">
        <v>18</v>
      </c>
      <c r="D162" s="20" t="s">
        <v>19</v>
      </c>
      <c r="E162" s="20"/>
      <c r="F162" s="20" t="s">
        <v>1622</v>
      </c>
      <c r="G162" s="20" t="s">
        <v>1623</v>
      </c>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1119</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522</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31</v>
      </c>
      <c r="E166" s="20"/>
      <c r="F166" s="20"/>
      <c r="G166" s="20" t="s">
        <v>1624</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522</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522</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522</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45670</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250.8">
      <c r="A171" s="266"/>
      <c r="B171" s="76" t="s">
        <v>640</v>
      </c>
      <c r="C171" s="20" t="s">
        <v>41</v>
      </c>
      <c r="D171" s="20" t="s">
        <v>92</v>
      </c>
      <c r="E171" s="78"/>
      <c r="F171" s="146" t="s">
        <v>1625</v>
      </c>
      <c r="G171" s="20" t="s">
        <v>1626</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t="s">
        <v>18</v>
      </c>
      <c r="D175" s="20" t="s">
        <v>19</v>
      </c>
      <c r="E175" s="20"/>
      <c r="F175" s="122" t="s">
        <v>1627</v>
      </c>
      <c r="G175" s="20" t="s">
        <v>1628</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45.19999999999999">
      <c r="A176" s="266"/>
      <c r="B176" s="76" t="s">
        <v>1119</v>
      </c>
      <c r="C176" s="20" t="s">
        <v>102</v>
      </c>
      <c r="D176" s="20" t="s">
        <v>19</v>
      </c>
      <c r="E176" s="20"/>
      <c r="F176" s="20" t="s">
        <v>1629</v>
      </c>
      <c r="G176" s="122" t="s">
        <v>1630</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05.6">
      <c r="A177" s="266"/>
      <c r="B177" s="76" t="s">
        <v>1119</v>
      </c>
      <c r="C177" s="20" t="s">
        <v>18</v>
      </c>
      <c r="D177" s="20" t="s">
        <v>19</v>
      </c>
      <c r="E177" s="20"/>
      <c r="F177" s="20" t="s">
        <v>1631</v>
      </c>
      <c r="G177" s="122" t="s">
        <v>1632</v>
      </c>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34.5" customHeight="1">
      <c r="A179" s="266"/>
      <c r="B179" s="76" t="s">
        <v>78</v>
      </c>
      <c r="C179" s="20" t="s">
        <v>102</v>
      </c>
      <c r="D179" s="20" t="s">
        <v>19</v>
      </c>
      <c r="E179" s="20"/>
      <c r="F179" s="20" t="s">
        <v>1633</v>
      </c>
      <c r="G179" s="20" t="s">
        <v>1634</v>
      </c>
      <c r="H179" s="50" t="s">
        <v>34</v>
      </c>
      <c r="I179" s="20"/>
      <c r="J179" s="20"/>
      <c r="K179" s="20"/>
      <c r="L179" s="20"/>
      <c r="M179" s="20"/>
      <c r="N179" s="20"/>
      <c r="O179" s="20"/>
      <c r="P179" s="20"/>
      <c r="Q179" s="20"/>
      <c r="R179" s="15"/>
      <c r="S179" s="15"/>
      <c r="T179" s="15"/>
      <c r="U179" s="15"/>
      <c r="V179" s="15"/>
      <c r="W179" s="15"/>
      <c r="X179" s="15"/>
      <c r="Y179" s="15"/>
      <c r="Z179" s="15"/>
      <c r="AA179" s="15"/>
    </row>
    <row r="180" spans="1:27" ht="26.4">
      <c r="A180" s="266"/>
      <c r="B180" s="76" t="s">
        <v>78</v>
      </c>
      <c r="C180" s="20" t="s">
        <v>18</v>
      </c>
      <c r="D180" s="20" t="s">
        <v>19</v>
      </c>
      <c r="E180" s="20"/>
      <c r="F180" s="20" t="s">
        <v>1635</v>
      </c>
      <c r="G180" s="20" t="s">
        <v>1636</v>
      </c>
      <c r="H180" s="50" t="s">
        <v>35</v>
      </c>
      <c r="I180" s="20"/>
      <c r="J180" s="20"/>
      <c r="K180" s="20"/>
      <c r="L180" s="20"/>
      <c r="M180" s="20"/>
      <c r="N180" s="20"/>
      <c r="O180" s="20"/>
      <c r="P180" s="20"/>
      <c r="Q180" s="20"/>
      <c r="R180" s="15"/>
      <c r="S180" s="15"/>
      <c r="T180" s="15"/>
      <c r="U180" s="15"/>
      <c r="V180" s="15"/>
      <c r="W180" s="15"/>
      <c r="X180" s="15"/>
      <c r="Y180" s="15"/>
      <c r="Z180" s="15"/>
      <c r="AA180" s="15"/>
    </row>
    <row r="181" spans="1:27" ht="26.4">
      <c r="A181" s="266"/>
      <c r="B181" s="76" t="s">
        <v>78</v>
      </c>
      <c r="C181" s="20" t="s">
        <v>18</v>
      </c>
      <c r="D181" s="20" t="s">
        <v>19</v>
      </c>
      <c r="E181" s="20"/>
      <c r="F181" s="20" t="s">
        <v>1635</v>
      </c>
      <c r="G181" s="20" t="s">
        <v>1637</v>
      </c>
      <c r="H181" s="50" t="s">
        <v>36</v>
      </c>
      <c r="I181" s="20"/>
      <c r="J181" s="20"/>
      <c r="K181" s="20"/>
      <c r="L181" s="20"/>
      <c r="M181" s="20"/>
      <c r="N181" s="20"/>
      <c r="O181" s="20"/>
      <c r="P181" s="20"/>
      <c r="Q181" s="20"/>
      <c r="R181" s="15"/>
      <c r="S181" s="15"/>
      <c r="T181" s="15"/>
      <c r="U181" s="15"/>
      <c r="V181" s="15"/>
      <c r="W181" s="15"/>
      <c r="X181" s="15"/>
      <c r="Y181" s="15"/>
      <c r="Z181" s="15"/>
      <c r="AA181" s="15"/>
    </row>
    <row r="182" spans="1:27" ht="66">
      <c r="A182" s="266"/>
      <c r="B182" s="76" t="s">
        <v>78</v>
      </c>
      <c r="C182" s="20" t="s">
        <v>41</v>
      </c>
      <c r="D182" s="20" t="s">
        <v>19</v>
      </c>
      <c r="E182" s="20"/>
      <c r="F182" s="65" t="s">
        <v>1638</v>
      </c>
      <c r="G182" s="20" t="s">
        <v>1639</v>
      </c>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45671</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52.8">
      <c r="A192" s="266"/>
      <c r="B192" s="76" t="s">
        <v>522</v>
      </c>
      <c r="C192" s="20" t="s">
        <v>18</v>
      </c>
      <c r="D192" s="20" t="s">
        <v>19</v>
      </c>
      <c r="E192" s="20"/>
      <c r="F192" s="20" t="s">
        <v>1640</v>
      </c>
      <c r="G192" s="76" t="s">
        <v>1641</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1119</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1119</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t="s">
        <v>41</v>
      </c>
      <c r="D195" s="20" t="s">
        <v>31</v>
      </c>
      <c r="E195" s="20"/>
      <c r="F195" s="20" t="s">
        <v>1642</v>
      </c>
      <c r="G195" s="20" t="s">
        <v>1643</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39.6">
      <c r="A198" s="265">
        <v>45672</v>
      </c>
      <c r="B198" s="76" t="s">
        <v>640</v>
      </c>
      <c r="C198" s="20" t="s">
        <v>18</v>
      </c>
      <c r="D198" s="20" t="s">
        <v>19</v>
      </c>
      <c r="E198" s="20" t="s">
        <v>1644</v>
      </c>
      <c r="F198" s="20" t="s">
        <v>1582</v>
      </c>
      <c r="G198" s="20" t="s">
        <v>1645</v>
      </c>
      <c r="H198" s="55" t="s">
        <v>17</v>
      </c>
      <c r="I198" s="20"/>
      <c r="J198" s="20"/>
      <c r="K198" s="20"/>
      <c r="L198" s="20"/>
      <c r="M198" s="20"/>
      <c r="N198" s="20"/>
      <c r="O198" s="20"/>
      <c r="P198" s="20"/>
      <c r="Q198" s="20"/>
      <c r="R198" s="15"/>
      <c r="S198" s="15"/>
      <c r="T198" s="15"/>
      <c r="U198" s="15"/>
      <c r="V198" s="15"/>
      <c r="W198" s="15"/>
      <c r="X198" s="15"/>
      <c r="Y198" s="15"/>
      <c r="Z198" s="15"/>
      <c r="AA198" s="15"/>
    </row>
    <row r="199" spans="1:27" ht="52.8">
      <c r="A199" s="266"/>
      <c r="B199" s="76" t="s">
        <v>640</v>
      </c>
      <c r="C199" s="20" t="s">
        <v>18</v>
      </c>
      <c r="D199" s="20" t="s">
        <v>19</v>
      </c>
      <c r="E199" s="20" t="s">
        <v>1646</v>
      </c>
      <c r="F199" s="20" t="s">
        <v>1582</v>
      </c>
      <c r="G199" s="119" t="s">
        <v>1647</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43.25" customHeight="1">
      <c r="A200" s="266"/>
      <c r="B200" s="76" t="s">
        <v>640</v>
      </c>
      <c r="C200" s="20" t="s">
        <v>18</v>
      </c>
      <c r="D200" s="20" t="s">
        <v>19</v>
      </c>
      <c r="E200" s="20" t="s">
        <v>1648</v>
      </c>
      <c r="F200" s="32" t="s">
        <v>1595</v>
      </c>
      <c r="G200" s="119" t="s">
        <v>1649</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1119</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1119</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1119</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1119</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1119</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21" customHeight="1">
      <c r="A207" s="266"/>
      <c r="B207" s="76" t="s">
        <v>78</v>
      </c>
      <c r="C207" s="20" t="s">
        <v>18</v>
      </c>
      <c r="D207" s="20" t="s">
        <v>19</v>
      </c>
      <c r="E207" s="20"/>
      <c r="F207" s="20"/>
      <c r="G207" s="20" t="s">
        <v>1650</v>
      </c>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45.75" customHeight="1">
      <c r="A212" s="265">
        <v>45673</v>
      </c>
      <c r="B212" s="76" t="s">
        <v>640</v>
      </c>
      <c r="C212" s="20" t="s">
        <v>18</v>
      </c>
      <c r="D212" s="20" t="s">
        <v>19</v>
      </c>
      <c r="E212" s="20" t="s">
        <v>1651</v>
      </c>
      <c r="F212" s="32" t="s">
        <v>1652</v>
      </c>
      <c r="G212" s="20" t="s">
        <v>1653</v>
      </c>
      <c r="H212" s="55" t="s">
        <v>17</v>
      </c>
      <c r="I212" s="20"/>
      <c r="J212" s="20"/>
      <c r="K212" s="20"/>
      <c r="L212" s="20"/>
      <c r="M212" s="20"/>
      <c r="N212" s="20"/>
      <c r="O212" s="20"/>
      <c r="P212" s="20"/>
      <c r="Q212" s="20"/>
      <c r="R212" s="20"/>
      <c r="S212" s="15"/>
      <c r="T212" s="15"/>
      <c r="U212" s="15"/>
      <c r="V212" s="15"/>
      <c r="W212" s="15"/>
      <c r="X212" s="15"/>
      <c r="Y212" s="15"/>
      <c r="Z212" s="15"/>
      <c r="AA212" s="15"/>
    </row>
    <row r="213" spans="1:27" ht="79.2">
      <c r="A213" s="266"/>
      <c r="B213" s="76" t="s">
        <v>640</v>
      </c>
      <c r="C213" s="20" t="s">
        <v>18</v>
      </c>
      <c r="D213" s="20" t="s">
        <v>19</v>
      </c>
      <c r="E213" s="20" t="s">
        <v>1654</v>
      </c>
      <c r="F213" s="20" t="s">
        <v>1582</v>
      </c>
      <c r="G213" s="20" t="s">
        <v>1655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79.2">
      <c r="A214" s="266"/>
      <c r="B214" s="76" t="s">
        <v>640</v>
      </c>
      <c r="C214" s="20" t="s">
        <v>102</v>
      </c>
      <c r="D214" s="20" t="s">
        <v>19</v>
      </c>
      <c r="E214" s="20"/>
      <c r="F214" s="32" t="s">
        <v>1656</v>
      </c>
      <c r="G214" s="20" t="s">
        <v>1657</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t="s">
        <v>154</v>
      </c>
      <c r="D216" s="20" t="s">
        <v>19</v>
      </c>
      <c r="E216" s="20"/>
      <c r="F216" s="20" t="s">
        <v>1658</v>
      </c>
      <c r="G216" s="20" t="s">
        <v>1659</v>
      </c>
      <c r="H216" s="52" t="s">
        <v>26</v>
      </c>
      <c r="I216" s="20"/>
      <c r="J216" s="20"/>
      <c r="K216" s="20"/>
      <c r="L216" s="20"/>
      <c r="M216" s="20"/>
      <c r="N216" s="20"/>
      <c r="O216" s="20"/>
      <c r="P216" s="20"/>
      <c r="Q216" s="20"/>
      <c r="R216" s="20"/>
      <c r="S216" s="15"/>
      <c r="T216" s="15"/>
      <c r="U216" s="15"/>
      <c r="V216" s="15"/>
      <c r="W216" s="15"/>
      <c r="X216" s="15"/>
      <c r="Y216" s="15"/>
      <c r="Z216" s="15"/>
      <c r="AA216" s="15"/>
    </row>
    <row r="217" spans="1:27" ht="26.4">
      <c r="A217" s="266"/>
      <c r="B217" s="76" t="s">
        <v>1119</v>
      </c>
      <c r="C217" s="20" t="s">
        <v>18</v>
      </c>
      <c r="D217" s="20" t="s">
        <v>19</v>
      </c>
      <c r="E217" s="78"/>
      <c r="F217" s="20" t="s">
        <v>1660</v>
      </c>
      <c r="G217" s="76" t="s">
        <v>1661</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1119</v>
      </c>
      <c r="C218" s="20" t="s">
        <v>18</v>
      </c>
      <c r="D218" s="20" t="s">
        <v>19</v>
      </c>
      <c r="E218" s="20"/>
      <c r="F218" s="76" t="s">
        <v>1662</v>
      </c>
      <c r="G218" s="76" t="s">
        <v>1663</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1119</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1119</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8" customHeight="1">
      <c r="A224" s="266"/>
      <c r="B224" s="76" t="s">
        <v>78</v>
      </c>
      <c r="C224" s="20" t="s">
        <v>18</v>
      </c>
      <c r="D224" s="20" t="s">
        <v>19</v>
      </c>
      <c r="E224" s="20"/>
      <c r="F224" s="20"/>
      <c r="G224" s="20" t="s">
        <v>1664</v>
      </c>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409.6">
      <c r="A226" s="265">
        <v>45674</v>
      </c>
      <c r="B226" s="76" t="s">
        <v>640</v>
      </c>
      <c r="C226" s="20" t="s">
        <v>18</v>
      </c>
      <c r="D226" s="20" t="s">
        <v>19</v>
      </c>
      <c r="E226" s="20" t="s">
        <v>1665</v>
      </c>
      <c r="F226" s="32" t="s">
        <v>1652</v>
      </c>
      <c r="G226" s="20" t="s">
        <v>1666</v>
      </c>
      <c r="H226" s="55" t="s">
        <v>17</v>
      </c>
      <c r="I226" s="20"/>
      <c r="J226" s="20"/>
      <c r="K226" s="20"/>
      <c r="L226" s="20"/>
      <c r="M226" s="20"/>
      <c r="N226" s="20"/>
      <c r="O226" s="20"/>
      <c r="P226" s="20"/>
      <c r="Q226" s="20"/>
      <c r="R226" s="20"/>
      <c r="S226" s="15"/>
      <c r="T226" s="15"/>
      <c r="U226" s="15"/>
      <c r="V226" s="15"/>
      <c r="W226" s="15"/>
      <c r="X226" s="15"/>
      <c r="Y226" s="15"/>
      <c r="Z226" s="15"/>
      <c r="AA226" s="15"/>
    </row>
    <row r="227" spans="1:27" ht="264">
      <c r="A227" s="266"/>
      <c r="B227" s="76" t="s">
        <v>640</v>
      </c>
      <c r="C227" s="20" t="s">
        <v>41</v>
      </c>
      <c r="D227" s="20" t="s">
        <v>19</v>
      </c>
      <c r="E227" s="20" t="s">
        <v>1667</v>
      </c>
      <c r="F227" s="32" t="s">
        <v>1668</v>
      </c>
      <c r="G227" s="20" t="s">
        <v>1669</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98">
      <c r="A228" s="266"/>
      <c r="B228" s="76" t="s">
        <v>640</v>
      </c>
      <c r="C228" s="20" t="s">
        <v>18</v>
      </c>
      <c r="D228" s="20" t="s">
        <v>19</v>
      </c>
      <c r="E228" s="20" t="s">
        <v>1648</v>
      </c>
      <c r="F228" s="32" t="s">
        <v>1595</v>
      </c>
      <c r="G228" s="20" t="s">
        <v>1670</v>
      </c>
      <c r="H228" s="52" t="s">
        <v>24</v>
      </c>
      <c r="I228" s="20"/>
      <c r="J228" s="20"/>
      <c r="K228" s="20"/>
      <c r="L228" s="20"/>
      <c r="M228" s="20"/>
      <c r="N228" s="20"/>
      <c r="O228" s="20"/>
      <c r="P228" s="20"/>
      <c r="Q228" s="20"/>
      <c r="R228" s="20"/>
      <c r="S228" s="15"/>
      <c r="T228" s="15"/>
      <c r="U228" s="15"/>
      <c r="V228" s="15"/>
      <c r="W228" s="15"/>
      <c r="X228" s="15"/>
      <c r="Y228" s="15"/>
      <c r="Z228" s="15"/>
      <c r="AA228" s="15"/>
    </row>
    <row r="229" spans="1:27" ht="145.19999999999999">
      <c r="A229" s="266"/>
      <c r="B229" s="76" t="s">
        <v>640</v>
      </c>
      <c r="C229" s="20" t="s">
        <v>102</v>
      </c>
      <c r="D229" s="20" t="s">
        <v>19</v>
      </c>
      <c r="E229" s="20" t="s">
        <v>1671</v>
      </c>
      <c r="F229" s="20" t="s">
        <v>1582</v>
      </c>
      <c r="G229" s="20" t="s">
        <v>1672</v>
      </c>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640</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640</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1119</v>
      </c>
      <c r="C233" s="20" t="s">
        <v>1117</v>
      </c>
      <c r="D233" s="20" t="s">
        <v>19</v>
      </c>
      <c r="E233" s="20"/>
      <c r="F233" s="20"/>
      <c r="G233" s="76" t="s">
        <v>1673</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1119</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26.4">
      <c r="A235" s="266"/>
      <c r="B235" s="76" t="s">
        <v>1119</v>
      </c>
      <c r="C235" s="20" t="s">
        <v>18</v>
      </c>
      <c r="D235" s="20" t="s">
        <v>19</v>
      </c>
      <c r="E235" s="20"/>
      <c r="F235" s="76" t="s">
        <v>1674</v>
      </c>
      <c r="G235" s="20" t="s">
        <v>1675</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18.8">
      <c r="A236" s="266"/>
      <c r="B236" s="76" t="s">
        <v>1119</v>
      </c>
      <c r="C236" s="20" t="s">
        <v>41</v>
      </c>
      <c r="D236" s="20" t="s">
        <v>19</v>
      </c>
      <c r="E236" s="20"/>
      <c r="F236" s="20" t="s">
        <v>1676</v>
      </c>
      <c r="G236" s="76" t="s">
        <v>1677</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1119</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45675</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58.4">
      <c r="A241" s="266"/>
      <c r="B241" s="76" t="s">
        <v>640</v>
      </c>
      <c r="C241" s="20" t="s">
        <v>18</v>
      </c>
      <c r="D241" s="20" t="s">
        <v>19</v>
      </c>
      <c r="E241" s="20" t="s">
        <v>1678</v>
      </c>
      <c r="F241" s="32" t="s">
        <v>1679</v>
      </c>
      <c r="G241" s="20" t="s">
        <v>1680</v>
      </c>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05.6">
      <c r="A244" s="266"/>
      <c r="B244" s="76" t="s">
        <v>1119</v>
      </c>
      <c r="C244" s="20" t="s">
        <v>102</v>
      </c>
      <c r="D244" s="20" t="s">
        <v>19</v>
      </c>
      <c r="E244" s="20"/>
      <c r="F244" s="20" t="s">
        <v>1681</v>
      </c>
      <c r="G244" s="20" t="s">
        <v>1682</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1119</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9.5" customHeight="1">
      <c r="A247" s="266"/>
      <c r="B247" s="76" t="s">
        <v>78</v>
      </c>
      <c r="C247" s="20" t="s">
        <v>41</v>
      </c>
      <c r="D247" s="20" t="s">
        <v>19</v>
      </c>
      <c r="E247" s="20"/>
      <c r="F247" s="20"/>
      <c r="G247" s="65" t="s">
        <v>1683</v>
      </c>
      <c r="H247" s="55" t="s">
        <v>29</v>
      </c>
      <c r="I247" s="20"/>
      <c r="J247" s="20"/>
      <c r="K247" s="20"/>
      <c r="L247" s="20"/>
      <c r="M247" s="20"/>
      <c r="N247" s="20"/>
      <c r="O247" s="20"/>
      <c r="P247" s="20"/>
      <c r="Q247" s="20"/>
      <c r="R247" s="20"/>
      <c r="S247" s="15"/>
      <c r="T247" s="15"/>
      <c r="U247" s="15"/>
      <c r="V247" s="15"/>
      <c r="W247" s="15"/>
      <c r="X247" s="15"/>
      <c r="Y247" s="15"/>
      <c r="Z247" s="15"/>
      <c r="AA247" s="15"/>
    </row>
    <row r="248" spans="1:27" ht="21.75" customHeight="1">
      <c r="A248" s="266"/>
      <c r="B248" s="76" t="s">
        <v>78</v>
      </c>
      <c r="C248" s="20" t="s">
        <v>41</v>
      </c>
      <c r="D248" s="20" t="s">
        <v>19</v>
      </c>
      <c r="E248" s="20"/>
      <c r="F248" s="20"/>
      <c r="G248" s="20" t="s">
        <v>1684</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45676</v>
      </c>
      <c r="B254" s="76" t="s">
        <v>640</v>
      </c>
      <c r="C254" s="20" t="s">
        <v>18</v>
      </c>
      <c r="D254" s="20" t="s">
        <v>19</v>
      </c>
      <c r="E254" s="20" t="s">
        <v>1685</v>
      </c>
      <c r="F254" s="32" t="s">
        <v>1652</v>
      </c>
      <c r="G254" s="20" t="s">
        <v>1686</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638</v>
      </c>
      <c r="D256" s="20" t="s">
        <v>19</v>
      </c>
      <c r="E256" s="20"/>
      <c r="F256" s="32" t="s">
        <v>1614</v>
      </c>
      <c r="G256" s="20" t="s">
        <v>1687</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640</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1119</v>
      </c>
      <c r="C260" s="20" t="s">
        <v>102</v>
      </c>
      <c r="D260" s="20" t="s">
        <v>19</v>
      </c>
      <c r="E260" s="20"/>
      <c r="F260" s="20" t="s">
        <v>1688</v>
      </c>
      <c r="G260" s="20" t="s">
        <v>1689</v>
      </c>
      <c r="H260" s="55" t="s">
        <v>28</v>
      </c>
      <c r="I260" s="20"/>
      <c r="J260" s="20"/>
      <c r="K260" s="20"/>
      <c r="L260" s="20"/>
      <c r="M260" s="20"/>
      <c r="N260" s="20"/>
      <c r="O260" s="20"/>
      <c r="P260" s="20"/>
      <c r="Q260" s="20"/>
      <c r="R260" s="20"/>
      <c r="S260" s="15"/>
      <c r="T260" s="15"/>
      <c r="U260" s="15"/>
      <c r="V260" s="15"/>
      <c r="W260" s="15"/>
      <c r="X260" s="15"/>
      <c r="Y260" s="15"/>
      <c r="Z260" s="15"/>
      <c r="AA260" s="15"/>
    </row>
    <row r="261" spans="1:27" ht="26.4">
      <c r="A261" s="266"/>
      <c r="B261" s="76" t="s">
        <v>1119</v>
      </c>
      <c r="C261" s="20" t="s">
        <v>18</v>
      </c>
      <c r="D261" s="20" t="s">
        <v>19</v>
      </c>
      <c r="E261" s="76" t="s">
        <v>1690</v>
      </c>
      <c r="F261" s="20"/>
      <c r="G261" s="20" t="s">
        <v>1691</v>
      </c>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1119</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1119</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21.75" customHeight="1">
      <c r="A264" s="266"/>
      <c r="B264" s="76" t="s">
        <v>78</v>
      </c>
      <c r="C264" s="20" t="s">
        <v>18</v>
      </c>
      <c r="D264" s="20" t="s">
        <v>19</v>
      </c>
      <c r="E264" s="20"/>
      <c r="F264" s="20"/>
      <c r="G264" s="20" t="s">
        <v>1692</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45677</v>
      </c>
      <c r="B268" s="76" t="s">
        <v>1601</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1601</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1601</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1601</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640</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98">
      <c r="A274" s="266"/>
      <c r="B274" s="76" t="s">
        <v>640</v>
      </c>
      <c r="C274" s="20" t="s">
        <v>18</v>
      </c>
      <c r="D274" s="20" t="s">
        <v>19</v>
      </c>
      <c r="E274" s="20" t="s">
        <v>1693</v>
      </c>
      <c r="F274" s="20" t="s">
        <v>1582</v>
      </c>
      <c r="G274" s="20" t="s">
        <v>1694</v>
      </c>
      <c r="H274" s="55" t="s">
        <v>28</v>
      </c>
      <c r="I274" s="20"/>
      <c r="J274" s="20"/>
      <c r="K274" s="20"/>
      <c r="L274" s="20"/>
      <c r="M274" s="20"/>
      <c r="N274" s="20"/>
      <c r="O274" s="20"/>
      <c r="P274" s="20"/>
      <c r="Q274" s="20"/>
      <c r="R274" s="20"/>
      <c r="S274" s="15"/>
      <c r="T274" s="15"/>
      <c r="U274" s="15"/>
      <c r="V274" s="15"/>
      <c r="W274" s="15"/>
      <c r="X274" s="15"/>
      <c r="Y274" s="15"/>
      <c r="Z274" s="15"/>
      <c r="AA274" s="15"/>
    </row>
    <row r="275" spans="1:27" ht="23.25" customHeight="1">
      <c r="A275" s="266"/>
      <c r="B275" s="76" t="s">
        <v>78</v>
      </c>
      <c r="C275" s="20" t="s">
        <v>41</v>
      </c>
      <c r="D275" s="20" t="s">
        <v>19</v>
      </c>
      <c r="E275" s="20"/>
      <c r="F275" s="20"/>
      <c r="G275" s="20" t="s">
        <v>1695</v>
      </c>
      <c r="H275" s="55" t="s">
        <v>29</v>
      </c>
      <c r="I275" s="20"/>
      <c r="J275" s="20"/>
      <c r="K275" s="20"/>
      <c r="L275" s="20"/>
      <c r="M275" s="20"/>
      <c r="N275" s="20"/>
      <c r="O275" s="20"/>
      <c r="P275" s="20"/>
      <c r="Q275" s="20"/>
      <c r="R275" s="20"/>
      <c r="S275" s="15"/>
      <c r="T275" s="15"/>
      <c r="U275" s="15"/>
      <c r="V275" s="15"/>
      <c r="W275" s="15"/>
      <c r="X275" s="15"/>
      <c r="Y275" s="15"/>
      <c r="Z275" s="15"/>
      <c r="AA275" s="15"/>
    </row>
    <row r="276" spans="1:27" ht="21.75" customHeight="1">
      <c r="A276" s="266"/>
      <c r="B276" s="76" t="s">
        <v>78</v>
      </c>
      <c r="C276" s="20" t="s">
        <v>41</v>
      </c>
      <c r="D276" s="20" t="s">
        <v>19</v>
      </c>
      <c r="E276" s="20"/>
      <c r="F276" s="20"/>
      <c r="G276" s="20" t="s">
        <v>1696</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1119</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1119</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1119</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45678</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66">
      <c r="A285" s="266"/>
      <c r="B285" s="76" t="s">
        <v>1119</v>
      </c>
      <c r="C285" s="20" t="s">
        <v>18</v>
      </c>
      <c r="D285" s="20" t="s">
        <v>19</v>
      </c>
      <c r="E285" s="20"/>
      <c r="F285" s="20" t="s">
        <v>1697</v>
      </c>
      <c r="G285" s="20" t="s">
        <v>1698</v>
      </c>
      <c r="H285" s="55" t="s">
        <v>25</v>
      </c>
      <c r="I285" s="20"/>
      <c r="J285" s="20"/>
      <c r="K285" s="20"/>
      <c r="L285" s="20"/>
      <c r="M285" s="20"/>
      <c r="N285" s="20"/>
      <c r="O285" s="20"/>
      <c r="P285" s="20"/>
      <c r="Q285" s="20"/>
      <c r="R285" s="20"/>
      <c r="S285" s="15"/>
      <c r="T285" s="15"/>
      <c r="U285" s="15"/>
      <c r="V285" s="15"/>
      <c r="W285" s="15"/>
      <c r="X285" s="15"/>
      <c r="Y285" s="15"/>
      <c r="Z285" s="15"/>
      <c r="AA285" s="15"/>
    </row>
    <row r="286" spans="1:27" ht="39.6">
      <c r="A286" s="266"/>
      <c r="B286" s="76" t="s">
        <v>1119</v>
      </c>
      <c r="C286" s="20" t="s">
        <v>18</v>
      </c>
      <c r="D286" s="20" t="s">
        <v>19</v>
      </c>
      <c r="E286" s="20" t="s">
        <v>1699</v>
      </c>
      <c r="F286" s="20"/>
      <c r="G286" s="20" t="s">
        <v>1700</v>
      </c>
      <c r="H286" s="55" t="s">
        <v>26</v>
      </c>
      <c r="I286" s="20"/>
      <c r="J286" s="20"/>
      <c r="K286" s="20"/>
      <c r="L286" s="20"/>
      <c r="M286" s="20"/>
      <c r="N286" s="20"/>
      <c r="O286" s="20"/>
      <c r="P286" s="20"/>
      <c r="Q286" s="20"/>
      <c r="R286" s="20"/>
      <c r="S286" s="15"/>
      <c r="T286" s="15"/>
      <c r="U286" s="15"/>
      <c r="V286" s="15"/>
      <c r="W286" s="15"/>
      <c r="X286" s="15"/>
      <c r="Y286" s="15"/>
      <c r="Z286" s="15"/>
      <c r="AA286" s="15"/>
    </row>
    <row r="287" spans="1:27" ht="79.2">
      <c r="A287" s="266"/>
      <c r="B287" s="76" t="s">
        <v>1119</v>
      </c>
      <c r="C287" s="20" t="s">
        <v>18</v>
      </c>
      <c r="D287" s="20" t="s">
        <v>19</v>
      </c>
      <c r="E287" s="20"/>
      <c r="F287" s="20" t="s">
        <v>1701</v>
      </c>
      <c r="G287" s="20" t="s">
        <v>1702</v>
      </c>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1119</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1119</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21" customHeight="1">
      <c r="A293" s="266"/>
      <c r="B293" s="76" t="s">
        <v>78</v>
      </c>
      <c r="C293" s="20" t="s">
        <v>41</v>
      </c>
      <c r="D293" s="20" t="s">
        <v>19</v>
      </c>
      <c r="E293" s="20"/>
      <c r="F293" s="20"/>
      <c r="G293" s="20" t="s">
        <v>1703</v>
      </c>
      <c r="H293" s="55" t="s">
        <v>36</v>
      </c>
      <c r="I293" s="20"/>
      <c r="J293" s="20"/>
      <c r="K293" s="20"/>
      <c r="L293" s="20"/>
      <c r="M293" s="20"/>
      <c r="N293" s="20"/>
      <c r="O293" s="20"/>
      <c r="P293" s="20"/>
      <c r="Q293" s="20"/>
      <c r="R293" s="20"/>
      <c r="S293" s="15"/>
      <c r="T293" s="15"/>
      <c r="U293" s="15"/>
      <c r="V293" s="15"/>
      <c r="W293" s="15"/>
      <c r="X293" s="15"/>
      <c r="Y293" s="15"/>
      <c r="Z293" s="15"/>
      <c r="AA293" s="15"/>
    </row>
    <row r="294" spans="1:27" ht="21.75" customHeight="1">
      <c r="A294" s="266"/>
      <c r="B294" s="76" t="s">
        <v>78</v>
      </c>
      <c r="C294" s="20" t="s">
        <v>41</v>
      </c>
      <c r="D294" s="20" t="s">
        <v>19</v>
      </c>
      <c r="E294" s="20"/>
      <c r="F294" s="20"/>
      <c r="G294" s="65" t="s">
        <v>1704</v>
      </c>
      <c r="H294" s="55" t="s">
        <v>37</v>
      </c>
      <c r="I294" s="20"/>
      <c r="J294" s="20"/>
      <c r="K294" s="20"/>
      <c r="L294" s="20"/>
      <c r="M294" s="20"/>
      <c r="N294" s="20"/>
      <c r="O294" s="20"/>
      <c r="P294" s="20"/>
      <c r="Q294" s="20"/>
      <c r="R294" s="20"/>
      <c r="S294" s="15"/>
      <c r="T294" s="15"/>
      <c r="U294" s="15"/>
      <c r="V294" s="15"/>
      <c r="W294" s="15"/>
      <c r="X294" s="15"/>
      <c r="Y294" s="15"/>
      <c r="Z294" s="15"/>
      <c r="AA294" s="15"/>
    </row>
    <row r="295" spans="1:27" ht="20.25" customHeight="1">
      <c r="A295" s="267"/>
      <c r="B295" s="76" t="s">
        <v>78</v>
      </c>
      <c r="C295" s="20" t="s">
        <v>102</v>
      </c>
      <c r="D295" s="20" t="s">
        <v>19</v>
      </c>
      <c r="E295" s="20"/>
      <c r="F295" s="20"/>
      <c r="G295" s="20" t="s">
        <v>1705</v>
      </c>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45679</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71.6">
      <c r="A298" s="266"/>
      <c r="B298" s="76" t="s">
        <v>640</v>
      </c>
      <c r="C298" s="20" t="s">
        <v>18</v>
      </c>
      <c r="D298" s="20" t="s">
        <v>19</v>
      </c>
      <c r="E298" s="20" t="s">
        <v>1706</v>
      </c>
      <c r="F298" s="20" t="s">
        <v>1582</v>
      </c>
      <c r="G298" s="20" t="s">
        <v>1255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26.4">
      <c r="A302" s="266"/>
      <c r="B302" s="76" t="s">
        <v>78</v>
      </c>
      <c r="C302" s="20" t="s">
        <v>18</v>
      </c>
      <c r="D302" s="20" t="s">
        <v>19</v>
      </c>
      <c r="E302" s="20"/>
      <c r="F302" s="20"/>
      <c r="G302" s="20" t="s">
        <v>1707</v>
      </c>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8.75" customHeight="1">
      <c r="A304" s="266"/>
      <c r="B304" s="76" t="s">
        <v>78</v>
      </c>
      <c r="C304" s="20" t="s">
        <v>18</v>
      </c>
      <c r="D304" s="20" t="s">
        <v>19</v>
      </c>
      <c r="E304" s="20"/>
      <c r="F304" s="20"/>
      <c r="G304" s="20" t="s">
        <v>1708</v>
      </c>
      <c r="H304" s="55" t="s">
        <v>30</v>
      </c>
      <c r="I304" s="20"/>
      <c r="J304" s="20"/>
      <c r="K304" s="20"/>
      <c r="L304" s="20"/>
      <c r="M304" s="20"/>
      <c r="N304" s="20"/>
      <c r="O304" s="20"/>
      <c r="P304" s="20"/>
      <c r="Q304" s="20"/>
      <c r="R304" s="20"/>
      <c r="S304" s="15"/>
      <c r="T304" s="15"/>
      <c r="U304" s="15"/>
      <c r="V304" s="15"/>
      <c r="W304" s="15"/>
      <c r="X304" s="15"/>
      <c r="Y304" s="15"/>
      <c r="Z304" s="15"/>
      <c r="AA304" s="15"/>
    </row>
    <row r="305" spans="1:27" ht="26.4">
      <c r="A305" s="266"/>
      <c r="B305" s="76" t="s">
        <v>78</v>
      </c>
      <c r="C305" s="20" t="s">
        <v>18</v>
      </c>
      <c r="D305" s="20" t="s">
        <v>19</v>
      </c>
      <c r="E305" s="20"/>
      <c r="F305" s="20"/>
      <c r="G305" s="20" t="s">
        <v>1709</v>
      </c>
      <c r="H305" s="55" t="s">
        <v>34</v>
      </c>
      <c r="I305" s="20"/>
      <c r="J305" s="20"/>
      <c r="K305" s="20"/>
      <c r="L305" s="20"/>
      <c r="M305" s="20"/>
      <c r="N305" s="20"/>
      <c r="O305" s="20"/>
      <c r="P305" s="20"/>
      <c r="Q305" s="20"/>
      <c r="R305" s="20"/>
      <c r="S305" s="15"/>
      <c r="T305" s="15"/>
      <c r="U305" s="15"/>
      <c r="V305" s="15"/>
      <c r="W305" s="15"/>
      <c r="X305" s="15"/>
      <c r="Y305" s="15"/>
      <c r="Z305" s="15"/>
      <c r="AA305" s="15"/>
    </row>
    <row r="306" spans="1:27" ht="19.5" customHeight="1">
      <c r="A306" s="266"/>
      <c r="B306" s="76" t="s">
        <v>78</v>
      </c>
      <c r="C306" s="20" t="s">
        <v>18</v>
      </c>
      <c r="D306" s="20" t="s">
        <v>19</v>
      </c>
      <c r="E306" s="20"/>
      <c r="F306" s="20"/>
      <c r="G306" s="20" t="s">
        <v>1710</v>
      </c>
      <c r="H306" s="55" t="s">
        <v>35</v>
      </c>
      <c r="I306" s="20"/>
      <c r="J306" s="20"/>
      <c r="K306" s="20"/>
      <c r="L306" s="20"/>
      <c r="M306" s="20"/>
      <c r="N306" s="20"/>
      <c r="O306" s="20"/>
      <c r="P306" s="20"/>
      <c r="Q306" s="20"/>
      <c r="R306" s="20"/>
      <c r="S306" s="15"/>
      <c r="T306" s="15"/>
      <c r="U306" s="15"/>
      <c r="V306" s="15"/>
      <c r="W306" s="15"/>
      <c r="X306" s="15"/>
      <c r="Y306" s="15"/>
      <c r="Z306" s="15"/>
      <c r="AA306" s="15"/>
    </row>
    <row r="307" spans="1:27" ht="19.5" customHeight="1">
      <c r="A307" s="266"/>
      <c r="B307" s="76" t="s">
        <v>78</v>
      </c>
      <c r="C307" s="20" t="s">
        <v>102</v>
      </c>
      <c r="D307" s="20" t="s">
        <v>19</v>
      </c>
      <c r="E307" s="20"/>
      <c r="F307" s="20"/>
      <c r="G307" s="20" t="s">
        <v>1711</v>
      </c>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45680</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1119</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26.4">
      <c r="A318" s="266"/>
      <c r="B318" s="76" t="s">
        <v>78</v>
      </c>
      <c r="C318" s="20" t="s">
        <v>18</v>
      </c>
      <c r="D318" s="20" t="s">
        <v>19</v>
      </c>
      <c r="E318" s="20"/>
      <c r="F318" s="20"/>
      <c r="G318" s="20" t="s">
        <v>1708</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26.4">
      <c r="A320" s="266"/>
      <c r="B320" s="76" t="s">
        <v>78</v>
      </c>
      <c r="C320" s="20" t="s">
        <v>18</v>
      </c>
      <c r="D320" s="20" t="s">
        <v>19</v>
      </c>
      <c r="E320" s="20"/>
      <c r="F320" s="20"/>
      <c r="G320" s="20" t="s">
        <v>1712</v>
      </c>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t="s">
        <v>18</v>
      </c>
      <c r="D322" s="20" t="s">
        <v>19</v>
      </c>
      <c r="E322" s="20"/>
      <c r="F322" s="20"/>
      <c r="G322" s="20" t="s">
        <v>1713</v>
      </c>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45681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20"/>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640</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277.2">
      <c r="A330" s="266"/>
      <c r="B330" s="76" t="s">
        <v>640</v>
      </c>
      <c r="C330" s="20" t="s">
        <v>41</v>
      </c>
      <c r="D330" s="20" t="s">
        <v>19</v>
      </c>
      <c r="E330" s="20" t="s">
        <v>1714</v>
      </c>
      <c r="F330" s="32" t="s">
        <v>1715</v>
      </c>
      <c r="G330" s="20" t="s">
        <v>1716</v>
      </c>
      <c r="H330" s="55" t="s">
        <v>28</v>
      </c>
      <c r="I330" s="20"/>
      <c r="J330" s="20"/>
      <c r="K330" s="20"/>
      <c r="L330" s="20"/>
      <c r="M330" s="20"/>
      <c r="N330" s="20"/>
      <c r="O330" s="20"/>
      <c r="P330" s="20"/>
      <c r="Q330" s="20"/>
      <c r="R330" s="20"/>
      <c r="S330" s="15"/>
      <c r="T330" s="15"/>
      <c r="U330" s="15"/>
      <c r="V330" s="15"/>
      <c r="W330" s="15"/>
      <c r="X330" s="15"/>
      <c r="Y330" s="15"/>
      <c r="Z330" s="15"/>
      <c r="AA330" s="15"/>
    </row>
    <row r="331" spans="1:27" ht="20.25" customHeight="1">
      <c r="A331" s="266"/>
      <c r="B331" s="76" t="s">
        <v>78</v>
      </c>
      <c r="C331" s="20" t="s">
        <v>41</v>
      </c>
      <c r="D331" s="20" t="s">
        <v>19</v>
      </c>
      <c r="E331" s="20"/>
      <c r="F331" s="20"/>
      <c r="G331" s="20" t="s">
        <v>1717</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21.75" customHeight="1">
      <c r="A333" s="266"/>
      <c r="B333" s="76" t="s">
        <v>78</v>
      </c>
      <c r="C333" s="20" t="s">
        <v>18</v>
      </c>
      <c r="D333" s="20" t="s">
        <v>19</v>
      </c>
      <c r="E333" s="20"/>
      <c r="F333" s="20"/>
      <c r="G333" s="20" t="s">
        <v>1718</v>
      </c>
      <c r="H333" s="55" t="s">
        <v>34</v>
      </c>
      <c r="I333" s="20"/>
      <c r="J333" s="20"/>
      <c r="K333" s="20"/>
      <c r="L333" s="20"/>
      <c r="M333" s="20"/>
      <c r="N333" s="20"/>
      <c r="O333" s="20"/>
      <c r="P333" s="20"/>
      <c r="Q333" s="20"/>
      <c r="R333" s="20"/>
      <c r="S333" s="15"/>
      <c r="T333" s="15"/>
      <c r="U333" s="15"/>
      <c r="V333" s="15"/>
      <c r="W333" s="15"/>
      <c r="X333" s="15"/>
      <c r="Y333" s="15"/>
      <c r="Z333" s="15"/>
      <c r="AA333" s="15"/>
    </row>
    <row r="334" spans="1:27" ht="28.5" customHeight="1">
      <c r="A334" s="266"/>
      <c r="B334" s="76" t="s">
        <v>78</v>
      </c>
      <c r="C334" s="20" t="s">
        <v>18</v>
      </c>
      <c r="D334" s="20" t="s">
        <v>19</v>
      </c>
      <c r="E334" s="20"/>
      <c r="F334" s="20"/>
      <c r="G334" s="20" t="s">
        <v>1719</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66">
      <c r="A338" s="265">
        <v>45682</v>
      </c>
      <c r="B338" s="76" t="s">
        <v>640</v>
      </c>
      <c r="C338" s="20" t="s">
        <v>18</v>
      </c>
      <c r="D338" s="20" t="s">
        <v>19</v>
      </c>
      <c r="E338" s="20" t="s">
        <v>1720</v>
      </c>
      <c r="F338" s="20"/>
      <c r="G338" s="20" t="s">
        <v>1721</v>
      </c>
      <c r="H338" s="61" t="s">
        <v>17</v>
      </c>
      <c r="I338" s="20"/>
      <c r="J338" s="20"/>
      <c r="K338" s="20"/>
      <c r="L338" s="20"/>
      <c r="M338" s="20"/>
      <c r="N338" s="20"/>
      <c r="O338" s="20"/>
      <c r="P338" s="20"/>
      <c r="Q338" s="20"/>
      <c r="R338" s="20"/>
      <c r="S338" s="15"/>
      <c r="T338" s="15"/>
      <c r="U338" s="15"/>
      <c r="V338" s="15"/>
      <c r="W338" s="15"/>
      <c r="X338" s="15"/>
      <c r="Y338" s="15"/>
      <c r="Z338" s="15"/>
      <c r="AA338" s="15"/>
    </row>
    <row r="339" spans="1:27" ht="92.4">
      <c r="A339" s="266"/>
      <c r="B339" s="76" t="s">
        <v>640</v>
      </c>
      <c r="C339" s="20" t="s">
        <v>54</v>
      </c>
      <c r="D339" s="20" t="s">
        <v>19</v>
      </c>
      <c r="E339" s="20" t="s">
        <v>1722</v>
      </c>
      <c r="F339" s="20"/>
      <c r="G339" s="20" t="s">
        <v>1723</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45.19999999999999">
      <c r="A340" s="266"/>
      <c r="B340" s="76" t="s">
        <v>640</v>
      </c>
      <c r="C340" s="20" t="s">
        <v>18</v>
      </c>
      <c r="D340" s="20" t="s">
        <v>19</v>
      </c>
      <c r="E340" s="20" t="s">
        <v>1724</v>
      </c>
      <c r="F340" s="20"/>
      <c r="G340" s="20" t="s">
        <v>1725</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11.2">
      <c r="A343" s="266"/>
      <c r="B343" s="76" t="s">
        <v>1119</v>
      </c>
      <c r="C343" s="20" t="s">
        <v>41</v>
      </c>
      <c r="D343" s="20" t="s">
        <v>19</v>
      </c>
      <c r="E343" s="20" t="s">
        <v>1726</v>
      </c>
      <c r="F343" s="20"/>
      <c r="G343" s="20" t="s">
        <v>1727</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1119</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1119</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1119</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1119</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1119</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303.60000000000002">
      <c r="A350" s="266"/>
      <c r="B350" s="76" t="s">
        <v>1119</v>
      </c>
      <c r="C350" s="20" t="s">
        <v>154</v>
      </c>
      <c r="D350" s="20" t="s">
        <v>19</v>
      </c>
      <c r="E350" s="20"/>
      <c r="F350" s="20" t="s">
        <v>1728</v>
      </c>
      <c r="G350" s="20" t="s">
        <v>1729</v>
      </c>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1119</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45683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1119</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1119</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39.6">
      <c r="A359" s="266"/>
      <c r="B359" s="76" t="s">
        <v>78</v>
      </c>
      <c r="C359" s="20" t="s">
        <v>41</v>
      </c>
      <c r="D359" s="20" t="s">
        <v>19</v>
      </c>
      <c r="E359" s="20"/>
      <c r="F359" s="20"/>
      <c r="G359" s="20" t="s">
        <v>1730</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20"/>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20"/>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20"/>
      <c r="H362" s="55" t="s">
        <v>35</v>
      </c>
      <c r="I362" s="20"/>
      <c r="J362" s="20"/>
      <c r="K362" s="20"/>
      <c r="L362" s="20"/>
      <c r="M362" s="20"/>
      <c r="N362" s="20"/>
      <c r="O362" s="20"/>
      <c r="P362" s="20"/>
      <c r="Q362" s="20"/>
      <c r="R362" s="20"/>
      <c r="S362" s="15"/>
      <c r="T362" s="15"/>
      <c r="U362" s="15"/>
      <c r="V362" s="15"/>
      <c r="W362" s="15"/>
      <c r="X362" s="15"/>
      <c r="Y362" s="15"/>
      <c r="Z362" s="15"/>
      <c r="AA362" s="15"/>
    </row>
    <row r="363" spans="1:27" ht="23.25" customHeight="1">
      <c r="A363" s="266"/>
      <c r="B363" s="76" t="s">
        <v>78</v>
      </c>
      <c r="C363" s="20" t="s">
        <v>41</v>
      </c>
      <c r="D363" s="20" t="s">
        <v>19</v>
      </c>
      <c r="E363" s="20"/>
      <c r="F363" s="20"/>
      <c r="G363" s="20" t="s">
        <v>1731</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45684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t="s">
        <v>41</v>
      </c>
      <c r="D367" s="20" t="s">
        <v>19</v>
      </c>
      <c r="E367" s="20" t="s">
        <v>1732</v>
      </c>
      <c r="F367" s="32" t="s">
        <v>1733</v>
      </c>
      <c r="G367" s="20" t="s">
        <v>1734</v>
      </c>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522</v>
      </c>
      <c r="C371" s="20" t="s">
        <v>18</v>
      </c>
      <c r="D371" s="20" t="s">
        <v>19</v>
      </c>
      <c r="E371" s="20"/>
      <c r="F371" s="20"/>
      <c r="G371" s="76" t="s">
        <v>1735</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522</v>
      </c>
      <c r="C372" s="20" t="s">
        <v>18</v>
      </c>
      <c r="D372" s="20" t="s">
        <v>19</v>
      </c>
      <c r="E372" s="20"/>
      <c r="F372" s="20"/>
      <c r="G372" s="76" t="s">
        <v>1736</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522</v>
      </c>
      <c r="C373" s="20" t="s">
        <v>18</v>
      </c>
      <c r="D373" s="20" t="s">
        <v>19</v>
      </c>
      <c r="E373" s="76" t="s">
        <v>1737</v>
      </c>
      <c r="F373" s="20"/>
      <c r="G373" s="76" t="s">
        <v>1738</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45685</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1119</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26.4">
      <c r="A385" s="266"/>
      <c r="B385" s="76" t="s">
        <v>1119</v>
      </c>
      <c r="C385" s="20" t="s">
        <v>18</v>
      </c>
      <c r="D385" s="20" t="s">
        <v>19</v>
      </c>
      <c r="E385" s="20"/>
      <c r="F385" s="20"/>
      <c r="G385" s="20" t="s">
        <v>1739</v>
      </c>
      <c r="H385" s="55" t="s">
        <v>27</v>
      </c>
      <c r="I385" s="20"/>
      <c r="J385" s="20"/>
      <c r="K385" s="20"/>
      <c r="L385" s="20"/>
      <c r="M385" s="20"/>
      <c r="N385" s="20"/>
      <c r="O385" s="20"/>
      <c r="P385" s="20"/>
      <c r="Q385" s="20"/>
      <c r="R385" s="20"/>
      <c r="S385" s="15"/>
      <c r="T385" s="15"/>
      <c r="U385" s="15"/>
      <c r="V385" s="15"/>
      <c r="W385" s="15"/>
      <c r="X385" s="15"/>
      <c r="Y385" s="15"/>
      <c r="Z385" s="15"/>
      <c r="AA385" s="15"/>
    </row>
    <row r="386" spans="1:27" ht="92.4">
      <c r="A386" s="266"/>
      <c r="B386" s="76" t="s">
        <v>1119</v>
      </c>
      <c r="C386" s="20" t="s">
        <v>18</v>
      </c>
      <c r="D386" s="20" t="s">
        <v>19</v>
      </c>
      <c r="E386" s="20"/>
      <c r="F386" s="32" t="s">
        <v>1740</v>
      </c>
      <c r="G386" s="76" t="s">
        <v>1741</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1119</v>
      </c>
      <c r="C387" s="20" t="s">
        <v>68</v>
      </c>
      <c r="D387" s="20" t="s">
        <v>19</v>
      </c>
      <c r="E387" s="20"/>
      <c r="F387" s="20" t="s">
        <v>1742</v>
      </c>
      <c r="G387" s="20" t="s">
        <v>1743</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1119</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28.5" customHeight="1">
      <c r="A390" s="266"/>
      <c r="B390" s="76" t="s">
        <v>78</v>
      </c>
      <c r="C390" s="20" t="s">
        <v>18</v>
      </c>
      <c r="D390" s="20" t="s">
        <v>19</v>
      </c>
      <c r="E390" s="20"/>
      <c r="F390" s="20"/>
      <c r="G390" s="20" t="s">
        <v>1744</v>
      </c>
      <c r="H390" s="55" t="s">
        <v>35</v>
      </c>
      <c r="I390" s="20"/>
      <c r="J390" s="20"/>
      <c r="K390" s="20"/>
      <c r="L390" s="20"/>
      <c r="M390" s="20"/>
      <c r="N390" s="20"/>
      <c r="O390" s="20"/>
      <c r="P390" s="20"/>
      <c r="Q390" s="20"/>
      <c r="R390" s="20"/>
      <c r="S390" s="15"/>
      <c r="T390" s="15"/>
      <c r="U390" s="15"/>
      <c r="V390" s="15"/>
      <c r="W390" s="15"/>
      <c r="X390" s="15"/>
      <c r="Y390" s="15"/>
      <c r="Z390" s="15"/>
      <c r="AA390" s="15"/>
    </row>
    <row r="391" spans="1:27" ht="27.75" customHeight="1">
      <c r="A391" s="266"/>
      <c r="B391" s="76" t="s">
        <v>78</v>
      </c>
      <c r="C391" s="20" t="s">
        <v>18</v>
      </c>
      <c r="D391" s="20" t="s">
        <v>19</v>
      </c>
      <c r="E391" s="20"/>
      <c r="F391" s="20"/>
      <c r="G391" s="20" t="s">
        <v>1745</v>
      </c>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t="s">
        <v>18</v>
      </c>
      <c r="D392" s="20" t="s">
        <v>19</v>
      </c>
      <c r="E392" s="20"/>
      <c r="F392" s="20"/>
      <c r="G392" s="20" t="s">
        <v>1746</v>
      </c>
      <c r="H392" s="55" t="s">
        <v>37</v>
      </c>
      <c r="I392" s="20"/>
      <c r="J392" s="20"/>
      <c r="K392" s="20"/>
      <c r="L392" s="20"/>
      <c r="M392" s="20"/>
      <c r="N392" s="20"/>
      <c r="O392" s="20"/>
      <c r="P392" s="20"/>
      <c r="Q392" s="20"/>
      <c r="R392" s="20"/>
      <c r="S392" s="15"/>
      <c r="T392" s="15"/>
      <c r="U392" s="15"/>
      <c r="V392" s="15"/>
      <c r="W392" s="15"/>
      <c r="X392" s="15"/>
      <c r="Y392" s="15"/>
      <c r="Z392" s="15"/>
      <c r="AA392" s="15"/>
    </row>
    <row r="393" spans="1:27" ht="27.75" customHeight="1">
      <c r="A393" s="267"/>
      <c r="B393" s="76" t="s">
        <v>78</v>
      </c>
      <c r="C393" s="20" t="s">
        <v>102</v>
      </c>
      <c r="D393" s="20" t="s">
        <v>19</v>
      </c>
      <c r="E393" s="20"/>
      <c r="F393" s="20"/>
      <c r="G393" s="20" t="s">
        <v>1747</v>
      </c>
      <c r="H393" s="62" t="s">
        <v>38</v>
      </c>
      <c r="I393" s="20"/>
      <c r="J393" s="20"/>
      <c r="K393" s="20"/>
      <c r="L393" s="20"/>
      <c r="M393" s="20"/>
      <c r="N393" s="20"/>
      <c r="O393" s="20"/>
      <c r="P393" s="20"/>
      <c r="Q393" s="20"/>
      <c r="R393" s="20"/>
      <c r="S393" s="15"/>
      <c r="T393" s="15"/>
      <c r="U393" s="15"/>
      <c r="V393" s="15"/>
      <c r="W393" s="15"/>
      <c r="X393" s="15"/>
      <c r="Y393" s="15"/>
      <c r="Z393" s="15"/>
      <c r="AA393" s="15"/>
    </row>
    <row r="394" spans="1:27" ht="26.4">
      <c r="A394" s="265">
        <v>45686</v>
      </c>
      <c r="B394" s="76" t="s">
        <v>78</v>
      </c>
      <c r="C394" s="20" t="s">
        <v>102</v>
      </c>
      <c r="D394" s="20" t="s">
        <v>19</v>
      </c>
      <c r="E394" s="20"/>
      <c r="F394" s="20"/>
      <c r="G394" s="20" t="s">
        <v>1748</v>
      </c>
      <c r="H394" s="61" t="s">
        <v>17</v>
      </c>
      <c r="I394" s="20"/>
      <c r="J394" s="20"/>
      <c r="K394" s="20"/>
      <c r="L394" s="20"/>
      <c r="M394" s="20"/>
      <c r="N394" s="20"/>
      <c r="O394" s="20"/>
      <c r="P394" s="20"/>
      <c r="Q394" s="20"/>
      <c r="R394" s="20"/>
      <c r="S394" s="15"/>
      <c r="T394" s="15"/>
      <c r="U394" s="15"/>
      <c r="V394" s="15"/>
      <c r="W394" s="15"/>
      <c r="X394" s="15"/>
      <c r="Y394" s="15"/>
      <c r="Z394" s="15"/>
      <c r="AA394" s="15"/>
    </row>
    <row r="395" spans="1:27" ht="52.8">
      <c r="A395" s="266"/>
      <c r="B395" s="76" t="s">
        <v>78</v>
      </c>
      <c r="C395" s="20" t="s">
        <v>102</v>
      </c>
      <c r="D395" s="20" t="s">
        <v>19</v>
      </c>
      <c r="E395" s="20"/>
      <c r="F395" s="20"/>
      <c r="G395" s="20" t="s">
        <v>1749</v>
      </c>
      <c r="H395" s="55" t="s">
        <v>22</v>
      </c>
      <c r="I395" s="20"/>
      <c r="J395" s="20"/>
      <c r="K395" s="20"/>
      <c r="L395" s="20"/>
      <c r="M395" s="20"/>
      <c r="N395" s="20"/>
      <c r="O395" s="20"/>
      <c r="P395" s="20"/>
      <c r="Q395" s="20"/>
      <c r="R395" s="20"/>
      <c r="S395" s="15"/>
      <c r="T395" s="15"/>
      <c r="U395" s="15"/>
      <c r="V395" s="15"/>
      <c r="W395" s="15"/>
      <c r="X395" s="15"/>
      <c r="Y395" s="15"/>
      <c r="Z395" s="15"/>
      <c r="AA395" s="15"/>
    </row>
    <row r="396" spans="1:27" ht="21" customHeight="1">
      <c r="A396" s="266"/>
      <c r="B396" s="76" t="s">
        <v>78</v>
      </c>
      <c r="C396" s="20" t="s">
        <v>102</v>
      </c>
      <c r="D396" s="20" t="s">
        <v>19</v>
      </c>
      <c r="E396" s="20"/>
      <c r="F396" s="20"/>
      <c r="G396" s="20" t="s">
        <v>1750</v>
      </c>
      <c r="H396" s="55" t="s">
        <v>24</v>
      </c>
      <c r="I396" s="20"/>
      <c r="J396" s="20"/>
      <c r="K396" s="20"/>
      <c r="L396" s="20"/>
      <c r="M396" s="20"/>
      <c r="N396" s="20"/>
      <c r="O396" s="20"/>
      <c r="P396" s="20"/>
      <c r="Q396" s="20"/>
      <c r="R396" s="20"/>
      <c r="S396" s="15"/>
      <c r="T396" s="15"/>
      <c r="U396" s="15"/>
      <c r="V396" s="15"/>
      <c r="W396" s="15"/>
      <c r="X396" s="15"/>
      <c r="Y396" s="15"/>
      <c r="Z396" s="15"/>
      <c r="AA396" s="15"/>
    </row>
    <row r="397" spans="1:27" ht="21.75" customHeight="1">
      <c r="A397" s="266"/>
      <c r="B397" s="76" t="s">
        <v>78</v>
      </c>
      <c r="C397" s="20" t="s">
        <v>102</v>
      </c>
      <c r="D397" s="20" t="s">
        <v>19</v>
      </c>
      <c r="E397" s="20"/>
      <c r="F397" s="20"/>
      <c r="G397" s="20" t="s">
        <v>1751</v>
      </c>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1119</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58.4">
      <c r="A399" s="266"/>
      <c r="B399" s="76" t="s">
        <v>1119</v>
      </c>
      <c r="C399" s="20" t="s">
        <v>18</v>
      </c>
      <c r="D399" s="20" t="s">
        <v>19</v>
      </c>
      <c r="E399" s="20"/>
      <c r="F399" s="20"/>
      <c r="G399" s="20" t="s">
        <v>1752</v>
      </c>
      <c r="H399" s="55" t="s">
        <v>27</v>
      </c>
      <c r="I399" s="20"/>
      <c r="J399" s="20"/>
      <c r="K399" s="20"/>
      <c r="L399" s="20"/>
      <c r="M399" s="20"/>
      <c r="N399" s="20"/>
      <c r="O399" s="20"/>
      <c r="P399" s="20"/>
      <c r="Q399" s="20"/>
      <c r="R399" s="20"/>
      <c r="S399" s="15"/>
      <c r="T399" s="15"/>
      <c r="U399" s="15"/>
      <c r="V399" s="15"/>
      <c r="W399" s="15"/>
      <c r="X399" s="15"/>
      <c r="Y399" s="15"/>
      <c r="Z399" s="15"/>
      <c r="AA399" s="15"/>
    </row>
    <row r="400" spans="1:27" ht="39.6">
      <c r="A400" s="266"/>
      <c r="B400" s="76" t="s">
        <v>1119</v>
      </c>
      <c r="C400" s="20" t="s">
        <v>102</v>
      </c>
      <c r="D400" s="20" t="s">
        <v>19</v>
      </c>
      <c r="E400" s="20" t="s">
        <v>1753</v>
      </c>
      <c r="F400" s="20"/>
      <c r="G400" s="20" t="s">
        <v>1754</v>
      </c>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1119</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8" customHeight="1">
      <c r="A404" s="266"/>
      <c r="B404" s="76" t="s">
        <v>78</v>
      </c>
      <c r="C404" s="20" t="s">
        <v>102</v>
      </c>
      <c r="D404" s="20" t="s">
        <v>19</v>
      </c>
      <c r="E404" s="20"/>
      <c r="F404" s="20"/>
      <c r="G404" s="20" t="s">
        <v>1755</v>
      </c>
      <c r="H404" s="55" t="s">
        <v>35</v>
      </c>
      <c r="I404" s="20"/>
      <c r="J404" s="20"/>
      <c r="K404" s="20"/>
      <c r="L404" s="20"/>
      <c r="M404" s="20"/>
      <c r="N404" s="20"/>
      <c r="O404" s="20"/>
      <c r="P404" s="20"/>
      <c r="Q404" s="20"/>
      <c r="R404" s="20"/>
      <c r="S404" s="15"/>
      <c r="T404" s="15"/>
      <c r="U404" s="15"/>
      <c r="V404" s="15"/>
      <c r="W404" s="15"/>
      <c r="X404" s="15"/>
      <c r="Y404" s="15"/>
      <c r="Z404" s="15"/>
      <c r="AA404" s="15"/>
    </row>
    <row r="405" spans="1:27" ht="21" customHeight="1">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5.75" customHeight="1">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45687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t="s">
        <v>399</v>
      </c>
      <c r="D410" s="50" t="s">
        <v>19</v>
      </c>
      <c r="E410" s="50"/>
      <c r="F410" s="104" t="s">
        <v>1756</v>
      </c>
      <c r="G410" s="20" t="s">
        <v>1757</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52.8">
      <c r="A412" s="266"/>
      <c r="B412" s="76" t="s">
        <v>1119</v>
      </c>
      <c r="C412" s="20" t="s">
        <v>18</v>
      </c>
      <c r="D412" s="50" t="s">
        <v>19</v>
      </c>
      <c r="E412" s="50"/>
      <c r="F412" s="147" t="s">
        <v>1758</v>
      </c>
      <c r="G412" s="20" t="s">
        <v>1759</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c r="D413" s="50"/>
      <c r="E413" s="50"/>
      <c r="F413" s="50"/>
      <c r="G413" s="20"/>
      <c r="H413" s="55" t="s">
        <v>27</v>
      </c>
      <c r="I413" s="20"/>
      <c r="J413" s="20"/>
      <c r="K413" s="20"/>
      <c r="L413" s="20"/>
      <c r="M413" s="20"/>
      <c r="N413" s="20"/>
      <c r="O413" s="20"/>
      <c r="P413" s="20"/>
      <c r="Q413" s="20"/>
      <c r="R413" s="20"/>
      <c r="S413" s="15"/>
      <c r="T413" s="15"/>
      <c r="U413" s="15"/>
      <c r="V413" s="15"/>
      <c r="W413" s="15"/>
      <c r="X413" s="15"/>
      <c r="Y413" s="15"/>
      <c r="Z413" s="15"/>
      <c r="AA413" s="15"/>
    </row>
    <row r="414" spans="1:27" ht="39.6">
      <c r="A414" s="266"/>
      <c r="B414" s="76" t="s">
        <v>1119</v>
      </c>
      <c r="C414" s="20" t="s">
        <v>18</v>
      </c>
      <c r="D414" s="50" t="s">
        <v>19</v>
      </c>
      <c r="F414" s="147" t="s">
        <v>1760</v>
      </c>
      <c r="G414" s="20" t="s">
        <v>1761</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24.75" customHeight="1">
      <c r="A416" s="266"/>
      <c r="B416" s="76" t="s">
        <v>78</v>
      </c>
      <c r="C416" s="20" t="s">
        <v>41</v>
      </c>
      <c r="D416" s="50" t="s">
        <v>31</v>
      </c>
      <c r="E416" s="50"/>
      <c r="F416" s="50"/>
      <c r="G416" s="20" t="s">
        <v>1762</v>
      </c>
      <c r="H416" s="55" t="s">
        <v>30</v>
      </c>
      <c r="I416" s="20"/>
      <c r="J416" s="20"/>
      <c r="K416" s="20"/>
      <c r="L416" s="20"/>
      <c r="M416" s="20"/>
      <c r="N416" s="20"/>
      <c r="O416" s="20"/>
      <c r="P416" s="20"/>
      <c r="Q416" s="20"/>
      <c r="R416" s="20"/>
      <c r="S416" s="15"/>
      <c r="T416" s="15"/>
      <c r="U416" s="15"/>
      <c r="V416" s="15"/>
      <c r="W416" s="15"/>
      <c r="X416" s="15"/>
      <c r="Y416" s="15"/>
      <c r="Z416" s="15"/>
      <c r="AA416" s="15"/>
    </row>
    <row r="417" spans="1:27" ht="26.4">
      <c r="A417" s="266"/>
      <c r="B417" s="76" t="s">
        <v>78</v>
      </c>
      <c r="C417" s="20" t="s">
        <v>18</v>
      </c>
      <c r="D417" s="50" t="s">
        <v>19</v>
      </c>
      <c r="E417" s="50"/>
      <c r="F417" s="50"/>
      <c r="G417" s="20" t="s">
        <v>1763</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22.5" customHeight="1">
      <c r="A420" s="266"/>
      <c r="B420" s="76" t="s">
        <v>78</v>
      </c>
      <c r="C420" s="20" t="s">
        <v>18</v>
      </c>
      <c r="D420" s="50" t="s">
        <v>19</v>
      </c>
      <c r="E420" s="50"/>
      <c r="F420" s="50"/>
      <c r="G420" s="20" t="s">
        <v>1764</v>
      </c>
      <c r="H420" s="55" t="s">
        <v>37</v>
      </c>
      <c r="I420" s="20"/>
      <c r="J420" s="20"/>
      <c r="K420" s="20"/>
      <c r="L420" s="20"/>
      <c r="M420" s="20"/>
      <c r="N420" s="20"/>
      <c r="O420" s="20"/>
      <c r="P420" s="20"/>
      <c r="Q420" s="20"/>
      <c r="R420" s="20"/>
      <c r="S420" s="15"/>
      <c r="T420" s="15"/>
      <c r="U420" s="15"/>
      <c r="V420" s="15"/>
      <c r="W420" s="15"/>
      <c r="X420" s="15"/>
      <c r="Y420" s="15"/>
      <c r="Z420" s="15"/>
      <c r="AA420" s="15"/>
    </row>
    <row r="421" spans="1:27" ht="18.75" customHeight="1">
      <c r="A421" s="267"/>
      <c r="B421" s="76" t="s">
        <v>78</v>
      </c>
      <c r="C421" s="20" t="s">
        <v>41</v>
      </c>
      <c r="D421" s="50" t="s">
        <v>19</v>
      </c>
      <c r="E421" s="50"/>
      <c r="F421" s="50"/>
      <c r="G421" s="20" t="s">
        <v>1765</v>
      </c>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45688</v>
      </c>
      <c r="B422" s="76" t="s">
        <v>640</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92.4">
      <c r="A423" s="266"/>
      <c r="B423" s="76" t="s">
        <v>640</v>
      </c>
      <c r="C423" s="20" t="s">
        <v>18</v>
      </c>
      <c r="D423" s="20" t="s">
        <v>19</v>
      </c>
      <c r="E423" s="20"/>
      <c r="F423" s="32" t="s">
        <v>1766</v>
      </c>
      <c r="G423" s="20" t="s">
        <v>1767</v>
      </c>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640</v>
      </c>
      <c r="C425" s="20"/>
      <c r="D425" s="20"/>
      <c r="E425" s="20"/>
      <c r="F425" s="2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240" customHeight="1">
      <c r="A426" s="266"/>
      <c r="B426" s="76" t="s">
        <v>1119</v>
      </c>
      <c r="C426" s="20" t="s">
        <v>638</v>
      </c>
      <c r="D426" s="20" t="s">
        <v>19</v>
      </c>
      <c r="E426" s="20"/>
      <c r="F426" s="20" t="s">
        <v>1768</v>
      </c>
      <c r="G426" s="20" t="s">
        <v>1769</v>
      </c>
      <c r="H426" s="55" t="s">
        <v>26</v>
      </c>
      <c r="I426" s="20"/>
      <c r="J426" s="20"/>
      <c r="K426" s="20"/>
      <c r="L426" s="20"/>
      <c r="M426" s="20"/>
      <c r="N426" s="20"/>
      <c r="O426" s="20"/>
      <c r="P426" s="20"/>
      <c r="Q426" s="20"/>
      <c r="R426" s="20"/>
      <c r="S426" s="15"/>
      <c r="T426" s="15"/>
      <c r="U426" s="15"/>
      <c r="V426" s="15"/>
      <c r="W426" s="15"/>
      <c r="X426" s="15"/>
      <c r="Y426" s="15"/>
      <c r="Z426" s="15"/>
      <c r="AA426" s="15"/>
    </row>
    <row r="427" spans="1:27" ht="224.4">
      <c r="A427" s="266"/>
      <c r="B427" s="76" t="s">
        <v>1119</v>
      </c>
      <c r="C427" s="20" t="s">
        <v>18</v>
      </c>
      <c r="D427" s="20" t="s">
        <v>19</v>
      </c>
      <c r="E427" s="20"/>
      <c r="F427" s="20" t="s">
        <v>1413</v>
      </c>
      <c r="G427" s="20" t="s">
        <v>1770</v>
      </c>
      <c r="H427" s="55" t="s">
        <v>27</v>
      </c>
      <c r="I427" s="20"/>
      <c r="J427" s="20"/>
      <c r="K427" s="20"/>
      <c r="L427" s="20"/>
      <c r="M427" s="20"/>
      <c r="N427" s="20"/>
      <c r="O427" s="20"/>
      <c r="P427" s="20"/>
      <c r="Q427" s="20"/>
      <c r="R427" s="20"/>
      <c r="S427" s="15"/>
      <c r="T427" s="15"/>
      <c r="U427" s="15"/>
      <c r="V427" s="15"/>
      <c r="W427" s="15"/>
      <c r="X427" s="15"/>
      <c r="Y427" s="15"/>
      <c r="Z427" s="15"/>
      <c r="AA427" s="15"/>
    </row>
    <row r="428" spans="1:27" ht="92.4">
      <c r="A428" s="266"/>
      <c r="B428" s="76" t="s">
        <v>1119</v>
      </c>
      <c r="C428" s="20" t="s">
        <v>102</v>
      </c>
      <c r="D428" s="20" t="s">
        <v>92</v>
      </c>
      <c r="E428" s="20"/>
      <c r="F428" s="20"/>
      <c r="G428" s="20" t="s">
        <v>1771</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1119</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1119</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26.4">
      <c r="A431" s="266"/>
      <c r="B431" s="76" t="s">
        <v>78</v>
      </c>
      <c r="C431" s="20" t="s">
        <v>18</v>
      </c>
      <c r="D431" s="20" t="s">
        <v>19</v>
      </c>
      <c r="E431" s="20"/>
      <c r="F431" s="20"/>
      <c r="G431" s="20" t="s">
        <v>1772</v>
      </c>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v>
      </c>
      <c r="C433" s="20"/>
      <c r="D433" s="20"/>
      <c r="E433" s="20"/>
      <c r="F433" s="2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3.2">
      <c r="A434" s="266"/>
      <c r="B434" s="76" t="s">
        <v>78</v>
      </c>
      <c r="C434" s="20"/>
      <c r="D434" s="20"/>
      <c r="E434" s="20"/>
      <c r="F434" s="2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3000000}"/>
  <customSheetViews>
    <customSheetView guid="{EE409CCF-41C7-4BE1-8A6A-F342F255A85B}" filter="1" showAutoFilter="1">
      <pageMargins left="0.7" right="0.7" top="0.75" bottom="0.75" header="0.3" footer="0.3"/>
      <autoFilter ref="A1:AA435" xr:uid="{ABC1C011-3D2C-4442-94E7-1FE3E256110E}"/>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6" r:id="rId1" xr:uid="{00000000-0004-0000-1300-000000000000}"/>
    <hyperlink ref="F31" r:id="rId2" xr:uid="{00000000-0004-0000-1300-000001000000}"/>
    <hyperlink ref="F86" r:id="rId3" xr:uid="{00000000-0004-0000-1300-000002000000}"/>
    <hyperlink ref="F88" r:id="rId4" xr:uid="{00000000-0004-0000-1300-000003000000}"/>
    <hyperlink ref="F89" r:id="rId5" xr:uid="{00000000-0004-0000-1300-000004000000}"/>
    <hyperlink ref="F118" r:id="rId6" xr:uid="{00000000-0004-0000-1300-000005000000}"/>
    <hyperlink ref="F144" r:id="rId7" xr:uid="{00000000-0004-0000-1300-000006000000}"/>
    <hyperlink ref="F171" r:id="rId8" xr:uid="{00000000-0004-0000-1300-000007000000}"/>
    <hyperlink ref="F182" r:id="rId9" xr:uid="{00000000-0004-0000-1300-000008000000}"/>
    <hyperlink ref="F200" r:id="rId10" xr:uid="{00000000-0004-0000-1300-000009000000}"/>
    <hyperlink ref="F212" r:id="rId11" xr:uid="{00000000-0004-0000-1300-00000A000000}"/>
    <hyperlink ref="F214" r:id="rId12" xr:uid="{00000000-0004-0000-1300-00000B000000}"/>
    <hyperlink ref="F226" r:id="rId13" xr:uid="{00000000-0004-0000-1300-00000C000000}"/>
    <hyperlink ref="F227" r:id="rId14" xr:uid="{00000000-0004-0000-1300-00000D000000}"/>
    <hyperlink ref="F228" r:id="rId15" xr:uid="{00000000-0004-0000-1300-00000E000000}"/>
    <hyperlink ref="F241" r:id="rId16" location="heading=h.ija0j4vlw481" xr:uid="{00000000-0004-0000-1300-00000F000000}"/>
    <hyperlink ref="G247" r:id="rId17" xr:uid="{00000000-0004-0000-1300-000010000000}"/>
    <hyperlink ref="F254" r:id="rId18" xr:uid="{00000000-0004-0000-1300-000011000000}"/>
    <hyperlink ref="F256" r:id="rId19" xr:uid="{00000000-0004-0000-1300-000012000000}"/>
    <hyperlink ref="G294" r:id="rId20" xr:uid="{00000000-0004-0000-1300-000013000000}"/>
    <hyperlink ref="F330" r:id="rId21" xr:uid="{00000000-0004-0000-1300-000014000000}"/>
    <hyperlink ref="F367" r:id="rId22" location="heading=h.ija0j4vlw481" xr:uid="{00000000-0004-0000-1300-000015000000}"/>
    <hyperlink ref="F386" r:id="rId23" xr:uid="{00000000-0004-0000-1300-000016000000}"/>
    <hyperlink ref="F410" r:id="rId24" xr:uid="{00000000-0004-0000-1300-000017000000}"/>
    <hyperlink ref="F423" r:id="rId25" xr:uid="{00000000-0004-0000-1300-000018000000}"/>
  </hyperlinks>
  <pageMargins left="0.7" right="0.7" top="0.75" bottom="0.75" header="0.3" footer="0.3"/>
  <legacyDrawing r:id="rId26"/>
  <extLst>
    <ext xmlns:x14="http://schemas.microsoft.com/office/spreadsheetml/2009/9/main" uri="{CCE6A557-97BC-4b89-ADB6-D9C93CAAB3DF}">
      <x14:dataValidations xmlns:xm="http://schemas.microsoft.com/office/excel/2006/main" count="3">
        <x14:dataValidation type="list" allowBlank="1" showErrorMessage="1" xr:uid="{00000000-0002-0000-1300-000000000000}">
          <x14:formula1>
            <xm:f>'Служебный лист 2'!$A$2:$A$9</xm:f>
          </x14:formula1>
          <xm:sqref>B2:B435</xm:sqref>
        </x14:dataValidation>
        <x14:dataValidation type="list" allowBlank="1" showErrorMessage="1" xr:uid="{00000000-0002-0000-1300-000001000000}">
          <x14:formula1>
            <xm:f>'Служебный лист 2'!$B$2:$B$21</xm:f>
          </x14:formula1>
          <xm:sqref>C2:C435</xm:sqref>
        </x14:dataValidation>
        <x14:dataValidation type="list" allowBlank="1" showErrorMessage="1" xr:uid="{00000000-0002-0000-1300-000002000000}">
          <x14:formula1>
            <xm:f>'Служебный лист'!$C$2:$C$1000</xm:f>
          </x14:formula1>
          <xm:sqref>D2:D435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36.8867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45627</v>
      </c>
      <c r="B2" s="76" t="s">
        <v>1574</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1574</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1574</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1574</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1574</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1574</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1574</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1574</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t="s">
        <v>41</v>
      </c>
      <c r="D10" s="20" t="s">
        <v>19</v>
      </c>
      <c r="E10" s="15"/>
      <c r="F10" s="20"/>
      <c r="G10" s="117" t="s">
        <v>1773</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t="s">
        <v>41</v>
      </c>
      <c r="D13" s="20" t="s">
        <v>19</v>
      </c>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522</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522</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45628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1774</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1774</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1774</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1774</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t="s">
        <v>18</v>
      </c>
      <c r="D25" s="20" t="s">
        <v>19</v>
      </c>
      <c r="E25" s="20"/>
      <c r="F25" s="20"/>
      <c r="G25" s="76" t="s">
        <v>1775</v>
      </c>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t="s">
        <v>18</v>
      </c>
      <c r="D26" s="20" t="s">
        <v>19</v>
      </c>
      <c r="E26" s="20"/>
      <c r="F26" s="20"/>
      <c r="G26" s="76" t="s">
        <v>1776</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1574</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1574</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1574</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66">
      <c r="A30" s="265">
        <v>45629</v>
      </c>
      <c r="B30" s="76" t="s">
        <v>1601</v>
      </c>
      <c r="C30" s="20" t="s">
        <v>18</v>
      </c>
      <c r="D30" s="20" t="s">
        <v>19</v>
      </c>
      <c r="E30" s="20"/>
      <c r="F30" s="20"/>
      <c r="G30" s="20" t="s">
        <v>1777</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1601</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1119</v>
      </c>
      <c r="C32" s="76" t="s">
        <v>18</v>
      </c>
      <c r="D32" s="76" t="s">
        <v>19</v>
      </c>
      <c r="E32" s="80"/>
      <c r="F32" s="76"/>
      <c r="G32" s="148" t="s">
        <v>1778</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1119</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1774</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1774</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1774</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1119</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1119</v>
      </c>
      <c r="C38" s="20" t="s">
        <v>44</v>
      </c>
      <c r="D38" s="20" t="s">
        <v>19</v>
      </c>
      <c r="E38" s="20"/>
      <c r="F38" s="20"/>
      <c r="G38" s="76" t="s">
        <v>1779</v>
      </c>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1601</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1601</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1574</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1574</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1574</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45630</v>
      </c>
      <c r="B44" s="76" t="s">
        <v>1119</v>
      </c>
      <c r="C44" s="20" t="s">
        <v>18</v>
      </c>
      <c r="D44" s="20" t="s">
        <v>19</v>
      </c>
      <c r="E44" s="20"/>
      <c r="F44" s="20"/>
      <c r="G44" s="76" t="s">
        <v>1780</v>
      </c>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1119</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1774</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1774</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1774</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1774</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c r="G50" s="20" t="s">
        <v>1781</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522</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t="s">
        <v>18</v>
      </c>
      <c r="D55" s="20" t="s">
        <v>19</v>
      </c>
      <c r="E55" s="20"/>
      <c r="F55" s="20"/>
      <c r="G55" s="20" t="s">
        <v>1782</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45631</v>
      </c>
      <c r="B58" s="76" t="s">
        <v>1601</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1601</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t="s">
        <v>399</v>
      </c>
      <c r="D60" s="20" t="s">
        <v>19</v>
      </c>
      <c r="E60" s="83"/>
      <c r="F60" s="15"/>
      <c r="G60" s="76" t="s">
        <v>1783</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1119</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1119</v>
      </c>
      <c r="C63" s="20" t="s">
        <v>18</v>
      </c>
      <c r="D63" s="20" t="s">
        <v>19</v>
      </c>
      <c r="E63" s="20"/>
      <c r="F63" s="20"/>
      <c r="G63" s="76" t="s">
        <v>1784</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1119</v>
      </c>
      <c r="C64" s="20" t="s">
        <v>18</v>
      </c>
      <c r="D64" s="20" t="s">
        <v>19</v>
      </c>
      <c r="E64" s="20"/>
      <c r="F64" s="20"/>
      <c r="G64" s="20" t="s">
        <v>1785</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1119</v>
      </c>
      <c r="C65" s="20" t="s">
        <v>541</v>
      </c>
      <c r="D65" s="20" t="s">
        <v>19</v>
      </c>
      <c r="E65" s="85"/>
      <c r="F65" s="86"/>
      <c r="G65" s="20" t="s">
        <v>1786</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1601</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1601</v>
      </c>
      <c r="C67" s="20" t="s">
        <v>18</v>
      </c>
      <c r="D67" s="20" t="s">
        <v>19</v>
      </c>
      <c r="E67" s="20"/>
      <c r="F67" s="20"/>
      <c r="G67" s="76" t="s">
        <v>1787</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1601</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1574</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1574</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1574</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26.4">
      <c r="A72" s="265">
        <v>45632</v>
      </c>
      <c r="B72" s="76" t="s">
        <v>640</v>
      </c>
      <c r="C72" s="20" t="s">
        <v>18</v>
      </c>
      <c r="D72" s="20" t="s">
        <v>19</v>
      </c>
      <c r="E72" s="20" t="s">
        <v>1788</v>
      </c>
      <c r="G72" s="119" t="s">
        <v>1789</v>
      </c>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640</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1774</v>
      </c>
      <c r="C78" s="20" t="s">
        <v>41</v>
      </c>
      <c r="D78" s="20" t="s">
        <v>19</v>
      </c>
      <c r="E78" s="20"/>
      <c r="F78" s="20"/>
      <c r="G78" s="128" t="s">
        <v>1790</v>
      </c>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1774</v>
      </c>
      <c r="C79" s="20" t="s">
        <v>41</v>
      </c>
      <c r="D79" s="20" t="s">
        <v>19</v>
      </c>
      <c r="E79" s="20"/>
      <c r="F79" s="20"/>
      <c r="G79" s="76" t="s">
        <v>1791</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1601</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1601</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1601</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1601</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1119</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1119</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45633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1574</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05.6">
      <c r="A90" s="266"/>
      <c r="B90" s="76" t="s">
        <v>1574</v>
      </c>
      <c r="C90" s="20" t="s">
        <v>41</v>
      </c>
      <c r="D90" s="20" t="s">
        <v>19</v>
      </c>
      <c r="E90" s="20" t="s">
        <v>1792</v>
      </c>
      <c r="F90" s="20"/>
      <c r="G90" s="20" t="s">
        <v>1793</v>
      </c>
      <c r="H90" s="35" t="s">
        <v>26</v>
      </c>
      <c r="I90" s="20"/>
      <c r="J90" s="20"/>
      <c r="K90" s="20"/>
      <c r="L90" s="20"/>
      <c r="M90" s="20"/>
      <c r="N90" s="20"/>
      <c r="O90" s="20"/>
      <c r="P90" s="20"/>
      <c r="Q90" s="20"/>
      <c r="R90" s="15"/>
      <c r="S90" s="15"/>
      <c r="T90" s="15"/>
      <c r="U90" s="15"/>
      <c r="V90" s="15"/>
      <c r="W90" s="15"/>
      <c r="X90" s="15"/>
      <c r="Y90" s="15"/>
      <c r="Z90" s="15"/>
      <c r="AA90" s="15"/>
    </row>
    <row r="91" spans="1:27" ht="66">
      <c r="A91" s="266"/>
      <c r="B91" s="76" t="s">
        <v>1574</v>
      </c>
      <c r="C91" s="20" t="s">
        <v>102</v>
      </c>
      <c r="D91" s="20" t="s">
        <v>19</v>
      </c>
      <c r="E91" s="20" t="s">
        <v>1794</v>
      </c>
      <c r="F91" s="20"/>
      <c r="G91" s="20" t="s">
        <v>1795</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1574</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1574</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45634</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39.6">
      <c r="A104" s="266"/>
      <c r="B104" s="76" t="s">
        <v>1574</v>
      </c>
      <c r="C104" s="20" t="s">
        <v>18</v>
      </c>
      <c r="D104" s="20" t="s">
        <v>92</v>
      </c>
      <c r="E104" s="20"/>
      <c r="F104" s="65" t="s">
        <v>1796</v>
      </c>
      <c r="G104" s="20" t="s">
        <v>1797</v>
      </c>
      <c r="H104" s="35" t="s">
        <v>26</v>
      </c>
      <c r="I104" s="20"/>
      <c r="J104" s="20"/>
      <c r="K104" s="20"/>
      <c r="L104" s="20"/>
      <c r="M104" s="20"/>
      <c r="N104" s="20"/>
      <c r="O104" s="20"/>
      <c r="P104" s="20"/>
      <c r="Q104" s="20"/>
      <c r="R104" s="15"/>
      <c r="S104" s="15"/>
      <c r="T104" s="15"/>
      <c r="U104" s="15"/>
      <c r="V104" s="15"/>
      <c r="W104" s="15"/>
      <c r="X104" s="15"/>
      <c r="Y104" s="15"/>
      <c r="Z104" s="15"/>
      <c r="AA104" s="15"/>
    </row>
    <row r="105" spans="1:27" ht="52.8">
      <c r="A105" s="266"/>
      <c r="B105" s="76" t="s">
        <v>1574</v>
      </c>
      <c r="C105" s="20" t="s">
        <v>18</v>
      </c>
      <c r="D105" s="20" t="s">
        <v>19</v>
      </c>
      <c r="E105" s="20"/>
      <c r="F105" s="20"/>
      <c r="G105" s="20" t="s">
        <v>1798</v>
      </c>
      <c r="H105" s="35" t="s">
        <v>27</v>
      </c>
      <c r="I105" s="20"/>
      <c r="J105" s="20"/>
      <c r="K105" s="20"/>
      <c r="L105" s="20"/>
      <c r="M105" s="20"/>
      <c r="N105" s="20"/>
      <c r="O105" s="20"/>
      <c r="P105" s="20"/>
      <c r="Q105" s="20"/>
      <c r="R105" s="15"/>
      <c r="S105" s="15"/>
      <c r="T105" s="15"/>
      <c r="U105" s="15"/>
      <c r="V105" s="15"/>
      <c r="W105" s="15"/>
      <c r="X105" s="15"/>
      <c r="Y105" s="15"/>
      <c r="Z105" s="15"/>
      <c r="AA105" s="15"/>
    </row>
    <row r="106" spans="1:27" ht="66">
      <c r="A106" s="266"/>
      <c r="B106" s="76" t="s">
        <v>1574</v>
      </c>
      <c r="C106" s="20" t="s">
        <v>41</v>
      </c>
      <c r="D106" s="20" t="s">
        <v>19</v>
      </c>
      <c r="E106" s="20"/>
      <c r="F106" s="20" t="s">
        <v>1799</v>
      </c>
      <c r="G106" s="20" t="s">
        <v>1800</v>
      </c>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1574</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522</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t="s">
        <v>41</v>
      </c>
      <c r="D109" s="20" t="s">
        <v>19</v>
      </c>
      <c r="E109" s="20"/>
      <c r="F109" s="20"/>
      <c r="G109" s="76" t="s">
        <v>1801</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t="s">
        <v>41</v>
      </c>
      <c r="D111" s="20" t="s">
        <v>19</v>
      </c>
      <c r="E111" s="20"/>
      <c r="F111" s="20"/>
      <c r="G111" s="76" t="s">
        <v>1802</v>
      </c>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45635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1119</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1119</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1119</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t="s">
        <v>18</v>
      </c>
      <c r="D121" s="20" t="s">
        <v>19</v>
      </c>
      <c r="E121" s="47"/>
      <c r="F121" s="47"/>
      <c r="G121" s="20" t="s">
        <v>1803</v>
      </c>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1774</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1774</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1774</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1574</v>
      </c>
      <c r="C125" s="20" t="s">
        <v>18</v>
      </c>
      <c r="D125" s="20" t="s">
        <v>19</v>
      </c>
      <c r="E125" s="20"/>
      <c r="F125" s="20" t="s">
        <v>1804</v>
      </c>
      <c r="G125" s="20" t="s">
        <v>1805</v>
      </c>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1574</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1574</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52.8">
      <c r="A128" s="265">
        <v>45636</v>
      </c>
      <c r="B128" s="76" t="s">
        <v>1119</v>
      </c>
      <c r="C128" s="20" t="s">
        <v>54</v>
      </c>
      <c r="D128" s="20" t="s">
        <v>19</v>
      </c>
      <c r="E128" s="20"/>
      <c r="F128" s="20"/>
      <c r="G128" s="20" t="s">
        <v>1806</v>
      </c>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1119</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1119</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1119</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1119</v>
      </c>
      <c r="C132" s="20" t="s">
        <v>68</v>
      </c>
      <c r="D132" s="20" t="s">
        <v>19</v>
      </c>
      <c r="E132" s="20"/>
      <c r="F132" s="20"/>
      <c r="G132" s="76" t="s">
        <v>1807</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1774</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1774</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1774</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1774</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78</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1574</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1574</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1574</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1574</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45637</v>
      </c>
      <c r="B142" s="76" t="s">
        <v>1119</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1119</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1774</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1774</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1774</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1774</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39.6">
      <c r="A151" s="266"/>
      <c r="B151" s="76" t="s">
        <v>78</v>
      </c>
      <c r="C151" s="20" t="s">
        <v>18</v>
      </c>
      <c r="D151" s="20" t="s">
        <v>19</v>
      </c>
      <c r="E151" s="20"/>
      <c r="F151" s="20"/>
      <c r="G151" s="20" t="s">
        <v>1808</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t="s">
        <v>18</v>
      </c>
      <c r="D152" s="20" t="s">
        <v>19</v>
      </c>
      <c r="E152" s="20"/>
      <c r="F152" s="20"/>
      <c r="G152" s="20" t="s">
        <v>1809</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79.2">
      <c r="A156" s="265">
        <v>45638</v>
      </c>
      <c r="B156" s="76" t="s">
        <v>640</v>
      </c>
      <c r="C156" s="20" t="s">
        <v>18</v>
      </c>
      <c r="D156" s="20" t="s">
        <v>19</v>
      </c>
      <c r="E156" s="20" t="s">
        <v>1810</v>
      </c>
      <c r="F156" s="20"/>
      <c r="G156" s="20" t="s">
        <v>1811</v>
      </c>
      <c r="H156" s="34" t="s">
        <v>17</v>
      </c>
      <c r="I156" s="20"/>
      <c r="J156" s="20"/>
      <c r="K156" s="20"/>
      <c r="L156" s="20"/>
      <c r="M156" s="20"/>
      <c r="N156" s="20"/>
      <c r="O156" s="20"/>
      <c r="P156" s="20"/>
      <c r="Q156" s="20"/>
      <c r="R156" s="15"/>
      <c r="S156" s="15"/>
      <c r="T156" s="15"/>
      <c r="U156" s="15"/>
      <c r="V156" s="15"/>
      <c r="W156" s="15"/>
      <c r="X156" s="15"/>
      <c r="Y156" s="15"/>
      <c r="Z156" s="15"/>
      <c r="AA156" s="15"/>
    </row>
    <row r="157" spans="1:27" ht="92.4">
      <c r="A157" s="266"/>
      <c r="B157" s="76" t="s">
        <v>640</v>
      </c>
      <c r="C157" s="20" t="s">
        <v>18</v>
      </c>
      <c r="D157" s="20" t="s">
        <v>19</v>
      </c>
      <c r="E157" s="20" t="s">
        <v>1812</v>
      </c>
      <c r="F157" s="20"/>
      <c r="G157" s="20" t="s">
        <v>1813</v>
      </c>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t="s">
        <v>18</v>
      </c>
      <c r="D158" s="20" t="s">
        <v>19</v>
      </c>
      <c r="E158" s="20" t="s">
        <v>1814</v>
      </c>
      <c r="F158" s="20"/>
      <c r="G158" s="20" t="s">
        <v>1815</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1774</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1774</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1774</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1774</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39.6">
      <c r="A164" s="266"/>
      <c r="B164" s="76" t="s">
        <v>78</v>
      </c>
      <c r="C164" s="20" t="s">
        <v>18</v>
      </c>
      <c r="D164" s="20" t="s">
        <v>19</v>
      </c>
      <c r="E164" s="20"/>
      <c r="F164" s="20"/>
      <c r="G164" s="20" t="s">
        <v>1816</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19</v>
      </c>
      <c r="E166" s="20"/>
      <c r="F166" s="20"/>
      <c r="G166" s="20" t="s">
        <v>1809</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522</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522</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522</v>
      </c>
      <c r="C169" s="20" t="s">
        <v>18</v>
      </c>
      <c r="D169" s="20" t="s">
        <v>19</v>
      </c>
      <c r="E169" s="20"/>
      <c r="F169" s="20"/>
      <c r="G169" s="76" t="s">
        <v>1817</v>
      </c>
      <c r="H169" s="38" t="s">
        <v>38</v>
      </c>
      <c r="I169" s="20"/>
      <c r="J169" s="20"/>
      <c r="K169" s="20"/>
      <c r="L169" s="20"/>
      <c r="M169" s="20"/>
      <c r="N169" s="20"/>
      <c r="O169" s="20"/>
      <c r="P169" s="20"/>
      <c r="Q169" s="20"/>
      <c r="R169" s="15"/>
      <c r="S169" s="15"/>
      <c r="T169" s="15"/>
      <c r="U169" s="15"/>
      <c r="V169" s="15"/>
      <c r="W169" s="15"/>
      <c r="X169" s="15"/>
      <c r="Y169" s="15"/>
      <c r="Z169" s="15"/>
      <c r="AA169" s="15"/>
    </row>
    <row r="170" spans="1:27" ht="26.4">
      <c r="A170" s="265">
        <v>45639</v>
      </c>
      <c r="B170" s="76" t="s">
        <v>640</v>
      </c>
      <c r="C170" s="20" t="s">
        <v>224</v>
      </c>
      <c r="D170" s="20" t="s">
        <v>19</v>
      </c>
      <c r="E170" s="20"/>
      <c r="F170" s="20"/>
      <c r="G170" s="20" t="s">
        <v>1818</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640</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640</v>
      </c>
      <c r="C176" s="20"/>
      <c r="D176" s="20"/>
      <c r="E176" s="20"/>
      <c r="F176" s="20"/>
      <c r="G176" s="20"/>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1774</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1774</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1774</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522</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522</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45640</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102</v>
      </c>
      <c r="D185" s="20" t="s">
        <v>19</v>
      </c>
      <c r="E185" s="20" t="s">
        <v>1819</v>
      </c>
      <c r="F185" s="20" t="s">
        <v>1582</v>
      </c>
      <c r="G185" s="119" t="s">
        <v>1820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1119</v>
      </c>
      <c r="C188" s="20" t="s">
        <v>102</v>
      </c>
      <c r="D188" s="20" t="s">
        <v>19</v>
      </c>
      <c r="E188" s="76" t="s">
        <v>1821</v>
      </c>
      <c r="F188" s="20" t="s">
        <v>1582</v>
      </c>
      <c r="G188" s="76" t="s">
        <v>1822</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640</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18.8">
      <c r="A191" s="266"/>
      <c r="B191" s="76" t="s">
        <v>640</v>
      </c>
      <c r="C191" s="20" t="s">
        <v>18</v>
      </c>
      <c r="D191" s="20" t="s">
        <v>19</v>
      </c>
      <c r="E191" s="20" t="s">
        <v>1823</v>
      </c>
      <c r="F191" s="20"/>
      <c r="G191" s="20" t="s">
        <v>1824</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66">
      <c r="A198" s="265">
        <v>45641</v>
      </c>
      <c r="B198" s="76" t="s">
        <v>640</v>
      </c>
      <c r="C198" s="20" t="s">
        <v>18</v>
      </c>
      <c r="D198" s="20" t="s">
        <v>19</v>
      </c>
      <c r="E198" s="20" t="s">
        <v>1825</v>
      </c>
      <c r="F198" s="20" t="s">
        <v>1582</v>
      </c>
      <c r="G198" s="20" t="s">
        <v>1826</v>
      </c>
      <c r="H198" s="55" t="s">
        <v>17</v>
      </c>
      <c r="I198" s="20"/>
      <c r="J198" s="20"/>
      <c r="K198" s="20"/>
      <c r="L198" s="20"/>
      <c r="M198" s="20"/>
      <c r="N198" s="20"/>
      <c r="O198" s="20"/>
      <c r="P198" s="20"/>
      <c r="Q198" s="20"/>
      <c r="R198" s="15"/>
      <c r="S198" s="15"/>
      <c r="T198" s="15"/>
      <c r="U198" s="15"/>
      <c r="V198" s="15"/>
      <c r="W198" s="15"/>
      <c r="X198" s="15"/>
      <c r="Y198" s="15"/>
      <c r="Z198" s="15"/>
      <c r="AA198" s="15"/>
    </row>
    <row r="199" spans="1:27" ht="66">
      <c r="A199" s="266"/>
      <c r="B199" s="76" t="s">
        <v>640</v>
      </c>
      <c r="C199" s="20" t="s">
        <v>18</v>
      </c>
      <c r="D199" s="20" t="s">
        <v>19</v>
      </c>
      <c r="E199" s="20" t="s">
        <v>1827</v>
      </c>
      <c r="F199" s="20" t="s">
        <v>1582</v>
      </c>
      <c r="G199" s="119" t="s">
        <v>1828</v>
      </c>
      <c r="H199" s="52" t="s">
        <v>22</v>
      </c>
      <c r="I199" s="20"/>
      <c r="J199" s="20"/>
      <c r="K199" s="20"/>
      <c r="L199" s="20"/>
      <c r="M199" s="20"/>
      <c r="N199" s="20"/>
      <c r="O199" s="20"/>
      <c r="P199" s="20"/>
      <c r="Q199" s="20"/>
      <c r="R199" s="15"/>
      <c r="S199" s="15"/>
      <c r="T199" s="15"/>
      <c r="U199" s="15"/>
      <c r="V199" s="15"/>
      <c r="W199" s="15"/>
      <c r="X199" s="15"/>
      <c r="Y199" s="15"/>
      <c r="Z199" s="15"/>
      <c r="AA199" s="15"/>
    </row>
    <row r="200" spans="1:27" ht="52.8">
      <c r="A200" s="266"/>
      <c r="B200" s="76" t="s">
        <v>640</v>
      </c>
      <c r="C200" s="20" t="s">
        <v>18</v>
      </c>
      <c r="D200" s="20" t="s">
        <v>19</v>
      </c>
      <c r="E200" s="20" t="s">
        <v>1825</v>
      </c>
      <c r="F200" s="20" t="s">
        <v>1582</v>
      </c>
      <c r="G200" s="119" t="s">
        <v>1829</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1119</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1119</v>
      </c>
      <c r="C203" s="20" t="s">
        <v>44</v>
      </c>
      <c r="D203" s="20" t="s">
        <v>19</v>
      </c>
      <c r="E203" s="20"/>
      <c r="F203" s="20"/>
      <c r="G203" s="76" t="s">
        <v>1830</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640</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640</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640</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640</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45642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t="s">
        <v>18</v>
      </c>
      <c r="D217" s="20" t="s">
        <v>19</v>
      </c>
      <c r="E217" s="78"/>
      <c r="F217" s="20"/>
      <c r="G217" s="20" t="s">
        <v>1831</v>
      </c>
      <c r="H217" s="52" t="s">
        <v>27</v>
      </c>
      <c r="I217" s="20"/>
      <c r="J217" s="20"/>
      <c r="K217" s="20"/>
      <c r="L217" s="20"/>
      <c r="M217" s="20"/>
      <c r="N217" s="20"/>
      <c r="O217" s="20"/>
      <c r="P217" s="20"/>
      <c r="Q217" s="20"/>
      <c r="R217" s="20"/>
      <c r="S217" s="15"/>
      <c r="T217" s="15"/>
      <c r="U217" s="15"/>
      <c r="V217" s="15"/>
      <c r="W217" s="15"/>
      <c r="X217" s="15"/>
      <c r="Y217" s="15"/>
      <c r="Z217" s="15"/>
      <c r="AA217" s="15"/>
    </row>
    <row r="218" spans="1:27" ht="39.6">
      <c r="A218" s="266"/>
      <c r="B218" s="76" t="s">
        <v>78</v>
      </c>
      <c r="C218" s="20" t="s">
        <v>41</v>
      </c>
      <c r="D218" s="20" t="s">
        <v>19</v>
      </c>
      <c r="E218" s="20"/>
      <c r="F218" s="20"/>
      <c r="G218" s="20" t="s">
        <v>1832</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1774</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1774</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1774</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1774</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1574</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1574</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1574</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45643</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1774</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1774</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1119</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1119</v>
      </c>
      <c r="C233" s="20" t="s">
        <v>154</v>
      </c>
      <c r="D233" s="20" t="s">
        <v>19</v>
      </c>
      <c r="E233" s="20"/>
      <c r="F233" s="20"/>
      <c r="G233" s="128" t="s">
        <v>1833</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84.8">
      <c r="A240" s="265">
        <v>45644</v>
      </c>
      <c r="B240" s="76" t="s">
        <v>640</v>
      </c>
      <c r="C240" s="20" t="s">
        <v>18</v>
      </c>
      <c r="D240" s="20" t="s">
        <v>19</v>
      </c>
      <c r="E240" s="20" t="s">
        <v>1834</v>
      </c>
      <c r="F240" s="20" t="s">
        <v>1582</v>
      </c>
      <c r="G240" s="20" t="s">
        <v>1835</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39.6">
      <c r="A244" s="266"/>
      <c r="B244" s="76" t="s">
        <v>1774</v>
      </c>
      <c r="C244" s="20" t="s">
        <v>18</v>
      </c>
      <c r="D244" s="20" t="s">
        <v>19</v>
      </c>
      <c r="E244" s="20"/>
      <c r="F244" s="20"/>
      <c r="G244" s="20" t="s">
        <v>1836</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1774</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1774</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1774</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522</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522</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522</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522</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522</v>
      </c>
      <c r="C253" s="20" t="s">
        <v>18</v>
      </c>
      <c r="D253" s="20" t="s">
        <v>19</v>
      </c>
      <c r="E253" s="20"/>
      <c r="F253" s="20"/>
      <c r="G253" s="76" t="s">
        <v>1837</v>
      </c>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45645</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39.6">
      <c r="A259" s="266"/>
      <c r="B259" s="76" t="s">
        <v>78</v>
      </c>
      <c r="C259" s="20" t="s">
        <v>102</v>
      </c>
      <c r="D259" s="20" t="s">
        <v>92</v>
      </c>
      <c r="E259" s="20"/>
      <c r="F259" s="65" t="s">
        <v>1838</v>
      </c>
      <c r="G259" s="20" t="s">
        <v>1839</v>
      </c>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1119</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1119</v>
      </c>
      <c r="C262" s="20" t="s">
        <v>18</v>
      </c>
      <c r="D262" s="20" t="s">
        <v>19</v>
      </c>
      <c r="E262" s="20"/>
      <c r="F262" s="20"/>
      <c r="G262" s="76" t="s">
        <v>1840</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45.19999999999999">
      <c r="A263" s="266"/>
      <c r="B263" s="76" t="s">
        <v>1119</v>
      </c>
      <c r="C263" s="20" t="s">
        <v>18</v>
      </c>
      <c r="D263" s="20" t="s">
        <v>19</v>
      </c>
      <c r="E263" s="20" t="s">
        <v>1841</v>
      </c>
      <c r="G263" s="122" t="s">
        <v>1842</v>
      </c>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522</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522</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522</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45646</v>
      </c>
      <c r="B268" s="76" t="s">
        <v>1119</v>
      </c>
      <c r="C268" s="20" t="s">
        <v>18</v>
      </c>
      <c r="D268" s="20" t="s">
        <v>19</v>
      </c>
      <c r="E268" s="20"/>
      <c r="F268" s="20"/>
      <c r="G268" s="76" t="s">
        <v>1843</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1119</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1119</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1119</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640</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640</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640</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640</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522</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522</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45647</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1774</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1774</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1774</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1774</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66">
      <c r="A290" s="266"/>
      <c r="B290" s="76" t="s">
        <v>78</v>
      </c>
      <c r="C290" s="20" t="s">
        <v>41</v>
      </c>
      <c r="D290" s="20" t="s">
        <v>19</v>
      </c>
      <c r="E290" s="20"/>
      <c r="F290" s="20"/>
      <c r="G290" s="20" t="s">
        <v>1844</v>
      </c>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522</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522</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45648</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3.2">
      <c r="A298" s="266"/>
      <c r="B298" s="76" t="s">
        <v>640</v>
      </c>
      <c r="C298" s="20"/>
      <c r="D298" s="20"/>
      <c r="E298" s="20"/>
      <c r="F298" s="20"/>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1774</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1774</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1774</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1774</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1774</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1574</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1574</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1574</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1574</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1574</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45649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05.6">
      <c r="A311" s="266"/>
      <c r="B311" s="76" t="s">
        <v>640</v>
      </c>
      <c r="C311" s="20" t="s">
        <v>41</v>
      </c>
      <c r="D311" s="20" t="s">
        <v>19</v>
      </c>
      <c r="E311" s="20" t="s">
        <v>1845</v>
      </c>
      <c r="F311" s="32" t="s">
        <v>1733</v>
      </c>
      <c r="G311" s="20" t="s">
        <v>1846</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69">
      <c r="A313" s="266"/>
      <c r="B313" s="76" t="s">
        <v>640</v>
      </c>
      <c r="C313" s="20" t="s">
        <v>102</v>
      </c>
      <c r="D313" s="20" t="s">
        <v>19</v>
      </c>
      <c r="E313" s="78"/>
      <c r="F313" s="78" t="s">
        <v>1847</v>
      </c>
      <c r="G313" s="20" t="s">
        <v>1848</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1774</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1774</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t="s">
        <v>41</v>
      </c>
      <c r="D316" s="20" t="s">
        <v>19</v>
      </c>
      <c r="E316" s="20"/>
      <c r="F316" s="20"/>
      <c r="G316" s="76" t="s">
        <v>1849</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1574</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1574</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1574</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45650</v>
      </c>
      <c r="B324" s="76" t="s">
        <v>1119</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1119</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1119</v>
      </c>
      <c r="C326" s="20" t="s">
        <v>18</v>
      </c>
      <c r="D326" s="20" t="s">
        <v>19</v>
      </c>
      <c r="E326" s="20"/>
      <c r="F326" s="20"/>
      <c r="G326" s="76" t="s">
        <v>1850</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1119</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1774</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1774</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1774</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1774</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522</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1574</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1574</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1574</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45651</v>
      </c>
      <c r="B338" s="76" t="s">
        <v>1119</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1119</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640</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1774</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1774</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1774</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522</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522</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522</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45652</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92.4">
      <c r="A354" s="266"/>
      <c r="B354" s="76" t="s">
        <v>640</v>
      </c>
      <c r="C354" s="20" t="s">
        <v>18</v>
      </c>
      <c r="D354" s="20" t="s">
        <v>19</v>
      </c>
      <c r="E354" s="20"/>
      <c r="F354" s="65" t="s">
        <v>1614</v>
      </c>
      <c r="G354" s="20" t="s">
        <v>1851</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1774</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1774</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1774</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1119</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1119</v>
      </c>
      <c r="C360" s="20" t="s">
        <v>18</v>
      </c>
      <c r="D360" s="20" t="s">
        <v>19</v>
      </c>
      <c r="E360" s="20"/>
      <c r="F360" s="20"/>
      <c r="G360" s="76" t="s">
        <v>1852</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1119</v>
      </c>
      <c r="C361" s="20" t="s">
        <v>18</v>
      </c>
      <c r="D361" s="20" t="s">
        <v>19</v>
      </c>
      <c r="E361" s="20"/>
      <c r="F361" s="20"/>
      <c r="G361" s="76" t="s">
        <v>1853</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1119</v>
      </c>
      <c r="C362" s="20" t="s">
        <v>18</v>
      </c>
      <c r="D362" s="20" t="s">
        <v>19</v>
      </c>
      <c r="E362" s="20"/>
      <c r="F362" s="20"/>
      <c r="G362" s="76" t="s">
        <v>1854</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1574</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1574</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1574</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45653</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1119</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1119</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640</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640</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522</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26.4">
      <c r="A375" s="266"/>
      <c r="B375" s="76" t="s">
        <v>522</v>
      </c>
      <c r="C375" s="20" t="s">
        <v>41</v>
      </c>
      <c r="D375" s="20" t="s">
        <v>19</v>
      </c>
      <c r="E375" s="20"/>
      <c r="F375" s="20"/>
      <c r="G375" s="20" t="s">
        <v>1855</v>
      </c>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t="s">
        <v>18</v>
      </c>
      <c r="D378" s="20" t="s">
        <v>19</v>
      </c>
      <c r="E378" s="20"/>
      <c r="F378" s="20"/>
      <c r="G378" s="20" t="s">
        <v>1856</v>
      </c>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237.6">
      <c r="A380" s="265">
        <v>45654</v>
      </c>
      <c r="B380" s="76" t="s">
        <v>78</v>
      </c>
      <c r="C380" s="20" t="s">
        <v>18</v>
      </c>
      <c r="D380" s="20" t="s">
        <v>19</v>
      </c>
      <c r="E380" s="20"/>
      <c r="F380" s="20"/>
      <c r="G380" s="20" t="s">
        <v>1857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1574</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1574</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1574</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1574</v>
      </c>
      <c r="C386" s="20"/>
      <c r="D386" s="20"/>
      <c r="E386" s="20"/>
      <c r="F386" s="20" t="s">
        <v>521</v>
      </c>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1119</v>
      </c>
      <c r="C387" s="20" t="s">
        <v>18</v>
      </c>
      <c r="D387" s="20" t="s">
        <v>19</v>
      </c>
      <c r="E387" s="20"/>
      <c r="F387" s="20"/>
      <c r="G387" s="76" t="s">
        <v>1858</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1119</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522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522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522</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522</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45655</v>
      </c>
      <c r="B394" s="76" t="s">
        <v>1574</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1574</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1574</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1574</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1574</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1574</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1119</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1119</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522</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522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522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522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45656</v>
      </c>
      <c r="B408" s="76" t="s">
        <v>1774</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1774</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1774</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1119</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1119</v>
      </c>
      <c r="C412" s="20" t="s">
        <v>44</v>
      </c>
      <c r="D412" s="50" t="s">
        <v>19</v>
      </c>
      <c r="E412" s="50"/>
      <c r="F412" s="50"/>
      <c r="G412" s="76" t="s">
        <v>1859</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t="s">
        <v>18</v>
      </c>
      <c r="D413" s="50" t="s">
        <v>19</v>
      </c>
      <c r="E413" s="50"/>
      <c r="F413" s="50"/>
      <c r="G413" s="76" t="s">
        <v>1860</v>
      </c>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1119</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522</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522</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76" t="s">
        <v>522</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522</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45657</v>
      </c>
      <c r="B422" s="76" t="s">
        <v>522</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522</v>
      </c>
      <c r="C423" s="20"/>
      <c r="D423" s="20"/>
      <c r="E423" s="20"/>
      <c r="F423" s="2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522</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1774</v>
      </c>
      <c r="C425" s="20"/>
      <c r="D425" s="20"/>
      <c r="E425" s="20"/>
      <c r="F425" s="2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1774</v>
      </c>
      <c r="C426" s="20"/>
      <c r="D426" s="20"/>
      <c r="E426" s="20"/>
      <c r="F426" s="20"/>
      <c r="G426" s="20"/>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1774</v>
      </c>
      <c r="C427" s="20"/>
      <c r="D427" s="20"/>
      <c r="E427" s="20"/>
      <c r="F427" s="20"/>
      <c r="G427" s="20"/>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1774</v>
      </c>
      <c r="C428" s="20"/>
      <c r="D428" s="20"/>
      <c r="E428" s="20"/>
      <c r="F428" s="2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522</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522</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522</v>
      </c>
      <c r="C431" s="20"/>
      <c r="D431" s="20"/>
      <c r="E431" s="20"/>
      <c r="F431" s="2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522</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522</v>
      </c>
      <c r="C433" s="20"/>
      <c r="D433" s="20"/>
      <c r="E433" s="20"/>
      <c r="F433" s="2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3.2">
      <c r="A434" s="266"/>
      <c r="B434" s="76" t="s">
        <v>522</v>
      </c>
      <c r="C434" s="20"/>
      <c r="D434" s="20"/>
      <c r="E434" s="20"/>
      <c r="F434" s="2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522</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4000000}"/>
  <customSheetViews>
    <customSheetView guid="{EE409CCF-41C7-4BE1-8A6A-F342F255A85B}" filter="1" showAutoFilter="1">
      <pageMargins left="0.7" right="0.7" top="0.75" bottom="0.75" header="0.3" footer="0.3"/>
      <autoFilter ref="A1:AA435" xr:uid="{DBBA7588-E874-42C6-A0EC-A4F759D5C1D8}"/>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32" r:id="rId1" xr:uid="{00000000-0004-0000-1400-000000000000}"/>
    <hyperlink ref="G78" r:id="rId2" xr:uid="{00000000-0004-0000-1400-000001000000}"/>
    <hyperlink ref="F104" r:id="rId3" xr:uid="{00000000-0004-0000-1400-000002000000}"/>
    <hyperlink ref="G233" r:id="rId4" xr:uid="{00000000-0004-0000-1400-000003000000}"/>
    <hyperlink ref="F259" r:id="rId5" xr:uid="{00000000-0004-0000-1400-000004000000}"/>
    <hyperlink ref="F311" r:id="rId6" location="heading=h.ija0j4vlw481" xr:uid="{00000000-0004-0000-1400-000005000000}"/>
    <hyperlink ref="F354" r:id="rId7" xr:uid="{00000000-0004-0000-1400-000006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400-000000000000}">
          <x14:formula1>
            <xm:f>'Служебный лист 2'!$A$2:$A$9</xm:f>
          </x14:formula1>
          <xm:sqref>B2:B435</xm:sqref>
        </x14:dataValidation>
        <x14:dataValidation type="list" allowBlank="1" showErrorMessage="1" xr:uid="{00000000-0002-0000-1400-000001000000}">
          <x14:formula1>
            <xm:f>'Служебный лист 2'!$B$2:$B$21</xm:f>
          </x14:formula1>
          <xm:sqref>C2:C435</xm:sqref>
        </x14:dataValidation>
        <x14:dataValidation type="list" allowBlank="1" showErrorMessage="1" xr:uid="{00000000-0002-0000-1400-000002000000}">
          <x14:formula1>
            <xm:f>'Служебный лист'!$C$2:$C$1000</xm:f>
          </x14:formula1>
          <xm:sqref>D2:D435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2.77734375" customWidth="1"/>
    <col min="4" max="4" width="23.44140625" customWidth="1"/>
    <col min="5" max="5" width="16.109375" customWidth="1"/>
    <col min="6" max="6" width="21.33203125" customWidth="1"/>
    <col min="7" max="7" width="27.109375" customWidth="1"/>
    <col min="8" max="8" width="11" customWidth="1"/>
  </cols>
  <sheetData>
    <row r="1" spans="1:27" ht="39.6">
      <c r="A1" s="11" t="s">
        <v>1861</v>
      </c>
      <c r="B1" s="149" t="s">
        <v>8</v>
      </c>
      <c r="C1" s="149" t="s">
        <v>4</v>
      </c>
      <c r="D1" s="149" t="s">
        <v>9</v>
      </c>
      <c r="E1" s="149" t="s">
        <v>10</v>
      </c>
      <c r="F1" s="149" t="s">
        <v>11</v>
      </c>
      <c r="G1" s="149" t="s">
        <v>12</v>
      </c>
      <c r="H1" s="149" t="s">
        <v>13</v>
      </c>
      <c r="I1" s="47"/>
      <c r="J1" s="47"/>
      <c r="K1" s="47"/>
      <c r="L1" s="47"/>
      <c r="M1" s="47"/>
      <c r="N1" s="47"/>
      <c r="O1" s="47"/>
      <c r="P1" s="47"/>
      <c r="Q1" s="47"/>
      <c r="R1" s="15"/>
      <c r="S1" s="15"/>
      <c r="T1" s="15"/>
      <c r="U1" s="15"/>
      <c r="V1" s="15"/>
      <c r="W1" s="15"/>
      <c r="X1" s="15"/>
      <c r="Y1" s="15"/>
      <c r="Z1" s="15"/>
      <c r="AA1" s="15"/>
    </row>
    <row r="2" spans="1:27" ht="13.2">
      <c r="A2" s="265">
        <v>45597</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21.75" customHeight="1">
      <c r="A4" s="266"/>
      <c r="B4" s="76" t="s">
        <v>640</v>
      </c>
      <c r="C4" s="20" t="s">
        <v>18</v>
      </c>
      <c r="D4" s="20" t="s">
        <v>19</v>
      </c>
      <c r="E4" s="20"/>
      <c r="F4" s="20"/>
      <c r="G4" s="20" t="s">
        <v>1862</v>
      </c>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20.25" customHeight="1">
      <c r="A6" s="266"/>
      <c r="B6" s="76" t="s">
        <v>640</v>
      </c>
      <c r="C6" s="20" t="s">
        <v>41</v>
      </c>
      <c r="D6" s="20" t="s">
        <v>19</v>
      </c>
      <c r="F6" s="65" t="s">
        <v>1863</v>
      </c>
      <c r="G6" s="20" t="s">
        <v>1864</v>
      </c>
      <c r="H6" s="20" t="s">
        <v>26</v>
      </c>
      <c r="I6" s="20"/>
      <c r="J6" s="20"/>
      <c r="K6" s="20"/>
      <c r="L6" s="20"/>
      <c r="M6" s="20"/>
      <c r="N6" s="20"/>
      <c r="O6" s="20"/>
      <c r="P6" s="35"/>
      <c r="Q6" s="20"/>
      <c r="R6" s="15"/>
      <c r="S6" s="15"/>
      <c r="T6" s="15"/>
      <c r="U6" s="15"/>
      <c r="V6" s="15"/>
      <c r="W6" s="15"/>
      <c r="X6" s="15"/>
      <c r="Y6" s="15"/>
      <c r="Z6" s="15"/>
      <c r="AA6" s="15"/>
    </row>
    <row r="7" spans="1:27" ht="13.2">
      <c r="A7" s="266"/>
      <c r="B7" s="76" t="s">
        <v>640</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640</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50"/>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21" customHeight="1">
      <c r="A15" s="267"/>
      <c r="B15" s="76" t="s">
        <v>78</v>
      </c>
      <c r="C15" s="20" t="s">
        <v>18</v>
      </c>
      <c r="D15" s="20" t="s">
        <v>19</v>
      </c>
      <c r="E15" s="20"/>
      <c r="F15" s="20"/>
      <c r="G15" s="20" t="s">
        <v>1865</v>
      </c>
      <c r="H15" s="25" t="s">
        <v>38</v>
      </c>
      <c r="I15" s="20"/>
      <c r="J15" s="20"/>
      <c r="K15" s="20"/>
      <c r="L15" s="20"/>
      <c r="M15" s="20"/>
      <c r="N15" s="20"/>
      <c r="O15" s="20"/>
      <c r="P15" s="35"/>
      <c r="Q15" s="20"/>
      <c r="R15" s="15"/>
      <c r="S15" s="15"/>
      <c r="T15" s="15"/>
      <c r="U15" s="15"/>
      <c r="V15" s="15"/>
      <c r="W15" s="15"/>
      <c r="X15" s="15"/>
      <c r="Y15" s="15"/>
      <c r="Z15" s="15"/>
      <c r="AA15" s="15"/>
    </row>
    <row r="16" spans="1:27" ht="13.2">
      <c r="A16" s="265">
        <v>45598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78</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5" customHeight="1">
      <c r="A21" s="266"/>
      <c r="B21" s="76" t="s">
        <v>78</v>
      </c>
      <c r="C21" s="20" t="s">
        <v>41</v>
      </c>
      <c r="D21" s="20" t="s">
        <v>19</v>
      </c>
      <c r="E21" s="15"/>
      <c r="F21" s="15"/>
      <c r="G21" s="20" t="s">
        <v>1866</v>
      </c>
      <c r="H21" s="20" t="s">
        <v>27</v>
      </c>
      <c r="I21" s="20"/>
      <c r="J21" s="20"/>
      <c r="K21" s="20"/>
      <c r="L21" s="20"/>
      <c r="M21" s="20"/>
      <c r="N21" s="20"/>
      <c r="O21" s="20"/>
      <c r="P21" s="35"/>
      <c r="Q21" s="20"/>
      <c r="R21" s="15"/>
      <c r="S21" s="15"/>
      <c r="T21" s="15"/>
      <c r="U21" s="15"/>
      <c r="V21" s="15"/>
      <c r="W21" s="15"/>
      <c r="X21" s="15"/>
      <c r="Y21" s="15"/>
      <c r="Z21" s="15"/>
      <c r="AA21" s="15"/>
    </row>
    <row r="22" spans="1:27" ht="15" customHeight="1">
      <c r="A22" s="266"/>
      <c r="B22" s="76" t="s">
        <v>78</v>
      </c>
      <c r="C22" s="20" t="s">
        <v>41</v>
      </c>
      <c r="D22" s="20" t="s">
        <v>92</v>
      </c>
      <c r="E22" s="20"/>
      <c r="F22" s="32" t="s">
        <v>1867</v>
      </c>
      <c r="G22" s="20" t="s">
        <v>1868</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8.75" customHeight="1">
      <c r="A25" s="266"/>
      <c r="B25" s="76" t="s">
        <v>78</v>
      </c>
      <c r="C25" s="20" t="s">
        <v>41</v>
      </c>
      <c r="D25" s="20" t="s">
        <v>19</v>
      </c>
      <c r="E25" s="20"/>
      <c r="F25" s="20"/>
      <c r="G25" s="20" t="s">
        <v>1869</v>
      </c>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t="s">
        <v>41</v>
      </c>
      <c r="D26" s="20" t="s">
        <v>19</v>
      </c>
      <c r="E26" s="20"/>
      <c r="F26" s="20"/>
      <c r="G26" s="20" t="s">
        <v>1870</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640</v>
      </c>
      <c r="C27" s="20" t="s">
        <v>18</v>
      </c>
      <c r="D27" s="20" t="s">
        <v>19</v>
      </c>
      <c r="E27" s="20"/>
      <c r="F27" s="20"/>
      <c r="G27" s="15" t="s">
        <v>1871</v>
      </c>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640</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640</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8" customHeight="1">
      <c r="A30" s="265">
        <v>45599</v>
      </c>
      <c r="B30" s="76" t="s">
        <v>640</v>
      </c>
      <c r="C30" s="20" t="s">
        <v>18</v>
      </c>
      <c r="D30" s="20" t="s">
        <v>19</v>
      </c>
      <c r="E30" s="20"/>
      <c r="F30" s="20"/>
      <c r="G30" s="20" t="s">
        <v>1872</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20"/>
      <c r="D32" s="20"/>
      <c r="E32" s="15"/>
      <c r="F32" s="20"/>
      <c r="G32" s="15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20"/>
      <c r="D33" s="20"/>
      <c r="E33" s="20"/>
      <c r="F33" s="20"/>
      <c r="G33" s="20"/>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522</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522</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522</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8.75" customHeight="1">
      <c r="A38" s="266"/>
      <c r="B38" s="76" t="s">
        <v>78</v>
      </c>
      <c r="C38" s="20" t="s">
        <v>41</v>
      </c>
      <c r="D38" s="20" t="s">
        <v>19</v>
      </c>
      <c r="E38" s="20"/>
      <c r="F38" s="20"/>
      <c r="G38" s="20" t="s">
        <v>1873</v>
      </c>
      <c r="H38" s="20" t="s">
        <v>30</v>
      </c>
      <c r="I38" s="20"/>
      <c r="J38" s="20"/>
      <c r="K38" s="20"/>
      <c r="L38" s="20"/>
      <c r="M38" s="20"/>
      <c r="N38" s="20"/>
      <c r="O38" s="20"/>
      <c r="P38" s="35"/>
      <c r="Q38" s="20"/>
      <c r="R38" s="15"/>
      <c r="S38" s="15"/>
      <c r="T38" s="15"/>
      <c r="U38" s="15"/>
      <c r="V38" s="15"/>
      <c r="W38" s="15"/>
      <c r="X38" s="15"/>
      <c r="Y38" s="15"/>
      <c r="Z38" s="15"/>
      <c r="AA38" s="15"/>
    </row>
    <row r="39" spans="1:27" ht="30.75" customHeight="1">
      <c r="A39" s="266"/>
      <c r="B39" s="76" t="s">
        <v>78</v>
      </c>
      <c r="C39" s="20" t="s">
        <v>41</v>
      </c>
      <c r="D39" s="20" t="s">
        <v>19</v>
      </c>
      <c r="E39" s="20"/>
      <c r="F39" s="20"/>
      <c r="G39" s="65" t="s">
        <v>1874</v>
      </c>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t="s">
        <v>41</v>
      </c>
      <c r="D41" s="20" t="s">
        <v>19</v>
      </c>
      <c r="E41" s="20"/>
      <c r="F41" s="20"/>
      <c r="G41" s="20" t="s">
        <v>1875</v>
      </c>
      <c r="H41" s="25" t="s">
        <v>36</v>
      </c>
      <c r="I41" s="20"/>
      <c r="J41" s="20"/>
      <c r="K41" s="20"/>
      <c r="L41" s="20"/>
      <c r="M41" s="20"/>
      <c r="N41" s="20"/>
      <c r="O41" s="20"/>
      <c r="P41" s="35"/>
      <c r="Q41" s="20"/>
      <c r="R41" s="15"/>
      <c r="S41" s="15"/>
      <c r="T41" s="15"/>
      <c r="U41" s="15"/>
      <c r="V41" s="15"/>
      <c r="W41" s="15"/>
      <c r="X41" s="15"/>
      <c r="Y41" s="15"/>
      <c r="Z41" s="15"/>
      <c r="AA41" s="15"/>
    </row>
    <row r="42" spans="1:27" ht="16.5" customHeight="1">
      <c r="A42" s="266"/>
      <c r="B42" s="76" t="s">
        <v>78</v>
      </c>
      <c r="C42" s="20" t="s">
        <v>41</v>
      </c>
      <c r="D42" s="20" t="s">
        <v>19</v>
      </c>
      <c r="E42" s="20"/>
      <c r="F42" s="20"/>
      <c r="G42" s="20" t="s">
        <v>1876</v>
      </c>
      <c r="H42" s="25" t="s">
        <v>37</v>
      </c>
      <c r="I42" s="20"/>
      <c r="J42" s="20"/>
      <c r="K42" s="20"/>
      <c r="L42" s="20"/>
      <c r="M42" s="20"/>
      <c r="N42" s="20"/>
      <c r="O42" s="20"/>
      <c r="P42" s="35"/>
      <c r="Q42" s="20"/>
      <c r="R42" s="15"/>
      <c r="S42" s="15"/>
      <c r="T42" s="15"/>
      <c r="U42" s="15"/>
      <c r="V42" s="15"/>
      <c r="W42" s="15"/>
      <c r="X42" s="15"/>
      <c r="Y42" s="15"/>
      <c r="Z42" s="15"/>
      <c r="AA42" s="15"/>
    </row>
    <row r="43" spans="1:27" ht="18" customHeight="1">
      <c r="A43" s="267"/>
      <c r="B43" s="76" t="s">
        <v>78</v>
      </c>
      <c r="C43" s="20" t="s">
        <v>102</v>
      </c>
      <c r="D43" s="20" t="s">
        <v>19</v>
      </c>
      <c r="E43" s="20"/>
      <c r="F43" s="20"/>
      <c r="G43" s="20" t="s">
        <v>1877</v>
      </c>
      <c r="H43" s="25" t="s">
        <v>38</v>
      </c>
      <c r="I43" s="20"/>
      <c r="J43" s="20"/>
      <c r="K43" s="20"/>
      <c r="L43" s="20"/>
      <c r="M43" s="20"/>
      <c r="N43" s="20"/>
      <c r="O43" s="20"/>
      <c r="P43" s="35"/>
      <c r="Q43" s="20"/>
      <c r="R43" s="15"/>
      <c r="S43" s="15"/>
      <c r="T43" s="15"/>
      <c r="U43" s="15"/>
      <c r="V43" s="15"/>
      <c r="W43" s="15"/>
      <c r="X43" s="15"/>
      <c r="Y43" s="15"/>
      <c r="Z43" s="15"/>
      <c r="AA43" s="15"/>
    </row>
    <row r="44" spans="1:27" ht="13.2">
      <c r="A44" s="265">
        <v>45600</v>
      </c>
      <c r="B44" s="76" t="s">
        <v>640</v>
      </c>
      <c r="C44" s="20"/>
      <c r="D44" s="20"/>
      <c r="E44" s="20"/>
      <c r="F44" s="20"/>
      <c r="G44" s="20"/>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t="s">
        <v>18</v>
      </c>
      <c r="D46" s="20" t="s">
        <v>19</v>
      </c>
      <c r="E46" s="20"/>
      <c r="F46" s="20"/>
      <c r="G46" s="20" t="s">
        <v>1878</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640</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640</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1774</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1774</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1774</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6.5" customHeight="1">
      <c r="A57" s="267"/>
      <c r="B57" s="76" t="s">
        <v>78</v>
      </c>
      <c r="C57" s="20" t="s">
        <v>18</v>
      </c>
      <c r="D57" s="20" t="s">
        <v>19</v>
      </c>
      <c r="E57" s="20"/>
      <c r="F57" s="20"/>
      <c r="G57" s="20" t="s">
        <v>1879</v>
      </c>
      <c r="H57" s="25" t="s">
        <v>38</v>
      </c>
      <c r="I57" s="20"/>
      <c r="J57" s="20"/>
      <c r="K57" s="20"/>
      <c r="L57" s="20"/>
      <c r="M57" s="20"/>
      <c r="N57" s="20"/>
      <c r="O57" s="20"/>
      <c r="P57" s="35"/>
      <c r="Q57" s="20"/>
      <c r="R57" s="15"/>
      <c r="S57" s="15"/>
      <c r="T57" s="15"/>
      <c r="U57" s="15"/>
      <c r="V57" s="15"/>
      <c r="W57" s="15"/>
      <c r="X57" s="15"/>
      <c r="Y57" s="15"/>
      <c r="Z57" s="15"/>
      <c r="AA57" s="15"/>
    </row>
    <row r="58" spans="1:27" ht="13.2">
      <c r="A58" s="265">
        <v>45601</v>
      </c>
      <c r="B58" s="76"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8.75" customHeight="1">
      <c r="A60" s="266"/>
      <c r="B60" s="76" t="s">
        <v>640</v>
      </c>
      <c r="C60" s="20" t="s">
        <v>41</v>
      </c>
      <c r="D60" s="20" t="s">
        <v>92</v>
      </c>
      <c r="E60" s="83"/>
      <c r="F60" s="145" t="s">
        <v>1880</v>
      </c>
      <c r="G60" s="20" t="s">
        <v>1881</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1774</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1774</v>
      </c>
      <c r="C63" s="20"/>
      <c r="D63" s="20"/>
      <c r="E63" s="20"/>
      <c r="F63" s="20"/>
      <c r="G63" s="20"/>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1774</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1774</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1774</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20"/>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8.75" customHeight="1">
      <c r="A69" s="266"/>
      <c r="B69" s="76" t="s">
        <v>78</v>
      </c>
      <c r="C69" s="20" t="s">
        <v>41</v>
      </c>
      <c r="D69" s="20" t="s">
        <v>19</v>
      </c>
      <c r="E69" s="20"/>
      <c r="F69" s="20"/>
      <c r="G69" s="20" t="s">
        <v>1882</v>
      </c>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45602</v>
      </c>
      <c r="B72" s="76" t="s">
        <v>640</v>
      </c>
      <c r="C72" s="20"/>
      <c r="D72" s="20"/>
      <c r="E72" s="20"/>
      <c r="F72" s="20"/>
      <c r="G72" s="20"/>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640</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1774</v>
      </c>
      <c r="C78" s="20"/>
      <c r="D78" s="20"/>
      <c r="E78" s="20"/>
      <c r="F78" s="20"/>
      <c r="G78" s="20"/>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1774</v>
      </c>
      <c r="C79" s="20"/>
      <c r="D79" s="20"/>
      <c r="E79" s="20"/>
      <c r="F79" s="20"/>
      <c r="G79" s="20"/>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1774</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5.75" customHeight="1">
      <c r="A81" s="266"/>
      <c r="B81" s="76" t="s">
        <v>78</v>
      </c>
      <c r="C81" s="20" t="s">
        <v>41</v>
      </c>
      <c r="D81" s="20" t="s">
        <v>19</v>
      </c>
      <c r="E81" s="20"/>
      <c r="F81" s="20"/>
      <c r="G81" s="65" t="s">
        <v>1883</v>
      </c>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t="s">
        <v>18</v>
      </c>
      <c r="D84" s="20" t="s">
        <v>19</v>
      </c>
      <c r="E84" s="83"/>
      <c r="F84" s="20"/>
      <c r="G84" s="20" t="s">
        <v>1884</v>
      </c>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45603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1774</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1774</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1774</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1774</v>
      </c>
      <c r="C93" s="20"/>
      <c r="D93" s="20"/>
      <c r="E93" s="20"/>
      <c r="F93" s="78"/>
      <c r="G93" s="78"/>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1774</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78</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45604</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t="s">
        <v>41</v>
      </c>
      <c r="D101" s="20" t="s">
        <v>19</v>
      </c>
      <c r="E101" s="20"/>
      <c r="F101" s="20"/>
      <c r="G101" s="20" t="s">
        <v>1885</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78"/>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640</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640</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1774</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1774</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1774</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78</v>
      </c>
      <c r="C109" s="20"/>
      <c r="D109" s="20"/>
      <c r="E109" s="20"/>
      <c r="F109" s="20"/>
      <c r="G109" s="20"/>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20"/>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45605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47"/>
      <c r="H121" s="35" t="s">
        <v>29</v>
      </c>
      <c r="I121" s="47"/>
      <c r="J121" s="47"/>
      <c r="K121" s="47"/>
      <c r="L121" s="47"/>
      <c r="M121" s="20"/>
      <c r="N121" s="47"/>
      <c r="O121" s="47"/>
      <c r="P121" s="47"/>
      <c r="Q121" s="47"/>
      <c r="R121" s="48"/>
      <c r="S121" s="48"/>
      <c r="T121" s="48"/>
      <c r="U121" s="48"/>
      <c r="V121" s="48"/>
      <c r="W121" s="48"/>
      <c r="X121" s="48"/>
      <c r="Y121" s="48"/>
      <c r="Z121" s="48"/>
      <c r="AA121" s="48"/>
    </row>
    <row r="122" spans="1:27" ht="19.5" customHeight="1">
      <c r="A122" s="266"/>
      <c r="B122" s="76" t="s">
        <v>78</v>
      </c>
      <c r="C122" s="20" t="s">
        <v>41</v>
      </c>
      <c r="D122" s="20" t="s">
        <v>19</v>
      </c>
      <c r="E122" s="20"/>
      <c r="F122" s="20"/>
      <c r="G122" s="20" t="s">
        <v>1886</v>
      </c>
      <c r="H122" s="35" t="s">
        <v>30</v>
      </c>
      <c r="I122" s="20"/>
      <c r="J122" s="20"/>
      <c r="K122" s="20"/>
      <c r="L122" s="20"/>
      <c r="M122" s="20"/>
      <c r="N122" s="20"/>
      <c r="O122" s="20"/>
      <c r="P122" s="20"/>
      <c r="Q122" s="20"/>
      <c r="R122" s="15"/>
      <c r="S122" s="15"/>
      <c r="T122" s="15"/>
      <c r="U122" s="15"/>
      <c r="V122" s="15"/>
      <c r="W122" s="15"/>
      <c r="X122" s="15"/>
      <c r="Y122" s="15"/>
      <c r="Z122" s="15"/>
      <c r="AA122" s="15"/>
    </row>
    <row r="123" spans="1:27" ht="20.25" customHeight="1">
      <c r="A123" s="266"/>
      <c r="B123" s="76" t="s">
        <v>78</v>
      </c>
      <c r="C123" s="20" t="s">
        <v>41</v>
      </c>
      <c r="D123" s="20" t="s">
        <v>19</v>
      </c>
      <c r="E123" s="20"/>
      <c r="F123" s="20"/>
      <c r="G123" s="20" t="s">
        <v>1887</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7.25" customHeight="1">
      <c r="A124" s="266"/>
      <c r="B124" s="76" t="s">
        <v>78</v>
      </c>
      <c r="C124" s="20" t="s">
        <v>18</v>
      </c>
      <c r="D124" s="20" t="s">
        <v>19</v>
      </c>
      <c r="E124" s="20"/>
      <c r="F124" s="20"/>
      <c r="G124" s="20" t="s">
        <v>1888</v>
      </c>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t="s">
        <v>18</v>
      </c>
      <c r="D125" s="20" t="s">
        <v>19</v>
      </c>
      <c r="E125" s="20"/>
      <c r="F125" s="20"/>
      <c r="G125" s="20" t="s">
        <v>1889</v>
      </c>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45606</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522</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26.4">
      <c r="A132" s="266"/>
      <c r="B132" s="76" t="s">
        <v>522</v>
      </c>
      <c r="C132" s="20" t="s">
        <v>41</v>
      </c>
      <c r="D132" s="20" t="s">
        <v>19</v>
      </c>
      <c r="E132" s="20"/>
      <c r="F132" s="20"/>
      <c r="G132" s="20" t="s">
        <v>1890</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522</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39.6">
      <c r="A134" s="266"/>
      <c r="B134" s="76" t="s">
        <v>522</v>
      </c>
      <c r="C134" s="20" t="s">
        <v>41</v>
      </c>
      <c r="D134" s="20" t="s">
        <v>19</v>
      </c>
      <c r="E134" s="20"/>
      <c r="F134" s="20"/>
      <c r="G134" s="20" t="s">
        <v>1891</v>
      </c>
      <c r="H134" s="35" t="s">
        <v>28</v>
      </c>
      <c r="I134" s="20"/>
      <c r="J134" s="20"/>
      <c r="K134" s="20"/>
      <c r="L134" s="20"/>
      <c r="M134" s="20"/>
      <c r="N134" s="20"/>
      <c r="O134" s="20"/>
      <c r="P134" s="20"/>
      <c r="Q134" s="20"/>
      <c r="R134" s="15"/>
      <c r="S134" s="15"/>
      <c r="T134" s="15"/>
      <c r="U134" s="15"/>
      <c r="V134" s="15"/>
      <c r="W134" s="15"/>
      <c r="X134" s="15"/>
      <c r="Y134" s="15"/>
      <c r="Z134" s="15"/>
      <c r="AA134" s="15"/>
    </row>
    <row r="135" spans="1:27" ht="26.4">
      <c r="A135" s="266"/>
      <c r="B135" s="76" t="s">
        <v>522</v>
      </c>
      <c r="C135" s="20" t="s">
        <v>68</v>
      </c>
      <c r="D135" s="20" t="s">
        <v>19</v>
      </c>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24.75" customHeight="1">
      <c r="A138" s="266"/>
      <c r="B138" s="76" t="s">
        <v>78</v>
      </c>
      <c r="C138" s="20" t="s">
        <v>41</v>
      </c>
      <c r="D138" s="20" t="s">
        <v>19</v>
      </c>
      <c r="E138" s="20"/>
      <c r="F138" s="20"/>
      <c r="G138" s="20" t="s">
        <v>1892</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23.25" customHeight="1">
      <c r="A141" s="267"/>
      <c r="B141" s="76" t="s">
        <v>78</v>
      </c>
      <c r="C141" s="20" t="s">
        <v>102</v>
      </c>
      <c r="D141" s="20" t="s">
        <v>19</v>
      </c>
      <c r="E141" s="20"/>
      <c r="F141" s="20"/>
      <c r="G141" s="20" t="s">
        <v>1893</v>
      </c>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45607</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7.25" customHeight="1">
      <c r="A143" s="266"/>
      <c r="B143" s="76" t="s">
        <v>640</v>
      </c>
      <c r="C143" s="20" t="s">
        <v>18</v>
      </c>
      <c r="D143" s="20" t="s">
        <v>19</v>
      </c>
      <c r="E143" s="20"/>
      <c r="F143" s="20"/>
      <c r="G143" s="20" t="s">
        <v>1894</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1774</v>
      </c>
      <c r="C147" s="20" t="s">
        <v>41</v>
      </c>
      <c r="D147" s="20" t="s">
        <v>19</v>
      </c>
      <c r="E147" s="20"/>
      <c r="F147" s="20"/>
      <c r="G147" s="76" t="s">
        <v>1895</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1774</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1774</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1774</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45608</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8.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1774</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1774</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1774</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1774</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1774</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9.5" customHeight="1">
      <c r="A169" s="267"/>
      <c r="B169" s="76" t="s">
        <v>78</v>
      </c>
      <c r="C169" s="20" t="s">
        <v>102</v>
      </c>
      <c r="D169" s="20" t="s">
        <v>19</v>
      </c>
      <c r="E169" s="20"/>
      <c r="F169" s="20"/>
      <c r="G169" s="20" t="s">
        <v>1896</v>
      </c>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45609</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78"/>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15"/>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78"/>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78"/>
      <c r="H174" s="50" t="s">
        <v>26</v>
      </c>
      <c r="I174" s="20"/>
      <c r="J174" s="20"/>
      <c r="K174" s="20"/>
      <c r="L174" s="20"/>
      <c r="M174" s="20"/>
      <c r="N174" s="20"/>
      <c r="O174" s="20"/>
      <c r="P174" s="20"/>
      <c r="Q174" s="20"/>
      <c r="R174" s="15"/>
      <c r="S174" s="15"/>
      <c r="T174" s="15"/>
      <c r="U174" s="15"/>
      <c r="V174" s="15"/>
      <c r="W174" s="15"/>
      <c r="X174" s="15"/>
      <c r="Y174" s="15"/>
      <c r="Z174" s="15"/>
      <c r="AA174" s="15"/>
    </row>
    <row r="175" spans="1:27" ht="15" customHeight="1">
      <c r="A175" s="266"/>
      <c r="B175" s="76" t="s">
        <v>1774</v>
      </c>
      <c r="C175" s="20" t="s">
        <v>41</v>
      </c>
      <c r="D175" s="20" t="s">
        <v>19</v>
      </c>
      <c r="E175" s="20"/>
      <c r="F175" s="20"/>
      <c r="G175" s="20" t="s">
        <v>1897</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1774</v>
      </c>
      <c r="C176" s="20"/>
      <c r="D176" s="20"/>
      <c r="E176" s="20"/>
      <c r="F176" s="20"/>
      <c r="G176" s="20"/>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1774</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1774</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8">
      <c r="A182" s="266"/>
      <c r="B182" s="76" t="s">
        <v>78</v>
      </c>
      <c r="C182" s="20"/>
      <c r="D182" s="20"/>
      <c r="E182" s="20"/>
      <c r="F182" s="20"/>
      <c r="G182" s="78"/>
      <c r="H182" s="50" t="s">
        <v>37</v>
      </c>
      <c r="I182" s="20"/>
      <c r="J182" s="20"/>
      <c r="K182" s="20"/>
      <c r="L182" s="20"/>
      <c r="M182" s="20"/>
      <c r="N182" s="20"/>
      <c r="O182" s="20"/>
      <c r="P182" s="20"/>
      <c r="Q182" s="20"/>
      <c r="R182" s="15"/>
      <c r="S182" s="15"/>
      <c r="T182" s="15"/>
      <c r="U182" s="15"/>
      <c r="V182" s="15"/>
      <c r="W182" s="15"/>
      <c r="X182" s="15"/>
      <c r="Y182" s="15"/>
      <c r="Z182" s="15"/>
      <c r="AA182" s="15"/>
    </row>
    <row r="183" spans="1:27" ht="19.5" customHeight="1">
      <c r="A183" s="267"/>
      <c r="B183" s="76" t="s">
        <v>78</v>
      </c>
      <c r="C183" s="20" t="s">
        <v>41</v>
      </c>
      <c r="D183" s="20" t="s">
        <v>92</v>
      </c>
      <c r="E183" s="20"/>
      <c r="F183" s="32" t="s">
        <v>1898</v>
      </c>
      <c r="G183" s="20" t="s">
        <v>1899</v>
      </c>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45610</v>
      </c>
      <c r="B184" s="76" t="s">
        <v>1774</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1774</v>
      </c>
      <c r="C185" s="20"/>
      <c r="D185" s="20"/>
      <c r="E185" s="20"/>
      <c r="F185" s="20"/>
      <c r="G185" s="20"/>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1774</v>
      </c>
      <c r="C186" s="20"/>
      <c r="D186" s="20"/>
      <c r="E186" s="78"/>
      <c r="F186" s="78"/>
      <c r="G186" s="78"/>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1774</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522</v>
      </c>
      <c r="C188" s="20" t="s">
        <v>41</v>
      </c>
      <c r="D188" s="20" t="s">
        <v>19</v>
      </c>
      <c r="E188" s="20"/>
      <c r="F188" s="20"/>
      <c r="G188" s="20"/>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15"/>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20.25" customHeight="1">
      <c r="A193" s="266"/>
      <c r="B193" s="76" t="s">
        <v>78</v>
      </c>
      <c r="C193" s="20" t="s">
        <v>18</v>
      </c>
      <c r="D193" s="20" t="s">
        <v>19</v>
      </c>
      <c r="E193" s="20"/>
      <c r="F193" s="20"/>
      <c r="G193" s="20" t="s">
        <v>1900</v>
      </c>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t="s">
        <v>18</v>
      </c>
      <c r="D194" s="20" t="s">
        <v>19</v>
      </c>
      <c r="E194" s="20"/>
      <c r="F194" s="20"/>
      <c r="G194" s="20" t="s">
        <v>1901</v>
      </c>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t="s">
        <v>41</v>
      </c>
      <c r="D195" s="20" t="s">
        <v>19</v>
      </c>
      <c r="E195" s="20"/>
      <c r="F195" s="20"/>
      <c r="G195" s="65" t="s">
        <v>1902</v>
      </c>
      <c r="H195" s="52" t="s">
        <v>36</v>
      </c>
      <c r="I195" s="20"/>
      <c r="J195" s="20"/>
      <c r="K195" s="20"/>
      <c r="L195" s="20"/>
      <c r="M195" s="20"/>
      <c r="N195" s="20"/>
      <c r="O195" s="20"/>
      <c r="P195" s="20"/>
      <c r="Q195" s="20"/>
      <c r="R195" s="15"/>
      <c r="S195" s="15"/>
      <c r="T195" s="15"/>
      <c r="U195" s="15"/>
      <c r="V195" s="15"/>
      <c r="W195" s="15"/>
      <c r="X195" s="15"/>
      <c r="Y195" s="15"/>
      <c r="Z195" s="15"/>
      <c r="AA195" s="15"/>
    </row>
    <row r="196" spans="1:27" ht="20.25" customHeight="1">
      <c r="A196" s="266"/>
      <c r="B196" s="76" t="s">
        <v>78</v>
      </c>
      <c r="C196" s="20" t="s">
        <v>18</v>
      </c>
      <c r="D196" s="20" t="s">
        <v>19</v>
      </c>
      <c r="E196" s="20"/>
      <c r="F196" s="20"/>
      <c r="G196" s="15" t="s">
        <v>1903</v>
      </c>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45611</v>
      </c>
      <c r="B198" s="76" t="s">
        <v>640</v>
      </c>
      <c r="C198" s="20"/>
      <c r="D198" s="20"/>
      <c r="E198" s="20"/>
      <c r="F198" s="20"/>
      <c r="G198" s="20"/>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20"/>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20"/>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640</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1774</v>
      </c>
      <c r="C203" s="20"/>
      <c r="D203" s="20"/>
      <c r="E203" s="20"/>
      <c r="F203" s="20"/>
      <c r="G203" s="20"/>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1774</v>
      </c>
      <c r="C204" s="20" t="s">
        <v>154</v>
      </c>
      <c r="D204" s="20" t="s">
        <v>19</v>
      </c>
      <c r="E204" s="20"/>
      <c r="F204" s="20"/>
      <c r="G204" s="76" t="s">
        <v>1904</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1774</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1774</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78</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8.75" customHeight="1">
      <c r="A209" s="266"/>
      <c r="B209" s="76" t="s">
        <v>78</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45612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5" customHeight="1">
      <c r="A213" s="266"/>
      <c r="B213" s="76" t="s">
        <v>640</v>
      </c>
      <c r="C213" s="20" t="s">
        <v>224</v>
      </c>
      <c r="D213" s="20" t="s">
        <v>19</v>
      </c>
      <c r="E213" s="20"/>
      <c r="F213" s="20"/>
      <c r="G213" s="20" t="s">
        <v>1905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8.75" customHeight="1">
      <c r="A217" s="266"/>
      <c r="B217" s="76" t="s">
        <v>78</v>
      </c>
      <c r="C217" s="20" t="s">
        <v>41</v>
      </c>
      <c r="D217" s="20" t="s">
        <v>19</v>
      </c>
      <c r="E217" s="78"/>
      <c r="F217" s="20"/>
      <c r="G217" s="20" t="s">
        <v>1906</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24" customHeight="1">
      <c r="A223" s="266"/>
      <c r="B223" s="76" t="s">
        <v>78</v>
      </c>
      <c r="C223" s="20" t="s">
        <v>18</v>
      </c>
      <c r="D223" s="20" t="s">
        <v>19</v>
      </c>
      <c r="E223" s="20"/>
      <c r="F223" s="20"/>
      <c r="G223" s="20" t="s">
        <v>1907</v>
      </c>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5" customHeight="1">
      <c r="A226" s="265">
        <v>45613</v>
      </c>
      <c r="B226" s="76" t="s">
        <v>640</v>
      </c>
      <c r="C226" s="20" t="s">
        <v>18</v>
      </c>
      <c r="D226" s="20" t="s">
        <v>19</v>
      </c>
      <c r="E226" s="32" t="s">
        <v>1908</v>
      </c>
      <c r="F226" s="20"/>
      <c r="G226" s="20" t="s">
        <v>1909</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21" customHeight="1">
      <c r="A232" s="266"/>
      <c r="B232" s="76" t="s">
        <v>78</v>
      </c>
      <c r="C232" s="20" t="s">
        <v>102</v>
      </c>
      <c r="D232" s="20" t="s">
        <v>19</v>
      </c>
      <c r="E232" s="20"/>
      <c r="F232" s="20"/>
      <c r="G232" s="20" t="s">
        <v>1910</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7.25" customHeight="1">
      <c r="A233" s="266"/>
      <c r="B233" s="76" t="s">
        <v>78</v>
      </c>
      <c r="C233" s="20" t="s">
        <v>18</v>
      </c>
      <c r="D233" s="20" t="s">
        <v>19</v>
      </c>
      <c r="E233" s="20"/>
      <c r="F233" s="20"/>
      <c r="G233" s="20" t="s">
        <v>1911</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21" customHeight="1">
      <c r="A236" s="266"/>
      <c r="B236" s="76" t="s">
        <v>78</v>
      </c>
      <c r="C236" s="20" t="s">
        <v>18</v>
      </c>
      <c r="D236" s="20" t="s">
        <v>19</v>
      </c>
      <c r="E236" s="20"/>
      <c r="F236" s="20"/>
      <c r="G236" s="20" t="s">
        <v>1912</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640</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640</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640</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45614</v>
      </c>
      <c r="B240" s="76" t="s">
        <v>1119</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1119</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1119</v>
      </c>
      <c r="C242" s="20" t="s">
        <v>18</v>
      </c>
      <c r="D242" s="20" t="s">
        <v>19</v>
      </c>
      <c r="E242" s="92"/>
      <c r="F242" s="20"/>
      <c r="G242" s="152" t="s">
        <v>1913</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1774</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1774</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1774</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1774</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522</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23.25" customHeight="1">
      <c r="A249" s="266"/>
      <c r="B249" s="76" t="s">
        <v>78</v>
      </c>
      <c r="C249" s="20" t="s">
        <v>41</v>
      </c>
      <c r="D249" s="20" t="s">
        <v>19</v>
      </c>
      <c r="E249" s="20"/>
      <c r="F249" s="20"/>
      <c r="G249" s="20" t="s">
        <v>1914</v>
      </c>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22.5" customHeight="1">
      <c r="A251" s="266"/>
      <c r="B251" s="76" t="s">
        <v>78</v>
      </c>
      <c r="C251" s="20" t="s">
        <v>18</v>
      </c>
      <c r="D251" s="20" t="s">
        <v>19</v>
      </c>
      <c r="E251" s="20"/>
      <c r="F251" s="20"/>
      <c r="G251" s="20" t="s">
        <v>1915</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20.25" customHeight="1">
      <c r="A253" s="267"/>
      <c r="B253" s="76" t="s">
        <v>78</v>
      </c>
      <c r="C253" s="20" t="s">
        <v>18</v>
      </c>
      <c r="D253" s="20" t="s">
        <v>19</v>
      </c>
      <c r="E253" s="20"/>
      <c r="F253" s="20"/>
      <c r="G253" s="20" t="s">
        <v>1916</v>
      </c>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73">
        <v>45615</v>
      </c>
      <c r="B254" s="76" t="s">
        <v>1119</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1119</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1119</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1774</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1774</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1774</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1774</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8.75" customHeight="1">
      <c r="A262" s="266"/>
      <c r="B262" s="76" t="s">
        <v>78</v>
      </c>
      <c r="C262" s="20" t="s">
        <v>18</v>
      </c>
      <c r="D262" s="20" t="s">
        <v>19</v>
      </c>
      <c r="E262" s="20"/>
      <c r="F262" s="20"/>
      <c r="G262" s="20" t="s">
        <v>1917</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F263" s="20"/>
      <c r="G263" s="20"/>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9.5" customHeight="1">
      <c r="A265" s="266"/>
      <c r="B265" s="76" t="s">
        <v>78</v>
      </c>
      <c r="C265" s="20" t="s">
        <v>18</v>
      </c>
      <c r="D265" s="20" t="s">
        <v>19</v>
      </c>
      <c r="E265" s="20"/>
      <c r="F265" s="20"/>
      <c r="G265" s="20" t="s">
        <v>1918</v>
      </c>
      <c r="H265" s="55" t="s">
        <v>36</v>
      </c>
      <c r="I265" s="20"/>
      <c r="J265" s="20"/>
      <c r="K265" s="20"/>
      <c r="L265" s="20"/>
      <c r="M265" s="20"/>
      <c r="N265" s="20"/>
      <c r="O265" s="20"/>
      <c r="P265" s="20"/>
      <c r="Q265" s="20"/>
      <c r="R265" s="20"/>
      <c r="S265" s="15"/>
      <c r="T265" s="15"/>
      <c r="U265" s="15"/>
      <c r="V265" s="15"/>
      <c r="W265" s="15"/>
      <c r="X265" s="15"/>
      <c r="Y265" s="15"/>
      <c r="Z265" s="15"/>
      <c r="AA265" s="15"/>
    </row>
    <row r="266" spans="1:27" ht="19.5" customHeight="1">
      <c r="A266" s="266"/>
      <c r="B266" s="76" t="s">
        <v>78</v>
      </c>
      <c r="C266" s="20" t="s">
        <v>41</v>
      </c>
      <c r="D266" s="20" t="s">
        <v>19</v>
      </c>
      <c r="E266" s="20"/>
      <c r="F266" s="20"/>
      <c r="G266" s="20" t="s">
        <v>1919</v>
      </c>
      <c r="H266" s="55" t="s">
        <v>37</v>
      </c>
      <c r="I266" s="20"/>
      <c r="J266" s="20"/>
      <c r="K266" s="20"/>
      <c r="L266" s="20"/>
      <c r="M266" s="20"/>
      <c r="N266" s="20"/>
      <c r="O266" s="20"/>
      <c r="P266" s="20"/>
      <c r="Q266" s="20"/>
      <c r="R266" s="20"/>
      <c r="S266" s="15"/>
      <c r="T266" s="15"/>
      <c r="U266" s="15"/>
      <c r="V266" s="15"/>
      <c r="W266" s="15"/>
      <c r="X266" s="15"/>
      <c r="Y266" s="15"/>
      <c r="Z266" s="15"/>
      <c r="AA266" s="15"/>
    </row>
    <row r="267" spans="1:27" ht="24" customHeight="1">
      <c r="A267" s="267"/>
      <c r="B267" s="76" t="s">
        <v>78</v>
      </c>
      <c r="C267" s="20" t="s">
        <v>41</v>
      </c>
      <c r="D267" s="20" t="s">
        <v>19</v>
      </c>
      <c r="E267" s="20"/>
      <c r="F267" s="20"/>
      <c r="G267" s="20" t="s">
        <v>1920</v>
      </c>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45616</v>
      </c>
      <c r="B268" s="76" t="s">
        <v>1119</v>
      </c>
      <c r="C268" s="20" t="s">
        <v>18</v>
      </c>
      <c r="D268" s="20" t="s">
        <v>19</v>
      </c>
      <c r="E268" s="20"/>
      <c r="F268" s="20"/>
      <c r="G268" s="76" t="s">
        <v>1921</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1119</v>
      </c>
      <c r="C269" s="20" t="s">
        <v>18</v>
      </c>
      <c r="D269" s="20" t="s">
        <v>19</v>
      </c>
      <c r="E269" s="20"/>
      <c r="F269" s="20"/>
      <c r="G269" s="76" t="s">
        <v>1922</v>
      </c>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1119</v>
      </c>
      <c r="C270" s="20" t="s">
        <v>41</v>
      </c>
      <c r="D270" s="20" t="s">
        <v>19</v>
      </c>
      <c r="E270" s="20"/>
      <c r="F270" s="20"/>
      <c r="G270" s="76" t="s">
        <v>1923</v>
      </c>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1774</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1774</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1774</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1774</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8" customHeight="1">
      <c r="A279" s="266"/>
      <c r="B279" s="76" t="s">
        <v>78</v>
      </c>
      <c r="C279" s="20" t="s">
        <v>18</v>
      </c>
      <c r="D279" s="20" t="s">
        <v>19</v>
      </c>
      <c r="E279" s="20"/>
      <c r="F279" s="20"/>
      <c r="G279" s="20" t="s">
        <v>1924</v>
      </c>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45617</v>
      </c>
      <c r="B282" s="76" t="s">
        <v>522</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522</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522</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522</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522</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1774</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1774</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1774</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1774</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45618</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ustomHeight="1">
      <c r="A298" s="266"/>
      <c r="B298" s="76" t="s">
        <v>640</v>
      </c>
      <c r="C298" s="20" t="s">
        <v>18</v>
      </c>
      <c r="D298" s="20" t="s">
        <v>19</v>
      </c>
      <c r="E298" s="20"/>
      <c r="F298" s="20"/>
      <c r="G298" s="20" t="s">
        <v>1925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8.75" customHeight="1">
      <c r="A299" s="266"/>
      <c r="B299" s="76" t="s">
        <v>640</v>
      </c>
      <c r="C299" s="20" t="s">
        <v>224</v>
      </c>
      <c r="D299" s="20" t="s">
        <v>19</v>
      </c>
      <c r="E299" s="20"/>
      <c r="F299" s="20"/>
      <c r="G299" s="20" t="s">
        <v>1926</v>
      </c>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8.75" customHeight="1">
      <c r="A301" s="266"/>
      <c r="B301" s="76" t="s">
        <v>640</v>
      </c>
      <c r="C301" s="20" t="s">
        <v>41</v>
      </c>
      <c r="D301" s="20" t="s">
        <v>19</v>
      </c>
      <c r="E301" s="20"/>
      <c r="F301" s="20"/>
      <c r="G301" s="20" t="s">
        <v>1927</v>
      </c>
      <c r="H301" s="55" t="s">
        <v>27</v>
      </c>
      <c r="I301" s="20"/>
      <c r="J301" s="20"/>
      <c r="K301" s="20"/>
      <c r="L301" s="20"/>
      <c r="M301" s="20"/>
      <c r="N301" s="20"/>
      <c r="O301" s="20"/>
      <c r="P301" s="20"/>
      <c r="Q301" s="20"/>
      <c r="R301" s="20"/>
      <c r="S301" s="15"/>
      <c r="T301" s="15"/>
      <c r="U301" s="15"/>
      <c r="V301" s="15"/>
      <c r="W301" s="15"/>
      <c r="X301" s="15"/>
      <c r="Y301" s="15"/>
      <c r="Z301" s="15"/>
      <c r="AA301" s="15"/>
    </row>
    <row r="302" spans="1:27" ht="21" customHeight="1">
      <c r="A302" s="266"/>
      <c r="B302" s="76" t="s">
        <v>78</v>
      </c>
      <c r="C302" s="20" t="s">
        <v>18</v>
      </c>
      <c r="D302" s="20" t="s">
        <v>19</v>
      </c>
      <c r="E302" s="20"/>
      <c r="F302" s="20"/>
      <c r="G302" s="20" t="s">
        <v>1928</v>
      </c>
      <c r="H302" s="55" t="s">
        <v>28</v>
      </c>
      <c r="I302" s="20"/>
      <c r="J302" s="20"/>
      <c r="K302" s="20"/>
      <c r="L302" s="20"/>
      <c r="M302" s="20"/>
      <c r="N302" s="20"/>
      <c r="O302" s="20"/>
      <c r="P302" s="20"/>
      <c r="Q302" s="20"/>
      <c r="R302" s="20"/>
      <c r="S302" s="15"/>
      <c r="T302" s="15"/>
      <c r="U302" s="15"/>
      <c r="V302" s="15"/>
      <c r="W302" s="15"/>
      <c r="X302" s="15"/>
      <c r="Y302" s="15"/>
      <c r="Z302" s="15"/>
      <c r="AA302" s="15"/>
    </row>
    <row r="303" spans="1:27" ht="20.25" customHeight="1">
      <c r="A303" s="266"/>
      <c r="B303" s="76" t="s">
        <v>78</v>
      </c>
      <c r="C303" s="20" t="s">
        <v>41</v>
      </c>
      <c r="D303" s="20" t="s">
        <v>19</v>
      </c>
      <c r="E303" s="20"/>
      <c r="F303" s="20"/>
      <c r="G303" s="65" t="s">
        <v>1929</v>
      </c>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45619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8.75" customHeight="1">
      <c r="A319" s="266"/>
      <c r="B319" s="76" t="s">
        <v>78</v>
      </c>
      <c r="C319" s="20" t="s">
        <v>41</v>
      </c>
      <c r="D319" s="20" t="s">
        <v>19</v>
      </c>
      <c r="E319" s="20"/>
      <c r="F319" s="20"/>
      <c r="G319" s="20" t="s">
        <v>1930</v>
      </c>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45620</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8.75" customHeight="1">
      <c r="A326" s="266"/>
      <c r="B326" s="76" t="s">
        <v>640</v>
      </c>
      <c r="C326" s="20" t="s">
        <v>18</v>
      </c>
      <c r="D326" s="20" t="s">
        <v>19</v>
      </c>
      <c r="E326" s="32" t="s">
        <v>1931</v>
      </c>
      <c r="F326" s="20"/>
      <c r="G326" s="20" t="s">
        <v>1932</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1574</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1574</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1574</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21" customHeight="1">
      <c r="A331" s="266"/>
      <c r="B331" s="76" t="s">
        <v>78</v>
      </c>
      <c r="C331" s="20" t="s">
        <v>41</v>
      </c>
      <c r="D331" s="20" t="s">
        <v>19</v>
      </c>
      <c r="E331" s="20"/>
      <c r="F331" s="20"/>
      <c r="G331" s="20" t="s">
        <v>1933</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20.25" customHeight="1">
      <c r="A334" s="266"/>
      <c r="B334" s="76" t="s">
        <v>78</v>
      </c>
      <c r="C334" s="20" t="s">
        <v>41</v>
      </c>
      <c r="D334" s="20" t="s">
        <v>19</v>
      </c>
      <c r="E334" s="20"/>
      <c r="F334" s="20"/>
      <c r="G334" s="20" t="s">
        <v>1934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6.5" customHeight="1">
      <c r="A335" s="266"/>
      <c r="B335" s="76" t="s">
        <v>640</v>
      </c>
      <c r="C335" s="20" t="s">
        <v>41</v>
      </c>
      <c r="D335" s="20" t="s">
        <v>19</v>
      </c>
      <c r="E335" s="20"/>
      <c r="F335" s="20"/>
      <c r="G335" s="20" t="s">
        <v>1935</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7.25" customHeight="1">
      <c r="A336" s="266"/>
      <c r="B336" s="76" t="s">
        <v>640</v>
      </c>
      <c r="C336" s="20" t="s">
        <v>41</v>
      </c>
      <c r="D336" s="20" t="s">
        <v>19</v>
      </c>
      <c r="E336" s="20"/>
      <c r="F336" s="20"/>
      <c r="G336" s="20" t="s">
        <v>1936</v>
      </c>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640</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45621</v>
      </c>
      <c r="B338" s="76" t="s">
        <v>1119</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1119</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1119</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1119</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1774</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1774</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1774</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1774</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1774</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7.25" customHeight="1">
      <c r="A348" s="266"/>
      <c r="B348" s="76" t="s">
        <v>78</v>
      </c>
      <c r="C348" s="20" t="s">
        <v>18</v>
      </c>
      <c r="D348" s="20" t="s">
        <v>19</v>
      </c>
      <c r="E348" s="20"/>
      <c r="F348" s="20"/>
      <c r="G348" s="20" t="s">
        <v>1937</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45622</v>
      </c>
      <c r="B352" s="76" t="s">
        <v>1119</v>
      </c>
      <c r="C352" s="20"/>
      <c r="D352" s="20"/>
      <c r="E352" s="20"/>
      <c r="F352" s="20"/>
      <c r="G352" s="76"/>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1119</v>
      </c>
      <c r="C353" s="20" t="s">
        <v>18</v>
      </c>
      <c r="D353" s="20" t="s">
        <v>19</v>
      </c>
      <c r="E353" s="20"/>
      <c r="F353" s="20"/>
      <c r="G353" s="76" t="s">
        <v>1938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26.4">
      <c r="A354" s="266"/>
      <c r="B354" s="76" t="s">
        <v>1119</v>
      </c>
      <c r="C354" s="20" t="s">
        <v>18</v>
      </c>
      <c r="D354" s="20" t="s">
        <v>19</v>
      </c>
      <c r="E354" s="20"/>
      <c r="F354" s="32" t="s">
        <v>1939</v>
      </c>
      <c r="G354" s="76" t="s">
        <v>1940</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1119</v>
      </c>
      <c r="C355" s="20"/>
      <c r="D355" s="20"/>
      <c r="E355" s="20"/>
      <c r="F355" s="20"/>
      <c r="G355" s="76"/>
      <c r="H355" s="55" t="s">
        <v>25</v>
      </c>
      <c r="I355" s="20"/>
      <c r="J355" s="20"/>
      <c r="K355" s="20"/>
      <c r="L355" s="20"/>
      <c r="M355" s="20"/>
      <c r="N355" s="20"/>
      <c r="O355" s="20"/>
      <c r="P355" s="20"/>
      <c r="Q355" s="20"/>
      <c r="R355" s="20"/>
      <c r="S355" s="15"/>
      <c r="T355" s="15"/>
      <c r="U355" s="15"/>
      <c r="V355" s="15"/>
      <c r="W355" s="15"/>
      <c r="X355" s="15"/>
      <c r="Y355" s="15"/>
      <c r="Z355" s="15"/>
      <c r="AA355" s="15"/>
    </row>
    <row r="356" spans="1:27" ht="19.5" customHeight="1">
      <c r="A356" s="266"/>
      <c r="B356" s="76" t="s">
        <v>78</v>
      </c>
      <c r="C356" s="20" t="s">
        <v>41</v>
      </c>
      <c r="D356" s="20" t="s">
        <v>19</v>
      </c>
      <c r="E356" s="20"/>
      <c r="F356" s="20"/>
      <c r="G356" s="20" t="s">
        <v>1941</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1601</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1601</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1601</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1601</v>
      </c>
      <c r="C360" s="20"/>
      <c r="D360" s="20"/>
      <c r="E360" s="20"/>
      <c r="F360" s="20"/>
      <c r="G360" s="20"/>
      <c r="H360" s="55" t="s">
        <v>30</v>
      </c>
      <c r="I360" s="20"/>
      <c r="J360" s="20"/>
      <c r="K360" s="20"/>
      <c r="L360" s="20"/>
      <c r="M360" s="20"/>
      <c r="N360" s="20"/>
      <c r="O360" s="20"/>
      <c r="P360" s="20"/>
      <c r="Q360" s="20"/>
      <c r="R360" s="20"/>
      <c r="S360" s="15"/>
      <c r="T360" s="15"/>
      <c r="U360" s="15"/>
      <c r="V360" s="15"/>
      <c r="W360" s="15"/>
      <c r="X360" s="15"/>
      <c r="Y360" s="15"/>
      <c r="Z360" s="15"/>
      <c r="AA360" s="15"/>
    </row>
    <row r="361" spans="1:27" ht="16.5" customHeight="1">
      <c r="A361" s="266"/>
      <c r="B361" s="76" t="s">
        <v>78</v>
      </c>
      <c r="C361" s="20" t="s">
        <v>18</v>
      </c>
      <c r="D361" s="20" t="s">
        <v>19</v>
      </c>
      <c r="E361" s="20"/>
      <c r="F361" s="20"/>
      <c r="G361" s="20" t="s">
        <v>1942</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8.75" customHeight="1">
      <c r="A362" s="266"/>
      <c r="B362" s="76" t="s">
        <v>78</v>
      </c>
      <c r="C362" s="20" t="s">
        <v>41</v>
      </c>
      <c r="D362" s="20" t="s">
        <v>19</v>
      </c>
      <c r="E362" s="20"/>
      <c r="F362" s="20"/>
      <c r="G362" s="20" t="s">
        <v>1943</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8.75" customHeight="1">
      <c r="A363" s="266"/>
      <c r="B363" s="76" t="s">
        <v>78</v>
      </c>
      <c r="C363" s="20" t="s">
        <v>41</v>
      </c>
      <c r="D363" s="20" t="s">
        <v>19</v>
      </c>
      <c r="E363" s="20"/>
      <c r="F363" s="20"/>
      <c r="G363" s="20" t="s">
        <v>1944</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45623</v>
      </c>
      <c r="B366" s="76" t="s">
        <v>1119</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1119</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1774</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1774</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1774</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1774</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45624</v>
      </c>
      <c r="B380" s="76" t="s">
        <v>522</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522</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522</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522</v>
      </c>
      <c r="C383" s="20" t="s">
        <v>18</v>
      </c>
      <c r="D383" s="20" t="s">
        <v>19</v>
      </c>
      <c r="E383" s="20"/>
      <c r="F383" s="20"/>
      <c r="G383" s="76" t="s">
        <v>1945</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522</v>
      </c>
      <c r="C384" s="20" t="s">
        <v>18</v>
      </c>
      <c r="D384" s="20" t="s">
        <v>19</v>
      </c>
      <c r="E384" s="20"/>
      <c r="F384" s="20"/>
      <c r="G384" s="20" t="s">
        <v>1946</v>
      </c>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522</v>
      </c>
      <c r="C385" s="20" t="s">
        <v>18</v>
      </c>
      <c r="D385" s="20" t="s">
        <v>19</v>
      </c>
      <c r="E385" s="20"/>
      <c r="F385" s="20"/>
      <c r="G385" s="76" t="s">
        <v>1947</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522</v>
      </c>
      <c r="C386" s="20" t="s">
        <v>18</v>
      </c>
      <c r="D386" s="20" t="s">
        <v>19</v>
      </c>
      <c r="E386" s="20"/>
      <c r="F386" s="20"/>
      <c r="G386" s="76" t="s">
        <v>1948</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20"/>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20"/>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22.5" customHeight="1">
      <c r="A394" s="265">
        <v>45625</v>
      </c>
      <c r="B394" s="76" t="s">
        <v>640</v>
      </c>
      <c r="C394" s="20" t="s">
        <v>18</v>
      </c>
      <c r="D394" s="20" t="s">
        <v>19</v>
      </c>
      <c r="E394" s="20"/>
      <c r="F394" s="20"/>
      <c r="G394" s="20" t="s">
        <v>1949</v>
      </c>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640</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1774</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1774</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1774</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45626</v>
      </c>
      <c r="B408" s="147" t="s">
        <v>640</v>
      </c>
      <c r="C408" s="20"/>
      <c r="D408" s="50"/>
      <c r="E408" s="50"/>
      <c r="F408" s="50"/>
      <c r="G408" s="5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147" t="s">
        <v>640</v>
      </c>
      <c r="C409" s="20"/>
      <c r="D409" s="50"/>
      <c r="E409" s="50"/>
      <c r="F409" s="50"/>
      <c r="G409" s="5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147" t="s">
        <v>640</v>
      </c>
      <c r="C410" s="20"/>
      <c r="D410" s="50"/>
      <c r="E410" s="50"/>
      <c r="F410" s="50"/>
      <c r="G410" s="50"/>
      <c r="H410" s="55" t="s">
        <v>24</v>
      </c>
      <c r="I410" s="20"/>
      <c r="J410" s="20"/>
      <c r="K410" s="20"/>
      <c r="L410" s="20"/>
      <c r="M410" s="20"/>
      <c r="N410" s="20"/>
      <c r="O410" s="20"/>
      <c r="P410" s="20"/>
      <c r="Q410" s="20"/>
      <c r="R410" s="20"/>
      <c r="S410" s="15"/>
      <c r="T410" s="15"/>
      <c r="U410" s="15"/>
      <c r="V410" s="15"/>
      <c r="W410" s="15"/>
      <c r="X410" s="15"/>
      <c r="Y410" s="15"/>
      <c r="Z410" s="15"/>
      <c r="AA410" s="15"/>
    </row>
    <row r="411" spans="1:27" ht="16.5" customHeight="1">
      <c r="A411" s="266"/>
      <c r="B411" s="147" t="s">
        <v>640</v>
      </c>
      <c r="C411" s="20" t="s">
        <v>18</v>
      </c>
      <c r="D411" s="50" t="s">
        <v>19</v>
      </c>
      <c r="E411" s="50"/>
      <c r="F411" s="50"/>
      <c r="G411" s="50" t="s">
        <v>1950</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147" t="s">
        <v>78</v>
      </c>
      <c r="C412" s="20"/>
      <c r="D412" s="50"/>
      <c r="E412" s="50"/>
      <c r="F412" s="50"/>
      <c r="G412" s="50"/>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147" t="s">
        <v>78</v>
      </c>
      <c r="C413" s="20"/>
      <c r="D413" s="50"/>
      <c r="E413" s="50"/>
      <c r="F413" s="50"/>
      <c r="G413" s="50"/>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147" t="s">
        <v>78</v>
      </c>
      <c r="C414" s="20"/>
      <c r="D414" s="50"/>
      <c r="E414" s="50"/>
      <c r="F414" s="50"/>
      <c r="G414" s="5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147" t="s">
        <v>78</v>
      </c>
      <c r="C415" s="20"/>
      <c r="D415" s="50"/>
      <c r="E415" s="50"/>
      <c r="F415" s="50"/>
      <c r="G415" s="5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147" t="s">
        <v>78</v>
      </c>
      <c r="C416" s="20"/>
      <c r="D416" s="50"/>
      <c r="E416" s="50"/>
      <c r="F416" s="50"/>
      <c r="G416" s="5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147" t="s">
        <v>78</v>
      </c>
      <c r="C417" s="20"/>
      <c r="D417" s="50"/>
      <c r="E417" s="50"/>
      <c r="F417" s="50"/>
      <c r="G417" s="5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147" t="s">
        <v>78</v>
      </c>
      <c r="C418" s="20"/>
      <c r="D418" s="50"/>
      <c r="E418" s="50"/>
      <c r="F418" s="50"/>
      <c r="G418" s="5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147" t="s">
        <v>640</v>
      </c>
      <c r="C419" s="20"/>
      <c r="D419" s="50"/>
      <c r="E419" s="50"/>
      <c r="F419" s="50"/>
      <c r="G419" s="5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147" t="s">
        <v>640</v>
      </c>
      <c r="C420" s="20"/>
      <c r="D420" s="50"/>
      <c r="E420" s="50"/>
      <c r="F420" s="50"/>
      <c r="G420" s="5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147" t="s">
        <v>640</v>
      </c>
      <c r="C421" s="20"/>
      <c r="D421" s="50"/>
      <c r="E421" s="50"/>
      <c r="F421" s="50"/>
      <c r="G421" s="5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15000000}"/>
  <customSheetViews>
    <customSheetView guid="{EE409CCF-41C7-4BE1-8A6A-F342F255A85B}" filter="1" showAutoFilter="1">
      <pageMargins left="0.7" right="0.7" top="0.75" bottom="0.75" header="0.3" footer="0.3"/>
      <autoFilter ref="A1:AA421" xr:uid="{BE022365-C279-4A63-85DD-E4E032A3F7EB}"/>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6" r:id="rId1" xr:uid="{00000000-0004-0000-1500-000000000000}"/>
    <hyperlink ref="F22" r:id="rId2" xr:uid="{00000000-0004-0000-1500-000001000000}"/>
    <hyperlink ref="G39" r:id="rId3" xr:uid="{00000000-0004-0000-1500-000002000000}"/>
    <hyperlink ref="F60" r:id="rId4" xr:uid="{00000000-0004-0000-1500-000003000000}"/>
    <hyperlink ref="G81" r:id="rId5" xr:uid="{00000000-0004-0000-1500-000004000000}"/>
    <hyperlink ref="F183" r:id="rId6" xr:uid="{00000000-0004-0000-1500-000005000000}"/>
    <hyperlink ref="G195" r:id="rId7" xr:uid="{00000000-0004-0000-1500-000006000000}"/>
    <hyperlink ref="E226" r:id="rId8" xr:uid="{00000000-0004-0000-1500-000007000000}"/>
    <hyperlink ref="G303" r:id="rId9" xr:uid="{00000000-0004-0000-1500-000008000000}"/>
    <hyperlink ref="E326" r:id="rId10" xr:uid="{00000000-0004-0000-1500-000009000000}"/>
    <hyperlink ref="F354" r:id="rId11" xr:uid="{00000000-0004-0000-15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500-000000000000}">
          <x14:formula1>
            <xm:f>'Служебный лист 2'!$A$2:$A$9</xm:f>
          </x14:formula1>
          <xm:sqref>B2:B421</xm:sqref>
        </x14:dataValidation>
        <x14:dataValidation type="list" allowBlank="1" showErrorMessage="1" xr:uid="{00000000-0002-0000-1500-000001000000}">
          <x14:formula1>
            <xm:f>'Служебный лист 2'!$B$2:$B$21</xm:f>
          </x14:formula1>
          <xm:sqref>C2:C421</xm:sqref>
        </x14:dataValidation>
        <x14:dataValidation type="list" allowBlank="1" showErrorMessage="1" xr:uid="{00000000-0002-0000-1500-000002000000}">
          <x14:formula1>
            <xm:f>'Служебный лист'!$C$2:$C$1000</xm:f>
          </x14:formula1>
          <xm:sqref>D2:D421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7.77734375" customWidth="1"/>
    <col min="6" max="6" width="19.21875" customWidth="1"/>
    <col min="7" max="7" width="30.77734375" customWidth="1"/>
    <col min="8" max="8" width="11" customWidth="1"/>
  </cols>
  <sheetData>
    <row r="1" spans="1:27" ht="39.6">
      <c r="A1" s="153"/>
      <c r="B1" s="149" t="s">
        <v>8</v>
      </c>
      <c r="C1" s="149" t="s">
        <v>4</v>
      </c>
      <c r="D1" s="149" t="s">
        <v>9</v>
      </c>
      <c r="E1" s="149" t="s">
        <v>10</v>
      </c>
      <c r="F1" s="149" t="s">
        <v>11</v>
      </c>
      <c r="G1" s="149" t="s">
        <v>12</v>
      </c>
      <c r="H1" s="149"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45566</v>
      </c>
      <c r="B2" s="33" t="s">
        <v>1774</v>
      </c>
      <c r="C2" s="33"/>
      <c r="D2" s="33"/>
      <c r="E2" s="33"/>
      <c r="F2" s="33"/>
      <c r="G2" s="33"/>
      <c r="H2" s="155" t="s">
        <v>17</v>
      </c>
      <c r="I2" s="33"/>
      <c r="J2" s="33"/>
      <c r="K2" s="33"/>
      <c r="L2" s="33"/>
      <c r="M2" s="33"/>
      <c r="N2" s="33"/>
      <c r="O2" s="33"/>
      <c r="P2" s="84"/>
      <c r="Q2" s="33"/>
    </row>
    <row r="3" spans="1:27" ht="13.2">
      <c r="A3" s="266"/>
      <c r="B3" s="33" t="s">
        <v>1774</v>
      </c>
      <c r="C3" s="33"/>
      <c r="D3" s="33"/>
      <c r="E3" s="33"/>
      <c r="F3" s="33"/>
      <c r="G3" s="33"/>
      <c r="H3" s="33" t="s">
        <v>22</v>
      </c>
      <c r="I3" s="33"/>
      <c r="J3" s="33"/>
      <c r="K3" s="33"/>
      <c r="L3" s="33"/>
      <c r="M3" s="33"/>
      <c r="N3" s="33"/>
      <c r="O3" s="33"/>
      <c r="P3" s="156"/>
      <c r="Q3" s="33"/>
    </row>
    <row r="4" spans="1:27" ht="21.75" customHeight="1">
      <c r="A4" s="266"/>
      <c r="B4" s="33" t="s">
        <v>1774</v>
      </c>
      <c r="C4" s="33"/>
      <c r="D4" s="33"/>
      <c r="E4" s="33"/>
      <c r="F4" s="33"/>
      <c r="G4" s="33"/>
      <c r="H4" s="33" t="s">
        <v>24</v>
      </c>
      <c r="I4" s="33"/>
      <c r="J4" s="33"/>
      <c r="K4" s="33"/>
      <c r="L4" s="33"/>
      <c r="M4" s="33"/>
      <c r="N4" s="33"/>
      <c r="O4" s="33"/>
      <c r="P4" s="156"/>
      <c r="Q4" s="33"/>
    </row>
    <row r="5" spans="1:27" ht="13.2">
      <c r="A5" s="266"/>
      <c r="B5" s="33" t="s">
        <v>1774</v>
      </c>
      <c r="C5" s="33"/>
      <c r="D5" s="33"/>
      <c r="E5" s="33"/>
      <c r="F5" s="33"/>
      <c r="G5" s="33"/>
      <c r="H5" s="33" t="s">
        <v>25</v>
      </c>
      <c r="I5" s="33"/>
      <c r="J5" s="33"/>
      <c r="K5" s="33"/>
      <c r="L5" s="33"/>
      <c r="M5" s="33"/>
      <c r="N5" s="33"/>
      <c r="O5" s="33"/>
      <c r="P5" s="156"/>
      <c r="Q5" s="33"/>
    </row>
    <row r="6" spans="1:27" ht="13.2">
      <c r="A6" s="266"/>
      <c r="B6" s="33" t="s">
        <v>1774</v>
      </c>
      <c r="C6" s="33"/>
      <c r="D6" s="33"/>
      <c r="E6" s="33"/>
      <c r="F6" s="33"/>
      <c r="G6" s="33"/>
      <c r="H6" s="33" t="s">
        <v>26</v>
      </c>
      <c r="I6" s="33"/>
      <c r="J6" s="33"/>
      <c r="K6" s="33"/>
      <c r="L6" s="33"/>
      <c r="M6" s="33"/>
      <c r="N6" s="33"/>
      <c r="O6" s="33"/>
      <c r="P6" s="156"/>
      <c r="Q6" s="33"/>
    </row>
    <row r="7" spans="1:27" ht="13.2">
      <c r="A7" s="266"/>
      <c r="B7" s="33" t="s">
        <v>78</v>
      </c>
      <c r="C7" s="33"/>
      <c r="D7" s="33"/>
      <c r="E7" s="33"/>
      <c r="F7" s="33"/>
      <c r="G7" s="33"/>
      <c r="H7" s="33" t="s">
        <v>27</v>
      </c>
      <c r="I7" s="33"/>
      <c r="J7" s="33"/>
      <c r="K7" s="33"/>
      <c r="L7" s="33"/>
      <c r="M7" s="33"/>
      <c r="N7" s="33"/>
      <c r="O7" s="33"/>
      <c r="P7" s="156"/>
      <c r="Q7" s="33"/>
    </row>
    <row r="8" spans="1:27" ht="13.2">
      <c r="A8" s="266"/>
      <c r="B8" s="33" t="s">
        <v>78</v>
      </c>
      <c r="C8" s="33"/>
      <c r="D8" s="33"/>
      <c r="E8" s="33"/>
      <c r="F8" s="33"/>
      <c r="G8" s="33"/>
      <c r="H8" s="33" t="s">
        <v>28</v>
      </c>
      <c r="I8" s="33"/>
      <c r="J8" s="33"/>
      <c r="K8" s="33"/>
      <c r="L8" s="33"/>
      <c r="M8" s="33"/>
      <c r="N8" s="33"/>
      <c r="O8" s="33"/>
      <c r="P8" s="156"/>
      <c r="Q8" s="33"/>
    </row>
    <row r="9" spans="1:27" ht="13.8">
      <c r="A9" s="266"/>
      <c r="B9" s="33" t="s">
        <v>78</v>
      </c>
      <c r="C9" s="33"/>
      <c r="D9" s="157"/>
      <c r="E9" s="157"/>
      <c r="F9" s="33"/>
      <c r="G9" s="33"/>
      <c r="H9" s="33" t="s">
        <v>29</v>
      </c>
      <c r="I9" s="33"/>
      <c r="J9" s="33"/>
      <c r="K9" s="33"/>
      <c r="L9" s="33"/>
      <c r="M9" s="33"/>
      <c r="N9" s="33"/>
      <c r="O9" s="33"/>
      <c r="P9" s="156"/>
      <c r="Q9" s="33"/>
    </row>
    <row r="10" spans="1:27" ht="13.2">
      <c r="A10" s="266"/>
      <c r="B10" s="33" t="s">
        <v>78</v>
      </c>
      <c r="C10" s="33"/>
      <c r="D10" s="33"/>
      <c r="F10" s="33"/>
      <c r="G10" s="119"/>
      <c r="H10" s="33" t="s">
        <v>30</v>
      </c>
      <c r="I10" s="33"/>
      <c r="J10" s="33"/>
      <c r="K10" s="33"/>
      <c r="L10" s="33"/>
      <c r="M10" s="33"/>
      <c r="N10" s="33"/>
      <c r="O10" s="33"/>
      <c r="P10" s="156"/>
      <c r="Q10" s="33"/>
    </row>
    <row r="11" spans="1:27" ht="13.2">
      <c r="A11" s="266"/>
      <c r="B11" s="33" t="s">
        <v>78</v>
      </c>
      <c r="C11" s="33"/>
      <c r="D11" s="33"/>
      <c r="E11" s="33"/>
      <c r="F11" s="33"/>
      <c r="G11" s="33"/>
      <c r="H11" s="158" t="s">
        <v>34</v>
      </c>
      <c r="I11" s="33"/>
      <c r="J11" s="33"/>
      <c r="K11" s="33"/>
      <c r="L11" s="33"/>
      <c r="M11" s="33"/>
      <c r="N11" s="33"/>
      <c r="O11" s="33"/>
      <c r="P11" s="156"/>
      <c r="Q11" s="33"/>
    </row>
    <row r="12" spans="1:27" ht="13.2">
      <c r="A12" s="266"/>
      <c r="B12" s="33" t="s">
        <v>78</v>
      </c>
      <c r="C12" s="33"/>
      <c r="D12" s="33"/>
      <c r="E12" s="33"/>
      <c r="F12" s="33"/>
      <c r="G12" s="33"/>
      <c r="H12" s="159" t="s">
        <v>35</v>
      </c>
      <c r="I12" s="33"/>
      <c r="J12" s="33"/>
      <c r="K12" s="33"/>
      <c r="L12" s="33"/>
      <c r="M12" s="33"/>
      <c r="N12" s="33"/>
      <c r="O12" s="33"/>
      <c r="P12" s="156"/>
      <c r="Q12" s="33"/>
    </row>
    <row r="13" spans="1:27" ht="13.2">
      <c r="A13" s="266"/>
      <c r="B13" s="33" t="s">
        <v>78</v>
      </c>
      <c r="C13" s="33" t="s">
        <v>41</v>
      </c>
      <c r="D13" s="33" t="s">
        <v>19</v>
      </c>
      <c r="E13" s="33" t="s">
        <v>1951</v>
      </c>
      <c r="F13" s="160" t="s">
        <v>1952</v>
      </c>
      <c r="G13" s="33" t="s">
        <v>1953</v>
      </c>
      <c r="H13" s="159" t="s">
        <v>36</v>
      </c>
      <c r="I13" s="33"/>
      <c r="J13" s="33"/>
      <c r="K13" s="33"/>
      <c r="L13" s="33"/>
      <c r="M13" s="33"/>
      <c r="N13" s="33"/>
      <c r="O13" s="33"/>
      <c r="P13" s="156"/>
      <c r="Q13" s="33"/>
    </row>
    <row r="14" spans="1:27" ht="22.5" customHeight="1">
      <c r="A14" s="266"/>
      <c r="B14" s="33" t="s">
        <v>78</v>
      </c>
      <c r="C14" s="33" t="s">
        <v>75</v>
      </c>
      <c r="D14" s="33" t="s">
        <v>19</v>
      </c>
      <c r="F14" s="33" t="s">
        <v>1954</v>
      </c>
      <c r="G14" s="160" t="s">
        <v>1955</v>
      </c>
      <c r="H14" s="159" t="s">
        <v>37</v>
      </c>
      <c r="I14" s="33"/>
      <c r="J14" s="33"/>
      <c r="K14" s="33"/>
      <c r="L14" s="33"/>
      <c r="M14" s="33"/>
      <c r="N14" s="33"/>
      <c r="O14" s="33"/>
      <c r="P14" s="156"/>
      <c r="Q14" s="33"/>
    </row>
    <row r="15" spans="1:27" ht="13.2">
      <c r="A15" s="267"/>
      <c r="B15" s="33" t="s">
        <v>78</v>
      </c>
      <c r="C15" s="33"/>
      <c r="D15" s="33"/>
      <c r="E15" s="33"/>
      <c r="F15" s="33"/>
      <c r="G15" s="33"/>
      <c r="H15" s="159" t="s">
        <v>38</v>
      </c>
      <c r="I15" s="33"/>
      <c r="J15" s="33"/>
      <c r="K15" s="33"/>
      <c r="L15" s="33"/>
      <c r="M15" s="33"/>
      <c r="N15" s="33"/>
      <c r="O15" s="33"/>
      <c r="P15" s="156"/>
      <c r="Q15" s="33"/>
    </row>
    <row r="16" spans="1:27" ht="13.2">
      <c r="A16" s="265">
        <v>45567</v>
      </c>
      <c r="B16" s="33" t="s">
        <v>640</v>
      </c>
      <c r="C16" s="33"/>
      <c r="D16" s="33"/>
      <c r="E16" s="33"/>
      <c r="F16" s="33"/>
      <c r="G16" s="33"/>
      <c r="H16" s="155" t="s">
        <v>17</v>
      </c>
      <c r="I16" s="33"/>
      <c r="J16" s="33"/>
      <c r="K16" s="33"/>
      <c r="L16" s="33"/>
      <c r="M16" s="33"/>
      <c r="N16" s="33"/>
      <c r="O16" s="33"/>
      <c r="P16" s="156"/>
      <c r="Q16" s="33"/>
    </row>
    <row r="17" spans="1:17" ht="13.2">
      <c r="A17" s="266"/>
      <c r="B17" s="33" t="s">
        <v>640</v>
      </c>
      <c r="C17" s="33"/>
      <c r="D17" s="33"/>
      <c r="E17" s="33"/>
      <c r="F17" s="33"/>
      <c r="G17" s="33"/>
      <c r="H17" s="33" t="s">
        <v>22</v>
      </c>
      <c r="I17" s="33"/>
      <c r="J17" s="33"/>
      <c r="K17" s="33"/>
      <c r="L17" s="33"/>
      <c r="M17" s="33"/>
      <c r="N17" s="33"/>
      <c r="O17" s="33"/>
      <c r="P17" s="156"/>
      <c r="Q17" s="33"/>
    </row>
    <row r="18" spans="1:17" ht="19.5" customHeight="1">
      <c r="A18" s="266"/>
      <c r="B18" s="33" t="s">
        <v>640</v>
      </c>
      <c r="C18" s="33"/>
      <c r="D18" s="33"/>
      <c r="E18" s="33"/>
      <c r="F18" s="33"/>
      <c r="G18" s="33"/>
      <c r="H18" s="33" t="s">
        <v>24</v>
      </c>
      <c r="I18" s="33"/>
      <c r="J18" s="33"/>
      <c r="K18" s="33"/>
      <c r="L18" s="33"/>
      <c r="M18" s="33"/>
      <c r="N18" s="33"/>
      <c r="O18" s="33"/>
      <c r="P18" s="156"/>
      <c r="Q18" s="33"/>
    </row>
    <row r="19" spans="1:17" ht="13.2">
      <c r="A19" s="266"/>
      <c r="B19" s="33" t="s">
        <v>640</v>
      </c>
      <c r="C19" s="33"/>
      <c r="D19" s="33"/>
      <c r="E19" s="33"/>
      <c r="F19" s="33"/>
      <c r="G19" s="33"/>
      <c r="H19" s="33" t="s">
        <v>25</v>
      </c>
      <c r="I19" s="33"/>
      <c r="J19" s="33"/>
      <c r="K19" s="33"/>
      <c r="L19" s="33"/>
      <c r="M19" s="33"/>
      <c r="N19" s="33"/>
      <c r="O19" s="33"/>
      <c r="P19" s="156"/>
      <c r="Q19" s="33"/>
    </row>
    <row r="20" spans="1:17" ht="13.2">
      <c r="A20" s="266"/>
      <c r="B20" s="33" t="s">
        <v>1774</v>
      </c>
      <c r="C20" s="33"/>
      <c r="D20" s="33"/>
      <c r="E20" s="33"/>
      <c r="F20" s="33"/>
      <c r="G20" s="33"/>
      <c r="H20" s="33" t="s">
        <v>26</v>
      </c>
      <c r="I20" s="33"/>
      <c r="J20" s="33"/>
      <c r="K20" s="33"/>
      <c r="L20" s="33"/>
      <c r="M20" s="33"/>
      <c r="N20" s="33"/>
      <c r="O20" s="33"/>
      <c r="P20" s="156"/>
      <c r="Q20" s="33"/>
    </row>
    <row r="21" spans="1:17" ht="13.2">
      <c r="A21" s="266"/>
      <c r="B21" s="33" t="s">
        <v>1774</v>
      </c>
      <c r="C21" s="33"/>
      <c r="D21" s="33"/>
      <c r="G21" s="33"/>
      <c r="H21" s="33" t="s">
        <v>27</v>
      </c>
      <c r="I21" s="33"/>
      <c r="J21" s="33"/>
      <c r="K21" s="33"/>
      <c r="L21" s="33"/>
      <c r="M21" s="33"/>
      <c r="N21" s="33"/>
      <c r="O21" s="33"/>
      <c r="P21" s="156"/>
      <c r="Q21" s="33"/>
    </row>
    <row r="22" spans="1:17" ht="13.2">
      <c r="A22" s="266"/>
      <c r="B22" s="33" t="s">
        <v>1774</v>
      </c>
      <c r="C22" s="33" t="s">
        <v>399</v>
      </c>
      <c r="D22" s="33" t="s">
        <v>19</v>
      </c>
      <c r="E22" s="33"/>
      <c r="F22" s="33" t="s">
        <v>1956</v>
      </c>
      <c r="G22" s="33" t="s">
        <v>1957</v>
      </c>
      <c r="H22" s="33" t="s">
        <v>28</v>
      </c>
      <c r="I22" s="33"/>
      <c r="J22" s="33"/>
      <c r="K22" s="33"/>
      <c r="L22" s="33"/>
      <c r="M22" s="33"/>
      <c r="N22" s="33"/>
      <c r="O22" s="33"/>
      <c r="P22" s="156"/>
      <c r="Q22" s="33"/>
    </row>
    <row r="23" spans="1:17" ht="13.2">
      <c r="A23" s="266"/>
      <c r="B23" s="33" t="s">
        <v>1774</v>
      </c>
      <c r="C23" s="33"/>
      <c r="D23" s="33"/>
      <c r="E23" s="33"/>
      <c r="F23" s="33"/>
      <c r="G23" s="33"/>
      <c r="H23" s="33" t="s">
        <v>29</v>
      </c>
      <c r="I23" s="33"/>
      <c r="J23" s="33"/>
      <c r="K23" s="33"/>
      <c r="L23" s="33"/>
      <c r="M23" s="33"/>
      <c r="N23" s="33"/>
      <c r="O23" s="33"/>
      <c r="P23" s="156"/>
      <c r="Q23" s="33"/>
    </row>
    <row r="24" spans="1:17" ht="13.2">
      <c r="A24" s="266"/>
      <c r="B24" s="33" t="s">
        <v>1774</v>
      </c>
      <c r="C24" s="33"/>
      <c r="D24" s="33"/>
      <c r="E24" s="33"/>
      <c r="F24" s="33"/>
      <c r="G24" s="33"/>
      <c r="H24" s="33" t="s">
        <v>30</v>
      </c>
      <c r="I24" s="33"/>
      <c r="J24" s="33"/>
      <c r="K24" s="33"/>
      <c r="L24" s="33"/>
      <c r="M24" s="33"/>
      <c r="N24" s="33"/>
      <c r="O24" s="33"/>
      <c r="P24" s="156"/>
      <c r="Q24" s="33"/>
    </row>
    <row r="25" spans="1:17" ht="13.2">
      <c r="A25" s="266"/>
      <c r="B25" s="33" t="s">
        <v>78</v>
      </c>
      <c r="C25" s="33"/>
      <c r="D25" s="33"/>
      <c r="E25" s="33"/>
      <c r="F25" s="33"/>
      <c r="G25" s="33"/>
      <c r="H25" s="158" t="s">
        <v>34</v>
      </c>
      <c r="I25" s="33"/>
      <c r="J25" s="33"/>
      <c r="K25" s="33"/>
      <c r="L25" s="33"/>
      <c r="M25" s="33"/>
      <c r="N25" s="33"/>
      <c r="O25" s="33"/>
      <c r="P25" s="156"/>
      <c r="Q25" s="33"/>
    </row>
    <row r="26" spans="1:17" ht="18" customHeight="1">
      <c r="A26" s="266"/>
      <c r="B26" s="33" t="s">
        <v>78</v>
      </c>
      <c r="C26" s="33" t="s">
        <v>224</v>
      </c>
      <c r="D26" s="33" t="s">
        <v>19</v>
      </c>
      <c r="E26" s="33"/>
      <c r="F26" s="33" t="s">
        <v>1958</v>
      </c>
      <c r="G26" s="33" t="s">
        <v>1959</v>
      </c>
      <c r="H26" s="159" t="s">
        <v>35</v>
      </c>
      <c r="I26" s="33"/>
      <c r="J26" s="33"/>
      <c r="K26" s="33"/>
      <c r="L26" s="33"/>
      <c r="M26" s="33"/>
      <c r="N26" s="33"/>
      <c r="O26" s="33"/>
      <c r="P26" s="156"/>
      <c r="Q26" s="33"/>
    </row>
    <row r="27" spans="1:17" ht="19.5" customHeight="1">
      <c r="A27" s="266"/>
      <c r="B27" s="33" t="s">
        <v>78</v>
      </c>
      <c r="C27" s="33" t="s">
        <v>102</v>
      </c>
      <c r="D27" s="33" t="s">
        <v>19</v>
      </c>
      <c r="E27" s="33"/>
      <c r="F27" s="33" t="s">
        <v>1960</v>
      </c>
      <c r="G27" s="129" t="s">
        <v>1961</v>
      </c>
      <c r="H27" s="159" t="s">
        <v>36</v>
      </c>
      <c r="I27" s="33"/>
      <c r="J27" s="33"/>
      <c r="K27" s="33"/>
      <c r="L27" s="33"/>
      <c r="M27" s="33"/>
      <c r="N27" s="33"/>
      <c r="O27" s="33"/>
      <c r="P27" s="156"/>
      <c r="Q27" s="33"/>
    </row>
    <row r="28" spans="1:17" ht="13.2">
      <c r="A28" s="266"/>
      <c r="B28" s="33" t="s">
        <v>78</v>
      </c>
      <c r="C28" s="33"/>
      <c r="D28" s="33"/>
      <c r="E28" s="33"/>
      <c r="F28" s="33"/>
      <c r="H28" s="159" t="s">
        <v>37</v>
      </c>
      <c r="I28" s="33"/>
      <c r="J28" s="33"/>
      <c r="K28" s="33"/>
      <c r="L28" s="33"/>
      <c r="M28" s="33"/>
      <c r="N28" s="33"/>
      <c r="O28" s="33"/>
      <c r="P28" s="156"/>
      <c r="Q28" s="33"/>
    </row>
    <row r="29" spans="1:17" ht="13.2">
      <c r="A29" s="267"/>
      <c r="B29" s="33" t="s">
        <v>78</v>
      </c>
      <c r="C29" s="76"/>
      <c r="D29" s="76"/>
      <c r="E29" s="33"/>
      <c r="F29" s="33"/>
      <c r="G29" s="33"/>
      <c r="H29" s="161" t="s">
        <v>38</v>
      </c>
      <c r="I29" s="33"/>
      <c r="J29" s="33"/>
      <c r="K29" s="33"/>
      <c r="L29" s="33"/>
      <c r="M29" s="33"/>
      <c r="N29" s="33"/>
      <c r="O29" s="33"/>
      <c r="P29" s="156"/>
      <c r="Q29" s="33"/>
    </row>
    <row r="30" spans="1:17" ht="13.2">
      <c r="A30" s="265">
        <v>45568</v>
      </c>
      <c r="B30" s="33" t="s">
        <v>1774</v>
      </c>
      <c r="C30" s="76"/>
      <c r="D30" s="76"/>
      <c r="E30" s="33"/>
      <c r="F30" s="33"/>
      <c r="G30" s="33"/>
      <c r="H30" s="155" t="s">
        <v>17</v>
      </c>
      <c r="I30" s="33"/>
      <c r="J30" s="33"/>
      <c r="K30" s="33"/>
      <c r="L30" s="33"/>
      <c r="M30" s="33"/>
      <c r="O30" s="33"/>
      <c r="P30" s="156"/>
      <c r="Q30" s="33"/>
    </row>
    <row r="31" spans="1:17" ht="13.2">
      <c r="A31" s="266"/>
      <c r="B31" s="33" t="s">
        <v>1774</v>
      </c>
      <c r="C31" s="76"/>
      <c r="D31" s="76"/>
      <c r="E31" s="33"/>
      <c r="F31" s="33"/>
      <c r="G31" s="33"/>
      <c r="H31" s="33" t="s">
        <v>22</v>
      </c>
      <c r="I31" s="33"/>
      <c r="J31" s="33"/>
      <c r="K31" s="33"/>
      <c r="L31" s="33"/>
      <c r="M31" s="33"/>
      <c r="N31" s="33"/>
      <c r="O31" s="33"/>
      <c r="P31" s="156"/>
      <c r="Q31" s="33"/>
    </row>
    <row r="32" spans="1:17" ht="13.2">
      <c r="A32" s="266"/>
      <c r="B32" s="33" t="s">
        <v>1774</v>
      </c>
      <c r="C32" s="76"/>
      <c r="D32" s="76"/>
      <c r="F32" s="33"/>
      <c r="G32" s="162"/>
      <c r="H32" s="33" t="s">
        <v>24</v>
      </c>
      <c r="I32" s="33"/>
      <c r="J32" s="33"/>
      <c r="K32" s="33"/>
      <c r="L32" s="33"/>
      <c r="M32" s="33"/>
      <c r="N32" s="33"/>
      <c r="O32" s="33"/>
      <c r="P32" s="156"/>
      <c r="Q32" s="33"/>
    </row>
    <row r="33" spans="1:17" ht="13.2">
      <c r="A33" s="266"/>
      <c r="B33" s="33" t="s">
        <v>1119</v>
      </c>
      <c r="C33" s="76"/>
      <c r="D33" s="76"/>
      <c r="E33" s="33"/>
      <c r="F33" s="33"/>
      <c r="G33" s="33"/>
      <c r="H33" s="33" t="s">
        <v>25</v>
      </c>
      <c r="I33" s="33"/>
      <c r="J33" s="33"/>
      <c r="K33" s="33"/>
      <c r="L33" s="33"/>
      <c r="M33" s="33"/>
      <c r="N33" s="33"/>
      <c r="O33" s="33"/>
      <c r="P33" s="156"/>
      <c r="Q33" s="33"/>
    </row>
    <row r="34" spans="1:17" ht="13.2">
      <c r="A34" s="266"/>
      <c r="B34" s="33" t="s">
        <v>1119</v>
      </c>
      <c r="C34" s="76"/>
      <c r="D34" s="76"/>
      <c r="E34" s="33"/>
      <c r="F34" s="33"/>
      <c r="G34" s="33"/>
      <c r="H34" s="33" t="s">
        <v>26</v>
      </c>
      <c r="I34" s="33"/>
      <c r="J34" s="33"/>
      <c r="K34" s="33"/>
      <c r="L34" s="33"/>
      <c r="M34" s="33"/>
      <c r="N34" s="33"/>
      <c r="O34" s="33"/>
      <c r="P34" s="156"/>
      <c r="Q34" s="33"/>
    </row>
    <row r="35" spans="1:17" ht="13.2">
      <c r="A35" s="266"/>
      <c r="B35" s="33" t="s">
        <v>1119</v>
      </c>
      <c r="C35" s="76"/>
      <c r="D35" s="76"/>
      <c r="E35" s="33"/>
      <c r="F35" s="33"/>
      <c r="G35" s="33"/>
      <c r="H35" s="33" t="s">
        <v>27</v>
      </c>
      <c r="I35" s="33"/>
      <c r="J35" s="33"/>
      <c r="K35" s="33"/>
      <c r="L35" s="33"/>
      <c r="M35" s="33"/>
      <c r="N35" s="33"/>
      <c r="O35" s="33"/>
      <c r="P35" s="156"/>
      <c r="Q35" s="33"/>
    </row>
    <row r="36" spans="1:17" ht="13.2">
      <c r="A36" s="266"/>
      <c r="B36" s="33" t="s">
        <v>1119</v>
      </c>
      <c r="C36" s="76"/>
      <c r="D36" s="76"/>
      <c r="E36" s="33"/>
      <c r="F36" s="33"/>
      <c r="G36" s="33"/>
      <c r="H36" s="33" t="s">
        <v>28</v>
      </c>
      <c r="I36" s="33"/>
      <c r="J36" s="33"/>
      <c r="K36" s="33"/>
      <c r="L36" s="33"/>
      <c r="M36" s="33"/>
      <c r="N36" s="33"/>
      <c r="O36" s="33"/>
      <c r="P36" s="156"/>
      <c r="Q36" s="33"/>
    </row>
    <row r="37" spans="1:17" ht="13.2">
      <c r="A37" s="266"/>
      <c r="B37" s="33" t="s">
        <v>522</v>
      </c>
      <c r="C37" s="76"/>
      <c r="D37" s="76"/>
      <c r="E37" s="33"/>
      <c r="F37" s="33"/>
      <c r="G37" s="33"/>
      <c r="H37" s="33" t="s">
        <v>29</v>
      </c>
      <c r="I37" s="33"/>
      <c r="J37" s="33"/>
      <c r="K37" s="33"/>
      <c r="L37" s="33"/>
      <c r="M37" s="33"/>
      <c r="N37" s="33"/>
      <c r="O37" s="33"/>
      <c r="P37" s="156"/>
      <c r="Q37" s="33"/>
    </row>
    <row r="38" spans="1:17" ht="13.2">
      <c r="A38" s="266"/>
      <c r="B38" s="33" t="s">
        <v>522</v>
      </c>
      <c r="C38" s="76"/>
      <c r="D38" s="76"/>
      <c r="E38" s="33"/>
      <c r="F38" s="33"/>
      <c r="G38" s="33"/>
      <c r="H38" s="33" t="s">
        <v>30</v>
      </c>
      <c r="I38" s="33"/>
      <c r="J38" s="33"/>
      <c r="K38" s="33"/>
      <c r="L38" s="33"/>
      <c r="M38" s="33"/>
      <c r="N38" s="33"/>
      <c r="O38" s="33"/>
      <c r="P38" s="156"/>
      <c r="Q38" s="33"/>
    </row>
    <row r="39" spans="1:17" ht="13.2">
      <c r="A39" s="266"/>
      <c r="B39" s="33" t="s">
        <v>78</v>
      </c>
      <c r="C39" s="76" t="s">
        <v>308</v>
      </c>
      <c r="D39" s="76" t="s">
        <v>19</v>
      </c>
      <c r="E39" s="33"/>
      <c r="F39" s="33"/>
      <c r="G39" s="33" t="s">
        <v>1962</v>
      </c>
      <c r="H39" s="158" t="s">
        <v>34</v>
      </c>
      <c r="I39" s="33"/>
      <c r="J39" s="33"/>
      <c r="K39" s="33"/>
      <c r="L39" s="33"/>
      <c r="M39" s="33"/>
      <c r="N39" s="33"/>
      <c r="O39" s="33"/>
      <c r="P39" s="84"/>
      <c r="Q39" s="33"/>
    </row>
    <row r="40" spans="1:17" ht="13.2">
      <c r="A40" s="266"/>
      <c r="B40" s="33" t="s">
        <v>78</v>
      </c>
      <c r="C40" s="76" t="s">
        <v>41</v>
      </c>
      <c r="D40" s="76" t="s">
        <v>19</v>
      </c>
      <c r="E40" s="33"/>
      <c r="F40" s="33"/>
      <c r="G40" s="33" t="s">
        <v>1963</v>
      </c>
      <c r="H40" s="159" t="s">
        <v>35</v>
      </c>
      <c r="I40" s="33"/>
      <c r="J40" s="33"/>
      <c r="K40" s="33"/>
      <c r="L40" s="33"/>
      <c r="M40" s="33"/>
      <c r="N40" s="33"/>
      <c r="O40" s="33"/>
      <c r="P40" s="156"/>
      <c r="Q40" s="33"/>
    </row>
    <row r="41" spans="1:17" ht="18" customHeight="1">
      <c r="A41" s="266"/>
      <c r="B41" s="33" t="s">
        <v>78</v>
      </c>
      <c r="C41" s="76" t="s">
        <v>41</v>
      </c>
      <c r="D41" s="76" t="s">
        <v>19</v>
      </c>
      <c r="E41" s="33"/>
      <c r="F41" s="33"/>
      <c r="G41" s="33" t="s">
        <v>1964</v>
      </c>
      <c r="H41" s="159" t="s">
        <v>36</v>
      </c>
      <c r="I41" s="33"/>
      <c r="J41" s="33"/>
      <c r="K41" s="33"/>
      <c r="L41" s="33"/>
      <c r="M41" s="33"/>
      <c r="N41" s="33"/>
      <c r="O41" s="33"/>
      <c r="P41" s="156"/>
      <c r="Q41" s="33"/>
    </row>
    <row r="42" spans="1:17" ht="13.2">
      <c r="A42" s="266"/>
      <c r="B42" s="33" t="s">
        <v>78</v>
      </c>
      <c r="C42" s="76"/>
      <c r="D42" s="76"/>
      <c r="E42" s="33"/>
      <c r="F42" s="33"/>
      <c r="G42" s="33"/>
      <c r="H42" s="159" t="s">
        <v>37</v>
      </c>
      <c r="I42" s="33"/>
      <c r="J42" s="33"/>
      <c r="K42" s="33"/>
      <c r="L42" s="33"/>
      <c r="M42" s="33"/>
      <c r="N42" s="33"/>
      <c r="O42" s="33"/>
      <c r="P42" s="156"/>
      <c r="Q42" s="33"/>
    </row>
    <row r="43" spans="1:17" ht="13.2">
      <c r="A43" s="267"/>
      <c r="B43" s="33" t="s">
        <v>78</v>
      </c>
      <c r="C43" s="76"/>
      <c r="D43" s="76"/>
      <c r="E43" s="33"/>
      <c r="F43" s="33"/>
      <c r="G43" s="33"/>
      <c r="H43" s="159" t="s">
        <v>38</v>
      </c>
      <c r="I43" s="33"/>
      <c r="J43" s="33"/>
      <c r="K43" s="33"/>
      <c r="L43" s="33"/>
      <c r="M43" s="33"/>
      <c r="N43" s="33"/>
      <c r="O43" s="33"/>
      <c r="P43" s="156"/>
      <c r="Q43" s="33"/>
    </row>
    <row r="44" spans="1:17" ht="13.2">
      <c r="A44" s="265">
        <v>45569</v>
      </c>
      <c r="B44" s="33" t="s">
        <v>640</v>
      </c>
      <c r="C44" s="76"/>
      <c r="D44" s="76"/>
      <c r="E44" s="33"/>
      <c r="F44" s="33"/>
      <c r="G44" s="33"/>
      <c r="H44" s="155" t="s">
        <v>17</v>
      </c>
      <c r="I44" s="33"/>
      <c r="J44" s="33"/>
      <c r="K44" s="33"/>
      <c r="L44" s="33"/>
      <c r="M44" s="33"/>
      <c r="N44" s="33"/>
      <c r="O44" s="33"/>
      <c r="P44" s="156"/>
      <c r="Q44" s="33"/>
    </row>
    <row r="45" spans="1:17" ht="13.8">
      <c r="A45" s="266"/>
      <c r="B45" s="33" t="s">
        <v>640</v>
      </c>
      <c r="C45" s="76"/>
      <c r="D45" s="76"/>
      <c r="E45" s="157"/>
      <c r="F45" s="157"/>
      <c r="G45" s="163"/>
      <c r="H45" s="33" t="s">
        <v>22</v>
      </c>
      <c r="I45" s="33"/>
      <c r="J45" s="33"/>
      <c r="K45" s="33"/>
      <c r="L45" s="33"/>
      <c r="M45" s="33"/>
      <c r="N45" s="33"/>
      <c r="O45" s="33"/>
      <c r="P45" s="156"/>
      <c r="Q45" s="33"/>
    </row>
    <row r="46" spans="1:17" ht="17.25" customHeight="1">
      <c r="A46" s="266"/>
      <c r="B46" s="33" t="s">
        <v>640</v>
      </c>
      <c r="C46" s="76"/>
      <c r="D46" s="76"/>
      <c r="E46" s="33"/>
      <c r="F46" s="33"/>
      <c r="G46" s="33"/>
      <c r="H46" s="33" t="s">
        <v>24</v>
      </c>
      <c r="I46" s="33"/>
      <c r="J46" s="33"/>
      <c r="K46" s="33"/>
      <c r="L46" s="33"/>
      <c r="M46" s="33"/>
      <c r="N46" s="33"/>
      <c r="O46" s="33"/>
      <c r="P46" s="156"/>
      <c r="Q46" s="33"/>
    </row>
    <row r="47" spans="1:17" ht="13.2">
      <c r="A47" s="266"/>
      <c r="B47" s="33" t="s">
        <v>640</v>
      </c>
      <c r="C47" s="76"/>
      <c r="D47" s="76"/>
      <c r="E47" s="33"/>
      <c r="F47" s="33"/>
      <c r="G47" s="33"/>
      <c r="H47" s="33" t="s">
        <v>25</v>
      </c>
      <c r="I47" s="33"/>
      <c r="J47" s="33"/>
      <c r="K47" s="33"/>
      <c r="L47" s="33"/>
      <c r="M47" s="33"/>
      <c r="N47" s="33"/>
      <c r="O47" s="33"/>
      <c r="P47" s="84"/>
      <c r="Q47" s="33"/>
    </row>
    <row r="48" spans="1:17" ht="13.2">
      <c r="A48" s="266"/>
      <c r="B48" s="33" t="s">
        <v>78</v>
      </c>
      <c r="C48" s="76"/>
      <c r="D48" s="76"/>
      <c r="E48" s="33"/>
      <c r="F48" s="33"/>
      <c r="G48" s="33"/>
      <c r="H48" s="33" t="s">
        <v>26</v>
      </c>
      <c r="I48" s="33"/>
      <c r="J48" s="33"/>
      <c r="K48" s="33"/>
      <c r="L48" s="33"/>
      <c r="M48" s="33"/>
      <c r="N48" s="33"/>
      <c r="O48" s="33"/>
      <c r="P48" s="156"/>
      <c r="Q48" s="33"/>
    </row>
    <row r="49" spans="1:17" ht="16.5" customHeight="1">
      <c r="A49" s="266"/>
      <c r="B49" s="33" t="s">
        <v>78</v>
      </c>
      <c r="C49" s="76"/>
      <c r="D49" s="76"/>
      <c r="E49" s="135"/>
      <c r="F49" s="129"/>
      <c r="G49" s="33"/>
      <c r="H49" s="33" t="s">
        <v>27</v>
      </c>
      <c r="I49" s="33"/>
      <c r="J49" s="33"/>
      <c r="K49" s="33"/>
      <c r="L49" s="33"/>
      <c r="M49" s="33"/>
      <c r="N49" s="33"/>
      <c r="O49" s="33"/>
      <c r="P49" s="156"/>
      <c r="Q49" s="33"/>
    </row>
    <row r="50" spans="1:17" ht="18" customHeight="1">
      <c r="A50" s="266"/>
      <c r="B50" s="33" t="s">
        <v>78</v>
      </c>
      <c r="C50" s="76"/>
      <c r="D50" s="76"/>
      <c r="E50" s="33"/>
      <c r="F50" s="33"/>
      <c r="G50" s="33"/>
      <c r="H50" s="33" t="s">
        <v>28</v>
      </c>
      <c r="I50" s="33"/>
      <c r="J50" s="33"/>
      <c r="K50" s="33"/>
      <c r="L50" s="33"/>
      <c r="M50" s="33"/>
      <c r="N50" s="33"/>
      <c r="O50" s="33"/>
      <c r="P50" s="156"/>
      <c r="Q50" s="33"/>
    </row>
    <row r="51" spans="1:17" ht="13.2">
      <c r="A51" s="266"/>
      <c r="B51" s="33" t="s">
        <v>1119</v>
      </c>
      <c r="C51" s="76"/>
      <c r="D51" s="76"/>
      <c r="E51" s="33"/>
      <c r="F51" s="33"/>
      <c r="G51" s="33"/>
      <c r="H51" s="33" t="s">
        <v>29</v>
      </c>
      <c r="I51" s="33"/>
      <c r="J51" s="33"/>
      <c r="K51" s="33"/>
      <c r="L51" s="33"/>
      <c r="M51" s="33"/>
      <c r="N51" s="33"/>
      <c r="O51" s="33"/>
      <c r="P51" s="156"/>
      <c r="Q51" s="33"/>
    </row>
    <row r="52" spans="1:17" ht="13.2">
      <c r="A52" s="266"/>
      <c r="B52" s="33" t="s">
        <v>1119</v>
      </c>
      <c r="C52" s="76"/>
      <c r="D52" s="76"/>
      <c r="E52" s="33"/>
      <c r="F52" s="33"/>
      <c r="G52" s="33"/>
      <c r="H52" s="33" t="s">
        <v>30</v>
      </c>
      <c r="I52" s="33"/>
      <c r="J52" s="33"/>
      <c r="K52" s="33"/>
      <c r="L52" s="33"/>
      <c r="M52" s="33"/>
      <c r="N52" s="33"/>
      <c r="O52" s="33"/>
      <c r="P52" s="156"/>
      <c r="Q52" s="33"/>
    </row>
    <row r="53" spans="1:17" ht="13.2">
      <c r="A53" s="266"/>
      <c r="B53" s="33" t="s">
        <v>78</v>
      </c>
      <c r="C53" s="76"/>
      <c r="D53" s="76"/>
      <c r="E53" s="33"/>
      <c r="F53" s="33"/>
      <c r="G53" s="33"/>
      <c r="H53" s="158" t="s">
        <v>34</v>
      </c>
      <c r="I53" s="33"/>
      <c r="J53" s="33"/>
      <c r="K53" s="33"/>
      <c r="L53" s="33"/>
      <c r="M53" s="33"/>
      <c r="N53" s="33"/>
      <c r="O53" s="33"/>
      <c r="P53" s="156"/>
      <c r="Q53" s="33"/>
    </row>
    <row r="54" spans="1:17" ht="13.2">
      <c r="A54" s="266"/>
      <c r="B54" s="33" t="s">
        <v>78</v>
      </c>
      <c r="C54" s="76"/>
      <c r="D54" s="76"/>
      <c r="E54" s="33"/>
      <c r="F54" s="33"/>
      <c r="G54" s="33"/>
      <c r="H54" s="159" t="s">
        <v>35</v>
      </c>
      <c r="I54" s="33"/>
      <c r="J54" s="33"/>
      <c r="K54" s="33"/>
      <c r="L54" s="33"/>
      <c r="M54" s="33"/>
      <c r="N54" s="33"/>
      <c r="O54" s="33"/>
      <c r="P54" s="84"/>
      <c r="Q54" s="33"/>
    </row>
    <row r="55" spans="1:17" ht="18" customHeight="1">
      <c r="A55" s="266"/>
      <c r="B55" s="33" t="s">
        <v>78</v>
      </c>
      <c r="C55" s="76"/>
      <c r="D55" s="76"/>
      <c r="E55" s="33"/>
      <c r="F55" s="33"/>
      <c r="G55" s="33"/>
      <c r="H55" s="159" t="s">
        <v>36</v>
      </c>
      <c r="I55" s="33"/>
      <c r="J55" s="33"/>
      <c r="K55" s="33"/>
      <c r="L55" s="33"/>
      <c r="M55" s="33"/>
      <c r="N55" s="33"/>
      <c r="O55" s="33"/>
      <c r="P55" s="156"/>
      <c r="Q55" s="33"/>
    </row>
    <row r="56" spans="1:17" ht="13.2">
      <c r="A56" s="266"/>
      <c r="B56" s="33" t="s">
        <v>78</v>
      </c>
      <c r="C56" s="76" t="s">
        <v>44</v>
      </c>
      <c r="D56" s="76" t="s">
        <v>19</v>
      </c>
      <c r="E56" s="33"/>
      <c r="F56" s="33" t="s">
        <v>1965</v>
      </c>
      <c r="G56" s="33" t="s">
        <v>1966</v>
      </c>
      <c r="H56" s="159" t="s">
        <v>37</v>
      </c>
      <c r="I56" s="33"/>
      <c r="J56" s="33"/>
      <c r="K56" s="33"/>
      <c r="L56" s="33"/>
      <c r="M56" s="33"/>
      <c r="N56" s="33"/>
      <c r="O56" s="33"/>
      <c r="P56" s="156"/>
      <c r="Q56" s="33"/>
    </row>
    <row r="57" spans="1:17" ht="13.2">
      <c r="A57" s="267"/>
      <c r="B57" s="33" t="s">
        <v>78</v>
      </c>
      <c r="C57" s="76"/>
      <c r="D57" s="76"/>
      <c r="E57" s="33"/>
      <c r="F57" s="33"/>
      <c r="G57" s="33"/>
      <c r="H57" s="159" t="s">
        <v>38</v>
      </c>
      <c r="I57" s="33"/>
      <c r="J57" s="33"/>
      <c r="K57" s="33"/>
      <c r="L57" s="33"/>
      <c r="M57" s="33"/>
      <c r="N57" s="33"/>
      <c r="O57" s="33"/>
      <c r="P57" s="156"/>
      <c r="Q57" s="33"/>
    </row>
    <row r="58" spans="1:17" ht="13.2">
      <c r="A58" s="265">
        <v>45570</v>
      </c>
      <c r="B58" s="33" t="s">
        <v>1774</v>
      </c>
      <c r="C58" s="76"/>
      <c r="D58" s="76"/>
      <c r="E58" s="33"/>
      <c r="F58" s="33"/>
      <c r="G58" s="33"/>
      <c r="H58" s="164" t="s">
        <v>17</v>
      </c>
      <c r="I58" s="33"/>
      <c r="J58" s="33"/>
      <c r="K58" s="33"/>
      <c r="L58" s="33"/>
      <c r="M58" s="33"/>
      <c r="N58" s="33"/>
      <c r="O58" s="33"/>
      <c r="P58" s="33"/>
      <c r="Q58" s="33"/>
    </row>
    <row r="59" spans="1:17" ht="13.2">
      <c r="A59" s="266"/>
      <c r="B59" s="33" t="s">
        <v>1774</v>
      </c>
      <c r="C59" s="76"/>
      <c r="D59" s="76"/>
      <c r="E59" s="33"/>
      <c r="F59" s="33"/>
      <c r="G59" s="33"/>
      <c r="H59" s="156" t="s">
        <v>22</v>
      </c>
      <c r="I59" s="33"/>
      <c r="J59" s="33"/>
      <c r="K59" s="33"/>
      <c r="L59" s="33"/>
      <c r="M59" s="33"/>
      <c r="N59" s="33"/>
      <c r="O59" s="33"/>
      <c r="P59" s="33"/>
      <c r="Q59" s="33"/>
    </row>
    <row r="60" spans="1:17" ht="13.8">
      <c r="A60" s="266"/>
      <c r="B60" s="33" t="s">
        <v>1774</v>
      </c>
      <c r="C60" s="76"/>
      <c r="D60" s="76"/>
      <c r="E60" s="135"/>
      <c r="F60" s="129"/>
      <c r="G60" s="33"/>
      <c r="H60" s="156" t="s">
        <v>24</v>
      </c>
      <c r="I60" s="33"/>
      <c r="J60" s="33"/>
      <c r="K60" s="33"/>
      <c r="L60" s="33"/>
      <c r="M60" s="33"/>
      <c r="N60" s="33"/>
      <c r="O60" s="33"/>
      <c r="P60" s="33"/>
      <c r="Q60" s="33"/>
    </row>
    <row r="61" spans="1:17" ht="19.5" customHeight="1">
      <c r="A61" s="266"/>
      <c r="B61" s="33" t="s">
        <v>1774</v>
      </c>
      <c r="C61" s="76"/>
      <c r="D61" s="76"/>
      <c r="E61" s="33"/>
      <c r="F61" s="33"/>
      <c r="G61" s="33"/>
      <c r="H61" s="156" t="s">
        <v>25</v>
      </c>
      <c r="I61" s="33"/>
      <c r="J61" s="33"/>
      <c r="K61" s="33"/>
      <c r="L61" s="33"/>
      <c r="M61" s="33"/>
      <c r="N61" s="33"/>
      <c r="O61" s="33"/>
      <c r="P61" s="33"/>
      <c r="Q61" s="33"/>
    </row>
    <row r="62" spans="1:17" ht="13.2">
      <c r="A62" s="266"/>
      <c r="B62" s="33" t="s">
        <v>78</v>
      </c>
      <c r="C62" s="76"/>
      <c r="D62" s="76"/>
      <c r="E62" s="33"/>
      <c r="F62" s="33"/>
      <c r="G62" s="33"/>
      <c r="H62" s="156" t="s">
        <v>26</v>
      </c>
      <c r="I62" s="33"/>
      <c r="J62" s="33"/>
      <c r="K62" s="33"/>
      <c r="L62" s="33"/>
      <c r="M62" s="33"/>
      <c r="N62" s="33"/>
      <c r="O62" s="33"/>
      <c r="P62" s="33"/>
      <c r="Q62" s="33"/>
    </row>
    <row r="63" spans="1:17" ht="13.2">
      <c r="A63" s="266"/>
      <c r="B63" s="33" t="s">
        <v>78</v>
      </c>
      <c r="C63" s="76"/>
      <c r="D63" s="76"/>
      <c r="E63" s="33"/>
      <c r="F63" s="33"/>
      <c r="G63" s="33"/>
      <c r="H63" s="156" t="s">
        <v>27</v>
      </c>
      <c r="I63" s="33"/>
      <c r="J63" s="33"/>
      <c r="K63" s="33"/>
      <c r="L63" s="33"/>
      <c r="M63" s="33"/>
      <c r="N63" s="33"/>
      <c r="O63" s="33"/>
      <c r="P63" s="33"/>
      <c r="Q63" s="33"/>
    </row>
    <row r="64" spans="1:17" ht="21" customHeight="1">
      <c r="A64" s="266"/>
      <c r="B64" s="33" t="s">
        <v>78</v>
      </c>
      <c r="C64" s="76" t="s">
        <v>41</v>
      </c>
      <c r="D64" s="76" t="s">
        <v>19</v>
      </c>
      <c r="E64" s="33"/>
      <c r="F64" s="33" t="s">
        <v>1967</v>
      </c>
      <c r="G64" s="33" t="s">
        <v>1968</v>
      </c>
      <c r="H64" s="156" t="s">
        <v>28</v>
      </c>
      <c r="I64" s="33"/>
      <c r="J64" s="33"/>
      <c r="K64" s="33"/>
      <c r="L64" s="33"/>
      <c r="M64" s="33"/>
      <c r="N64" s="33"/>
      <c r="O64" s="33"/>
      <c r="P64" s="33"/>
      <c r="Q64" s="33"/>
    </row>
    <row r="65" spans="1:17" ht="20.25" customHeight="1">
      <c r="A65" s="266"/>
      <c r="B65" s="33" t="s">
        <v>78</v>
      </c>
      <c r="C65" s="76"/>
      <c r="D65" s="76"/>
      <c r="E65" s="165"/>
      <c r="F65" s="166"/>
      <c r="G65" s="33"/>
      <c r="H65" s="156" t="s">
        <v>29</v>
      </c>
      <c r="I65" s="33"/>
      <c r="J65" s="33"/>
      <c r="K65" s="33"/>
      <c r="L65" s="33"/>
      <c r="M65" s="33"/>
      <c r="N65" s="33"/>
      <c r="O65" s="33"/>
      <c r="P65" s="84"/>
      <c r="Q65" s="33"/>
    </row>
    <row r="66" spans="1:17" ht="13.2">
      <c r="A66" s="266"/>
      <c r="B66" s="33" t="s">
        <v>78</v>
      </c>
      <c r="C66" s="76"/>
      <c r="D66" s="76"/>
      <c r="E66" s="33"/>
      <c r="F66" s="33"/>
      <c r="G66" s="33"/>
      <c r="H66" s="156" t="s">
        <v>30</v>
      </c>
      <c r="I66" s="33"/>
      <c r="J66" s="33"/>
      <c r="K66" s="33"/>
      <c r="L66" s="33"/>
      <c r="M66" s="33"/>
      <c r="N66" s="33"/>
      <c r="O66" s="33"/>
      <c r="P66" s="156"/>
      <c r="Q66" s="33"/>
    </row>
    <row r="67" spans="1:17" ht="13.2">
      <c r="A67" s="266"/>
      <c r="B67" s="33" t="s">
        <v>78</v>
      </c>
      <c r="C67" s="76"/>
      <c r="D67" s="76"/>
      <c r="E67" s="33"/>
      <c r="F67" s="33"/>
      <c r="G67" s="33"/>
      <c r="H67" s="167" t="s">
        <v>34</v>
      </c>
      <c r="I67" s="33"/>
      <c r="J67" s="33"/>
      <c r="K67" s="33"/>
      <c r="L67" s="33"/>
      <c r="M67" s="33"/>
      <c r="N67" s="33"/>
      <c r="O67" s="33"/>
      <c r="P67" s="156"/>
      <c r="Q67" s="33"/>
    </row>
    <row r="68" spans="1:17" ht="13.2">
      <c r="A68" s="266"/>
      <c r="B68" s="33" t="s">
        <v>78</v>
      </c>
      <c r="C68" s="76"/>
      <c r="D68" s="76"/>
      <c r="E68" s="33"/>
      <c r="F68" s="33"/>
      <c r="G68" s="33"/>
      <c r="H68" s="167" t="s">
        <v>35</v>
      </c>
      <c r="I68" s="33"/>
      <c r="J68" s="33"/>
      <c r="K68" s="33"/>
      <c r="L68" s="33"/>
      <c r="M68" s="33"/>
      <c r="N68" s="33"/>
      <c r="O68" s="33"/>
      <c r="P68" s="156"/>
      <c r="Q68" s="33"/>
    </row>
    <row r="69" spans="1:17" ht="13.2">
      <c r="A69" s="266"/>
      <c r="B69" s="33" t="s">
        <v>78</v>
      </c>
      <c r="C69" s="76"/>
      <c r="D69" s="76"/>
      <c r="E69" s="33"/>
      <c r="F69" s="33"/>
      <c r="G69" s="33"/>
      <c r="H69" s="167" t="s">
        <v>36</v>
      </c>
      <c r="I69" s="33"/>
      <c r="J69" s="33"/>
      <c r="K69" s="33"/>
      <c r="L69" s="33"/>
      <c r="M69" s="33"/>
      <c r="N69" s="33"/>
      <c r="O69" s="33"/>
      <c r="P69" s="156"/>
      <c r="Q69" s="33"/>
    </row>
    <row r="70" spans="1:17" ht="13.2">
      <c r="A70" s="266"/>
      <c r="B70" s="33" t="s">
        <v>78</v>
      </c>
      <c r="C70" s="76"/>
      <c r="D70" s="76"/>
      <c r="E70" s="33"/>
      <c r="F70" s="33"/>
      <c r="G70" s="33"/>
      <c r="H70" s="167" t="s">
        <v>37</v>
      </c>
      <c r="I70" s="33"/>
      <c r="J70" s="33"/>
      <c r="K70" s="33"/>
      <c r="L70" s="33"/>
      <c r="M70" s="33"/>
      <c r="N70" s="33"/>
      <c r="O70" s="33"/>
      <c r="P70" s="156"/>
      <c r="Q70" s="33"/>
    </row>
    <row r="71" spans="1:17" ht="13.2">
      <c r="A71" s="267"/>
      <c r="B71" s="33" t="s">
        <v>78</v>
      </c>
      <c r="C71" s="76"/>
      <c r="D71" s="76"/>
      <c r="E71" s="33"/>
      <c r="F71" s="33"/>
      <c r="G71" s="33"/>
      <c r="H71" s="156" t="s">
        <v>38</v>
      </c>
      <c r="I71" s="33"/>
      <c r="J71" s="33"/>
      <c r="K71" s="33"/>
      <c r="L71" s="33"/>
      <c r="M71" s="33"/>
      <c r="N71" s="33"/>
      <c r="O71" s="33"/>
      <c r="P71" s="156"/>
      <c r="Q71" s="33"/>
    </row>
    <row r="72" spans="1:17" ht="13.2">
      <c r="A72" s="265">
        <v>45571</v>
      </c>
      <c r="B72" s="33" t="s">
        <v>78</v>
      </c>
      <c r="C72" s="76"/>
      <c r="D72" s="76"/>
      <c r="E72" s="33"/>
      <c r="F72" s="33"/>
      <c r="G72" s="33"/>
      <c r="H72" s="164" t="s">
        <v>17</v>
      </c>
      <c r="I72" s="33"/>
      <c r="J72" s="33"/>
      <c r="K72" s="33"/>
      <c r="L72" s="33"/>
      <c r="M72" s="33"/>
      <c r="N72" s="33"/>
      <c r="O72" s="33"/>
      <c r="P72" s="33"/>
      <c r="Q72" s="33"/>
    </row>
    <row r="73" spans="1:17" ht="13.2">
      <c r="A73" s="266"/>
      <c r="B73" s="33" t="s">
        <v>78</v>
      </c>
      <c r="C73" s="76"/>
      <c r="D73" s="76"/>
      <c r="E73" s="33"/>
      <c r="F73" s="33"/>
      <c r="G73" s="33"/>
      <c r="H73" s="156" t="s">
        <v>22</v>
      </c>
      <c r="I73" s="33"/>
      <c r="J73" s="33"/>
      <c r="K73" s="33"/>
      <c r="L73" s="33"/>
      <c r="M73" s="33"/>
      <c r="N73" s="33"/>
      <c r="O73" s="33"/>
      <c r="P73" s="33"/>
      <c r="Q73" s="33"/>
    </row>
    <row r="74" spans="1:17" ht="13.2">
      <c r="A74" s="266"/>
      <c r="B74" s="33" t="s">
        <v>78</v>
      </c>
      <c r="C74" s="76"/>
      <c r="D74" s="76"/>
      <c r="E74" s="33"/>
      <c r="F74" s="33"/>
      <c r="G74" s="33"/>
      <c r="H74" s="156" t="s">
        <v>24</v>
      </c>
      <c r="I74" s="33"/>
      <c r="J74" s="33"/>
      <c r="K74" s="33"/>
      <c r="L74" s="33"/>
      <c r="M74" s="33"/>
      <c r="N74" s="33"/>
      <c r="O74" s="33"/>
      <c r="P74" s="33"/>
      <c r="Q74" s="33"/>
    </row>
    <row r="75" spans="1:17" ht="13.2">
      <c r="A75" s="266"/>
      <c r="B75" s="33" t="s">
        <v>78</v>
      </c>
      <c r="C75" s="76"/>
      <c r="D75" s="76"/>
      <c r="E75" s="33"/>
      <c r="F75" s="33"/>
      <c r="G75" s="33"/>
      <c r="H75" s="156" t="s">
        <v>25</v>
      </c>
      <c r="I75" s="33"/>
      <c r="J75" s="33"/>
      <c r="K75" s="33"/>
      <c r="L75" s="33"/>
      <c r="M75" s="33"/>
      <c r="N75" s="33"/>
      <c r="O75" s="33"/>
      <c r="P75" s="33"/>
      <c r="Q75" s="33"/>
    </row>
    <row r="76" spans="1:17" ht="13.2">
      <c r="A76" s="266"/>
      <c r="B76" s="33" t="s">
        <v>78</v>
      </c>
      <c r="C76" s="76"/>
      <c r="D76" s="76"/>
      <c r="E76" s="33"/>
      <c r="F76" s="33"/>
      <c r="G76" s="33"/>
      <c r="H76" s="156" t="s">
        <v>26</v>
      </c>
      <c r="I76" s="33"/>
      <c r="J76" s="33"/>
      <c r="K76" s="33"/>
      <c r="L76" s="33"/>
      <c r="M76" s="33"/>
      <c r="N76" s="33"/>
      <c r="O76" s="33"/>
      <c r="P76" s="33"/>
      <c r="Q76" s="33"/>
    </row>
    <row r="77" spans="1:17" ht="17.25" customHeight="1">
      <c r="A77" s="266"/>
      <c r="B77" s="33" t="s">
        <v>522</v>
      </c>
      <c r="C77" s="76"/>
      <c r="D77" s="76"/>
      <c r="E77" s="33"/>
      <c r="F77" s="33"/>
      <c r="G77" s="33"/>
      <c r="H77" s="156" t="s">
        <v>27</v>
      </c>
      <c r="I77" s="33"/>
      <c r="J77" s="33"/>
      <c r="K77" s="33"/>
      <c r="L77" s="33"/>
      <c r="M77" s="33"/>
      <c r="N77" s="33"/>
      <c r="O77" s="33"/>
      <c r="P77" s="33"/>
      <c r="Q77" s="33"/>
    </row>
    <row r="78" spans="1:17" ht="13.2">
      <c r="A78" s="266"/>
      <c r="B78" s="33" t="s">
        <v>522</v>
      </c>
      <c r="C78" s="76"/>
      <c r="D78" s="76"/>
      <c r="E78" s="33"/>
      <c r="F78" s="33"/>
      <c r="G78" s="33"/>
      <c r="H78" s="156" t="s">
        <v>28</v>
      </c>
      <c r="I78" s="33"/>
      <c r="J78" s="33"/>
      <c r="K78" s="33"/>
      <c r="L78" s="33"/>
      <c r="M78" s="33"/>
      <c r="N78" s="33"/>
      <c r="O78" s="33"/>
      <c r="P78" s="33"/>
      <c r="Q78" s="33"/>
    </row>
    <row r="79" spans="1:17" ht="13.2">
      <c r="A79" s="266"/>
      <c r="B79" s="33" t="s">
        <v>522</v>
      </c>
      <c r="C79" s="76"/>
      <c r="D79" s="76"/>
      <c r="E79" s="33"/>
      <c r="F79" s="33"/>
      <c r="G79" s="33"/>
      <c r="H79" s="156" t="s">
        <v>29</v>
      </c>
      <c r="I79" s="33"/>
      <c r="J79" s="33"/>
      <c r="K79" s="33"/>
      <c r="L79" s="33"/>
      <c r="M79" s="33"/>
      <c r="N79" s="33"/>
      <c r="O79" s="33"/>
      <c r="P79" s="33"/>
      <c r="Q79" s="33"/>
    </row>
    <row r="80" spans="1:17" ht="13.2">
      <c r="A80" s="266"/>
      <c r="B80" s="33" t="s">
        <v>522</v>
      </c>
      <c r="C80" s="76"/>
      <c r="D80" s="76"/>
      <c r="E80" s="33"/>
      <c r="F80" s="33"/>
      <c r="G80" s="33"/>
      <c r="H80" s="156" t="s">
        <v>30</v>
      </c>
      <c r="I80" s="33"/>
      <c r="J80" s="33"/>
      <c r="K80" s="33"/>
      <c r="L80" s="33"/>
      <c r="M80" s="33"/>
      <c r="N80" s="33"/>
      <c r="O80" s="33"/>
      <c r="P80" s="33"/>
      <c r="Q80" s="33"/>
    </row>
    <row r="81" spans="1:17" ht="13.2">
      <c r="A81" s="266"/>
      <c r="B81" s="33" t="s">
        <v>78</v>
      </c>
      <c r="C81" s="76"/>
      <c r="D81" s="76"/>
      <c r="E81" s="33"/>
      <c r="F81" s="33"/>
      <c r="G81" s="33"/>
      <c r="H81" s="167" t="s">
        <v>34</v>
      </c>
      <c r="I81" s="33"/>
      <c r="J81" s="33"/>
      <c r="K81" s="33"/>
      <c r="L81" s="33"/>
      <c r="M81" s="33"/>
      <c r="N81" s="33"/>
      <c r="O81" s="33"/>
      <c r="P81" s="33"/>
      <c r="Q81" s="33"/>
    </row>
    <row r="82" spans="1:17" ht="13.2">
      <c r="A82" s="266"/>
      <c r="B82" s="33" t="s">
        <v>78</v>
      </c>
      <c r="C82" s="76"/>
      <c r="D82" s="76"/>
      <c r="E82" s="33"/>
      <c r="F82" s="33"/>
      <c r="G82" s="33"/>
      <c r="H82" s="167" t="s">
        <v>35</v>
      </c>
      <c r="I82" s="33"/>
      <c r="J82" s="33"/>
      <c r="K82" s="33"/>
      <c r="L82" s="33"/>
      <c r="M82" s="33"/>
      <c r="N82" s="33"/>
      <c r="O82" s="33"/>
      <c r="P82" s="33"/>
      <c r="Q82" s="33"/>
    </row>
    <row r="83" spans="1:17" ht="17.25" customHeight="1">
      <c r="A83" s="266"/>
      <c r="B83" s="33" t="s">
        <v>78</v>
      </c>
      <c r="C83" s="76"/>
      <c r="D83" s="76"/>
      <c r="E83" s="33"/>
      <c r="F83" s="33"/>
      <c r="G83" s="33"/>
      <c r="H83" s="167" t="s">
        <v>36</v>
      </c>
      <c r="I83" s="33"/>
      <c r="J83" s="33"/>
      <c r="K83" s="33"/>
      <c r="L83" s="33"/>
      <c r="M83" s="33"/>
      <c r="N83" s="33"/>
      <c r="O83" s="33"/>
      <c r="P83" s="33"/>
      <c r="Q83" s="33"/>
    </row>
    <row r="84" spans="1:17" ht="18.75" customHeight="1">
      <c r="A84" s="266"/>
      <c r="B84" s="33" t="s">
        <v>78</v>
      </c>
      <c r="C84" s="76" t="s">
        <v>41</v>
      </c>
      <c r="D84" s="76" t="s">
        <v>19</v>
      </c>
      <c r="E84" s="135"/>
      <c r="F84" s="33"/>
      <c r="G84" s="33" t="s">
        <v>1969</v>
      </c>
      <c r="H84" s="167" t="s">
        <v>37</v>
      </c>
      <c r="I84" s="33"/>
      <c r="J84" s="33"/>
      <c r="K84" s="33"/>
      <c r="L84" s="33"/>
      <c r="M84" s="33"/>
      <c r="N84" s="33"/>
      <c r="O84" s="33"/>
      <c r="P84" s="33"/>
      <c r="Q84" s="33"/>
    </row>
    <row r="85" spans="1:17" ht="13.2">
      <c r="A85" s="267"/>
      <c r="B85" s="33" t="s">
        <v>78</v>
      </c>
      <c r="C85" s="76"/>
      <c r="D85" s="76"/>
      <c r="E85" s="33"/>
      <c r="F85" s="33"/>
      <c r="G85" s="33"/>
      <c r="H85" s="156" t="s">
        <v>38</v>
      </c>
      <c r="I85" s="33"/>
      <c r="J85" s="33"/>
      <c r="K85" s="33"/>
      <c r="L85" s="33"/>
      <c r="M85" s="33"/>
      <c r="N85" s="33"/>
      <c r="O85" s="33"/>
      <c r="P85" s="33"/>
      <c r="Q85" s="33"/>
    </row>
    <row r="86" spans="1:17" ht="13.2">
      <c r="A86" s="265">
        <v>45572</v>
      </c>
      <c r="B86" s="33" t="s">
        <v>640</v>
      </c>
      <c r="C86" s="76"/>
      <c r="D86" s="76"/>
      <c r="E86" s="33"/>
      <c r="F86" s="33"/>
      <c r="G86" s="33"/>
      <c r="H86" s="164" t="s">
        <v>17</v>
      </c>
      <c r="I86" s="33"/>
      <c r="J86" s="33"/>
      <c r="K86" s="33"/>
      <c r="L86" s="33"/>
      <c r="M86" s="33"/>
      <c r="N86" s="33"/>
      <c r="O86" s="33"/>
      <c r="P86" s="33"/>
      <c r="Q86" s="33"/>
    </row>
    <row r="87" spans="1:17" ht="13.2">
      <c r="A87" s="266"/>
      <c r="B87" s="33" t="s">
        <v>640</v>
      </c>
      <c r="C87" s="76"/>
      <c r="D87" s="76"/>
      <c r="E87" s="33"/>
      <c r="F87" s="33"/>
      <c r="G87" s="33"/>
      <c r="H87" s="156" t="s">
        <v>22</v>
      </c>
      <c r="I87" s="33"/>
      <c r="J87" s="33"/>
      <c r="K87" s="33"/>
      <c r="L87" s="33"/>
      <c r="M87" s="33"/>
      <c r="N87" s="33"/>
      <c r="O87" s="33"/>
      <c r="P87" s="33"/>
      <c r="Q87" s="33"/>
    </row>
    <row r="88" spans="1:17" ht="13.2">
      <c r="A88" s="266"/>
      <c r="B88" s="33" t="s">
        <v>640</v>
      </c>
      <c r="C88" s="76"/>
      <c r="D88" s="76"/>
      <c r="E88" s="33"/>
      <c r="F88" s="33"/>
      <c r="G88" s="33"/>
      <c r="H88" s="156" t="s">
        <v>24</v>
      </c>
      <c r="I88" s="33"/>
      <c r="J88" s="33"/>
      <c r="K88" s="33"/>
      <c r="L88" s="33"/>
      <c r="M88" s="33"/>
      <c r="N88" s="33"/>
      <c r="O88" s="33"/>
      <c r="P88" s="33"/>
      <c r="Q88" s="33"/>
    </row>
    <row r="89" spans="1:17" ht="13.2">
      <c r="A89" s="266"/>
      <c r="B89" s="33" t="s">
        <v>640</v>
      </c>
      <c r="C89" s="76"/>
      <c r="D89" s="76"/>
      <c r="E89" s="33"/>
      <c r="F89" s="33"/>
      <c r="G89" s="33"/>
      <c r="H89" s="156" t="s">
        <v>25</v>
      </c>
      <c r="I89" s="33"/>
      <c r="J89" s="33"/>
      <c r="K89" s="33"/>
      <c r="L89" s="33"/>
      <c r="M89" s="33"/>
      <c r="N89" s="33"/>
      <c r="O89" s="33"/>
      <c r="P89" s="33"/>
      <c r="Q89" s="33"/>
    </row>
    <row r="90" spans="1:17" ht="13.2">
      <c r="A90" s="266"/>
      <c r="B90" s="33" t="s">
        <v>1774</v>
      </c>
      <c r="C90" s="76"/>
      <c r="D90" s="76"/>
      <c r="E90" s="33"/>
      <c r="F90" s="33"/>
      <c r="G90" s="33"/>
      <c r="H90" s="156" t="s">
        <v>26</v>
      </c>
      <c r="I90" s="33"/>
      <c r="J90" s="33"/>
      <c r="K90" s="33"/>
      <c r="L90" s="33"/>
      <c r="M90" s="33"/>
      <c r="N90" s="33"/>
      <c r="O90" s="33"/>
      <c r="P90" s="33"/>
      <c r="Q90" s="33"/>
    </row>
    <row r="91" spans="1:17" ht="13.2">
      <c r="A91" s="266"/>
      <c r="B91" s="33" t="s">
        <v>1774</v>
      </c>
      <c r="C91" s="76"/>
      <c r="D91" s="76"/>
      <c r="E91" s="33"/>
      <c r="F91" s="33"/>
      <c r="G91" s="33"/>
      <c r="H91" s="156" t="s">
        <v>27</v>
      </c>
      <c r="I91" s="33"/>
      <c r="J91" s="33"/>
      <c r="K91" s="33"/>
      <c r="L91" s="33"/>
      <c r="M91" s="33"/>
      <c r="N91" s="33"/>
      <c r="O91" s="33"/>
      <c r="P91" s="33"/>
      <c r="Q91" s="33"/>
    </row>
    <row r="92" spans="1:17" ht="13.2">
      <c r="A92" s="266"/>
      <c r="B92" s="33" t="s">
        <v>1774</v>
      </c>
      <c r="C92" s="76"/>
      <c r="D92" s="76"/>
      <c r="E92" s="33"/>
      <c r="F92" s="33"/>
      <c r="G92" s="33"/>
      <c r="H92" s="156" t="s">
        <v>28</v>
      </c>
      <c r="I92" s="33"/>
      <c r="J92" s="33"/>
      <c r="K92" s="33"/>
      <c r="L92" s="33"/>
      <c r="M92" s="33"/>
      <c r="N92" s="33"/>
      <c r="O92" s="33"/>
      <c r="P92" s="33"/>
      <c r="Q92" s="33"/>
    </row>
    <row r="93" spans="1:17" ht="13.8">
      <c r="A93" s="266"/>
      <c r="B93" s="33" t="s">
        <v>1774</v>
      </c>
      <c r="C93" s="76"/>
      <c r="D93" s="76"/>
      <c r="E93" s="33"/>
      <c r="F93" s="157"/>
      <c r="G93" s="157"/>
      <c r="H93" s="156" t="s">
        <v>29</v>
      </c>
      <c r="I93" s="33"/>
      <c r="J93" s="33"/>
      <c r="K93" s="33"/>
      <c r="L93" s="33"/>
      <c r="M93" s="33"/>
      <c r="N93" s="33"/>
      <c r="O93" s="33"/>
      <c r="P93" s="33"/>
      <c r="Q93" s="33"/>
    </row>
    <row r="94" spans="1:17" ht="13.2">
      <c r="A94" s="266"/>
      <c r="B94" s="33" t="s">
        <v>522</v>
      </c>
      <c r="C94" s="76"/>
      <c r="D94" s="76"/>
      <c r="E94" s="33"/>
      <c r="F94" s="33"/>
      <c r="G94" s="33"/>
      <c r="H94" s="156" t="s">
        <v>30</v>
      </c>
      <c r="I94" s="33"/>
      <c r="J94" s="33"/>
      <c r="K94" s="33"/>
      <c r="L94" s="33"/>
      <c r="M94" s="33"/>
      <c r="N94" s="33"/>
      <c r="O94" s="33"/>
      <c r="P94" s="33"/>
      <c r="Q94" s="33"/>
    </row>
    <row r="95" spans="1:17" ht="13.2">
      <c r="A95" s="266"/>
      <c r="B95" s="33" t="s">
        <v>522</v>
      </c>
      <c r="C95" s="76"/>
      <c r="D95" s="76"/>
      <c r="E95" s="33"/>
      <c r="F95" s="33"/>
      <c r="G95" s="33"/>
      <c r="H95" s="167" t="s">
        <v>34</v>
      </c>
      <c r="I95" s="33"/>
      <c r="J95" s="33"/>
      <c r="K95" s="33"/>
      <c r="L95" s="33"/>
      <c r="M95" s="33"/>
      <c r="N95" s="33"/>
      <c r="O95" s="33"/>
      <c r="P95" s="33"/>
      <c r="Q95" s="33"/>
    </row>
    <row r="96" spans="1:17" ht="13.2">
      <c r="A96" s="266"/>
      <c r="B96" s="33" t="s">
        <v>522</v>
      </c>
      <c r="C96" s="76"/>
      <c r="D96" s="76"/>
      <c r="E96" s="33"/>
      <c r="F96" s="33"/>
      <c r="G96" s="33"/>
      <c r="H96" s="167" t="s">
        <v>35</v>
      </c>
      <c r="I96" s="33"/>
      <c r="J96" s="33"/>
      <c r="K96" s="33"/>
      <c r="L96" s="33"/>
      <c r="M96" s="33"/>
      <c r="N96" s="33"/>
      <c r="O96" s="33"/>
      <c r="P96" s="33"/>
      <c r="Q96" s="33"/>
    </row>
    <row r="97" spans="1:17" ht="13.2">
      <c r="A97" s="266"/>
      <c r="B97" s="33" t="s">
        <v>522</v>
      </c>
      <c r="C97" s="76"/>
      <c r="D97" s="76"/>
      <c r="E97" s="33"/>
      <c r="F97" s="33"/>
      <c r="G97" s="33"/>
      <c r="H97" s="167" t="s">
        <v>36</v>
      </c>
      <c r="I97" s="33"/>
      <c r="J97" s="33"/>
      <c r="K97" s="33"/>
      <c r="L97" s="33"/>
      <c r="M97" s="33"/>
      <c r="N97" s="33"/>
      <c r="O97" s="33"/>
      <c r="P97" s="33"/>
      <c r="Q97" s="33"/>
    </row>
    <row r="98" spans="1:17" ht="13.2">
      <c r="A98" s="266"/>
      <c r="B98" s="33" t="s">
        <v>78</v>
      </c>
      <c r="C98" s="76"/>
      <c r="D98" s="76"/>
      <c r="E98" s="33"/>
      <c r="F98" s="33"/>
      <c r="G98" s="33"/>
      <c r="H98" s="167" t="s">
        <v>37</v>
      </c>
      <c r="I98" s="33"/>
      <c r="J98" s="33"/>
      <c r="K98" s="33"/>
      <c r="L98" s="33"/>
      <c r="M98" s="33"/>
      <c r="N98" s="33"/>
      <c r="O98" s="33"/>
      <c r="P98" s="33"/>
      <c r="Q98" s="33"/>
    </row>
    <row r="99" spans="1:17" ht="13.2">
      <c r="A99" s="267"/>
      <c r="B99" s="33" t="s">
        <v>78</v>
      </c>
      <c r="C99" s="76"/>
      <c r="D99" s="76"/>
      <c r="E99" s="33"/>
      <c r="F99" s="33"/>
      <c r="G99" s="33"/>
      <c r="H99" s="156" t="s">
        <v>38</v>
      </c>
      <c r="I99" s="33"/>
      <c r="J99" s="33"/>
      <c r="K99" s="33"/>
      <c r="L99" s="33"/>
      <c r="M99" s="33"/>
      <c r="N99" s="33"/>
      <c r="O99" s="33"/>
      <c r="P99" s="33"/>
      <c r="Q99" s="33"/>
    </row>
    <row r="100" spans="1:17" ht="13.2">
      <c r="A100" s="265">
        <v>45573</v>
      </c>
      <c r="B100" s="33" t="s">
        <v>522</v>
      </c>
      <c r="C100" s="76"/>
      <c r="D100" s="76"/>
      <c r="E100" s="33"/>
      <c r="F100" s="33"/>
      <c r="G100" s="33"/>
      <c r="H100" s="164" t="s">
        <v>17</v>
      </c>
      <c r="I100" s="33"/>
      <c r="J100" s="33"/>
      <c r="K100" s="33"/>
      <c r="L100" s="33"/>
      <c r="M100" s="33"/>
      <c r="N100" s="33"/>
      <c r="O100" s="33"/>
      <c r="P100" s="33"/>
      <c r="Q100" s="33"/>
    </row>
    <row r="101" spans="1:17" ht="21" customHeight="1">
      <c r="A101" s="266"/>
      <c r="B101" s="33" t="s">
        <v>522</v>
      </c>
      <c r="C101" s="76"/>
      <c r="D101" s="76"/>
      <c r="E101" s="33"/>
      <c r="F101" s="33"/>
      <c r="G101" s="33"/>
      <c r="H101" s="156" t="s">
        <v>22</v>
      </c>
      <c r="I101" s="33"/>
      <c r="J101" s="33"/>
      <c r="K101" s="33"/>
      <c r="L101" s="33"/>
      <c r="M101" s="33"/>
      <c r="N101" s="33"/>
      <c r="O101" s="33"/>
      <c r="P101" s="33"/>
      <c r="Q101" s="33"/>
    </row>
    <row r="102" spans="1:17" ht="22.5" customHeight="1">
      <c r="A102" s="266"/>
      <c r="B102" s="33" t="s">
        <v>522</v>
      </c>
      <c r="C102" s="76"/>
      <c r="D102" s="76"/>
      <c r="E102" s="33"/>
      <c r="F102" s="33"/>
      <c r="G102" s="33"/>
      <c r="H102" s="156" t="s">
        <v>24</v>
      </c>
      <c r="I102" s="33"/>
      <c r="J102" s="33"/>
      <c r="K102" s="33"/>
      <c r="L102" s="33"/>
      <c r="M102" s="33"/>
      <c r="N102" s="33"/>
      <c r="O102" s="33"/>
      <c r="P102" s="33"/>
      <c r="Q102" s="33"/>
    </row>
    <row r="103" spans="1:17" ht="13.8">
      <c r="A103" s="266"/>
      <c r="B103" s="33" t="s">
        <v>1774</v>
      </c>
      <c r="C103" s="76"/>
      <c r="D103" s="76"/>
      <c r="E103" s="157"/>
      <c r="F103" s="168"/>
      <c r="G103" s="157"/>
      <c r="H103" s="156" t="s">
        <v>25</v>
      </c>
      <c r="I103" s="33"/>
      <c r="J103" s="33"/>
      <c r="K103" s="33"/>
      <c r="L103" s="33"/>
      <c r="M103" s="33"/>
      <c r="N103" s="33"/>
      <c r="O103" s="33"/>
      <c r="P103" s="33"/>
      <c r="Q103" s="33"/>
    </row>
    <row r="104" spans="1:17" ht="13.2">
      <c r="A104" s="266"/>
      <c r="B104" s="33" t="s">
        <v>1774</v>
      </c>
      <c r="C104" s="76"/>
      <c r="D104" s="76"/>
      <c r="E104" s="33"/>
      <c r="F104" s="33"/>
      <c r="G104" s="33"/>
      <c r="H104" s="156" t="s">
        <v>26</v>
      </c>
      <c r="I104" s="33"/>
      <c r="J104" s="33"/>
      <c r="K104" s="33"/>
      <c r="L104" s="33"/>
      <c r="M104" s="33"/>
      <c r="N104" s="33"/>
      <c r="O104" s="33"/>
      <c r="P104" s="33"/>
      <c r="Q104" s="33"/>
    </row>
    <row r="105" spans="1:17" ht="13.2">
      <c r="A105" s="266"/>
      <c r="B105" s="33" t="s">
        <v>1774</v>
      </c>
      <c r="C105" s="76"/>
      <c r="D105" s="76"/>
      <c r="E105" s="33"/>
      <c r="F105" s="33"/>
      <c r="G105" s="33"/>
      <c r="H105" s="156" t="s">
        <v>27</v>
      </c>
      <c r="I105" s="33"/>
      <c r="J105" s="33"/>
      <c r="K105" s="33"/>
      <c r="L105" s="33"/>
      <c r="M105" s="33"/>
      <c r="N105" s="33"/>
      <c r="O105" s="33"/>
      <c r="P105" s="33"/>
      <c r="Q105" s="33"/>
    </row>
    <row r="106" spans="1:17" ht="13.2">
      <c r="A106" s="266"/>
      <c r="B106" s="33" t="s">
        <v>1774</v>
      </c>
      <c r="C106" s="76"/>
      <c r="D106" s="76"/>
      <c r="E106" s="33"/>
      <c r="F106" s="33"/>
      <c r="G106" s="33"/>
      <c r="H106" s="156" t="s">
        <v>28</v>
      </c>
      <c r="I106" s="33"/>
      <c r="J106" s="33"/>
      <c r="K106" s="33"/>
      <c r="L106" s="33"/>
      <c r="M106" s="33"/>
      <c r="N106" s="33"/>
      <c r="O106" s="33"/>
      <c r="P106" s="33"/>
      <c r="Q106" s="33"/>
    </row>
    <row r="107" spans="1:17" ht="13.2">
      <c r="A107" s="266"/>
      <c r="B107" s="33" t="s">
        <v>1774</v>
      </c>
      <c r="C107" s="76"/>
      <c r="D107" s="76"/>
      <c r="E107" s="33"/>
      <c r="F107" s="33"/>
      <c r="G107" s="33"/>
      <c r="H107" s="156" t="s">
        <v>29</v>
      </c>
      <c r="I107" s="33"/>
      <c r="J107" s="33"/>
      <c r="K107" s="33"/>
      <c r="L107" s="33"/>
      <c r="M107" s="33"/>
      <c r="N107" s="33"/>
      <c r="O107" s="33"/>
      <c r="P107" s="33"/>
      <c r="Q107" s="33"/>
    </row>
    <row r="108" spans="1:17" ht="13.2">
      <c r="A108" s="266"/>
      <c r="B108" s="33" t="s">
        <v>78</v>
      </c>
      <c r="C108" s="76"/>
      <c r="D108" s="76"/>
      <c r="E108" s="33"/>
      <c r="F108" s="33"/>
      <c r="G108" s="33"/>
      <c r="H108" s="156" t="s">
        <v>30</v>
      </c>
      <c r="I108" s="33"/>
      <c r="J108" s="33"/>
      <c r="K108" s="33"/>
      <c r="L108" s="33"/>
      <c r="M108" s="33"/>
      <c r="N108" s="33"/>
      <c r="O108" s="33"/>
      <c r="P108" s="33"/>
      <c r="Q108" s="33"/>
    </row>
    <row r="109" spans="1:17" ht="13.2">
      <c r="A109" s="266"/>
      <c r="B109" s="33" t="s">
        <v>78</v>
      </c>
      <c r="C109" s="76"/>
      <c r="D109" s="76"/>
      <c r="E109" s="33"/>
      <c r="F109" s="33"/>
      <c r="G109" s="33"/>
      <c r="H109" s="167" t="s">
        <v>34</v>
      </c>
      <c r="I109" s="33"/>
      <c r="J109" s="33"/>
      <c r="K109" s="33"/>
      <c r="L109" s="33"/>
      <c r="M109" s="33"/>
      <c r="N109" s="33"/>
      <c r="O109" s="33"/>
      <c r="P109" s="33"/>
      <c r="Q109" s="33"/>
    </row>
    <row r="110" spans="1:17" ht="13.2">
      <c r="A110" s="266"/>
      <c r="B110" s="33" t="s">
        <v>522</v>
      </c>
      <c r="C110" s="76"/>
      <c r="D110" s="76"/>
      <c r="E110" s="33"/>
      <c r="F110" s="33"/>
      <c r="G110" s="33"/>
      <c r="H110" s="167" t="s">
        <v>35</v>
      </c>
      <c r="I110" s="33"/>
      <c r="J110" s="33"/>
      <c r="K110" s="33"/>
      <c r="L110" s="33"/>
      <c r="M110" s="33"/>
      <c r="N110" s="33"/>
      <c r="O110" s="33"/>
      <c r="P110" s="33"/>
      <c r="Q110" s="33"/>
    </row>
    <row r="111" spans="1:17" ht="13.2">
      <c r="A111" s="266"/>
      <c r="B111" s="33" t="s">
        <v>522</v>
      </c>
      <c r="C111" s="76" t="s">
        <v>41</v>
      </c>
      <c r="D111" s="76" t="s">
        <v>19</v>
      </c>
      <c r="E111" s="33"/>
      <c r="F111" s="33"/>
      <c r="G111" s="33" t="s">
        <v>1970</v>
      </c>
      <c r="H111" s="167" t="s">
        <v>36</v>
      </c>
      <c r="I111" s="33"/>
      <c r="J111" s="33"/>
      <c r="K111" s="33"/>
      <c r="L111" s="33"/>
      <c r="M111" s="33"/>
      <c r="N111" s="33"/>
      <c r="O111" s="33"/>
      <c r="P111" s="33"/>
      <c r="Q111" s="33"/>
    </row>
    <row r="112" spans="1:17" ht="13.2">
      <c r="A112" s="266"/>
      <c r="B112" s="33" t="s">
        <v>522</v>
      </c>
      <c r="C112" s="76"/>
      <c r="D112" s="76"/>
      <c r="E112" s="33"/>
      <c r="F112" s="33"/>
      <c r="G112" s="33"/>
      <c r="H112" s="167" t="s">
        <v>37</v>
      </c>
      <c r="I112" s="33"/>
      <c r="J112" s="33"/>
      <c r="K112" s="33"/>
      <c r="L112" s="33"/>
      <c r="M112" s="33"/>
      <c r="N112" s="33"/>
      <c r="O112" s="33"/>
      <c r="P112" s="33"/>
      <c r="Q112" s="33"/>
    </row>
    <row r="113" spans="1:27" ht="13.2">
      <c r="A113" s="267"/>
      <c r="B113" s="33" t="s">
        <v>522</v>
      </c>
      <c r="C113" s="76"/>
      <c r="D113" s="76"/>
      <c r="E113" s="33"/>
      <c r="F113" s="33"/>
      <c r="G113" s="33"/>
      <c r="H113" s="156" t="s">
        <v>38</v>
      </c>
      <c r="I113" s="33"/>
      <c r="J113" s="33"/>
      <c r="K113" s="33"/>
      <c r="L113" s="33"/>
      <c r="M113" s="33"/>
      <c r="N113" s="33"/>
      <c r="O113" s="33"/>
      <c r="P113" s="33"/>
      <c r="Q113" s="33"/>
    </row>
    <row r="114" spans="1:27" ht="13.2">
      <c r="A114" s="265">
        <v>45574</v>
      </c>
      <c r="B114" s="33" t="s">
        <v>640</v>
      </c>
      <c r="C114" s="76"/>
      <c r="D114" s="76"/>
      <c r="E114" s="33"/>
      <c r="F114" s="33"/>
      <c r="G114" s="33"/>
      <c r="H114" s="164" t="s">
        <v>17</v>
      </c>
      <c r="I114" s="33"/>
      <c r="J114" s="33"/>
      <c r="K114" s="33"/>
      <c r="L114" s="33"/>
      <c r="M114" s="33"/>
      <c r="N114" s="33"/>
      <c r="O114" s="33"/>
      <c r="P114" s="33"/>
      <c r="Q114" s="33"/>
    </row>
    <row r="115" spans="1:27" ht="21.75" customHeight="1">
      <c r="A115" s="266"/>
      <c r="B115" s="33" t="s">
        <v>640</v>
      </c>
      <c r="C115" s="76"/>
      <c r="D115" s="76"/>
      <c r="E115" s="33"/>
      <c r="F115" s="33"/>
      <c r="G115" s="33"/>
      <c r="H115" s="156" t="s">
        <v>22</v>
      </c>
      <c r="I115" s="33"/>
      <c r="J115" s="33"/>
      <c r="K115" s="33"/>
      <c r="L115" s="33"/>
      <c r="M115" s="33"/>
      <c r="N115" s="33"/>
      <c r="O115" s="33"/>
      <c r="P115" s="33"/>
      <c r="Q115" s="33"/>
    </row>
    <row r="116" spans="1:27" ht="13.2">
      <c r="A116" s="266"/>
      <c r="B116" s="33" t="s">
        <v>640</v>
      </c>
      <c r="C116" s="76"/>
      <c r="D116" s="76"/>
      <c r="E116" s="33"/>
      <c r="F116" s="33"/>
      <c r="G116" s="33"/>
      <c r="H116" s="156" t="s">
        <v>24</v>
      </c>
      <c r="I116" s="33"/>
      <c r="J116" s="33"/>
      <c r="K116" s="33"/>
      <c r="L116" s="33"/>
      <c r="M116" s="33"/>
      <c r="N116" s="33"/>
      <c r="O116" s="33"/>
      <c r="P116" s="33"/>
      <c r="Q116" s="33"/>
    </row>
    <row r="117" spans="1:27" ht="13.2">
      <c r="A117" s="266"/>
      <c r="B117" s="33" t="s">
        <v>640</v>
      </c>
      <c r="C117" s="76"/>
      <c r="D117" s="76"/>
      <c r="E117" s="33"/>
      <c r="F117" s="33"/>
      <c r="G117" s="33"/>
      <c r="H117" s="156" t="s">
        <v>25</v>
      </c>
      <c r="I117" s="33"/>
      <c r="J117" s="33"/>
      <c r="K117" s="33"/>
      <c r="L117" s="33"/>
      <c r="M117" s="33"/>
      <c r="N117" s="33"/>
      <c r="O117" s="33"/>
      <c r="P117" s="33"/>
      <c r="Q117" s="33"/>
    </row>
    <row r="118" spans="1:27" ht="13.2">
      <c r="A118" s="266"/>
      <c r="B118" s="33" t="s">
        <v>1774</v>
      </c>
      <c r="C118" s="76"/>
      <c r="D118" s="76"/>
      <c r="E118" s="33"/>
      <c r="F118" s="33"/>
      <c r="G118" s="33"/>
      <c r="H118" s="156" t="s">
        <v>26</v>
      </c>
      <c r="I118" s="33"/>
      <c r="J118" s="33"/>
      <c r="K118" s="33"/>
      <c r="L118" s="33"/>
      <c r="M118" s="33"/>
      <c r="N118" s="33"/>
      <c r="O118" s="33"/>
      <c r="P118" s="33"/>
      <c r="Q118" s="33"/>
    </row>
    <row r="119" spans="1:27" ht="13.2">
      <c r="A119" s="266"/>
      <c r="B119" s="33" t="s">
        <v>1774</v>
      </c>
      <c r="C119" s="76"/>
      <c r="D119" s="76"/>
      <c r="E119" s="33"/>
      <c r="F119" s="33"/>
      <c r="G119" s="33"/>
      <c r="H119" s="156" t="s">
        <v>27</v>
      </c>
      <c r="I119" s="33"/>
      <c r="J119" s="33"/>
      <c r="K119" s="33"/>
      <c r="L119" s="33"/>
      <c r="M119" s="33"/>
      <c r="N119" s="33"/>
      <c r="O119" s="33"/>
      <c r="P119" s="33"/>
      <c r="Q119" s="33"/>
    </row>
    <row r="120" spans="1:27" ht="13.2">
      <c r="A120" s="266"/>
      <c r="B120" s="33" t="s">
        <v>1774</v>
      </c>
      <c r="C120" s="76"/>
      <c r="D120" s="76"/>
      <c r="E120" s="33"/>
      <c r="F120" s="33"/>
      <c r="G120" s="33"/>
      <c r="H120" s="156" t="s">
        <v>28</v>
      </c>
      <c r="I120" s="33"/>
      <c r="J120" s="33"/>
      <c r="K120" s="33"/>
      <c r="L120" s="33"/>
      <c r="M120" s="33"/>
      <c r="N120" s="33"/>
      <c r="O120" s="33"/>
      <c r="P120" s="33"/>
      <c r="Q120" s="33"/>
    </row>
    <row r="121" spans="1:27" ht="13.2">
      <c r="A121" s="266"/>
      <c r="B121" s="33" t="s">
        <v>78</v>
      </c>
      <c r="C121" s="76"/>
      <c r="D121" s="76"/>
      <c r="E121" s="169"/>
      <c r="F121" s="169"/>
      <c r="G121" s="169"/>
      <c r="H121" s="156" t="s">
        <v>29</v>
      </c>
      <c r="I121" s="169"/>
      <c r="J121" s="169"/>
      <c r="K121" s="169"/>
      <c r="L121" s="169"/>
      <c r="M121" s="33"/>
      <c r="N121" s="169"/>
      <c r="O121" s="169"/>
      <c r="P121" s="169"/>
      <c r="Q121" s="169"/>
      <c r="R121" s="1"/>
      <c r="S121" s="1"/>
      <c r="T121" s="1"/>
      <c r="U121" s="1"/>
      <c r="V121" s="1"/>
      <c r="W121" s="1"/>
      <c r="X121" s="1"/>
      <c r="Y121" s="1"/>
      <c r="Z121" s="1"/>
      <c r="AA121" s="1"/>
    </row>
    <row r="122" spans="1:27" ht="13.2">
      <c r="A122" s="266"/>
      <c r="B122" s="33" t="s">
        <v>78</v>
      </c>
      <c r="C122" s="76"/>
      <c r="D122" s="76"/>
      <c r="E122" s="33"/>
      <c r="F122" s="33"/>
      <c r="G122" s="33"/>
      <c r="H122" s="156" t="s">
        <v>30</v>
      </c>
      <c r="I122" s="33"/>
      <c r="J122" s="33"/>
      <c r="K122" s="33"/>
      <c r="L122" s="33"/>
      <c r="M122" s="33"/>
      <c r="N122" s="33"/>
      <c r="O122" s="33"/>
      <c r="P122" s="33"/>
      <c r="Q122" s="33"/>
    </row>
    <row r="123" spans="1:27" ht="13.2">
      <c r="A123" s="266"/>
      <c r="B123" s="33" t="s">
        <v>78</v>
      </c>
      <c r="C123" s="76"/>
      <c r="D123" s="76"/>
      <c r="E123" s="33"/>
      <c r="F123" s="33"/>
      <c r="G123" s="33"/>
      <c r="H123" s="167" t="s">
        <v>34</v>
      </c>
      <c r="I123" s="33"/>
      <c r="J123" s="33"/>
      <c r="K123" s="33"/>
      <c r="L123" s="33"/>
      <c r="M123" s="33"/>
      <c r="N123" s="33"/>
      <c r="O123" s="33"/>
      <c r="P123" s="33"/>
      <c r="Q123" s="33"/>
    </row>
    <row r="124" spans="1:27" ht="13.2">
      <c r="A124" s="266"/>
      <c r="B124" s="33" t="s">
        <v>78</v>
      </c>
      <c r="C124" s="76"/>
      <c r="D124" s="76"/>
      <c r="E124" s="33"/>
      <c r="F124" s="33"/>
      <c r="G124" s="33"/>
      <c r="H124" s="167" t="s">
        <v>35</v>
      </c>
      <c r="I124" s="33"/>
      <c r="J124" s="33"/>
      <c r="K124" s="33"/>
      <c r="L124" s="33"/>
      <c r="M124" s="33"/>
      <c r="N124" s="33"/>
      <c r="O124" s="33"/>
      <c r="P124" s="33"/>
      <c r="Q124" s="33"/>
    </row>
    <row r="125" spans="1:27" ht="17.25" customHeight="1">
      <c r="A125" s="266"/>
      <c r="B125" s="33" t="s">
        <v>78</v>
      </c>
      <c r="C125" s="76"/>
      <c r="D125" s="76"/>
      <c r="E125" s="33"/>
      <c r="F125" s="33"/>
      <c r="G125" s="33"/>
      <c r="H125" s="167" t="s">
        <v>36</v>
      </c>
      <c r="I125" s="33"/>
      <c r="J125" s="33"/>
      <c r="K125" s="33"/>
      <c r="L125" s="33"/>
      <c r="M125" s="33"/>
      <c r="N125" s="33"/>
      <c r="O125" s="33"/>
      <c r="P125" s="33"/>
      <c r="Q125" s="33"/>
    </row>
    <row r="126" spans="1:27" ht="13.2">
      <c r="A126" s="266"/>
      <c r="B126" s="33" t="s">
        <v>78</v>
      </c>
      <c r="C126" s="76"/>
      <c r="D126" s="76"/>
      <c r="E126" s="33"/>
      <c r="F126" s="33"/>
      <c r="G126" s="33"/>
      <c r="H126" s="167" t="s">
        <v>37</v>
      </c>
      <c r="I126" s="33"/>
      <c r="J126" s="33"/>
      <c r="K126" s="33"/>
      <c r="L126" s="33"/>
      <c r="M126" s="33"/>
      <c r="N126" s="33"/>
      <c r="O126" s="33"/>
      <c r="P126" s="33"/>
      <c r="Q126" s="33"/>
    </row>
    <row r="127" spans="1:27" ht="23.25" customHeight="1">
      <c r="A127" s="267"/>
      <c r="B127" s="33" t="s">
        <v>78</v>
      </c>
      <c r="C127" s="76"/>
      <c r="D127" s="76"/>
      <c r="E127" s="33"/>
      <c r="F127" s="157"/>
      <c r="G127" s="33"/>
      <c r="H127" s="156" t="s">
        <v>38</v>
      </c>
      <c r="I127" s="33"/>
      <c r="J127" s="33"/>
      <c r="K127" s="33"/>
      <c r="L127" s="33"/>
      <c r="M127" s="33"/>
      <c r="N127" s="33"/>
      <c r="O127" s="33"/>
      <c r="P127" s="33"/>
      <c r="Q127" s="33"/>
    </row>
    <row r="128" spans="1:27" ht="13.2">
      <c r="A128" s="265">
        <v>45575</v>
      </c>
      <c r="B128" s="33" t="s">
        <v>1119</v>
      </c>
      <c r="C128" s="76"/>
      <c r="D128" s="76"/>
      <c r="E128" s="33"/>
      <c r="F128" s="33"/>
      <c r="G128" s="33"/>
      <c r="H128" s="164" t="s">
        <v>17</v>
      </c>
      <c r="I128" s="33"/>
      <c r="J128" s="33"/>
      <c r="K128" s="33"/>
      <c r="L128" s="33"/>
      <c r="M128" s="33"/>
      <c r="N128" s="33"/>
      <c r="O128" s="33"/>
      <c r="P128" s="33"/>
      <c r="Q128" s="33"/>
    </row>
    <row r="129" spans="1:17" ht="13.2">
      <c r="A129" s="266"/>
      <c r="B129" s="33" t="s">
        <v>1119</v>
      </c>
      <c r="C129" s="76"/>
      <c r="D129" s="76"/>
      <c r="E129" s="33"/>
      <c r="F129" s="33"/>
      <c r="G129" s="33"/>
      <c r="H129" s="156" t="s">
        <v>22</v>
      </c>
      <c r="I129" s="33"/>
      <c r="J129" s="33"/>
      <c r="K129" s="33"/>
      <c r="L129" s="33"/>
      <c r="M129" s="33"/>
      <c r="N129" s="33"/>
      <c r="O129" s="33"/>
      <c r="P129" s="33"/>
      <c r="Q129" s="33"/>
    </row>
    <row r="130" spans="1:17" ht="13.2">
      <c r="A130" s="266"/>
      <c r="B130" s="33" t="s">
        <v>1119</v>
      </c>
      <c r="C130" s="76"/>
      <c r="D130" s="76"/>
      <c r="E130" s="33"/>
      <c r="F130" s="33"/>
      <c r="G130" s="33"/>
      <c r="H130" s="156" t="s">
        <v>24</v>
      </c>
      <c r="I130" s="33"/>
      <c r="J130" s="33"/>
      <c r="K130" s="33"/>
      <c r="L130" s="33"/>
      <c r="M130" s="33"/>
      <c r="N130" s="33"/>
      <c r="O130" s="33"/>
      <c r="P130" s="33"/>
      <c r="Q130" s="33"/>
    </row>
    <row r="131" spans="1:17" ht="13.2">
      <c r="A131" s="266"/>
      <c r="B131" s="33" t="s">
        <v>1774</v>
      </c>
      <c r="C131" s="76"/>
      <c r="D131" s="76"/>
      <c r="E131" s="33"/>
      <c r="F131" s="33"/>
      <c r="G131" s="33"/>
      <c r="H131" s="156" t="s">
        <v>25</v>
      </c>
      <c r="I131" s="33"/>
      <c r="J131" s="33"/>
      <c r="K131" s="33"/>
      <c r="L131" s="33"/>
      <c r="M131" s="33"/>
      <c r="N131" s="33"/>
      <c r="O131" s="33"/>
      <c r="P131" s="33"/>
      <c r="Q131" s="33"/>
    </row>
    <row r="132" spans="1:17" ht="13.2">
      <c r="A132" s="266"/>
      <c r="B132" s="33" t="s">
        <v>1774</v>
      </c>
      <c r="C132" s="76"/>
      <c r="D132" s="76"/>
      <c r="E132" s="33"/>
      <c r="F132" s="33"/>
      <c r="G132" s="33"/>
      <c r="H132" s="156" t="s">
        <v>26</v>
      </c>
      <c r="I132" s="33"/>
      <c r="J132" s="33"/>
      <c r="K132" s="33"/>
      <c r="L132" s="33"/>
      <c r="M132" s="33"/>
      <c r="N132" s="33"/>
      <c r="O132" s="33"/>
      <c r="P132" s="33"/>
      <c r="Q132" s="33"/>
    </row>
    <row r="133" spans="1:17" ht="13.2">
      <c r="A133" s="266"/>
      <c r="B133" s="33" t="s">
        <v>1774</v>
      </c>
      <c r="C133" s="76"/>
      <c r="D133" s="76"/>
      <c r="E133" s="33"/>
      <c r="F133" s="33"/>
      <c r="G133" s="33"/>
      <c r="H133" s="156" t="s">
        <v>27</v>
      </c>
      <c r="I133" s="33"/>
      <c r="J133" s="33"/>
      <c r="K133" s="33"/>
      <c r="L133" s="33"/>
      <c r="M133" s="33"/>
      <c r="N133" s="33"/>
      <c r="O133" s="33"/>
      <c r="P133" s="33"/>
      <c r="Q133" s="33"/>
    </row>
    <row r="134" spans="1:17" ht="13.2">
      <c r="A134" s="266"/>
      <c r="B134" s="33" t="s">
        <v>1774</v>
      </c>
      <c r="C134" s="76"/>
      <c r="D134" s="76"/>
      <c r="E134" s="33"/>
      <c r="F134" s="33"/>
      <c r="G134" s="33"/>
      <c r="H134" s="156" t="s">
        <v>28</v>
      </c>
      <c r="I134" s="33"/>
      <c r="J134" s="33"/>
      <c r="K134" s="33"/>
      <c r="L134" s="33"/>
      <c r="M134" s="33"/>
      <c r="N134" s="33"/>
      <c r="O134" s="33"/>
      <c r="P134" s="33"/>
      <c r="Q134" s="33"/>
    </row>
    <row r="135" spans="1:17" ht="13.2">
      <c r="A135" s="266"/>
      <c r="B135" s="33" t="s">
        <v>78</v>
      </c>
      <c r="C135" s="76"/>
      <c r="D135" s="76"/>
      <c r="E135" s="33"/>
      <c r="F135" s="33"/>
      <c r="G135" s="33"/>
      <c r="H135" s="156" t="s">
        <v>29</v>
      </c>
      <c r="I135" s="33"/>
      <c r="J135" s="33"/>
      <c r="K135" s="33"/>
      <c r="L135" s="33"/>
      <c r="M135" s="33"/>
      <c r="N135" s="33"/>
      <c r="O135" s="33"/>
      <c r="P135" s="33"/>
      <c r="Q135" s="33"/>
    </row>
    <row r="136" spans="1:17" ht="13.2">
      <c r="A136" s="266"/>
      <c r="B136" s="33" t="s">
        <v>78</v>
      </c>
      <c r="C136" s="76"/>
      <c r="D136" s="76"/>
      <c r="E136" s="33"/>
      <c r="F136" s="33"/>
      <c r="G136" s="76"/>
      <c r="H136" s="156" t="s">
        <v>30</v>
      </c>
      <c r="I136" s="33"/>
      <c r="J136" s="33"/>
      <c r="K136" s="33"/>
      <c r="L136" s="33"/>
      <c r="M136" s="33"/>
      <c r="N136" s="33"/>
      <c r="O136" s="33"/>
      <c r="P136" s="33"/>
      <c r="Q136" s="33"/>
    </row>
    <row r="137" spans="1:17" ht="13.2">
      <c r="A137" s="266"/>
      <c r="B137" s="33" t="s">
        <v>78</v>
      </c>
      <c r="C137" s="76"/>
      <c r="D137" s="76"/>
      <c r="E137" s="33"/>
      <c r="F137" s="33"/>
      <c r="G137" s="33"/>
      <c r="H137" s="167" t="s">
        <v>34</v>
      </c>
      <c r="I137" s="33"/>
      <c r="J137" s="33"/>
      <c r="K137" s="33"/>
      <c r="L137" s="33"/>
      <c r="M137" s="33"/>
      <c r="N137" s="33"/>
      <c r="O137" s="33"/>
      <c r="P137" s="33"/>
      <c r="Q137" s="33"/>
    </row>
    <row r="138" spans="1:17" ht="13.2">
      <c r="A138" s="266"/>
      <c r="B138" s="33" t="s">
        <v>78</v>
      </c>
      <c r="C138" s="76"/>
      <c r="D138" s="76"/>
      <c r="E138" s="33"/>
      <c r="F138" s="33"/>
      <c r="G138" s="33"/>
      <c r="H138" s="167" t="s">
        <v>35</v>
      </c>
      <c r="I138" s="33"/>
      <c r="J138" s="33"/>
      <c r="K138" s="33"/>
      <c r="L138" s="33"/>
      <c r="M138" s="33"/>
      <c r="N138" s="33"/>
      <c r="O138" s="33"/>
      <c r="P138" s="33"/>
      <c r="Q138" s="33"/>
    </row>
    <row r="139" spans="1:17" ht="13.8">
      <c r="A139" s="266"/>
      <c r="B139" s="33" t="s">
        <v>78</v>
      </c>
      <c r="C139" s="76"/>
      <c r="D139" s="76"/>
      <c r="E139" s="157"/>
      <c r="F139" s="33"/>
      <c r="G139" s="33"/>
      <c r="H139" s="167" t="s">
        <v>36</v>
      </c>
      <c r="I139" s="33"/>
      <c r="J139" s="33"/>
      <c r="K139" s="33"/>
      <c r="L139" s="33"/>
      <c r="M139" s="33"/>
      <c r="N139" s="33"/>
      <c r="O139" s="33"/>
      <c r="P139" s="33"/>
      <c r="Q139" s="33"/>
    </row>
    <row r="140" spans="1:17" ht="13.2">
      <c r="A140" s="266"/>
      <c r="B140" s="33" t="s">
        <v>78</v>
      </c>
      <c r="C140" s="76"/>
      <c r="D140" s="76"/>
      <c r="E140" s="33"/>
      <c r="F140" s="33"/>
      <c r="G140" s="33"/>
      <c r="H140" s="167" t="s">
        <v>37</v>
      </c>
      <c r="I140" s="33"/>
      <c r="J140" s="33"/>
      <c r="K140" s="33"/>
      <c r="L140" s="33"/>
      <c r="M140" s="33"/>
      <c r="N140" s="33"/>
      <c r="O140" s="33"/>
      <c r="P140" s="33"/>
      <c r="Q140" s="33"/>
    </row>
    <row r="141" spans="1:17" ht="13.2">
      <c r="A141" s="267"/>
      <c r="B141" s="33" t="s">
        <v>78</v>
      </c>
      <c r="C141" s="76"/>
      <c r="D141" s="76"/>
      <c r="E141" s="33"/>
      <c r="F141" s="33"/>
      <c r="G141" s="33"/>
      <c r="H141" s="156" t="s">
        <v>38</v>
      </c>
      <c r="I141" s="33"/>
      <c r="J141" s="33"/>
      <c r="K141" s="33"/>
      <c r="L141" s="33"/>
      <c r="M141" s="33"/>
      <c r="N141" s="33"/>
      <c r="O141" s="33"/>
      <c r="P141" s="33"/>
      <c r="Q141" s="33"/>
    </row>
    <row r="142" spans="1:17" ht="13.2">
      <c r="A142" s="265">
        <v>45576</v>
      </c>
      <c r="B142" s="33" t="s">
        <v>1774</v>
      </c>
      <c r="C142" s="76"/>
      <c r="D142" s="76"/>
      <c r="E142" s="33"/>
      <c r="F142" s="33"/>
      <c r="G142" s="33"/>
      <c r="H142" s="164" t="s">
        <v>17</v>
      </c>
      <c r="I142" s="33"/>
      <c r="J142" s="33"/>
      <c r="K142" s="33"/>
      <c r="L142" s="33"/>
      <c r="M142" s="33"/>
      <c r="N142" s="33"/>
      <c r="O142" s="33"/>
      <c r="P142" s="33"/>
      <c r="Q142" s="33"/>
    </row>
    <row r="143" spans="1:17" ht="13.2">
      <c r="A143" s="266"/>
      <c r="B143" s="33" t="s">
        <v>1774</v>
      </c>
      <c r="C143" s="76"/>
      <c r="D143" s="76"/>
      <c r="E143" s="33"/>
      <c r="F143" s="33"/>
      <c r="G143" s="33"/>
      <c r="H143" s="156" t="s">
        <v>22</v>
      </c>
      <c r="I143" s="33"/>
      <c r="J143" s="33"/>
      <c r="K143" s="33"/>
      <c r="L143" s="33"/>
      <c r="M143" s="33"/>
      <c r="N143" s="33"/>
      <c r="O143" s="33"/>
      <c r="P143" s="33"/>
      <c r="Q143" s="33"/>
    </row>
    <row r="144" spans="1:17" ht="13.2">
      <c r="A144" s="266"/>
      <c r="B144" s="33" t="s">
        <v>1774</v>
      </c>
      <c r="C144" s="76"/>
      <c r="D144" s="76"/>
      <c r="E144" s="33"/>
      <c r="F144" s="33"/>
      <c r="G144" s="33"/>
      <c r="H144" s="156" t="s">
        <v>24</v>
      </c>
      <c r="I144" s="33"/>
      <c r="J144" s="33"/>
      <c r="K144" s="33"/>
      <c r="L144" s="33"/>
      <c r="M144" s="33"/>
      <c r="N144" s="33"/>
      <c r="O144" s="33"/>
      <c r="P144" s="33"/>
      <c r="Q144" s="33"/>
    </row>
    <row r="145" spans="1:17" ht="13.2">
      <c r="A145" s="266"/>
      <c r="B145" s="33" t="s">
        <v>1774</v>
      </c>
      <c r="C145" s="76"/>
      <c r="D145" s="76"/>
      <c r="E145" s="33"/>
      <c r="F145" s="33"/>
      <c r="G145" s="33"/>
      <c r="H145" s="156" t="s">
        <v>25</v>
      </c>
      <c r="I145" s="33"/>
      <c r="J145" s="33"/>
      <c r="K145" s="33"/>
      <c r="L145" s="33"/>
      <c r="M145" s="33"/>
      <c r="N145" s="33"/>
      <c r="O145" s="33"/>
      <c r="P145" s="33"/>
      <c r="Q145" s="33"/>
    </row>
    <row r="146" spans="1:17" ht="13.2">
      <c r="A146" s="266"/>
      <c r="B146" s="33" t="s">
        <v>78</v>
      </c>
      <c r="C146" s="76"/>
      <c r="D146" s="76"/>
      <c r="E146" s="33"/>
      <c r="F146" s="33"/>
      <c r="G146" s="33"/>
      <c r="H146" s="156" t="s">
        <v>26</v>
      </c>
      <c r="I146" s="33"/>
      <c r="J146" s="33"/>
      <c r="K146" s="33"/>
      <c r="L146" s="33"/>
      <c r="M146" s="33"/>
      <c r="N146" s="33"/>
      <c r="O146" s="33"/>
      <c r="P146" s="33"/>
      <c r="Q146" s="33"/>
    </row>
    <row r="147" spans="1:17" ht="13.2">
      <c r="A147" s="266"/>
      <c r="B147" s="33" t="s">
        <v>78</v>
      </c>
      <c r="C147" s="76"/>
      <c r="D147" s="76"/>
      <c r="E147" s="33"/>
      <c r="F147" s="33"/>
      <c r="G147" s="33"/>
      <c r="H147" s="156" t="s">
        <v>27</v>
      </c>
      <c r="I147" s="33"/>
      <c r="J147" s="33"/>
      <c r="K147" s="33"/>
      <c r="L147" s="33"/>
      <c r="M147" s="33"/>
      <c r="N147" s="33"/>
      <c r="O147" s="33"/>
      <c r="P147" s="33"/>
      <c r="Q147" s="33"/>
    </row>
    <row r="148" spans="1:17" ht="13.2">
      <c r="A148" s="266"/>
      <c r="B148" s="33" t="s">
        <v>78</v>
      </c>
      <c r="C148" s="76"/>
      <c r="D148" s="76"/>
      <c r="E148" s="33"/>
      <c r="F148" s="33"/>
      <c r="G148" s="33"/>
      <c r="H148" s="156" t="s">
        <v>28</v>
      </c>
      <c r="I148" s="33"/>
      <c r="J148" s="33"/>
      <c r="K148" s="33"/>
      <c r="L148" s="33"/>
      <c r="M148" s="33"/>
      <c r="N148" s="33"/>
      <c r="O148" s="33"/>
      <c r="P148" s="33"/>
      <c r="Q148" s="33"/>
    </row>
    <row r="149" spans="1:17" ht="13.2">
      <c r="A149" s="266"/>
      <c r="B149" s="33" t="s">
        <v>78</v>
      </c>
      <c r="C149" s="76"/>
      <c r="D149" s="76"/>
      <c r="E149" s="33"/>
      <c r="F149" s="33"/>
      <c r="G149" s="33"/>
      <c r="H149" s="156" t="s">
        <v>29</v>
      </c>
      <c r="I149" s="33"/>
      <c r="J149" s="33"/>
      <c r="K149" s="33"/>
      <c r="L149" s="33"/>
      <c r="M149" s="33"/>
      <c r="N149" s="33"/>
      <c r="O149" s="33"/>
      <c r="P149" s="33"/>
      <c r="Q149" s="33"/>
    </row>
    <row r="150" spans="1:17" ht="25.5" customHeight="1">
      <c r="A150" s="266"/>
      <c r="B150" s="33" t="s">
        <v>78</v>
      </c>
      <c r="C150" s="76" t="s">
        <v>41</v>
      </c>
      <c r="D150" s="76" t="s">
        <v>19</v>
      </c>
      <c r="E150" s="33"/>
      <c r="F150" s="33"/>
      <c r="G150" s="33" t="s">
        <v>1971</v>
      </c>
      <c r="H150" s="156" t="s">
        <v>30</v>
      </c>
      <c r="I150" s="33"/>
      <c r="J150" s="33"/>
      <c r="K150" s="33"/>
      <c r="L150" s="33"/>
      <c r="M150" s="33"/>
      <c r="N150" s="33"/>
      <c r="O150" s="33"/>
      <c r="P150" s="33"/>
      <c r="Q150" s="33"/>
    </row>
    <row r="151" spans="1:17" ht="13.2">
      <c r="A151" s="266"/>
      <c r="B151" s="33" t="s">
        <v>78</v>
      </c>
      <c r="C151" s="76"/>
      <c r="D151" s="76"/>
      <c r="E151" s="33"/>
      <c r="F151" s="33"/>
      <c r="G151" s="33"/>
      <c r="H151" s="167" t="s">
        <v>34</v>
      </c>
      <c r="I151" s="33"/>
      <c r="J151" s="33"/>
      <c r="K151" s="33"/>
      <c r="L151" s="33"/>
      <c r="M151" s="33"/>
      <c r="N151" s="33"/>
      <c r="O151" s="33"/>
      <c r="P151" s="33"/>
      <c r="Q151" s="33"/>
    </row>
    <row r="152" spans="1:17" ht="13.2">
      <c r="A152" s="266"/>
      <c r="B152" s="33" t="s">
        <v>78</v>
      </c>
      <c r="C152" s="76"/>
      <c r="D152" s="76"/>
      <c r="E152" s="33"/>
      <c r="F152" s="33"/>
      <c r="G152" s="33"/>
      <c r="H152" s="167" t="s">
        <v>35</v>
      </c>
      <c r="I152" s="33"/>
      <c r="J152" s="33"/>
      <c r="K152" s="33"/>
      <c r="L152" s="33"/>
      <c r="M152" s="33"/>
      <c r="N152" s="33"/>
      <c r="O152" s="33"/>
      <c r="P152" s="33"/>
      <c r="Q152" s="33"/>
    </row>
    <row r="153" spans="1:17" ht="20.25" customHeight="1">
      <c r="A153" s="266"/>
      <c r="B153" s="33" t="s">
        <v>78</v>
      </c>
      <c r="C153" s="76" t="s">
        <v>44</v>
      </c>
      <c r="D153" s="76" t="s">
        <v>19</v>
      </c>
      <c r="E153" s="33"/>
      <c r="F153" s="33"/>
      <c r="G153" s="33" t="s">
        <v>1972</v>
      </c>
      <c r="H153" s="167" t="s">
        <v>36</v>
      </c>
      <c r="I153" s="33"/>
      <c r="J153" s="33"/>
      <c r="K153" s="33"/>
      <c r="L153" s="33"/>
      <c r="M153" s="33"/>
      <c r="N153" s="33"/>
      <c r="O153" s="33"/>
      <c r="P153" s="33"/>
      <c r="Q153" s="33"/>
    </row>
    <row r="154" spans="1:17" ht="18.75" customHeight="1">
      <c r="A154" s="266"/>
      <c r="B154" s="33" t="s">
        <v>78</v>
      </c>
      <c r="C154" s="76" t="s">
        <v>41</v>
      </c>
      <c r="D154" s="76" t="s">
        <v>19</v>
      </c>
      <c r="E154" s="33"/>
      <c r="F154" s="33"/>
      <c r="G154" s="33" t="s">
        <v>1973</v>
      </c>
      <c r="H154" s="167" t="s">
        <v>37</v>
      </c>
      <c r="I154" s="33"/>
      <c r="J154" s="33"/>
      <c r="K154" s="33"/>
      <c r="L154" s="33"/>
      <c r="M154" s="33"/>
      <c r="N154" s="33"/>
      <c r="O154" s="33"/>
      <c r="P154" s="33"/>
      <c r="Q154" s="33"/>
    </row>
    <row r="155" spans="1:17" ht="19.5" customHeight="1">
      <c r="A155" s="267"/>
      <c r="B155" s="33" t="s">
        <v>78</v>
      </c>
      <c r="C155" s="76" t="s">
        <v>41</v>
      </c>
      <c r="D155" s="76" t="s">
        <v>19</v>
      </c>
      <c r="E155" s="33"/>
      <c r="F155" s="33"/>
      <c r="G155" s="33" t="s">
        <v>1974</v>
      </c>
      <c r="H155" s="156" t="s">
        <v>38</v>
      </c>
      <c r="I155" s="33"/>
      <c r="J155" s="33"/>
      <c r="K155" s="33"/>
      <c r="L155" s="33"/>
      <c r="M155" s="33"/>
      <c r="N155" s="33"/>
      <c r="O155" s="33"/>
      <c r="P155" s="33"/>
      <c r="Q155" s="33"/>
    </row>
    <row r="156" spans="1:17" ht="13.2">
      <c r="A156" s="265">
        <v>45577</v>
      </c>
      <c r="B156" s="33" t="s">
        <v>640</v>
      </c>
      <c r="C156" s="76"/>
      <c r="D156" s="76"/>
      <c r="E156" s="33"/>
      <c r="F156" s="33"/>
      <c r="G156" s="33"/>
      <c r="H156" s="164" t="s">
        <v>17</v>
      </c>
      <c r="I156" s="33"/>
      <c r="J156" s="33"/>
      <c r="K156" s="33"/>
      <c r="L156" s="33"/>
      <c r="M156" s="33"/>
      <c r="N156" s="33"/>
      <c r="O156" s="33"/>
      <c r="P156" s="33"/>
      <c r="Q156" s="33"/>
    </row>
    <row r="157" spans="1:17" ht="13.2">
      <c r="A157" s="266"/>
      <c r="B157" s="33" t="s">
        <v>640</v>
      </c>
      <c r="C157" s="76"/>
      <c r="D157" s="76"/>
      <c r="E157" s="33"/>
      <c r="F157" s="33"/>
      <c r="G157" s="33"/>
      <c r="H157" s="156" t="s">
        <v>22</v>
      </c>
      <c r="I157" s="33"/>
      <c r="J157" s="33"/>
      <c r="K157" s="33"/>
      <c r="L157" s="33"/>
      <c r="M157" s="33"/>
      <c r="N157" s="33"/>
      <c r="O157" s="33"/>
      <c r="P157" s="33"/>
      <c r="Q157" s="33"/>
    </row>
    <row r="158" spans="1:17" ht="27" customHeight="1">
      <c r="A158" s="266"/>
      <c r="B158" s="33" t="s">
        <v>640</v>
      </c>
      <c r="C158" s="76"/>
      <c r="D158" s="76"/>
      <c r="E158" s="33"/>
      <c r="F158" s="33"/>
      <c r="G158" s="33"/>
      <c r="H158" s="156" t="s">
        <v>24</v>
      </c>
      <c r="I158" s="33"/>
      <c r="J158" s="33"/>
      <c r="K158" s="33"/>
      <c r="L158" s="33"/>
      <c r="M158" s="33"/>
      <c r="N158" s="33"/>
      <c r="O158" s="33"/>
      <c r="P158" s="33"/>
      <c r="Q158" s="33"/>
    </row>
    <row r="159" spans="1:17" ht="13.2">
      <c r="A159" s="266"/>
      <c r="B159" s="33" t="s">
        <v>640</v>
      </c>
      <c r="C159" s="76"/>
      <c r="D159" s="76"/>
      <c r="E159" s="33"/>
      <c r="F159" s="33"/>
      <c r="G159" s="33"/>
      <c r="H159" s="156" t="s">
        <v>25</v>
      </c>
      <c r="I159" s="33"/>
      <c r="J159" s="33"/>
      <c r="K159" s="33"/>
      <c r="L159" s="33"/>
      <c r="M159" s="33"/>
      <c r="N159" s="33"/>
      <c r="O159" s="33"/>
      <c r="P159" s="33"/>
      <c r="Q159" s="33"/>
    </row>
    <row r="160" spans="1:17" ht="13.8">
      <c r="A160" s="266"/>
      <c r="B160" s="33" t="s">
        <v>640</v>
      </c>
      <c r="C160" s="76"/>
      <c r="D160" s="76"/>
      <c r="E160" s="33"/>
      <c r="F160" s="157"/>
      <c r="G160" s="33"/>
      <c r="H160" s="156" t="s">
        <v>26</v>
      </c>
      <c r="I160" s="33"/>
      <c r="J160" s="33"/>
      <c r="K160" s="33"/>
      <c r="L160" s="33"/>
      <c r="M160" s="33"/>
      <c r="N160" s="33"/>
      <c r="O160" s="33"/>
      <c r="P160" s="33"/>
      <c r="Q160" s="33"/>
    </row>
    <row r="161" spans="1:17" ht="13.2">
      <c r="A161" s="266"/>
      <c r="B161" s="33" t="s">
        <v>640</v>
      </c>
      <c r="C161" s="76"/>
      <c r="D161" s="76"/>
      <c r="E161" s="33"/>
      <c r="F161" s="33"/>
      <c r="G161" s="33"/>
      <c r="H161" s="156" t="s">
        <v>27</v>
      </c>
      <c r="I161" s="33"/>
      <c r="J161" s="33"/>
      <c r="K161" s="33"/>
      <c r="L161" s="33"/>
      <c r="M161" s="33"/>
      <c r="N161" s="33"/>
      <c r="O161" s="33"/>
      <c r="P161" s="33"/>
      <c r="Q161" s="33"/>
    </row>
    <row r="162" spans="1:17" ht="13.2">
      <c r="A162" s="266"/>
      <c r="B162" s="33" t="s">
        <v>640</v>
      </c>
      <c r="C162" s="76"/>
      <c r="D162" s="76"/>
      <c r="E162" s="33"/>
      <c r="F162" s="33"/>
      <c r="G162" s="33"/>
      <c r="H162" s="156" t="s">
        <v>28</v>
      </c>
      <c r="I162" s="33"/>
      <c r="J162" s="33"/>
      <c r="K162" s="33"/>
      <c r="L162" s="33"/>
      <c r="M162" s="33"/>
      <c r="N162" s="33"/>
      <c r="O162" s="33"/>
      <c r="P162" s="33"/>
      <c r="Q162" s="33"/>
    </row>
    <row r="163" spans="1:17" ht="13.2">
      <c r="A163" s="266"/>
      <c r="B163" s="33" t="s">
        <v>78</v>
      </c>
      <c r="C163" s="76"/>
      <c r="D163" s="76"/>
      <c r="E163" s="33"/>
      <c r="F163" s="33"/>
      <c r="G163" s="33"/>
      <c r="H163" s="156" t="s">
        <v>29</v>
      </c>
      <c r="I163" s="33"/>
      <c r="J163" s="33"/>
      <c r="K163" s="33"/>
      <c r="L163" s="33"/>
      <c r="M163" s="33"/>
      <c r="N163" s="33"/>
      <c r="O163" s="33"/>
      <c r="P163" s="33"/>
      <c r="Q163" s="33"/>
    </row>
    <row r="164" spans="1:17" ht="13.2">
      <c r="A164" s="266"/>
      <c r="B164" s="33" t="s">
        <v>78</v>
      </c>
      <c r="C164" s="76"/>
      <c r="D164" s="76"/>
      <c r="E164" s="33"/>
      <c r="F164" s="33"/>
      <c r="G164" s="33"/>
      <c r="H164" s="156" t="s">
        <v>30</v>
      </c>
      <c r="I164" s="33"/>
      <c r="J164" s="33"/>
      <c r="K164" s="33"/>
      <c r="L164" s="33"/>
      <c r="M164" s="33"/>
      <c r="N164" s="33"/>
      <c r="O164" s="33"/>
      <c r="P164" s="33"/>
      <c r="Q164" s="33"/>
    </row>
    <row r="165" spans="1:17" ht="13.8">
      <c r="A165" s="266"/>
      <c r="B165" s="33" t="s">
        <v>78</v>
      </c>
      <c r="C165" s="76"/>
      <c r="D165" s="76"/>
      <c r="E165" s="157"/>
      <c r="F165" s="33"/>
      <c r="G165" s="33"/>
      <c r="H165" s="167" t="s">
        <v>34</v>
      </c>
      <c r="I165" s="33"/>
      <c r="J165" s="33"/>
      <c r="K165" s="33"/>
      <c r="L165" s="33"/>
      <c r="M165" s="33"/>
      <c r="N165" s="33"/>
      <c r="O165" s="33"/>
      <c r="P165" s="33"/>
      <c r="Q165" s="33"/>
    </row>
    <row r="166" spans="1:17" ht="13.2">
      <c r="A166" s="266"/>
      <c r="B166" s="33" t="s">
        <v>78</v>
      </c>
      <c r="C166" s="76"/>
      <c r="D166" s="76"/>
      <c r="E166" s="33"/>
      <c r="F166" s="33"/>
      <c r="G166" s="33"/>
      <c r="H166" s="167" t="s">
        <v>35</v>
      </c>
      <c r="I166" s="33"/>
      <c r="J166" s="33"/>
      <c r="K166" s="33"/>
      <c r="L166" s="33"/>
      <c r="M166" s="33"/>
      <c r="N166" s="33"/>
      <c r="O166" s="33"/>
      <c r="P166" s="33"/>
      <c r="Q166" s="33"/>
    </row>
    <row r="167" spans="1:17" ht="13.2">
      <c r="A167" s="266"/>
      <c r="B167" s="33" t="s">
        <v>78</v>
      </c>
      <c r="C167" s="76"/>
      <c r="D167" s="76"/>
      <c r="E167" s="33"/>
      <c r="F167" s="33"/>
      <c r="G167" s="33"/>
      <c r="H167" s="167" t="s">
        <v>36</v>
      </c>
      <c r="I167" s="33"/>
      <c r="J167" s="33"/>
      <c r="K167" s="33"/>
      <c r="L167" s="33"/>
      <c r="M167" s="33"/>
      <c r="N167" s="33"/>
      <c r="O167" s="33"/>
      <c r="P167" s="33"/>
      <c r="Q167" s="33"/>
    </row>
    <row r="168" spans="1:17" ht="13.2">
      <c r="A168" s="266"/>
      <c r="B168" s="33" t="s">
        <v>78</v>
      </c>
      <c r="C168" s="76"/>
      <c r="D168" s="76"/>
      <c r="E168" s="33"/>
      <c r="F168" s="33"/>
      <c r="G168" s="33"/>
      <c r="H168" s="167" t="s">
        <v>37</v>
      </c>
      <c r="I168" s="33"/>
      <c r="J168" s="33"/>
      <c r="K168" s="33"/>
      <c r="L168" s="33"/>
      <c r="M168" s="33"/>
      <c r="N168" s="33"/>
      <c r="O168" s="33"/>
      <c r="P168" s="33"/>
      <c r="Q168" s="33"/>
    </row>
    <row r="169" spans="1:17" ht="13.2">
      <c r="A169" s="267"/>
      <c r="B169" s="33" t="s">
        <v>78</v>
      </c>
      <c r="C169" s="76"/>
      <c r="D169" s="76"/>
      <c r="E169" s="33"/>
      <c r="F169" s="33"/>
      <c r="G169" s="33"/>
      <c r="H169" s="167" t="s">
        <v>38</v>
      </c>
      <c r="I169" s="33"/>
      <c r="J169" s="33"/>
      <c r="K169" s="33"/>
      <c r="L169" s="33"/>
      <c r="M169" s="33"/>
      <c r="N169" s="33"/>
      <c r="O169" s="33"/>
      <c r="P169" s="33"/>
      <c r="Q169" s="33"/>
    </row>
    <row r="170" spans="1:17" ht="13.2">
      <c r="A170" s="265">
        <v>45578</v>
      </c>
      <c r="B170" s="33" t="s">
        <v>78</v>
      </c>
      <c r="C170" s="76"/>
      <c r="D170" s="76"/>
      <c r="E170" s="33"/>
      <c r="F170" s="33"/>
      <c r="G170" s="33"/>
      <c r="H170" s="164" t="s">
        <v>17</v>
      </c>
      <c r="I170" s="33"/>
      <c r="J170" s="33"/>
      <c r="K170" s="33"/>
      <c r="L170" s="33"/>
      <c r="M170" s="33"/>
      <c r="N170" s="33"/>
      <c r="O170" s="33"/>
      <c r="P170" s="33"/>
      <c r="Q170" s="33"/>
    </row>
    <row r="171" spans="1:17" ht="13.8">
      <c r="A171" s="266"/>
      <c r="B171" s="33" t="s">
        <v>78</v>
      </c>
      <c r="C171" s="76"/>
      <c r="D171" s="76"/>
      <c r="E171" s="157"/>
      <c r="F171" s="157"/>
      <c r="G171" s="157"/>
      <c r="H171" s="84" t="s">
        <v>22</v>
      </c>
      <c r="I171" s="33"/>
      <c r="J171" s="33"/>
      <c r="K171" s="33"/>
      <c r="L171" s="33"/>
      <c r="M171" s="33"/>
      <c r="N171" s="33"/>
      <c r="O171" s="33"/>
      <c r="P171" s="33"/>
      <c r="Q171" s="33"/>
    </row>
    <row r="172" spans="1:17" ht="13.8">
      <c r="A172" s="266"/>
      <c r="B172" s="33" t="s">
        <v>78</v>
      </c>
      <c r="C172" s="76"/>
      <c r="D172" s="76"/>
      <c r="E172" s="157"/>
      <c r="F172" s="157"/>
      <c r="H172" s="84" t="s">
        <v>24</v>
      </c>
      <c r="I172" s="33"/>
      <c r="J172" s="33"/>
      <c r="K172" s="33"/>
      <c r="L172" s="33"/>
      <c r="M172" s="33"/>
      <c r="N172" s="33"/>
      <c r="O172" s="33"/>
      <c r="P172" s="33"/>
      <c r="Q172" s="33"/>
    </row>
    <row r="173" spans="1:17" ht="13.8">
      <c r="A173" s="266"/>
      <c r="B173" s="33" t="s">
        <v>1774</v>
      </c>
      <c r="C173" s="76"/>
      <c r="D173" s="76"/>
      <c r="E173" s="168"/>
      <c r="F173" s="157"/>
      <c r="G173" s="157"/>
      <c r="H173" s="84" t="s">
        <v>25</v>
      </c>
      <c r="I173" s="33"/>
      <c r="J173" s="33"/>
      <c r="K173" s="33"/>
      <c r="L173" s="33"/>
      <c r="M173" s="33"/>
      <c r="N173" s="33"/>
      <c r="O173" s="33"/>
      <c r="P173" s="33"/>
      <c r="Q173" s="33"/>
    </row>
    <row r="174" spans="1:17" ht="13.8">
      <c r="A174" s="266"/>
      <c r="B174" s="33" t="s">
        <v>1774</v>
      </c>
      <c r="C174" s="76"/>
      <c r="D174" s="76"/>
      <c r="E174" s="157"/>
      <c r="F174" s="157"/>
      <c r="G174" s="157"/>
      <c r="H174" s="84" t="s">
        <v>26</v>
      </c>
      <c r="I174" s="33"/>
      <c r="J174" s="33"/>
      <c r="K174" s="33"/>
      <c r="L174" s="33"/>
      <c r="M174" s="33"/>
      <c r="N174" s="33"/>
      <c r="O174" s="33"/>
      <c r="P174" s="33"/>
      <c r="Q174" s="33"/>
    </row>
    <row r="175" spans="1:17" ht="13.2">
      <c r="A175" s="266"/>
      <c r="B175" s="33" t="s">
        <v>1774</v>
      </c>
      <c r="C175" s="76"/>
      <c r="D175" s="76"/>
      <c r="E175" s="33"/>
      <c r="F175" s="33"/>
      <c r="G175" s="33"/>
      <c r="H175" s="84" t="s">
        <v>27</v>
      </c>
      <c r="I175" s="33"/>
      <c r="J175" s="33"/>
      <c r="K175" s="33"/>
      <c r="L175" s="33"/>
      <c r="M175" s="33"/>
      <c r="N175" s="33"/>
      <c r="O175" s="33"/>
      <c r="P175" s="33"/>
      <c r="Q175" s="33"/>
    </row>
    <row r="176" spans="1:17" ht="13.2">
      <c r="A176" s="266"/>
      <c r="B176" s="33" t="s">
        <v>1774</v>
      </c>
      <c r="C176" s="76"/>
      <c r="D176" s="76"/>
      <c r="E176" s="33"/>
      <c r="F176" s="33"/>
      <c r="G176" s="33"/>
      <c r="H176" s="84" t="s">
        <v>28</v>
      </c>
      <c r="I176" s="33"/>
      <c r="J176" s="33"/>
      <c r="K176" s="33"/>
      <c r="L176" s="33"/>
      <c r="M176" s="33"/>
      <c r="N176" s="33"/>
      <c r="O176" s="33"/>
      <c r="P176" s="33"/>
      <c r="Q176" s="33"/>
    </row>
    <row r="177" spans="1:17" ht="13.2">
      <c r="A177" s="266"/>
      <c r="B177" s="33" t="s">
        <v>78</v>
      </c>
      <c r="C177" s="76"/>
      <c r="D177" s="76"/>
      <c r="E177" s="33"/>
      <c r="F177" s="33"/>
      <c r="G177" s="33"/>
      <c r="H177" s="84" t="s">
        <v>29</v>
      </c>
      <c r="I177" s="33"/>
      <c r="J177" s="33"/>
      <c r="K177" s="33"/>
      <c r="L177" s="33"/>
      <c r="M177" s="33"/>
      <c r="N177" s="33"/>
      <c r="O177" s="33"/>
      <c r="P177" s="33"/>
      <c r="Q177" s="33"/>
    </row>
    <row r="178" spans="1:17" ht="13.2">
      <c r="A178" s="266"/>
      <c r="B178" s="33" t="s">
        <v>78</v>
      </c>
      <c r="C178" s="76"/>
      <c r="D178" s="76"/>
      <c r="E178" s="33"/>
      <c r="F178" s="33"/>
      <c r="G178" s="33"/>
      <c r="H178" s="84" t="s">
        <v>30</v>
      </c>
      <c r="I178" s="33"/>
      <c r="J178" s="33"/>
      <c r="K178" s="33"/>
      <c r="L178" s="33"/>
      <c r="M178" s="33"/>
      <c r="N178" s="33"/>
      <c r="O178" s="33"/>
      <c r="P178" s="33"/>
      <c r="Q178" s="33"/>
    </row>
    <row r="179" spans="1:17" ht="13.2">
      <c r="A179" s="266"/>
      <c r="B179" s="33" t="s">
        <v>78</v>
      </c>
      <c r="C179" s="76"/>
      <c r="D179" s="76"/>
      <c r="E179" s="33"/>
      <c r="F179" s="33"/>
      <c r="G179" s="33"/>
      <c r="H179" s="84" t="s">
        <v>34</v>
      </c>
      <c r="I179" s="33"/>
      <c r="J179" s="33"/>
      <c r="K179" s="33"/>
      <c r="L179" s="33"/>
      <c r="M179" s="33"/>
      <c r="N179" s="33"/>
      <c r="O179" s="33"/>
      <c r="P179" s="33"/>
      <c r="Q179" s="33"/>
    </row>
    <row r="180" spans="1:17" ht="13.2">
      <c r="A180" s="266"/>
      <c r="B180" s="33" t="s">
        <v>78</v>
      </c>
      <c r="C180" s="76"/>
      <c r="D180" s="76"/>
      <c r="E180" s="33"/>
      <c r="F180" s="33"/>
      <c r="G180" s="33"/>
      <c r="H180" s="84" t="s">
        <v>35</v>
      </c>
      <c r="I180" s="33"/>
      <c r="J180" s="33"/>
      <c r="K180" s="33"/>
      <c r="L180" s="33"/>
      <c r="M180" s="33"/>
      <c r="N180" s="33"/>
      <c r="O180" s="33"/>
      <c r="P180" s="33"/>
      <c r="Q180" s="33"/>
    </row>
    <row r="181" spans="1:17" ht="13.2">
      <c r="A181" s="266"/>
      <c r="B181" s="33" t="s">
        <v>78</v>
      </c>
      <c r="C181" s="76"/>
      <c r="D181" s="76"/>
      <c r="E181" s="33"/>
      <c r="F181" s="33"/>
      <c r="G181" s="33"/>
      <c r="H181" s="84" t="s">
        <v>36</v>
      </c>
      <c r="I181" s="33"/>
      <c r="J181" s="33"/>
      <c r="K181" s="33"/>
      <c r="L181" s="33"/>
      <c r="M181" s="33"/>
      <c r="N181" s="33"/>
      <c r="O181" s="33"/>
      <c r="P181" s="33"/>
      <c r="Q181" s="33"/>
    </row>
    <row r="182" spans="1:17" ht="13.8">
      <c r="A182" s="266"/>
      <c r="B182" s="33" t="s">
        <v>78</v>
      </c>
      <c r="C182" s="76"/>
      <c r="D182" s="76"/>
      <c r="E182" s="33"/>
      <c r="F182" s="33"/>
      <c r="G182" s="157"/>
      <c r="H182" s="84" t="s">
        <v>37</v>
      </c>
      <c r="I182" s="33"/>
      <c r="J182" s="33"/>
      <c r="K182" s="33"/>
      <c r="L182" s="33"/>
      <c r="M182" s="33"/>
      <c r="N182" s="33"/>
      <c r="O182" s="33"/>
      <c r="P182" s="33"/>
      <c r="Q182" s="33"/>
    </row>
    <row r="183" spans="1:17" ht="13.2">
      <c r="A183" s="267"/>
      <c r="B183" s="33" t="s">
        <v>78</v>
      </c>
      <c r="C183" s="76"/>
      <c r="D183" s="76"/>
      <c r="E183" s="33"/>
      <c r="F183" s="33"/>
      <c r="G183" s="33"/>
      <c r="H183" s="170" t="s">
        <v>38</v>
      </c>
      <c r="I183" s="33"/>
      <c r="J183" s="33"/>
      <c r="K183" s="33"/>
      <c r="L183" s="33"/>
      <c r="M183" s="33"/>
      <c r="N183" s="33"/>
      <c r="O183" s="33"/>
      <c r="P183" s="33"/>
      <c r="Q183" s="33"/>
    </row>
    <row r="184" spans="1:17" ht="13.2">
      <c r="A184" s="265">
        <v>45579</v>
      </c>
      <c r="B184" s="33" t="s">
        <v>640</v>
      </c>
      <c r="C184" s="76"/>
      <c r="D184" s="76"/>
      <c r="E184" s="33"/>
      <c r="F184" s="33"/>
      <c r="G184" s="33"/>
      <c r="H184" s="171" t="s">
        <v>17</v>
      </c>
      <c r="I184" s="33"/>
      <c r="J184" s="33"/>
      <c r="K184" s="33"/>
      <c r="L184" s="33"/>
      <c r="M184" s="33"/>
      <c r="N184" s="33"/>
      <c r="O184" s="33"/>
      <c r="P184" s="33"/>
      <c r="Q184" s="33"/>
    </row>
    <row r="185" spans="1:17" ht="13.2">
      <c r="A185" s="266"/>
      <c r="B185" s="33" t="s">
        <v>640</v>
      </c>
      <c r="C185" s="76"/>
      <c r="D185" s="76"/>
      <c r="E185" s="33"/>
      <c r="F185" s="33"/>
      <c r="G185" s="33"/>
      <c r="H185" s="172" t="s">
        <v>22</v>
      </c>
      <c r="I185" s="33"/>
      <c r="J185" s="33"/>
      <c r="K185" s="33"/>
      <c r="L185" s="33"/>
      <c r="M185" s="33"/>
      <c r="N185" s="33"/>
      <c r="O185" s="33"/>
      <c r="P185" s="33"/>
      <c r="Q185" s="33"/>
    </row>
    <row r="186" spans="1:17" ht="13.8">
      <c r="A186" s="266"/>
      <c r="B186" s="33" t="s">
        <v>640</v>
      </c>
      <c r="C186" s="76"/>
      <c r="D186" s="76"/>
      <c r="E186" s="157"/>
      <c r="F186" s="157"/>
      <c r="G186" s="157"/>
      <c r="H186" s="172" t="s">
        <v>24</v>
      </c>
      <c r="I186" s="33"/>
      <c r="J186" s="33"/>
      <c r="K186" s="33"/>
      <c r="L186" s="33"/>
      <c r="M186" s="33"/>
      <c r="N186" s="33"/>
      <c r="O186" s="33"/>
      <c r="P186" s="33"/>
      <c r="Q186" s="33"/>
    </row>
    <row r="187" spans="1:17" ht="13.2">
      <c r="A187" s="266"/>
      <c r="B187" s="33" t="s">
        <v>1774</v>
      </c>
      <c r="C187" s="76"/>
      <c r="D187" s="76"/>
      <c r="E187" s="33"/>
      <c r="F187" s="33"/>
      <c r="G187" s="33"/>
      <c r="H187" s="172" t="s">
        <v>25</v>
      </c>
      <c r="I187" s="33"/>
      <c r="J187" s="33"/>
      <c r="K187" s="33"/>
      <c r="L187" s="33"/>
      <c r="M187" s="33"/>
      <c r="N187" s="33"/>
      <c r="O187" s="33"/>
      <c r="P187" s="33"/>
      <c r="Q187" s="33"/>
    </row>
    <row r="188" spans="1:17" ht="13.2">
      <c r="A188" s="266"/>
      <c r="B188" s="33" t="s">
        <v>1774</v>
      </c>
      <c r="C188" s="76"/>
      <c r="D188" s="76"/>
      <c r="E188" s="33"/>
      <c r="F188" s="33"/>
      <c r="G188" s="33"/>
      <c r="H188" s="172" t="s">
        <v>26</v>
      </c>
      <c r="I188" s="33"/>
      <c r="J188" s="33"/>
      <c r="K188" s="33"/>
      <c r="L188" s="33"/>
      <c r="M188" s="33"/>
      <c r="N188" s="33"/>
      <c r="O188" s="33"/>
      <c r="P188" s="33"/>
      <c r="Q188" s="33"/>
    </row>
    <row r="189" spans="1:17" ht="17.25" customHeight="1">
      <c r="A189" s="266"/>
      <c r="B189" s="33" t="s">
        <v>1774</v>
      </c>
      <c r="C189" s="76"/>
      <c r="D189" s="76"/>
      <c r="E189" s="33"/>
      <c r="F189" s="33"/>
      <c r="G189" s="33"/>
      <c r="H189" s="172" t="s">
        <v>27</v>
      </c>
      <c r="I189" s="33"/>
      <c r="J189" s="33"/>
      <c r="K189" s="33"/>
      <c r="L189" s="33"/>
      <c r="M189" s="33"/>
      <c r="N189" s="33"/>
      <c r="O189" s="33"/>
      <c r="P189" s="33"/>
      <c r="Q189" s="33"/>
    </row>
    <row r="190" spans="1:17" ht="13.2">
      <c r="A190" s="266"/>
      <c r="B190" s="33" t="s">
        <v>1774</v>
      </c>
      <c r="C190" s="76"/>
      <c r="D190" s="76"/>
      <c r="E190" s="33"/>
      <c r="G190" s="129"/>
      <c r="H190" s="172" t="s">
        <v>28</v>
      </c>
      <c r="I190" s="33"/>
      <c r="J190" s="33"/>
      <c r="K190" s="33"/>
      <c r="L190" s="33"/>
      <c r="M190" s="33"/>
      <c r="N190" s="33"/>
      <c r="O190" s="33"/>
      <c r="P190" s="33"/>
      <c r="Q190" s="33"/>
    </row>
    <row r="191" spans="1:17" ht="13.2">
      <c r="A191" s="266"/>
      <c r="B191" s="33" t="s">
        <v>1119</v>
      </c>
      <c r="C191" s="76"/>
      <c r="D191" s="76"/>
      <c r="E191" s="33"/>
      <c r="F191" s="33"/>
      <c r="G191" s="33"/>
      <c r="H191" s="172" t="s">
        <v>29</v>
      </c>
      <c r="I191" s="33"/>
      <c r="J191" s="33"/>
      <c r="K191" s="33"/>
      <c r="L191" s="33"/>
      <c r="M191" s="33"/>
      <c r="N191" s="33"/>
      <c r="O191" s="33"/>
      <c r="P191" s="33"/>
      <c r="Q191" s="33"/>
    </row>
    <row r="192" spans="1:17" ht="13.2">
      <c r="A192" s="266"/>
      <c r="B192" s="33" t="s">
        <v>1119</v>
      </c>
      <c r="C192" s="76"/>
      <c r="D192" s="76"/>
      <c r="E192" s="33"/>
      <c r="F192" s="33"/>
      <c r="G192" s="33"/>
      <c r="H192" s="172" t="s">
        <v>30</v>
      </c>
      <c r="I192" s="33"/>
      <c r="J192" s="33"/>
      <c r="K192" s="33"/>
      <c r="L192" s="33"/>
      <c r="M192" s="33"/>
      <c r="N192" s="33"/>
      <c r="O192" s="33"/>
      <c r="P192" s="33"/>
      <c r="Q192" s="33"/>
    </row>
    <row r="193" spans="1:18" ht="13.2">
      <c r="A193" s="266"/>
      <c r="B193" s="33" t="s">
        <v>78</v>
      </c>
      <c r="C193" s="76"/>
      <c r="D193" s="76"/>
      <c r="E193" s="33"/>
      <c r="F193" s="33"/>
      <c r="G193" s="33"/>
      <c r="H193" s="172" t="s">
        <v>34</v>
      </c>
      <c r="I193" s="33"/>
      <c r="J193" s="33"/>
      <c r="K193" s="33"/>
      <c r="L193" s="33"/>
      <c r="M193" s="33"/>
      <c r="N193" s="33"/>
      <c r="O193" s="33"/>
      <c r="P193" s="33"/>
      <c r="Q193" s="33"/>
    </row>
    <row r="194" spans="1:18" ht="21" customHeight="1">
      <c r="A194" s="266"/>
      <c r="B194" s="33" t="s">
        <v>78</v>
      </c>
      <c r="C194" s="76" t="s">
        <v>41</v>
      </c>
      <c r="D194" s="76" t="s">
        <v>19</v>
      </c>
      <c r="E194" s="33"/>
      <c r="F194" s="173" t="s">
        <v>1975</v>
      </c>
      <c r="G194" s="160" t="s">
        <v>1976</v>
      </c>
      <c r="H194" s="172" t="s">
        <v>35</v>
      </c>
      <c r="I194" s="33"/>
      <c r="J194" s="33"/>
      <c r="K194" s="33"/>
      <c r="L194" s="33"/>
      <c r="M194" s="33"/>
      <c r="N194" s="33"/>
      <c r="O194" s="33"/>
      <c r="P194" s="33"/>
      <c r="Q194" s="33"/>
    </row>
    <row r="195" spans="1:18" ht="20.25" customHeight="1">
      <c r="A195" s="266"/>
      <c r="B195" s="33" t="s">
        <v>78</v>
      </c>
      <c r="C195" s="76"/>
      <c r="D195" s="76"/>
      <c r="E195" s="33"/>
      <c r="F195" s="33"/>
      <c r="G195" s="33"/>
      <c r="H195" s="172" t="s">
        <v>36</v>
      </c>
      <c r="I195" s="33"/>
      <c r="J195" s="33"/>
      <c r="K195" s="33"/>
      <c r="L195" s="33"/>
      <c r="M195" s="33"/>
      <c r="N195" s="33"/>
      <c r="O195" s="33"/>
      <c r="P195" s="33"/>
      <c r="Q195" s="33"/>
    </row>
    <row r="196" spans="1:18" ht="13.2">
      <c r="A196" s="266"/>
      <c r="B196" s="33" t="s">
        <v>78</v>
      </c>
      <c r="C196" s="76"/>
      <c r="D196" s="76"/>
      <c r="E196" s="33"/>
      <c r="F196" s="33"/>
      <c r="H196" s="172" t="s">
        <v>37</v>
      </c>
      <c r="I196" s="33"/>
      <c r="J196" s="33"/>
      <c r="K196" s="33"/>
      <c r="L196" s="33"/>
      <c r="M196" s="33"/>
      <c r="N196" s="33"/>
      <c r="O196" s="33"/>
      <c r="P196" s="33"/>
      <c r="Q196" s="33"/>
    </row>
    <row r="197" spans="1:18" ht="13.2">
      <c r="A197" s="267"/>
      <c r="B197" s="33" t="s">
        <v>78</v>
      </c>
      <c r="C197" s="76"/>
      <c r="D197" s="76"/>
      <c r="E197" s="33"/>
      <c r="F197" s="33"/>
      <c r="G197" s="33"/>
      <c r="H197" s="174" t="s">
        <v>38</v>
      </c>
      <c r="I197" s="33"/>
      <c r="J197" s="33"/>
      <c r="K197" s="33"/>
      <c r="L197" s="33"/>
      <c r="M197" s="33"/>
      <c r="N197" s="33"/>
      <c r="O197" s="33"/>
      <c r="P197" s="33"/>
      <c r="Q197" s="33"/>
    </row>
    <row r="198" spans="1:18" ht="13.2">
      <c r="A198" s="265">
        <v>45580</v>
      </c>
      <c r="B198" s="33" t="s">
        <v>640</v>
      </c>
      <c r="C198" s="76"/>
      <c r="D198" s="76"/>
      <c r="E198" s="33"/>
      <c r="F198" s="33"/>
      <c r="G198" s="33"/>
      <c r="H198" s="171" t="s">
        <v>17</v>
      </c>
      <c r="I198" s="33"/>
      <c r="J198" s="33"/>
      <c r="K198" s="33"/>
      <c r="L198" s="33"/>
      <c r="M198" s="33"/>
      <c r="N198" s="33"/>
      <c r="O198" s="33"/>
      <c r="P198" s="33"/>
      <c r="Q198" s="33"/>
    </row>
    <row r="199" spans="1:18" ht="13.2">
      <c r="A199" s="266"/>
      <c r="B199" s="33" t="s">
        <v>640</v>
      </c>
      <c r="C199" s="76"/>
      <c r="D199" s="76"/>
      <c r="E199" s="33"/>
      <c r="F199" s="33"/>
      <c r="G199" s="33"/>
      <c r="H199" s="172" t="s">
        <v>22</v>
      </c>
      <c r="I199" s="33"/>
      <c r="J199" s="33"/>
      <c r="K199" s="33"/>
      <c r="L199" s="33"/>
      <c r="M199" s="33"/>
      <c r="N199" s="33"/>
      <c r="O199" s="33"/>
      <c r="P199" s="33"/>
      <c r="Q199" s="33"/>
    </row>
    <row r="200" spans="1:18" ht="13.2">
      <c r="A200" s="266"/>
      <c r="B200" s="33" t="s">
        <v>640</v>
      </c>
      <c r="C200" s="76"/>
      <c r="D200" s="76"/>
      <c r="E200" s="33"/>
      <c r="F200" s="33"/>
      <c r="G200" s="33"/>
      <c r="H200" s="172" t="s">
        <v>24</v>
      </c>
      <c r="I200" s="33"/>
      <c r="J200" s="33"/>
      <c r="K200" s="33"/>
      <c r="L200" s="33"/>
      <c r="M200" s="33"/>
      <c r="N200" s="33"/>
      <c r="O200" s="33"/>
      <c r="P200" s="33"/>
      <c r="Q200" s="33"/>
    </row>
    <row r="201" spans="1:18" ht="13.2">
      <c r="A201" s="266"/>
      <c r="B201" s="33" t="s">
        <v>1774</v>
      </c>
      <c r="C201" s="76"/>
      <c r="D201" s="76"/>
      <c r="E201" s="33"/>
      <c r="F201" s="33"/>
      <c r="G201" s="33"/>
      <c r="H201" s="172" t="s">
        <v>25</v>
      </c>
      <c r="I201" s="33"/>
      <c r="J201" s="33"/>
      <c r="K201" s="33"/>
      <c r="L201" s="33"/>
      <c r="M201" s="33"/>
      <c r="N201" s="33"/>
      <c r="O201" s="33"/>
      <c r="P201" s="33"/>
      <c r="Q201" s="33"/>
    </row>
    <row r="202" spans="1:18" ht="13.2">
      <c r="A202" s="266"/>
      <c r="B202" s="33" t="s">
        <v>1774</v>
      </c>
      <c r="C202" s="76"/>
      <c r="D202" s="76"/>
      <c r="E202" s="33"/>
      <c r="F202" s="33"/>
      <c r="G202" s="33"/>
      <c r="H202" s="172" t="s">
        <v>26</v>
      </c>
      <c r="I202" s="33"/>
      <c r="J202" s="33"/>
      <c r="K202" s="33"/>
      <c r="L202" s="33"/>
      <c r="M202" s="33"/>
      <c r="N202" s="33"/>
      <c r="O202" s="33"/>
      <c r="P202" s="33"/>
      <c r="Q202" s="33"/>
    </row>
    <row r="203" spans="1:18" ht="13.2">
      <c r="A203" s="266"/>
      <c r="B203" s="33" t="s">
        <v>1774</v>
      </c>
      <c r="C203" s="76"/>
      <c r="D203" s="76"/>
      <c r="E203" s="33"/>
      <c r="F203" s="175"/>
      <c r="G203" s="33"/>
      <c r="H203" s="172" t="s">
        <v>27</v>
      </c>
      <c r="I203" s="33"/>
      <c r="J203" s="33"/>
      <c r="K203" s="33"/>
      <c r="L203" s="33"/>
      <c r="M203" s="33"/>
      <c r="N203" s="33"/>
      <c r="O203" s="33"/>
      <c r="P203" s="33"/>
      <c r="Q203" s="33"/>
    </row>
    <row r="204" spans="1:18" ht="13.2">
      <c r="A204" s="266"/>
      <c r="B204" s="33" t="s">
        <v>1774</v>
      </c>
      <c r="C204" s="76"/>
      <c r="D204" s="76"/>
      <c r="E204" s="33"/>
      <c r="F204" s="33"/>
      <c r="G204" s="33"/>
      <c r="H204" s="172" t="s">
        <v>28</v>
      </c>
      <c r="I204" s="33"/>
      <c r="J204" s="33"/>
      <c r="K204" s="33"/>
      <c r="L204" s="33"/>
      <c r="M204" s="33"/>
      <c r="N204" s="33"/>
      <c r="O204" s="33"/>
      <c r="P204" s="33"/>
      <c r="Q204" s="33"/>
    </row>
    <row r="205" spans="1:18" ht="13.2">
      <c r="A205" s="266"/>
      <c r="B205" s="33" t="s">
        <v>78</v>
      </c>
      <c r="C205" s="76"/>
      <c r="D205" s="76"/>
      <c r="E205" s="33"/>
      <c r="F205" s="33"/>
      <c r="G205" s="33"/>
      <c r="H205" s="172" t="s">
        <v>29</v>
      </c>
      <c r="I205" s="33"/>
      <c r="J205" s="33"/>
      <c r="K205" s="33"/>
      <c r="L205" s="33"/>
      <c r="M205" s="33"/>
      <c r="N205" s="33"/>
      <c r="O205" s="33"/>
      <c r="P205" s="33"/>
      <c r="Q205" s="33"/>
    </row>
    <row r="206" spans="1:18" ht="13.2">
      <c r="A206" s="266"/>
      <c r="B206" s="33" t="s">
        <v>78</v>
      </c>
      <c r="C206" s="76"/>
      <c r="D206" s="76"/>
      <c r="E206" s="33"/>
      <c r="F206" s="33"/>
      <c r="G206" s="33"/>
      <c r="H206" s="172" t="s">
        <v>30</v>
      </c>
      <c r="I206" s="33"/>
      <c r="J206" s="33"/>
      <c r="K206" s="33"/>
      <c r="L206" s="33"/>
      <c r="M206" s="33"/>
      <c r="N206" s="33"/>
      <c r="O206" s="33"/>
      <c r="P206" s="33"/>
      <c r="Q206" s="33"/>
      <c r="R206" s="33"/>
    </row>
    <row r="207" spans="1:18" ht="13.2">
      <c r="A207" s="266"/>
      <c r="B207" s="33" t="s">
        <v>522</v>
      </c>
      <c r="C207" s="76"/>
      <c r="D207" s="76"/>
      <c r="E207" s="33"/>
      <c r="F207" s="33"/>
      <c r="G207" s="33"/>
      <c r="H207" s="172" t="s">
        <v>34</v>
      </c>
      <c r="I207" s="33"/>
      <c r="J207" s="33"/>
      <c r="K207" s="33"/>
      <c r="L207" s="33"/>
      <c r="M207" s="33"/>
      <c r="N207" s="33"/>
      <c r="O207" s="33"/>
      <c r="P207" s="33"/>
      <c r="Q207" s="33"/>
      <c r="R207" s="33"/>
    </row>
    <row r="208" spans="1:18" ht="13.2">
      <c r="A208" s="266"/>
      <c r="B208" s="33" t="s">
        <v>522</v>
      </c>
      <c r="C208" s="76"/>
      <c r="D208" s="76"/>
      <c r="E208" s="33"/>
      <c r="F208" s="33"/>
      <c r="G208" s="76"/>
      <c r="H208" s="176" t="s">
        <v>35</v>
      </c>
      <c r="I208" s="158"/>
      <c r="J208" s="33"/>
      <c r="K208" s="33"/>
      <c r="L208" s="158"/>
      <c r="M208" s="33"/>
      <c r="N208" s="158"/>
      <c r="O208" s="158"/>
      <c r="P208" s="33"/>
      <c r="Q208" s="158"/>
      <c r="R208" s="275"/>
    </row>
    <row r="209" spans="1:18" ht="13.2">
      <c r="A209" s="266"/>
      <c r="B209" s="33" t="s">
        <v>522</v>
      </c>
      <c r="C209" s="76"/>
      <c r="D209" s="76"/>
      <c r="E209" s="33"/>
      <c r="F209" s="33"/>
      <c r="G209" s="76"/>
      <c r="H209" s="172" t="s">
        <v>36</v>
      </c>
      <c r="I209" s="177"/>
      <c r="J209" s="33"/>
      <c r="K209" s="33"/>
      <c r="L209" s="177"/>
      <c r="M209" s="33"/>
      <c r="N209" s="177"/>
      <c r="O209" s="177"/>
      <c r="P209" s="33"/>
      <c r="Q209" s="177"/>
      <c r="R209" s="267"/>
    </row>
    <row r="210" spans="1:18" ht="13.2">
      <c r="A210" s="266"/>
      <c r="B210" s="33" t="s">
        <v>78</v>
      </c>
      <c r="C210" s="76"/>
      <c r="D210" s="76"/>
      <c r="E210" s="178"/>
      <c r="F210" s="33"/>
      <c r="G210" s="33"/>
      <c r="H210" s="172" t="s">
        <v>37</v>
      </c>
      <c r="I210" s="33"/>
      <c r="J210" s="33"/>
      <c r="K210" s="33"/>
      <c r="L210" s="33"/>
      <c r="M210" s="33"/>
      <c r="N210" s="33"/>
      <c r="O210" s="33"/>
      <c r="P210" s="33"/>
      <c r="Q210" s="33"/>
      <c r="R210" s="33"/>
    </row>
    <row r="211" spans="1:18" ht="13.2">
      <c r="A211" s="267"/>
      <c r="B211" s="33" t="s">
        <v>78</v>
      </c>
      <c r="C211" s="76"/>
      <c r="D211" s="76"/>
      <c r="E211" s="33"/>
      <c r="F211" s="33"/>
      <c r="G211" s="33"/>
      <c r="H211" s="174" t="s">
        <v>38</v>
      </c>
      <c r="I211" s="33"/>
      <c r="J211" s="33"/>
      <c r="K211" s="33"/>
      <c r="L211" s="33"/>
      <c r="M211" s="33"/>
      <c r="N211" s="33"/>
      <c r="O211" s="33"/>
      <c r="P211" s="33"/>
      <c r="Q211" s="33"/>
      <c r="R211" s="33"/>
    </row>
    <row r="212" spans="1:18" ht="17.25" customHeight="1">
      <c r="A212" s="265">
        <v>45581</v>
      </c>
      <c r="B212" s="33" t="s">
        <v>640</v>
      </c>
      <c r="C212" s="76"/>
      <c r="D212" s="76"/>
      <c r="E212" s="33"/>
      <c r="F212" s="33"/>
      <c r="G212" s="33"/>
      <c r="H212" s="171" t="s">
        <v>17</v>
      </c>
      <c r="I212" s="33"/>
      <c r="J212" s="33"/>
      <c r="K212" s="33"/>
      <c r="L212" s="33"/>
      <c r="M212" s="33"/>
      <c r="N212" s="33"/>
      <c r="O212" s="33"/>
      <c r="P212" s="33"/>
      <c r="Q212" s="33"/>
      <c r="R212" s="33"/>
    </row>
    <row r="213" spans="1:18" ht="13.2">
      <c r="A213" s="266"/>
      <c r="B213" s="33" t="s">
        <v>640</v>
      </c>
      <c r="C213" s="76"/>
      <c r="D213" s="76"/>
      <c r="E213" s="33"/>
      <c r="F213" s="33"/>
      <c r="G213" s="33"/>
      <c r="H213" s="172" t="s">
        <v>22</v>
      </c>
      <c r="I213" s="33"/>
      <c r="J213" s="33"/>
      <c r="K213" s="33"/>
      <c r="L213" s="33"/>
      <c r="M213" s="33"/>
      <c r="N213" s="33"/>
      <c r="O213" s="33"/>
      <c r="P213" s="33"/>
      <c r="Q213" s="33"/>
      <c r="R213" s="33"/>
    </row>
    <row r="214" spans="1:18" ht="13.2">
      <c r="A214" s="266"/>
      <c r="B214" s="33" t="s">
        <v>640</v>
      </c>
      <c r="C214" s="76"/>
      <c r="D214" s="76"/>
      <c r="E214" s="33"/>
      <c r="F214" s="33"/>
      <c r="G214" s="33"/>
      <c r="H214" s="172" t="s">
        <v>24</v>
      </c>
      <c r="I214" s="33"/>
      <c r="J214" s="33"/>
      <c r="K214" s="33"/>
      <c r="L214" s="33"/>
      <c r="M214" s="33"/>
      <c r="N214" s="33"/>
      <c r="O214" s="33"/>
      <c r="P214" s="33"/>
      <c r="Q214" s="33"/>
      <c r="R214" s="33"/>
    </row>
    <row r="215" spans="1:18" ht="13.2">
      <c r="A215" s="266"/>
      <c r="B215" s="33" t="s">
        <v>1774</v>
      </c>
      <c r="C215" s="76"/>
      <c r="D215" s="76"/>
      <c r="E215" s="33"/>
      <c r="F215" s="33"/>
      <c r="G215" s="33"/>
      <c r="H215" s="172" t="s">
        <v>25</v>
      </c>
      <c r="I215" s="33"/>
      <c r="J215" s="33"/>
      <c r="K215" s="33"/>
      <c r="L215" s="33"/>
      <c r="M215" s="33"/>
      <c r="N215" s="33"/>
      <c r="O215" s="33"/>
      <c r="P215" s="33"/>
      <c r="Q215" s="33"/>
      <c r="R215" s="33"/>
    </row>
    <row r="216" spans="1:18" ht="13.2">
      <c r="A216" s="266"/>
      <c r="B216" s="33" t="s">
        <v>1774</v>
      </c>
      <c r="C216" s="76"/>
      <c r="D216" s="76"/>
      <c r="E216" s="33"/>
      <c r="F216" s="33"/>
      <c r="G216" s="33"/>
      <c r="H216" s="172" t="s">
        <v>26</v>
      </c>
      <c r="I216" s="33"/>
      <c r="J216" s="33"/>
      <c r="K216" s="33"/>
      <c r="L216" s="33"/>
      <c r="M216" s="33"/>
      <c r="N216" s="33"/>
      <c r="O216" s="33"/>
      <c r="P216" s="33"/>
      <c r="Q216" s="33"/>
      <c r="R216" s="33"/>
    </row>
    <row r="217" spans="1:18" ht="13.8">
      <c r="A217" s="266"/>
      <c r="B217" s="33" t="s">
        <v>1774</v>
      </c>
      <c r="C217" s="76"/>
      <c r="D217" s="76"/>
      <c r="E217" s="157"/>
      <c r="F217" s="33"/>
      <c r="G217" s="33"/>
      <c r="H217" s="172" t="s">
        <v>27</v>
      </c>
      <c r="I217" s="33"/>
      <c r="J217" s="33"/>
      <c r="K217" s="33"/>
      <c r="L217" s="33"/>
      <c r="M217" s="33"/>
      <c r="N217" s="33"/>
      <c r="O217" s="33"/>
      <c r="P217" s="33"/>
      <c r="Q217" s="33"/>
      <c r="R217" s="33"/>
    </row>
    <row r="218" spans="1:18" ht="13.2">
      <c r="A218" s="266"/>
      <c r="B218" s="33" t="s">
        <v>1774</v>
      </c>
      <c r="C218" s="76"/>
      <c r="D218" s="76"/>
      <c r="E218" s="33"/>
      <c r="F218" s="33"/>
      <c r="G218" s="33"/>
      <c r="H218" s="172" t="s">
        <v>28</v>
      </c>
      <c r="I218" s="33"/>
      <c r="J218" s="33"/>
      <c r="K218" s="33"/>
      <c r="L218" s="33"/>
      <c r="M218" s="33"/>
      <c r="N218" s="33"/>
      <c r="O218" s="33"/>
      <c r="P218" s="33"/>
      <c r="Q218" s="33"/>
      <c r="R218" s="33"/>
    </row>
    <row r="219" spans="1:18" ht="20.25" customHeight="1">
      <c r="A219" s="266"/>
      <c r="B219" s="33" t="s">
        <v>78</v>
      </c>
      <c r="C219" s="76" t="s">
        <v>154</v>
      </c>
      <c r="D219" s="76" t="s">
        <v>19</v>
      </c>
      <c r="E219" s="33"/>
      <c r="F219" s="33"/>
      <c r="G219" s="33" t="s">
        <v>1977</v>
      </c>
      <c r="H219" s="172" t="s">
        <v>29</v>
      </c>
      <c r="I219" s="33"/>
      <c r="J219" s="33"/>
      <c r="K219" s="33"/>
      <c r="L219" s="33"/>
      <c r="M219" s="33"/>
      <c r="N219" s="33"/>
      <c r="O219" s="33"/>
      <c r="P219" s="33"/>
      <c r="Q219" s="33"/>
      <c r="R219" s="33"/>
    </row>
    <row r="220" spans="1:18" ht="13.2">
      <c r="A220" s="266"/>
      <c r="B220" s="33" t="s">
        <v>78</v>
      </c>
      <c r="C220" s="76"/>
      <c r="D220" s="76"/>
      <c r="E220" s="33"/>
      <c r="F220" s="33"/>
      <c r="G220" s="33"/>
      <c r="H220" s="172" t="s">
        <v>30</v>
      </c>
      <c r="I220" s="33"/>
      <c r="J220" s="33"/>
      <c r="K220" s="33"/>
      <c r="L220" s="33"/>
      <c r="M220" s="33"/>
      <c r="N220" s="33"/>
      <c r="O220" s="33"/>
      <c r="P220" s="33"/>
      <c r="Q220" s="33"/>
      <c r="R220" s="33"/>
    </row>
    <row r="221" spans="1:18" ht="13.2">
      <c r="A221" s="266"/>
      <c r="B221" s="33" t="s">
        <v>78</v>
      </c>
      <c r="C221" s="76"/>
      <c r="D221" s="76"/>
      <c r="E221" s="33"/>
      <c r="F221" s="179"/>
      <c r="G221" s="33"/>
      <c r="H221" s="172" t="s">
        <v>34</v>
      </c>
      <c r="I221" s="33"/>
      <c r="J221" s="33"/>
      <c r="K221" s="33"/>
      <c r="L221" s="33"/>
      <c r="M221" s="33"/>
      <c r="N221" s="33"/>
      <c r="O221" s="33"/>
      <c r="P221" s="33"/>
      <c r="Q221" s="33"/>
      <c r="R221" s="33"/>
    </row>
    <row r="222" spans="1:18" ht="13.2">
      <c r="A222" s="266"/>
      <c r="B222" s="33" t="s">
        <v>78</v>
      </c>
      <c r="C222" s="76"/>
      <c r="D222" s="76"/>
      <c r="E222" s="33"/>
      <c r="F222" s="33"/>
      <c r="G222" s="33"/>
      <c r="H222" s="176" t="s">
        <v>35</v>
      </c>
      <c r="I222" s="33"/>
      <c r="J222" s="33"/>
      <c r="K222" s="33"/>
      <c r="L222" s="33"/>
      <c r="M222" s="33"/>
      <c r="N222" s="33"/>
      <c r="O222" s="33"/>
      <c r="P222" s="33"/>
      <c r="Q222" s="33"/>
      <c r="R222" s="33"/>
    </row>
    <row r="223" spans="1:18" ht="13.2">
      <c r="A223" s="266"/>
      <c r="B223" s="33" t="s">
        <v>78</v>
      </c>
      <c r="C223" s="76" t="s">
        <v>41</v>
      </c>
      <c r="D223" s="76" t="s">
        <v>19</v>
      </c>
      <c r="E223" s="33"/>
      <c r="F223" s="33"/>
      <c r="G223" s="33" t="s">
        <v>1978</v>
      </c>
      <c r="H223" s="172" t="s">
        <v>36</v>
      </c>
      <c r="I223" s="33"/>
      <c r="J223" s="33"/>
      <c r="K223" s="33"/>
      <c r="L223" s="33"/>
      <c r="M223" s="33"/>
      <c r="N223" s="33"/>
      <c r="O223" s="33"/>
      <c r="P223" s="33"/>
      <c r="Q223" s="33"/>
      <c r="R223" s="33"/>
    </row>
    <row r="224" spans="1:18" ht="13.2">
      <c r="A224" s="266"/>
      <c r="B224" s="33" t="s">
        <v>78</v>
      </c>
      <c r="C224" s="76"/>
      <c r="D224" s="76"/>
      <c r="E224" s="33"/>
      <c r="F224" s="33"/>
      <c r="G224" s="33"/>
      <c r="H224" s="172" t="s">
        <v>37</v>
      </c>
      <c r="I224" s="33"/>
      <c r="J224" s="33"/>
      <c r="K224" s="33"/>
      <c r="L224" s="33"/>
      <c r="M224" s="33"/>
      <c r="N224" s="33"/>
      <c r="O224" s="33"/>
      <c r="P224" s="33"/>
      <c r="Q224" s="33"/>
      <c r="R224" s="33"/>
    </row>
    <row r="225" spans="1:18" ht="13.2">
      <c r="A225" s="267"/>
      <c r="B225" s="33" t="s">
        <v>78</v>
      </c>
      <c r="C225" s="76"/>
      <c r="D225" s="76"/>
      <c r="E225" s="33"/>
      <c r="F225" s="33"/>
      <c r="G225" s="33"/>
      <c r="H225" s="174" t="s">
        <v>38</v>
      </c>
      <c r="I225" s="33"/>
      <c r="J225" s="33"/>
      <c r="K225" s="33"/>
      <c r="L225" s="33"/>
      <c r="M225" s="33"/>
      <c r="N225" s="33"/>
      <c r="O225" s="33"/>
      <c r="P225" s="33"/>
      <c r="Q225" s="33"/>
      <c r="R225" s="33"/>
    </row>
    <row r="226" spans="1:18" ht="13.2">
      <c r="A226" s="265">
        <v>45582</v>
      </c>
      <c r="B226" s="33" t="s">
        <v>1119</v>
      </c>
      <c r="C226" s="76"/>
      <c r="D226" s="76"/>
      <c r="E226" s="33"/>
      <c r="F226" s="33"/>
      <c r="G226" s="33"/>
      <c r="H226" s="171" t="s">
        <v>17</v>
      </c>
      <c r="I226" s="33"/>
      <c r="J226" s="33"/>
      <c r="K226" s="33"/>
      <c r="L226" s="33"/>
      <c r="M226" s="33"/>
      <c r="N226" s="33"/>
      <c r="O226" s="33"/>
      <c r="P226" s="33"/>
      <c r="Q226" s="33"/>
      <c r="R226" s="33"/>
    </row>
    <row r="227" spans="1:18" ht="13.2">
      <c r="A227" s="266"/>
      <c r="B227" s="33" t="s">
        <v>1119</v>
      </c>
      <c r="C227" s="76"/>
      <c r="D227" s="76"/>
      <c r="E227" s="33"/>
      <c r="F227" s="33"/>
      <c r="G227" s="33"/>
      <c r="H227" s="172" t="s">
        <v>22</v>
      </c>
      <c r="I227" s="33"/>
      <c r="J227" s="33"/>
      <c r="K227" s="33"/>
      <c r="L227" s="33"/>
      <c r="M227" s="33"/>
      <c r="N227" s="33"/>
      <c r="O227" s="33"/>
      <c r="P227" s="33"/>
      <c r="Q227" s="33"/>
      <c r="R227" s="33"/>
    </row>
    <row r="228" spans="1:18" ht="13.2">
      <c r="A228" s="266"/>
      <c r="B228" s="33" t="s">
        <v>1119</v>
      </c>
      <c r="C228" s="76" t="s">
        <v>102</v>
      </c>
      <c r="D228" s="76" t="s">
        <v>19</v>
      </c>
      <c r="E228" s="33"/>
      <c r="F228" s="33"/>
      <c r="G228" s="160" t="s">
        <v>1979</v>
      </c>
      <c r="H228" s="172" t="s">
        <v>24</v>
      </c>
      <c r="I228" s="33"/>
      <c r="J228" s="33"/>
      <c r="K228" s="33"/>
      <c r="L228" s="33"/>
      <c r="M228" s="33"/>
      <c r="N228" s="33"/>
      <c r="O228" s="33"/>
      <c r="P228" s="33"/>
      <c r="Q228" s="33"/>
      <c r="R228" s="33"/>
    </row>
    <row r="229" spans="1:18" ht="13.2">
      <c r="A229" s="266"/>
      <c r="B229" s="33" t="s">
        <v>1774</v>
      </c>
      <c r="C229" s="76"/>
      <c r="D229" s="76"/>
      <c r="E229" s="33"/>
      <c r="F229" s="33"/>
      <c r="G229" s="33"/>
      <c r="H229" s="172" t="s">
        <v>25</v>
      </c>
      <c r="I229" s="33"/>
      <c r="J229" s="33"/>
      <c r="K229" s="33"/>
      <c r="L229" s="33"/>
      <c r="M229" s="33"/>
      <c r="N229" s="33"/>
      <c r="O229" s="33"/>
      <c r="P229" s="33"/>
      <c r="Q229" s="33"/>
      <c r="R229" s="33"/>
    </row>
    <row r="230" spans="1:18" ht="13.2">
      <c r="A230" s="266"/>
      <c r="B230" s="33" t="s">
        <v>1774</v>
      </c>
      <c r="C230" s="76"/>
      <c r="D230" s="76"/>
      <c r="E230" s="33"/>
      <c r="F230" s="33"/>
      <c r="G230" s="33"/>
      <c r="H230" s="172" t="s">
        <v>26</v>
      </c>
      <c r="I230" s="33"/>
      <c r="J230" s="33"/>
      <c r="K230" s="33"/>
      <c r="L230" s="33"/>
      <c r="M230" s="33"/>
      <c r="N230" s="33"/>
      <c r="O230" s="33"/>
      <c r="P230" s="33"/>
      <c r="Q230" s="33"/>
      <c r="R230" s="33"/>
    </row>
    <row r="231" spans="1:18" ht="13.2">
      <c r="A231" s="266"/>
      <c r="B231" s="33" t="s">
        <v>1774</v>
      </c>
      <c r="C231" s="76"/>
      <c r="D231" s="76"/>
      <c r="E231" s="33"/>
      <c r="F231" s="33"/>
      <c r="G231" s="33"/>
      <c r="H231" s="172" t="s">
        <v>27</v>
      </c>
      <c r="I231" s="33"/>
      <c r="J231" s="33"/>
      <c r="K231" s="33"/>
      <c r="L231" s="33"/>
      <c r="M231" s="33"/>
      <c r="N231" s="33"/>
      <c r="O231" s="33"/>
      <c r="P231" s="33"/>
      <c r="Q231" s="33"/>
      <c r="R231" s="33"/>
    </row>
    <row r="232" spans="1:18" ht="13.2">
      <c r="A232" s="266"/>
      <c r="B232" s="33" t="s">
        <v>1774</v>
      </c>
      <c r="C232" s="76"/>
      <c r="D232" s="76"/>
      <c r="E232" s="33"/>
      <c r="F232" s="33"/>
      <c r="G232" s="33"/>
      <c r="H232" s="172" t="s">
        <v>28</v>
      </c>
      <c r="I232" s="33"/>
      <c r="J232" s="33"/>
      <c r="K232" s="33"/>
      <c r="L232" s="33"/>
      <c r="M232" s="33"/>
      <c r="N232" s="33"/>
      <c r="O232" s="33"/>
      <c r="P232" s="33"/>
      <c r="Q232" s="33"/>
      <c r="R232" s="33"/>
    </row>
    <row r="233" spans="1:18" ht="13.2">
      <c r="A233" s="266"/>
      <c r="B233" s="33" t="s">
        <v>78</v>
      </c>
      <c r="C233" s="76"/>
      <c r="D233" s="76"/>
      <c r="E233" s="33"/>
      <c r="F233" s="33"/>
      <c r="G233" s="33"/>
      <c r="H233" s="172" t="s">
        <v>29</v>
      </c>
      <c r="I233" s="33"/>
      <c r="J233" s="33"/>
      <c r="K233" s="33"/>
      <c r="L233" s="33"/>
      <c r="M233" s="33"/>
      <c r="N233" s="33"/>
      <c r="O233" s="33"/>
      <c r="P233" s="33"/>
      <c r="Q233" s="33"/>
      <c r="R233" s="33"/>
    </row>
    <row r="234" spans="1:18" ht="22.5" customHeight="1">
      <c r="A234" s="266"/>
      <c r="B234" s="33" t="s">
        <v>78</v>
      </c>
      <c r="C234" s="76" t="s">
        <v>41</v>
      </c>
      <c r="D234" s="76" t="s">
        <v>19</v>
      </c>
      <c r="E234" s="33"/>
      <c r="F234" s="33"/>
      <c r="G234" s="33" t="s">
        <v>1980</v>
      </c>
      <c r="H234" s="172" t="s">
        <v>30</v>
      </c>
      <c r="I234" s="33"/>
      <c r="J234" s="33"/>
      <c r="K234" s="33"/>
      <c r="L234" s="33"/>
      <c r="M234" s="33"/>
      <c r="N234" s="33"/>
      <c r="O234" s="33"/>
      <c r="P234" s="33"/>
      <c r="Q234" s="33"/>
      <c r="R234" s="33"/>
    </row>
    <row r="235" spans="1:18" ht="13.2">
      <c r="A235" s="266"/>
      <c r="B235" s="33" t="s">
        <v>78</v>
      </c>
      <c r="C235" s="76"/>
      <c r="D235" s="76"/>
      <c r="E235" s="33"/>
      <c r="F235" s="33"/>
      <c r="G235" s="33"/>
      <c r="H235" s="172" t="s">
        <v>34</v>
      </c>
      <c r="I235" s="33"/>
      <c r="J235" s="33"/>
      <c r="K235" s="33"/>
      <c r="L235" s="33"/>
      <c r="M235" s="33"/>
      <c r="N235" s="33"/>
      <c r="O235" s="33"/>
      <c r="P235" s="33"/>
      <c r="Q235" s="33"/>
      <c r="R235" s="33"/>
    </row>
    <row r="236" spans="1:18" ht="13.2">
      <c r="A236" s="266"/>
      <c r="B236" s="33" t="s">
        <v>78</v>
      </c>
      <c r="C236" s="76"/>
      <c r="D236" s="76"/>
      <c r="E236" s="33"/>
      <c r="F236" s="33"/>
      <c r="G236" s="33"/>
      <c r="H236" s="176" t="s">
        <v>35</v>
      </c>
      <c r="I236" s="33"/>
      <c r="J236" s="33"/>
      <c r="K236" s="33"/>
      <c r="L236" s="33"/>
      <c r="M236" s="33"/>
      <c r="N236" s="33"/>
      <c r="O236" s="33"/>
      <c r="P236" s="33"/>
      <c r="Q236" s="33"/>
      <c r="R236" s="33"/>
    </row>
    <row r="237" spans="1:18" ht="19.5" customHeight="1">
      <c r="A237" s="266"/>
      <c r="B237" s="33" t="s">
        <v>78</v>
      </c>
      <c r="C237" s="76" t="s">
        <v>41</v>
      </c>
      <c r="D237" s="76" t="s">
        <v>19</v>
      </c>
      <c r="E237" s="33"/>
      <c r="F237" s="33"/>
      <c r="G237" s="33" t="s">
        <v>1981</v>
      </c>
      <c r="H237" s="172" t="s">
        <v>36</v>
      </c>
      <c r="I237" s="33"/>
      <c r="J237" s="33"/>
      <c r="K237" s="33"/>
      <c r="L237" s="33"/>
      <c r="M237" s="33"/>
      <c r="N237" s="33"/>
      <c r="O237" s="33"/>
      <c r="P237" s="33"/>
      <c r="Q237" s="33"/>
      <c r="R237" s="33"/>
    </row>
    <row r="238" spans="1:18" ht="13.2">
      <c r="A238" s="266"/>
      <c r="B238" s="33" t="s">
        <v>78</v>
      </c>
      <c r="C238" s="76"/>
      <c r="D238" s="76"/>
      <c r="E238" s="33"/>
      <c r="F238" s="33"/>
      <c r="G238" s="33"/>
      <c r="H238" s="172" t="s">
        <v>37</v>
      </c>
      <c r="I238" s="33"/>
      <c r="J238" s="33"/>
      <c r="K238" s="33"/>
      <c r="L238" s="33"/>
      <c r="M238" s="33"/>
      <c r="N238" s="33"/>
      <c r="O238" s="33"/>
      <c r="P238" s="33"/>
      <c r="Q238" s="33"/>
      <c r="R238" s="33"/>
    </row>
    <row r="239" spans="1:18" ht="13.2">
      <c r="A239" s="267"/>
      <c r="B239" s="33" t="s">
        <v>78</v>
      </c>
      <c r="C239" s="76"/>
      <c r="D239" s="76"/>
      <c r="E239" s="33"/>
      <c r="F239" s="33"/>
      <c r="G239" s="33"/>
      <c r="H239" s="174" t="s">
        <v>38</v>
      </c>
      <c r="I239" s="33"/>
      <c r="J239" s="33"/>
      <c r="K239" s="33"/>
      <c r="L239" s="33"/>
      <c r="M239" s="33"/>
      <c r="N239" s="33"/>
      <c r="O239" s="33"/>
      <c r="P239" s="33"/>
      <c r="Q239" s="33"/>
      <c r="R239" s="33"/>
    </row>
    <row r="240" spans="1:18" ht="13.2">
      <c r="A240" s="265">
        <v>45583</v>
      </c>
      <c r="B240" s="33" t="s">
        <v>1774</v>
      </c>
      <c r="C240" s="76"/>
      <c r="D240" s="76"/>
      <c r="E240" s="33"/>
      <c r="F240" s="33"/>
      <c r="G240" s="33"/>
      <c r="H240" s="180" t="s">
        <v>17</v>
      </c>
      <c r="I240" s="33"/>
      <c r="J240" s="33"/>
      <c r="K240" s="33"/>
      <c r="L240" s="33"/>
      <c r="M240" s="33"/>
      <c r="N240" s="33"/>
      <c r="O240" s="33"/>
      <c r="P240" s="33"/>
      <c r="Q240" s="33"/>
      <c r="R240" s="33"/>
    </row>
    <row r="241" spans="1:18" ht="13.2">
      <c r="A241" s="266"/>
      <c r="B241" s="33" t="s">
        <v>1774</v>
      </c>
      <c r="C241" s="76"/>
      <c r="D241" s="76"/>
      <c r="E241" s="33"/>
      <c r="F241" s="33"/>
      <c r="G241" s="33"/>
      <c r="H241" s="171" t="s">
        <v>22</v>
      </c>
      <c r="I241" s="33"/>
      <c r="J241" s="33"/>
      <c r="K241" s="33"/>
      <c r="L241" s="33"/>
      <c r="M241" s="33"/>
      <c r="N241" s="33"/>
      <c r="O241" s="33"/>
      <c r="P241" s="33"/>
      <c r="Q241" s="33"/>
      <c r="R241" s="33"/>
    </row>
    <row r="242" spans="1:18" ht="15.6">
      <c r="A242" s="266"/>
      <c r="B242" s="33" t="s">
        <v>1774</v>
      </c>
      <c r="C242" s="76"/>
      <c r="D242" s="76"/>
      <c r="E242" s="178"/>
      <c r="F242" s="33"/>
      <c r="G242" s="181"/>
      <c r="H242" s="171" t="s">
        <v>24</v>
      </c>
      <c r="I242" s="33"/>
      <c r="J242" s="33"/>
      <c r="K242" s="33"/>
      <c r="L242" s="33"/>
      <c r="M242" s="33"/>
      <c r="N242" s="33"/>
      <c r="O242" s="33"/>
      <c r="P242" s="33"/>
      <c r="Q242" s="33"/>
      <c r="R242" s="33"/>
    </row>
    <row r="243" spans="1:18" ht="13.2">
      <c r="A243" s="266"/>
      <c r="B243" s="33" t="s">
        <v>1774</v>
      </c>
      <c r="C243" s="76"/>
      <c r="D243" s="76"/>
      <c r="E243" s="33"/>
      <c r="F243" s="33"/>
      <c r="G243" s="33"/>
      <c r="H243" s="171" t="s">
        <v>25</v>
      </c>
      <c r="I243" s="33"/>
      <c r="J243" s="33"/>
      <c r="K243" s="33"/>
      <c r="L243" s="33"/>
      <c r="M243" s="33"/>
      <c r="N243" s="33"/>
      <c r="O243" s="33"/>
      <c r="P243" s="33"/>
      <c r="Q243" s="33"/>
      <c r="R243" s="33"/>
    </row>
    <row r="244" spans="1:18" ht="13.2">
      <c r="A244" s="266"/>
      <c r="B244" s="33" t="s">
        <v>1774</v>
      </c>
      <c r="C244" s="76"/>
      <c r="D244" s="76"/>
      <c r="E244" s="33"/>
      <c r="F244" s="33"/>
      <c r="G244" s="33"/>
      <c r="H244" s="171" t="s">
        <v>26</v>
      </c>
      <c r="I244" s="33"/>
      <c r="J244" s="33"/>
      <c r="K244" s="33"/>
      <c r="L244" s="33"/>
      <c r="M244" s="33"/>
      <c r="N244" s="33"/>
      <c r="O244" s="33"/>
      <c r="P244" s="33"/>
      <c r="Q244" s="33"/>
      <c r="R244" s="33"/>
    </row>
    <row r="245" spans="1:18" ht="13.2">
      <c r="A245" s="266"/>
      <c r="B245" s="33" t="s">
        <v>78</v>
      </c>
      <c r="C245" s="76"/>
      <c r="D245" s="76"/>
      <c r="E245" s="33"/>
      <c r="F245" s="33"/>
      <c r="G245" s="33"/>
      <c r="H245" s="171" t="s">
        <v>27</v>
      </c>
      <c r="I245" s="33"/>
      <c r="J245" s="33"/>
      <c r="K245" s="33"/>
      <c r="L245" s="33"/>
      <c r="M245" s="33"/>
      <c r="N245" s="33"/>
      <c r="O245" s="33"/>
      <c r="P245" s="33"/>
      <c r="Q245" s="33"/>
      <c r="R245" s="33"/>
    </row>
    <row r="246" spans="1:18" ht="13.2">
      <c r="A246" s="266"/>
      <c r="B246" s="33" t="s">
        <v>78</v>
      </c>
      <c r="C246" s="76"/>
      <c r="D246" s="76"/>
      <c r="E246" s="33"/>
      <c r="F246" s="33"/>
      <c r="G246" s="33"/>
      <c r="H246" s="171" t="s">
        <v>28</v>
      </c>
      <c r="I246" s="33"/>
      <c r="J246" s="33"/>
      <c r="K246" s="33"/>
      <c r="L246" s="33"/>
      <c r="M246" s="33"/>
      <c r="N246" s="33"/>
      <c r="O246" s="33"/>
      <c r="P246" s="33"/>
      <c r="Q246" s="33"/>
      <c r="R246" s="33"/>
    </row>
    <row r="247" spans="1:18" ht="13.2">
      <c r="A247" s="266"/>
      <c r="B247" s="33" t="s">
        <v>78</v>
      </c>
      <c r="C247" s="76"/>
      <c r="D247" s="76"/>
      <c r="E247" s="33"/>
      <c r="F247" s="33"/>
      <c r="G247" s="33"/>
      <c r="H247" s="171" t="s">
        <v>29</v>
      </c>
      <c r="I247" s="33"/>
      <c r="J247" s="33"/>
      <c r="K247" s="33"/>
      <c r="L247" s="33"/>
      <c r="M247" s="33"/>
      <c r="N247" s="33"/>
      <c r="O247" s="33"/>
      <c r="P247" s="33"/>
      <c r="Q247" s="33"/>
      <c r="R247" s="33"/>
    </row>
    <row r="248" spans="1:18" ht="13.2">
      <c r="A248" s="266"/>
      <c r="B248" s="33" t="s">
        <v>78</v>
      </c>
      <c r="C248" s="76"/>
      <c r="D248" s="76"/>
      <c r="E248" s="33"/>
      <c r="F248" s="33"/>
      <c r="G248" s="33"/>
      <c r="H248" s="171" t="s">
        <v>30</v>
      </c>
      <c r="I248" s="33"/>
      <c r="J248" s="33"/>
      <c r="K248" s="33"/>
      <c r="L248" s="33"/>
      <c r="M248" s="33"/>
      <c r="N248" s="33"/>
      <c r="O248" s="33"/>
      <c r="P248" s="33"/>
      <c r="Q248" s="33"/>
      <c r="R248" s="33"/>
    </row>
    <row r="249" spans="1:18" ht="13.2">
      <c r="A249" s="266"/>
      <c r="B249" s="33" t="s">
        <v>522</v>
      </c>
      <c r="C249" s="76"/>
      <c r="D249" s="76"/>
      <c r="E249" s="33"/>
      <c r="F249" s="33"/>
      <c r="G249" s="33"/>
      <c r="H249" s="171" t="s">
        <v>34</v>
      </c>
      <c r="I249" s="33"/>
      <c r="J249" s="33"/>
      <c r="K249" s="33"/>
      <c r="L249" s="33"/>
      <c r="M249" s="33"/>
      <c r="N249" s="33"/>
      <c r="O249" s="33"/>
      <c r="P249" s="33"/>
      <c r="Q249" s="33"/>
      <c r="R249" s="33"/>
    </row>
    <row r="250" spans="1:18" ht="13.2">
      <c r="A250" s="266"/>
      <c r="B250" s="33" t="s">
        <v>522</v>
      </c>
      <c r="C250" s="76"/>
      <c r="D250" s="76"/>
      <c r="E250" s="33"/>
      <c r="F250" s="33"/>
      <c r="G250" s="33"/>
      <c r="H250" s="171" t="s">
        <v>35</v>
      </c>
      <c r="I250" s="33"/>
      <c r="J250" s="33"/>
      <c r="K250" s="33"/>
      <c r="L250" s="33"/>
      <c r="M250" s="33"/>
      <c r="N250" s="33"/>
      <c r="O250" s="33"/>
      <c r="P250" s="33"/>
      <c r="Q250" s="33"/>
      <c r="R250" s="33"/>
    </row>
    <row r="251" spans="1:18" ht="13.2">
      <c r="A251" s="266"/>
      <c r="B251" s="33" t="s">
        <v>522</v>
      </c>
      <c r="C251" s="76"/>
      <c r="D251" s="76"/>
      <c r="E251" s="33"/>
      <c r="F251" s="33"/>
      <c r="G251" s="33"/>
      <c r="H251" s="171" t="s">
        <v>36</v>
      </c>
      <c r="I251" s="33"/>
      <c r="J251" s="33"/>
      <c r="K251" s="33"/>
      <c r="L251" s="33"/>
      <c r="M251" s="33"/>
      <c r="N251" s="33"/>
      <c r="O251" s="33"/>
      <c r="P251" s="33"/>
      <c r="Q251" s="33"/>
      <c r="R251" s="33"/>
    </row>
    <row r="252" spans="1:18" ht="13.2">
      <c r="A252" s="266"/>
      <c r="B252" s="33" t="s">
        <v>522</v>
      </c>
      <c r="C252" s="76"/>
      <c r="D252" s="76"/>
      <c r="E252" s="33"/>
      <c r="F252" s="33"/>
      <c r="G252" s="33"/>
      <c r="H252" s="171" t="s">
        <v>37</v>
      </c>
      <c r="I252" s="33"/>
      <c r="J252" s="33"/>
      <c r="K252" s="33"/>
      <c r="L252" s="33"/>
      <c r="M252" s="33"/>
      <c r="N252" s="33"/>
      <c r="O252" s="33"/>
      <c r="P252" s="33"/>
      <c r="Q252" s="33"/>
      <c r="R252" s="33"/>
    </row>
    <row r="253" spans="1:18" ht="13.2">
      <c r="A253" s="267"/>
      <c r="B253" s="33" t="s">
        <v>522</v>
      </c>
      <c r="C253" s="76"/>
      <c r="D253" s="76"/>
      <c r="E253" s="33"/>
      <c r="F253" s="33"/>
      <c r="G253" s="33"/>
      <c r="H253" s="182" t="s">
        <v>38</v>
      </c>
      <c r="I253" s="33"/>
      <c r="J253" s="33"/>
      <c r="K253" s="33"/>
      <c r="L253" s="33"/>
      <c r="M253" s="33"/>
      <c r="N253" s="33"/>
      <c r="O253" s="33"/>
      <c r="P253" s="33"/>
      <c r="Q253" s="33"/>
      <c r="R253" s="33"/>
    </row>
    <row r="254" spans="1:18" ht="13.2">
      <c r="A254" s="265">
        <v>45584</v>
      </c>
      <c r="B254" s="33" t="s">
        <v>1774</v>
      </c>
      <c r="C254" s="76"/>
      <c r="D254" s="76"/>
      <c r="E254" s="33"/>
      <c r="F254" s="33"/>
      <c r="G254" s="33"/>
      <c r="H254" s="180" t="s">
        <v>17</v>
      </c>
      <c r="I254" s="33"/>
      <c r="J254" s="33"/>
      <c r="K254" s="33"/>
      <c r="L254" s="33"/>
      <c r="M254" s="33"/>
      <c r="N254" s="33"/>
      <c r="O254" s="33"/>
      <c r="P254" s="33"/>
      <c r="Q254" s="33"/>
      <c r="R254" s="33"/>
    </row>
    <row r="255" spans="1:18" ht="13.2">
      <c r="A255" s="266"/>
      <c r="B255" s="33" t="s">
        <v>1774</v>
      </c>
      <c r="C255" s="76"/>
      <c r="D255" s="76"/>
      <c r="E255" s="33"/>
      <c r="F255" s="33"/>
      <c r="G255" s="33"/>
      <c r="H255" s="171" t="s">
        <v>22</v>
      </c>
      <c r="I255" s="33"/>
      <c r="J255" s="33"/>
      <c r="K255" s="33"/>
      <c r="L255" s="33"/>
      <c r="M255" s="33"/>
      <c r="N255" s="33"/>
      <c r="O255" s="33"/>
      <c r="P255" s="33"/>
      <c r="Q255" s="33"/>
      <c r="R255" s="33"/>
    </row>
    <row r="256" spans="1:18" ht="26.25" customHeight="1">
      <c r="A256" s="266"/>
      <c r="B256" s="33" t="s">
        <v>1774</v>
      </c>
      <c r="C256" s="76"/>
      <c r="D256" s="76"/>
      <c r="E256" s="33"/>
      <c r="F256" s="33"/>
      <c r="G256" s="33"/>
      <c r="H256" s="171" t="s">
        <v>24</v>
      </c>
      <c r="I256" s="33"/>
      <c r="J256" s="33"/>
      <c r="K256" s="33"/>
      <c r="L256" s="33"/>
      <c r="M256" s="33"/>
      <c r="N256" s="33"/>
      <c r="O256" s="33"/>
      <c r="P256" s="33"/>
      <c r="Q256" s="33"/>
      <c r="R256" s="33"/>
    </row>
    <row r="257" spans="1:18" ht="13.2">
      <c r="A257" s="266"/>
      <c r="B257" s="33" t="s">
        <v>1774</v>
      </c>
      <c r="C257" s="76"/>
      <c r="D257" s="76"/>
      <c r="E257" s="33"/>
      <c r="F257" s="33"/>
      <c r="G257" s="33"/>
      <c r="H257" s="171" t="s">
        <v>25</v>
      </c>
      <c r="I257" s="33"/>
      <c r="J257" s="33"/>
      <c r="K257" s="33"/>
      <c r="L257" s="33"/>
      <c r="M257" s="33"/>
      <c r="N257" s="33"/>
      <c r="O257" s="33"/>
      <c r="P257" s="33"/>
      <c r="Q257" s="33"/>
      <c r="R257" s="33"/>
    </row>
    <row r="258" spans="1:18" ht="13.2">
      <c r="A258" s="266"/>
      <c r="B258" s="33"/>
      <c r="C258" s="76"/>
      <c r="D258" s="76"/>
      <c r="E258" s="33"/>
      <c r="F258" s="33"/>
      <c r="G258" s="33"/>
      <c r="H258" s="171" t="s">
        <v>26</v>
      </c>
      <c r="I258" s="33"/>
      <c r="J258" s="33"/>
      <c r="K258" s="33"/>
      <c r="L258" s="33"/>
      <c r="M258" s="33"/>
      <c r="N258" s="33"/>
      <c r="O258" s="33"/>
      <c r="P258" s="33"/>
      <c r="Q258" s="33"/>
      <c r="R258" s="33"/>
    </row>
    <row r="259" spans="1:18" ht="13.2">
      <c r="A259" s="266"/>
      <c r="B259" s="33"/>
      <c r="C259" s="76"/>
      <c r="D259" s="76"/>
      <c r="E259" s="33"/>
      <c r="F259" s="33"/>
      <c r="G259" s="33"/>
      <c r="H259" s="171" t="s">
        <v>27</v>
      </c>
      <c r="I259" s="33"/>
      <c r="J259" s="33"/>
      <c r="K259" s="33"/>
      <c r="L259" s="33"/>
      <c r="M259" s="33"/>
      <c r="N259" s="33"/>
      <c r="O259" s="33"/>
      <c r="P259" s="33"/>
      <c r="Q259" s="33"/>
      <c r="R259" s="33"/>
    </row>
    <row r="260" spans="1:18" ht="16.5" customHeight="1">
      <c r="A260" s="266"/>
      <c r="B260" s="33" t="s">
        <v>640</v>
      </c>
      <c r="C260" s="76" t="s">
        <v>1117</v>
      </c>
      <c r="D260" s="76" t="s">
        <v>19</v>
      </c>
      <c r="E260" s="33"/>
      <c r="F260" s="33"/>
      <c r="G260" s="33" t="s">
        <v>1982</v>
      </c>
      <c r="H260" s="171" t="s">
        <v>28</v>
      </c>
      <c r="I260" s="33"/>
      <c r="J260" s="33"/>
      <c r="K260" s="33"/>
      <c r="L260" s="33"/>
      <c r="M260" s="33"/>
      <c r="N260" s="33"/>
      <c r="O260" s="33"/>
      <c r="P260" s="33"/>
      <c r="Q260" s="33"/>
      <c r="R260" s="33"/>
    </row>
    <row r="261" spans="1:18" ht="13.2">
      <c r="A261" s="266"/>
      <c r="B261" s="33" t="s">
        <v>640</v>
      </c>
      <c r="C261" s="76"/>
      <c r="D261" s="76"/>
      <c r="E261" s="33"/>
      <c r="F261" s="33"/>
      <c r="G261" s="33"/>
      <c r="H261" s="171" t="s">
        <v>29</v>
      </c>
      <c r="I261" s="33"/>
      <c r="J261" s="33"/>
      <c r="K261" s="33"/>
      <c r="L261" s="33"/>
      <c r="M261" s="33"/>
      <c r="N261" s="33"/>
      <c r="O261" s="33"/>
      <c r="P261" s="33"/>
      <c r="Q261" s="33"/>
      <c r="R261" s="33"/>
    </row>
    <row r="262" spans="1:18" ht="13.2">
      <c r="A262" s="266"/>
      <c r="B262" s="33" t="s">
        <v>640</v>
      </c>
      <c r="C262" s="76"/>
      <c r="D262" s="76"/>
      <c r="E262" s="33"/>
      <c r="F262" s="33"/>
      <c r="G262" s="33"/>
      <c r="H262" s="171" t="s">
        <v>30</v>
      </c>
      <c r="I262" s="33"/>
      <c r="J262" s="33"/>
      <c r="K262" s="33"/>
      <c r="L262" s="33"/>
      <c r="M262" s="33"/>
      <c r="N262" s="33"/>
      <c r="O262" s="33"/>
      <c r="P262" s="33"/>
      <c r="Q262" s="33"/>
      <c r="R262" s="33"/>
    </row>
    <row r="263" spans="1:18" ht="13.2">
      <c r="A263" s="266"/>
      <c r="B263" s="33" t="s">
        <v>522</v>
      </c>
      <c r="C263" s="76"/>
      <c r="D263" s="76"/>
      <c r="E263" s="33"/>
      <c r="F263" s="33"/>
      <c r="G263" s="33"/>
      <c r="H263" s="171" t="s">
        <v>34</v>
      </c>
      <c r="I263" s="33"/>
      <c r="J263" s="33"/>
      <c r="K263" s="33"/>
      <c r="L263" s="33"/>
      <c r="M263" s="33"/>
      <c r="N263" s="33"/>
      <c r="O263" s="33"/>
      <c r="P263" s="33"/>
      <c r="Q263" s="33"/>
      <c r="R263" s="33"/>
    </row>
    <row r="264" spans="1:18" ht="13.2">
      <c r="A264" s="266"/>
      <c r="B264" s="33" t="s">
        <v>522</v>
      </c>
      <c r="C264" s="76"/>
      <c r="D264" s="76"/>
      <c r="E264" s="33"/>
      <c r="F264" s="33"/>
      <c r="G264" s="33"/>
      <c r="H264" s="171" t="s">
        <v>35</v>
      </c>
      <c r="I264" s="33"/>
      <c r="J264" s="33"/>
      <c r="K264" s="33"/>
      <c r="L264" s="33"/>
      <c r="M264" s="33"/>
      <c r="N264" s="33"/>
      <c r="O264" s="33"/>
      <c r="P264" s="33"/>
      <c r="Q264" s="33"/>
      <c r="R264" s="33"/>
    </row>
    <row r="265" spans="1:18" ht="13.2">
      <c r="A265" s="266"/>
      <c r="B265" s="33" t="s">
        <v>522</v>
      </c>
      <c r="C265" s="76"/>
      <c r="D265" s="76"/>
      <c r="E265" s="33"/>
      <c r="F265" s="33"/>
      <c r="G265" s="33"/>
      <c r="H265" s="171" t="s">
        <v>36</v>
      </c>
      <c r="I265" s="33"/>
      <c r="J265" s="33"/>
      <c r="K265" s="33"/>
      <c r="L265" s="33"/>
      <c r="M265" s="33"/>
      <c r="N265" s="33"/>
      <c r="O265" s="33"/>
      <c r="P265" s="33"/>
      <c r="Q265" s="33"/>
      <c r="R265" s="33"/>
    </row>
    <row r="266" spans="1:18" ht="13.2">
      <c r="A266" s="266"/>
      <c r="B266" s="33" t="s">
        <v>522</v>
      </c>
      <c r="C266" s="76" t="s">
        <v>41</v>
      </c>
      <c r="D266" s="76" t="s">
        <v>19</v>
      </c>
      <c r="E266" s="33"/>
      <c r="F266" s="33"/>
      <c r="G266" s="33" t="s">
        <v>898</v>
      </c>
      <c r="H266" s="171" t="s">
        <v>37</v>
      </c>
      <c r="I266" s="33"/>
      <c r="J266" s="33"/>
      <c r="K266" s="33"/>
      <c r="L266" s="33"/>
      <c r="M266" s="33"/>
      <c r="N266" s="33"/>
      <c r="O266" s="33"/>
      <c r="P266" s="33"/>
      <c r="Q266" s="33"/>
      <c r="R266" s="33"/>
    </row>
    <row r="267" spans="1:18" ht="13.2">
      <c r="A267" s="267"/>
      <c r="B267" s="33" t="s">
        <v>522</v>
      </c>
      <c r="C267" s="76"/>
      <c r="D267" s="76"/>
      <c r="E267" s="33"/>
      <c r="F267" s="33"/>
      <c r="G267" s="33"/>
      <c r="H267" s="182" t="s">
        <v>38</v>
      </c>
      <c r="I267" s="33"/>
      <c r="J267" s="33"/>
      <c r="K267" s="33"/>
      <c r="L267" s="33"/>
      <c r="M267" s="33"/>
      <c r="N267" s="33"/>
      <c r="O267" s="33"/>
      <c r="P267" s="33"/>
      <c r="Q267" s="33"/>
      <c r="R267" s="33"/>
    </row>
    <row r="268" spans="1:18" ht="13.2">
      <c r="A268" s="265">
        <v>45585</v>
      </c>
      <c r="B268" s="33" t="s">
        <v>78</v>
      </c>
      <c r="C268" s="76"/>
      <c r="D268" s="76"/>
      <c r="E268" s="33"/>
      <c r="F268" s="33"/>
      <c r="G268" s="33"/>
      <c r="H268" s="180" t="s">
        <v>17</v>
      </c>
      <c r="I268" s="33"/>
      <c r="J268" s="33"/>
      <c r="K268" s="33"/>
      <c r="L268" s="33"/>
      <c r="M268" s="33"/>
      <c r="N268" s="33"/>
      <c r="O268" s="33"/>
      <c r="P268" s="33"/>
      <c r="Q268" s="33"/>
      <c r="R268" s="33"/>
    </row>
    <row r="269" spans="1:18" ht="13.2">
      <c r="A269" s="266"/>
      <c r="B269" s="33" t="s">
        <v>78</v>
      </c>
      <c r="C269" s="76"/>
      <c r="D269" s="76"/>
      <c r="E269" s="33"/>
      <c r="F269" s="33"/>
      <c r="G269" s="33"/>
      <c r="H269" s="171" t="s">
        <v>22</v>
      </c>
      <c r="I269" s="33"/>
      <c r="J269" s="33"/>
      <c r="K269" s="33"/>
      <c r="L269" s="33"/>
      <c r="M269" s="33"/>
      <c r="N269" s="33"/>
      <c r="O269" s="33"/>
      <c r="P269" s="33"/>
      <c r="Q269" s="33"/>
      <c r="R269" s="33"/>
    </row>
    <row r="270" spans="1:18" ht="13.2">
      <c r="A270" s="266"/>
      <c r="B270" s="33" t="s">
        <v>78</v>
      </c>
      <c r="C270" s="76"/>
      <c r="D270" s="76"/>
      <c r="E270" s="33"/>
      <c r="F270" s="33"/>
      <c r="G270" s="33"/>
      <c r="H270" s="171" t="s">
        <v>24</v>
      </c>
      <c r="I270" s="33"/>
      <c r="J270" s="33"/>
      <c r="K270" s="33"/>
      <c r="L270" s="33"/>
      <c r="M270" s="33"/>
      <c r="N270" s="33"/>
      <c r="O270" s="33"/>
      <c r="P270" s="33"/>
      <c r="Q270" s="33"/>
      <c r="R270" s="33"/>
    </row>
    <row r="271" spans="1:18" ht="13.2">
      <c r="A271" s="266"/>
      <c r="B271" s="33" t="s">
        <v>78</v>
      </c>
      <c r="C271" s="76"/>
      <c r="D271" s="76"/>
      <c r="E271" s="33"/>
      <c r="F271" s="33"/>
      <c r="G271" s="33"/>
      <c r="H271" s="171" t="s">
        <v>25</v>
      </c>
      <c r="I271" s="33"/>
      <c r="J271" s="33"/>
      <c r="K271" s="33"/>
      <c r="L271" s="33"/>
      <c r="M271" s="33"/>
      <c r="N271" s="33"/>
      <c r="O271" s="33"/>
      <c r="P271" s="33"/>
      <c r="Q271" s="33"/>
      <c r="R271" s="33"/>
    </row>
    <row r="272" spans="1:18" ht="18" customHeight="1">
      <c r="A272" s="266"/>
      <c r="B272" s="33" t="s">
        <v>78</v>
      </c>
      <c r="C272" s="76"/>
      <c r="D272" s="76"/>
      <c r="E272" s="33"/>
      <c r="F272" s="33"/>
      <c r="G272" s="33"/>
      <c r="H272" s="171" t="s">
        <v>26</v>
      </c>
      <c r="I272" s="33"/>
      <c r="J272" s="33"/>
      <c r="K272" s="33"/>
      <c r="L272" s="33"/>
      <c r="M272" s="33"/>
      <c r="N272" s="33"/>
      <c r="O272" s="33"/>
      <c r="P272" s="33"/>
      <c r="Q272" s="33"/>
      <c r="R272" s="33"/>
    </row>
    <row r="273" spans="1:18" ht="13.2">
      <c r="A273" s="266"/>
      <c r="B273" s="33" t="s">
        <v>522</v>
      </c>
      <c r="C273" s="76"/>
      <c r="D273" s="76"/>
      <c r="E273" s="33"/>
      <c r="F273" s="33"/>
      <c r="G273" s="33"/>
      <c r="H273" s="171" t="s">
        <v>27</v>
      </c>
      <c r="I273" s="33"/>
      <c r="J273" s="33"/>
      <c r="K273" s="33"/>
      <c r="L273" s="33"/>
      <c r="M273" s="33"/>
      <c r="N273" s="33"/>
      <c r="O273" s="33"/>
      <c r="P273" s="33"/>
      <c r="Q273" s="33"/>
      <c r="R273" s="33"/>
    </row>
    <row r="274" spans="1:18" ht="13.2">
      <c r="A274" s="266"/>
      <c r="B274" s="33" t="s">
        <v>522</v>
      </c>
      <c r="C274" s="76"/>
      <c r="D274" s="76"/>
      <c r="E274" s="33"/>
      <c r="F274" s="33"/>
      <c r="G274" s="33"/>
      <c r="H274" s="171" t="s">
        <v>28</v>
      </c>
      <c r="I274" s="33"/>
      <c r="J274" s="33"/>
      <c r="K274" s="33"/>
      <c r="L274" s="33"/>
      <c r="M274" s="33"/>
      <c r="N274" s="33"/>
      <c r="O274" s="33"/>
      <c r="P274" s="33"/>
      <c r="Q274" s="33"/>
      <c r="R274" s="33"/>
    </row>
    <row r="275" spans="1:18" ht="13.2">
      <c r="A275" s="266"/>
      <c r="B275" s="33" t="s">
        <v>522</v>
      </c>
      <c r="C275" s="76"/>
      <c r="D275" s="76"/>
      <c r="E275" s="33"/>
      <c r="F275" s="33"/>
      <c r="G275" s="33"/>
      <c r="H275" s="171" t="s">
        <v>29</v>
      </c>
      <c r="I275" s="33"/>
      <c r="J275" s="33"/>
      <c r="K275" s="33"/>
      <c r="L275" s="33"/>
      <c r="M275" s="33"/>
      <c r="N275" s="33"/>
      <c r="O275" s="33"/>
      <c r="P275" s="33"/>
      <c r="Q275" s="33"/>
      <c r="R275" s="33"/>
    </row>
    <row r="276" spans="1:18" ht="13.2">
      <c r="A276" s="266"/>
      <c r="B276" s="33" t="s">
        <v>522</v>
      </c>
      <c r="C276" s="76"/>
      <c r="D276" s="76"/>
      <c r="E276" s="33"/>
      <c r="F276" s="33"/>
      <c r="G276" s="33"/>
      <c r="H276" s="171" t="s">
        <v>30</v>
      </c>
      <c r="I276" s="33"/>
      <c r="J276" s="33"/>
      <c r="K276" s="33"/>
      <c r="L276" s="33"/>
      <c r="M276" s="33"/>
      <c r="N276" s="33"/>
      <c r="O276" s="33"/>
      <c r="P276" s="33"/>
      <c r="Q276" s="33"/>
      <c r="R276" s="33"/>
    </row>
    <row r="277" spans="1:18" ht="13.2">
      <c r="A277" s="266"/>
      <c r="B277" s="33" t="s">
        <v>522</v>
      </c>
      <c r="C277" s="76" t="s">
        <v>41</v>
      </c>
      <c r="D277" s="76" t="s">
        <v>19</v>
      </c>
      <c r="E277" s="33"/>
      <c r="F277" s="33"/>
      <c r="G277" s="33" t="s">
        <v>1983</v>
      </c>
      <c r="H277" s="171" t="s">
        <v>34</v>
      </c>
      <c r="I277" s="33"/>
      <c r="J277" s="33"/>
      <c r="K277" s="33"/>
      <c r="L277" s="33"/>
      <c r="M277" s="33"/>
      <c r="N277" s="33"/>
      <c r="O277" s="33"/>
      <c r="P277" s="33"/>
      <c r="Q277" s="33"/>
      <c r="R277" s="33"/>
    </row>
    <row r="278" spans="1:18" ht="13.2">
      <c r="A278" s="266"/>
      <c r="B278" s="33" t="s">
        <v>522</v>
      </c>
      <c r="C278" s="76" t="s">
        <v>41</v>
      </c>
      <c r="D278" s="76" t="s">
        <v>19</v>
      </c>
      <c r="E278" s="33"/>
      <c r="F278" s="33"/>
      <c r="G278" s="33" t="s">
        <v>1984</v>
      </c>
      <c r="H278" s="171" t="s">
        <v>35</v>
      </c>
      <c r="I278" s="33"/>
      <c r="J278" s="33"/>
      <c r="K278" s="33"/>
      <c r="L278" s="33"/>
      <c r="M278" s="33"/>
      <c r="N278" s="33"/>
      <c r="O278" s="33"/>
      <c r="P278" s="33"/>
      <c r="Q278" s="33"/>
      <c r="R278" s="33"/>
    </row>
    <row r="279" spans="1:18" ht="13.2">
      <c r="A279" s="266"/>
      <c r="B279" s="33" t="s">
        <v>640</v>
      </c>
      <c r="C279" s="76"/>
      <c r="D279" s="76"/>
      <c r="E279" s="33"/>
      <c r="F279" s="33"/>
      <c r="G279" s="33"/>
      <c r="H279" s="171" t="s">
        <v>36</v>
      </c>
      <c r="I279" s="33"/>
      <c r="J279" s="33"/>
      <c r="K279" s="33"/>
      <c r="L279" s="33"/>
      <c r="M279" s="33"/>
      <c r="N279" s="33"/>
      <c r="O279" s="33"/>
      <c r="P279" s="33"/>
      <c r="Q279" s="33"/>
      <c r="R279" s="33"/>
    </row>
    <row r="280" spans="1:18" ht="13.2">
      <c r="A280" s="266"/>
      <c r="B280" s="33" t="s">
        <v>640</v>
      </c>
      <c r="C280" s="76"/>
      <c r="D280" s="76"/>
      <c r="E280" s="33"/>
      <c r="F280" s="33"/>
      <c r="G280" s="33"/>
      <c r="H280" s="171" t="s">
        <v>37</v>
      </c>
      <c r="I280" s="33"/>
      <c r="J280" s="33"/>
      <c r="K280" s="33"/>
      <c r="L280" s="33"/>
      <c r="M280" s="33"/>
      <c r="N280" s="33"/>
      <c r="O280" s="33"/>
      <c r="P280" s="33"/>
      <c r="Q280" s="33"/>
      <c r="R280" s="33"/>
    </row>
    <row r="281" spans="1:18" ht="13.2">
      <c r="A281" s="267"/>
      <c r="B281" s="33" t="s">
        <v>640</v>
      </c>
      <c r="C281" s="76"/>
      <c r="D281" s="76"/>
      <c r="E281" s="33"/>
      <c r="F281" s="33"/>
      <c r="G281" s="33"/>
      <c r="H281" s="182" t="s">
        <v>38</v>
      </c>
      <c r="I281" s="33"/>
      <c r="J281" s="33"/>
      <c r="K281" s="33"/>
      <c r="L281" s="33"/>
      <c r="M281" s="33"/>
      <c r="N281" s="33"/>
      <c r="O281" s="33"/>
      <c r="P281" s="33"/>
      <c r="Q281" s="33"/>
      <c r="R281" s="33"/>
    </row>
    <row r="282" spans="1:18" ht="13.2">
      <c r="A282" s="265">
        <v>45586</v>
      </c>
      <c r="B282" s="33" t="s">
        <v>640</v>
      </c>
      <c r="C282" s="76"/>
      <c r="D282" s="76"/>
      <c r="E282" s="33"/>
      <c r="F282" s="33"/>
      <c r="G282" s="33"/>
      <c r="H282" s="180" t="s">
        <v>17</v>
      </c>
      <c r="I282" s="33"/>
      <c r="J282" s="33"/>
      <c r="K282" s="33"/>
      <c r="L282" s="33"/>
      <c r="M282" s="33"/>
      <c r="N282" s="33"/>
      <c r="O282" s="33"/>
      <c r="P282" s="33"/>
      <c r="Q282" s="33"/>
      <c r="R282" s="33"/>
    </row>
    <row r="283" spans="1:18" ht="13.2">
      <c r="A283" s="266"/>
      <c r="B283" s="33" t="s">
        <v>640</v>
      </c>
      <c r="C283" s="76"/>
      <c r="D283" s="76"/>
      <c r="E283" s="33"/>
      <c r="F283" s="33"/>
      <c r="G283" s="33"/>
      <c r="H283" s="171" t="s">
        <v>22</v>
      </c>
      <c r="I283" s="33"/>
      <c r="J283" s="33"/>
      <c r="K283" s="33"/>
      <c r="L283" s="33"/>
      <c r="M283" s="33"/>
      <c r="N283" s="33"/>
      <c r="O283" s="33"/>
      <c r="P283" s="33"/>
      <c r="Q283" s="33"/>
      <c r="R283" s="33"/>
    </row>
    <row r="284" spans="1:18" ht="13.2">
      <c r="A284" s="266"/>
      <c r="B284" s="33" t="s">
        <v>640</v>
      </c>
      <c r="C284" s="76"/>
      <c r="D284" s="76"/>
      <c r="E284" s="33"/>
      <c r="F284" s="33"/>
      <c r="G284" s="33"/>
      <c r="H284" s="171" t="s">
        <v>24</v>
      </c>
      <c r="I284" s="33"/>
      <c r="J284" s="33"/>
      <c r="K284" s="33"/>
      <c r="L284" s="33"/>
      <c r="M284" s="33"/>
      <c r="N284" s="33"/>
      <c r="O284" s="33"/>
      <c r="P284" s="33"/>
      <c r="Q284" s="33"/>
      <c r="R284" s="33"/>
    </row>
    <row r="285" spans="1:18" ht="13.2">
      <c r="A285" s="266"/>
      <c r="B285" s="33" t="s">
        <v>640</v>
      </c>
      <c r="C285" s="76"/>
      <c r="D285" s="76"/>
      <c r="E285" s="33"/>
      <c r="F285" s="33"/>
      <c r="G285" s="33"/>
      <c r="H285" s="171" t="s">
        <v>25</v>
      </c>
      <c r="I285" s="33"/>
      <c r="J285" s="33"/>
      <c r="K285" s="33"/>
      <c r="L285" s="33"/>
      <c r="M285" s="33"/>
      <c r="N285" s="33"/>
      <c r="O285" s="33"/>
      <c r="P285" s="33"/>
      <c r="Q285" s="33"/>
      <c r="R285" s="33"/>
    </row>
    <row r="286" spans="1:18" ht="13.2">
      <c r="A286" s="266"/>
      <c r="B286" s="33" t="s">
        <v>522</v>
      </c>
      <c r="C286" s="76"/>
      <c r="D286" s="76"/>
      <c r="E286" s="33"/>
      <c r="F286" s="33"/>
      <c r="G286" s="33"/>
      <c r="H286" s="171" t="s">
        <v>26</v>
      </c>
      <c r="I286" s="33"/>
      <c r="J286" s="33"/>
      <c r="K286" s="33"/>
      <c r="L286" s="33"/>
      <c r="M286" s="33"/>
      <c r="N286" s="33"/>
      <c r="O286" s="33"/>
      <c r="P286" s="33"/>
      <c r="Q286" s="33"/>
      <c r="R286" s="33"/>
    </row>
    <row r="287" spans="1:18" ht="13.2">
      <c r="A287" s="266"/>
      <c r="B287" s="33" t="s">
        <v>522</v>
      </c>
      <c r="C287" s="76"/>
      <c r="D287" s="76"/>
      <c r="E287" s="33"/>
      <c r="F287" s="33"/>
      <c r="G287" s="33"/>
      <c r="H287" s="171" t="s">
        <v>27</v>
      </c>
      <c r="I287" s="33"/>
      <c r="J287" s="33"/>
      <c r="K287" s="33"/>
      <c r="L287" s="33"/>
      <c r="M287" s="33"/>
      <c r="N287" s="33"/>
      <c r="O287" s="33"/>
      <c r="P287" s="33"/>
      <c r="Q287" s="33"/>
      <c r="R287" s="33"/>
    </row>
    <row r="288" spans="1:18" ht="13.8">
      <c r="A288" s="266"/>
      <c r="B288" s="33" t="s">
        <v>522</v>
      </c>
      <c r="C288" s="76"/>
      <c r="D288" s="76"/>
      <c r="E288" s="33"/>
      <c r="F288" s="168"/>
      <c r="G288" s="33"/>
      <c r="H288" s="171" t="s">
        <v>28</v>
      </c>
      <c r="I288" s="33"/>
      <c r="J288" s="33"/>
      <c r="K288" s="33"/>
      <c r="L288" s="33"/>
      <c r="M288" s="33"/>
      <c r="N288" s="33"/>
      <c r="O288" s="33"/>
      <c r="P288" s="33"/>
      <c r="Q288" s="33"/>
      <c r="R288" s="33"/>
    </row>
    <row r="289" spans="1:18" ht="13.2">
      <c r="A289" s="266"/>
      <c r="B289" s="33" t="s">
        <v>1119</v>
      </c>
      <c r="C289" s="76"/>
      <c r="D289" s="76"/>
      <c r="E289" s="33"/>
      <c r="F289" s="33"/>
      <c r="G289" s="33"/>
      <c r="H289" s="171" t="s">
        <v>29</v>
      </c>
      <c r="I289" s="33"/>
      <c r="J289" s="33"/>
      <c r="K289" s="33"/>
      <c r="L289" s="33"/>
      <c r="M289" s="33"/>
      <c r="N289" s="33"/>
      <c r="O289" s="33"/>
      <c r="P289" s="33"/>
      <c r="Q289" s="33"/>
      <c r="R289" s="33"/>
    </row>
    <row r="290" spans="1:18" ht="13.2">
      <c r="A290" s="266"/>
      <c r="B290" s="33" t="s">
        <v>1119</v>
      </c>
      <c r="C290" s="76"/>
      <c r="D290" s="76"/>
      <c r="E290" s="33"/>
      <c r="F290" s="33"/>
      <c r="G290" s="33"/>
      <c r="H290" s="171" t="s">
        <v>30</v>
      </c>
      <c r="I290" s="33"/>
      <c r="J290" s="33"/>
      <c r="K290" s="33"/>
      <c r="L290" s="33"/>
      <c r="M290" s="33"/>
      <c r="N290" s="33"/>
      <c r="O290" s="33"/>
      <c r="P290" s="33"/>
      <c r="Q290" s="33"/>
      <c r="R290" s="33"/>
    </row>
    <row r="291" spans="1:18" ht="13.2">
      <c r="A291" s="266"/>
      <c r="B291" s="33" t="s">
        <v>78</v>
      </c>
      <c r="C291" s="76" t="s">
        <v>102</v>
      </c>
      <c r="D291" s="76" t="s">
        <v>19</v>
      </c>
      <c r="E291" s="33"/>
      <c r="F291" s="33"/>
      <c r="G291" s="33" t="s">
        <v>1985</v>
      </c>
      <c r="H291" s="171" t="s">
        <v>34</v>
      </c>
      <c r="I291" s="33"/>
      <c r="J291" s="33"/>
      <c r="K291" s="33"/>
      <c r="L291" s="33"/>
      <c r="M291" s="33"/>
      <c r="N291" s="33"/>
      <c r="O291" s="33"/>
      <c r="P291" s="33"/>
      <c r="Q291" s="33"/>
      <c r="R291" s="33"/>
    </row>
    <row r="292" spans="1:18" ht="13.2">
      <c r="A292" s="266"/>
      <c r="B292" s="33" t="s">
        <v>78</v>
      </c>
      <c r="C292" s="76"/>
      <c r="D292" s="76"/>
      <c r="E292" s="33"/>
      <c r="F292" s="33"/>
      <c r="G292" s="33"/>
      <c r="H292" s="171" t="s">
        <v>35</v>
      </c>
      <c r="I292" s="33"/>
      <c r="J292" s="33"/>
      <c r="K292" s="33"/>
      <c r="L292" s="33"/>
      <c r="M292" s="33"/>
      <c r="N292" s="33"/>
      <c r="O292" s="33"/>
      <c r="P292" s="33"/>
      <c r="Q292" s="33"/>
      <c r="R292" s="33"/>
    </row>
    <row r="293" spans="1:18" ht="13.2">
      <c r="A293" s="266"/>
      <c r="B293" s="33" t="s">
        <v>78</v>
      </c>
      <c r="C293" s="76"/>
      <c r="D293" s="76"/>
      <c r="E293" s="33"/>
      <c r="F293" s="33"/>
      <c r="G293" s="33"/>
      <c r="H293" s="171" t="s">
        <v>36</v>
      </c>
      <c r="I293" s="33"/>
      <c r="J293" s="33"/>
      <c r="K293" s="33"/>
      <c r="L293" s="33"/>
      <c r="M293" s="33"/>
      <c r="N293" s="33"/>
      <c r="O293" s="33"/>
      <c r="P293" s="33"/>
      <c r="Q293" s="33"/>
      <c r="R293" s="33"/>
    </row>
    <row r="294" spans="1:18" ht="13.2">
      <c r="A294" s="266"/>
      <c r="B294" s="33" t="s">
        <v>78</v>
      </c>
      <c r="C294" s="76"/>
      <c r="D294" s="76"/>
      <c r="E294" s="33"/>
      <c r="F294" s="33"/>
      <c r="G294" s="33"/>
      <c r="H294" s="171" t="s">
        <v>37</v>
      </c>
      <c r="I294" s="33"/>
      <c r="J294" s="33"/>
      <c r="K294" s="33"/>
      <c r="L294" s="33"/>
      <c r="M294" s="33"/>
      <c r="N294" s="33"/>
      <c r="O294" s="33"/>
      <c r="P294" s="33"/>
      <c r="Q294" s="33"/>
      <c r="R294" s="33"/>
    </row>
    <row r="295" spans="1:18" ht="13.2">
      <c r="A295" s="267"/>
      <c r="B295" s="33" t="s">
        <v>78</v>
      </c>
      <c r="C295" s="76"/>
      <c r="D295" s="76"/>
      <c r="E295" s="33"/>
      <c r="F295" s="33"/>
      <c r="G295" s="33"/>
      <c r="H295" s="182" t="s">
        <v>38</v>
      </c>
      <c r="I295" s="33"/>
      <c r="J295" s="33"/>
      <c r="K295" s="33"/>
      <c r="L295" s="33"/>
      <c r="M295" s="33"/>
      <c r="N295" s="33"/>
      <c r="O295" s="33"/>
      <c r="P295" s="33"/>
      <c r="Q295" s="33"/>
      <c r="R295" s="33"/>
    </row>
    <row r="296" spans="1:18" ht="13.2">
      <c r="A296" s="265">
        <v>45587</v>
      </c>
      <c r="B296" s="33" t="s">
        <v>640</v>
      </c>
      <c r="C296" s="76"/>
      <c r="D296" s="76"/>
      <c r="E296" s="33"/>
      <c r="F296" s="33"/>
      <c r="G296" s="33"/>
      <c r="H296" s="180" t="s">
        <v>17</v>
      </c>
      <c r="I296" s="33"/>
      <c r="J296" s="33"/>
      <c r="K296" s="33"/>
      <c r="L296" s="33"/>
      <c r="M296" s="33"/>
      <c r="N296" s="33"/>
      <c r="O296" s="33"/>
      <c r="P296" s="33"/>
      <c r="Q296" s="33"/>
      <c r="R296" s="33"/>
    </row>
    <row r="297" spans="1:18" ht="13.2">
      <c r="A297" s="266"/>
      <c r="B297" s="33" t="s">
        <v>640</v>
      </c>
      <c r="C297" s="76" t="s">
        <v>18</v>
      </c>
      <c r="D297" s="76" t="s">
        <v>19</v>
      </c>
      <c r="E297" s="33"/>
      <c r="F297" s="33"/>
      <c r="G297" s="33" t="s">
        <v>1986</v>
      </c>
      <c r="H297" s="171" t="s">
        <v>22</v>
      </c>
      <c r="I297" s="33"/>
      <c r="J297" s="33"/>
      <c r="K297" s="33"/>
      <c r="L297" s="33"/>
      <c r="M297" s="33"/>
      <c r="N297" s="33"/>
      <c r="O297" s="33"/>
      <c r="P297" s="33"/>
      <c r="Q297" s="33"/>
      <c r="R297" s="33"/>
    </row>
    <row r="298" spans="1:18" ht="13.2">
      <c r="A298" s="266"/>
      <c r="B298" s="33" t="s">
        <v>640</v>
      </c>
      <c r="C298" s="76"/>
      <c r="D298" s="76"/>
      <c r="E298" s="33"/>
      <c r="F298" s="33"/>
      <c r="G298" s="33"/>
      <c r="H298" s="171" t="s">
        <v>24</v>
      </c>
      <c r="I298" s="33"/>
      <c r="J298" s="33"/>
      <c r="K298" s="33"/>
      <c r="L298" s="33"/>
      <c r="M298" s="33"/>
      <c r="N298" s="33"/>
      <c r="O298" s="33"/>
      <c r="P298" s="33"/>
      <c r="Q298" s="33"/>
      <c r="R298" s="33"/>
    </row>
    <row r="299" spans="1:18" ht="13.2">
      <c r="A299" s="266"/>
      <c r="B299" s="33" t="s">
        <v>640</v>
      </c>
      <c r="C299" s="76"/>
      <c r="D299" s="76"/>
      <c r="E299" s="33"/>
      <c r="F299" s="33"/>
      <c r="G299" s="33"/>
      <c r="H299" s="171" t="s">
        <v>25</v>
      </c>
      <c r="I299" s="33"/>
      <c r="J299" s="33"/>
      <c r="K299" s="33"/>
      <c r="L299" s="33"/>
      <c r="M299" s="33"/>
      <c r="N299" s="33"/>
      <c r="O299" s="33"/>
      <c r="P299" s="33"/>
      <c r="Q299" s="33"/>
      <c r="R299" s="33"/>
    </row>
    <row r="300" spans="1:18" ht="13.2">
      <c r="A300" s="266"/>
      <c r="B300" s="33" t="s">
        <v>1774</v>
      </c>
      <c r="C300" s="76"/>
      <c r="D300" s="76"/>
      <c r="E300" s="33"/>
      <c r="F300" s="33"/>
      <c r="G300" s="33"/>
      <c r="H300" s="171" t="s">
        <v>26</v>
      </c>
      <c r="I300" s="33"/>
      <c r="J300" s="33"/>
      <c r="K300" s="33"/>
      <c r="L300" s="33"/>
      <c r="M300" s="33"/>
      <c r="N300" s="33"/>
      <c r="O300" s="33"/>
      <c r="P300" s="33"/>
      <c r="Q300" s="33"/>
      <c r="R300" s="33"/>
    </row>
    <row r="301" spans="1:18" ht="13.2">
      <c r="A301" s="266"/>
      <c r="B301" s="33" t="s">
        <v>1774</v>
      </c>
      <c r="C301" s="76"/>
      <c r="D301" s="76"/>
      <c r="E301" s="33"/>
      <c r="F301" s="33"/>
      <c r="G301" s="33"/>
      <c r="H301" s="171" t="s">
        <v>27</v>
      </c>
      <c r="I301" s="33"/>
      <c r="J301" s="33"/>
      <c r="K301" s="33"/>
      <c r="L301" s="33"/>
      <c r="M301" s="33"/>
      <c r="N301" s="33"/>
      <c r="O301" s="33"/>
      <c r="P301" s="33"/>
      <c r="Q301" s="33"/>
      <c r="R301" s="33"/>
    </row>
    <row r="302" spans="1:18" ht="13.2">
      <c r="A302" s="266"/>
      <c r="B302" s="33" t="s">
        <v>1774</v>
      </c>
      <c r="C302" s="76"/>
      <c r="D302" s="76"/>
      <c r="E302" s="33"/>
      <c r="F302" s="33"/>
      <c r="G302" s="33"/>
      <c r="H302" s="171" t="s">
        <v>28</v>
      </c>
      <c r="I302" s="33"/>
      <c r="J302" s="33"/>
      <c r="K302" s="33"/>
      <c r="L302" s="33"/>
      <c r="M302" s="33"/>
      <c r="N302" s="33"/>
      <c r="O302" s="33"/>
      <c r="P302" s="33"/>
      <c r="Q302" s="33"/>
      <c r="R302" s="33"/>
    </row>
    <row r="303" spans="1:18" ht="13.2">
      <c r="A303" s="266"/>
      <c r="B303" s="33" t="s">
        <v>1119</v>
      </c>
      <c r="C303" s="76"/>
      <c r="D303" s="76"/>
      <c r="E303" s="33"/>
      <c r="F303" s="33"/>
      <c r="G303" s="33"/>
      <c r="H303" s="171" t="s">
        <v>29</v>
      </c>
      <c r="I303" s="33"/>
      <c r="J303" s="33"/>
      <c r="K303" s="33"/>
      <c r="L303" s="33"/>
      <c r="M303" s="33"/>
      <c r="N303" s="33"/>
      <c r="O303" s="33"/>
      <c r="P303" s="33"/>
      <c r="Q303" s="33"/>
      <c r="R303" s="33"/>
    </row>
    <row r="304" spans="1:18" ht="13.2">
      <c r="A304" s="266"/>
      <c r="B304" s="33" t="s">
        <v>1119</v>
      </c>
      <c r="C304" s="76"/>
      <c r="D304" s="76"/>
      <c r="E304" s="33"/>
      <c r="F304" s="33"/>
      <c r="G304" s="33"/>
      <c r="H304" s="171" t="s">
        <v>30</v>
      </c>
      <c r="I304" s="33"/>
      <c r="J304" s="33"/>
      <c r="K304" s="33"/>
      <c r="L304" s="33"/>
      <c r="M304" s="33"/>
      <c r="N304" s="33"/>
      <c r="O304" s="33"/>
      <c r="P304" s="33"/>
      <c r="Q304" s="33"/>
      <c r="R304" s="33"/>
    </row>
    <row r="305" spans="1:18" ht="13.2">
      <c r="A305" s="266"/>
      <c r="B305" s="33" t="s">
        <v>78</v>
      </c>
      <c r="C305" s="76" t="s">
        <v>18</v>
      </c>
      <c r="D305" s="76" t="s">
        <v>19</v>
      </c>
      <c r="E305" s="33"/>
      <c r="F305" s="33"/>
      <c r="G305" s="33" t="s">
        <v>1987</v>
      </c>
      <c r="H305" s="171" t="s">
        <v>34</v>
      </c>
      <c r="I305" s="33"/>
      <c r="J305" s="33"/>
      <c r="K305" s="33"/>
      <c r="L305" s="33"/>
      <c r="M305" s="33"/>
      <c r="N305" s="33"/>
      <c r="O305" s="33"/>
      <c r="P305" s="33"/>
      <c r="Q305" s="33"/>
      <c r="R305" s="33"/>
    </row>
    <row r="306" spans="1:18" ht="13.2">
      <c r="A306" s="266"/>
      <c r="B306" s="33" t="s">
        <v>78</v>
      </c>
      <c r="C306" s="76"/>
      <c r="D306" s="76"/>
      <c r="E306" s="33"/>
      <c r="F306" s="33"/>
      <c r="G306" s="33"/>
      <c r="H306" s="171" t="s">
        <v>35</v>
      </c>
      <c r="I306" s="33"/>
      <c r="J306" s="33"/>
      <c r="K306" s="33"/>
      <c r="L306" s="33"/>
      <c r="M306" s="33"/>
      <c r="N306" s="33"/>
      <c r="O306" s="33"/>
      <c r="P306" s="33"/>
      <c r="Q306" s="33"/>
      <c r="R306" s="33"/>
    </row>
    <row r="307" spans="1:18" ht="13.2">
      <c r="A307" s="266"/>
      <c r="B307" s="33" t="s">
        <v>78</v>
      </c>
      <c r="C307" s="76"/>
      <c r="D307" s="76"/>
      <c r="E307" s="33"/>
      <c r="F307" s="33"/>
      <c r="G307" s="33"/>
      <c r="H307" s="171" t="s">
        <v>36</v>
      </c>
      <c r="I307" s="33"/>
      <c r="J307" s="33"/>
      <c r="K307" s="33"/>
      <c r="L307" s="33"/>
      <c r="M307" s="33"/>
      <c r="N307" s="33"/>
      <c r="O307" s="33"/>
      <c r="P307" s="33"/>
      <c r="Q307" s="33"/>
      <c r="R307" s="33"/>
    </row>
    <row r="308" spans="1:18" ht="13.2">
      <c r="A308" s="266"/>
      <c r="B308" s="33" t="s">
        <v>78</v>
      </c>
      <c r="C308" s="76"/>
      <c r="D308" s="76"/>
      <c r="E308" s="33"/>
      <c r="F308" s="33"/>
      <c r="G308" s="33"/>
      <c r="H308" s="171" t="s">
        <v>37</v>
      </c>
      <c r="I308" s="33"/>
      <c r="J308" s="33"/>
      <c r="K308" s="33"/>
      <c r="L308" s="33"/>
      <c r="M308" s="33"/>
      <c r="N308" s="33"/>
      <c r="O308" s="33"/>
      <c r="P308" s="33"/>
      <c r="Q308" s="33"/>
      <c r="R308" s="33"/>
    </row>
    <row r="309" spans="1:18" ht="13.2">
      <c r="A309" s="267"/>
      <c r="B309" s="33" t="s">
        <v>78</v>
      </c>
      <c r="C309" s="76"/>
      <c r="D309" s="76"/>
      <c r="E309" s="33"/>
      <c r="F309" s="33"/>
      <c r="G309" s="33"/>
      <c r="H309" s="182" t="s">
        <v>38</v>
      </c>
      <c r="I309" s="33"/>
      <c r="J309" s="33"/>
      <c r="K309" s="33"/>
      <c r="L309" s="33"/>
      <c r="M309" s="33"/>
      <c r="N309" s="33"/>
      <c r="O309" s="33"/>
      <c r="P309" s="33"/>
      <c r="Q309" s="33"/>
      <c r="R309" s="33"/>
    </row>
    <row r="310" spans="1:18" ht="13.2">
      <c r="A310" s="265">
        <v>45588</v>
      </c>
      <c r="B310" s="33" t="s">
        <v>640</v>
      </c>
      <c r="C310" s="76"/>
      <c r="D310" s="76"/>
      <c r="E310" s="33"/>
      <c r="F310" s="33"/>
      <c r="G310" s="33"/>
      <c r="H310" s="180" t="s">
        <v>17</v>
      </c>
      <c r="I310" s="33"/>
      <c r="J310" s="33"/>
      <c r="K310" s="33"/>
      <c r="L310" s="33"/>
      <c r="M310" s="33"/>
      <c r="N310" s="33"/>
      <c r="O310" s="33"/>
      <c r="P310" s="33"/>
      <c r="Q310" s="33"/>
      <c r="R310" s="33"/>
    </row>
    <row r="311" spans="1:18" ht="13.2">
      <c r="A311" s="266"/>
      <c r="B311" s="33" t="s">
        <v>640</v>
      </c>
      <c r="C311" s="76"/>
      <c r="D311" s="76"/>
      <c r="E311" s="33"/>
      <c r="F311" s="33"/>
      <c r="G311" s="33"/>
      <c r="H311" s="171" t="s">
        <v>22</v>
      </c>
      <c r="I311" s="33"/>
      <c r="J311" s="33"/>
      <c r="K311" s="33"/>
      <c r="L311" s="33"/>
      <c r="M311" s="33"/>
      <c r="N311" s="33"/>
      <c r="O311" s="33"/>
      <c r="P311" s="33"/>
      <c r="Q311" s="33"/>
      <c r="R311" s="33"/>
    </row>
    <row r="312" spans="1:18" ht="13.2">
      <c r="A312" s="266"/>
      <c r="B312" s="33" t="s">
        <v>640</v>
      </c>
      <c r="C312" s="76"/>
      <c r="D312" s="76"/>
      <c r="E312" s="33"/>
      <c r="F312" s="33"/>
      <c r="G312" s="33"/>
      <c r="H312" s="171" t="s">
        <v>24</v>
      </c>
      <c r="I312" s="33"/>
      <c r="J312" s="33"/>
      <c r="K312" s="33"/>
      <c r="L312" s="33"/>
      <c r="M312" s="33"/>
      <c r="N312" s="33"/>
      <c r="O312" s="33"/>
      <c r="P312" s="33"/>
      <c r="Q312" s="33"/>
      <c r="R312" s="33"/>
    </row>
    <row r="313" spans="1:18" ht="13.8">
      <c r="A313" s="266"/>
      <c r="B313" s="33" t="s">
        <v>640</v>
      </c>
      <c r="C313" s="76"/>
      <c r="D313" s="76"/>
      <c r="E313" s="157"/>
      <c r="F313" s="157"/>
      <c r="G313" s="33"/>
      <c r="H313" s="171" t="s">
        <v>25</v>
      </c>
      <c r="I313" s="33"/>
      <c r="J313" s="33"/>
      <c r="K313" s="33"/>
      <c r="L313" s="33"/>
      <c r="M313" s="33"/>
      <c r="N313" s="33"/>
      <c r="O313" s="33"/>
      <c r="P313" s="33"/>
      <c r="Q313" s="33"/>
      <c r="R313" s="33"/>
    </row>
    <row r="314" spans="1:18" ht="13.2">
      <c r="A314" s="266"/>
      <c r="B314" s="33" t="s">
        <v>640</v>
      </c>
      <c r="C314" s="76"/>
      <c r="D314" s="76"/>
      <c r="E314" s="33"/>
      <c r="F314" s="33"/>
      <c r="G314" s="33"/>
      <c r="H314" s="171" t="s">
        <v>26</v>
      </c>
      <c r="I314" s="33"/>
      <c r="J314" s="33"/>
      <c r="K314" s="33"/>
      <c r="L314" s="33"/>
      <c r="M314" s="33"/>
      <c r="N314" s="33"/>
      <c r="O314" s="33"/>
      <c r="P314" s="33"/>
      <c r="Q314" s="33"/>
      <c r="R314" s="33"/>
    </row>
    <row r="315" spans="1:18" ht="13.2">
      <c r="A315" s="266"/>
      <c r="B315" s="33" t="s">
        <v>640</v>
      </c>
      <c r="C315" s="76"/>
      <c r="D315" s="76"/>
      <c r="E315" s="33"/>
      <c r="F315" s="33"/>
      <c r="G315" s="33"/>
      <c r="H315" s="171" t="s">
        <v>27</v>
      </c>
      <c r="I315" s="33"/>
      <c r="J315" s="33"/>
      <c r="K315" s="33"/>
      <c r="L315" s="33"/>
      <c r="M315" s="33"/>
      <c r="N315" s="33"/>
      <c r="O315" s="33"/>
      <c r="P315" s="33"/>
      <c r="Q315" s="33"/>
      <c r="R315" s="33"/>
    </row>
    <row r="316" spans="1:18" ht="13.2">
      <c r="A316" s="266"/>
      <c r="B316" s="33" t="s">
        <v>640</v>
      </c>
      <c r="C316" s="76"/>
      <c r="D316" s="76"/>
      <c r="E316" s="33"/>
      <c r="F316" s="33"/>
      <c r="G316" s="33"/>
      <c r="H316" s="171" t="s">
        <v>28</v>
      </c>
      <c r="I316" s="33"/>
      <c r="J316" s="33"/>
      <c r="K316" s="33"/>
      <c r="L316" s="33"/>
      <c r="M316" s="33"/>
      <c r="N316" s="33"/>
      <c r="O316" s="33"/>
      <c r="P316" s="33"/>
      <c r="Q316" s="33"/>
      <c r="R316" s="33"/>
    </row>
    <row r="317" spans="1:18" ht="13.2">
      <c r="A317" s="266"/>
      <c r="B317" s="33" t="s">
        <v>1119</v>
      </c>
      <c r="C317" s="76"/>
      <c r="D317" s="76"/>
      <c r="E317" s="33"/>
      <c r="F317" s="33"/>
      <c r="G317" s="33"/>
      <c r="H317" s="171" t="s">
        <v>29</v>
      </c>
      <c r="I317" s="33"/>
      <c r="J317" s="33"/>
      <c r="K317" s="33"/>
      <c r="L317" s="33"/>
      <c r="M317" s="33"/>
      <c r="N317" s="33"/>
      <c r="O317" s="33"/>
      <c r="P317" s="33"/>
      <c r="Q317" s="33"/>
      <c r="R317" s="33"/>
    </row>
    <row r="318" spans="1:18" ht="13.2">
      <c r="A318" s="266"/>
      <c r="B318" s="33" t="s">
        <v>1119</v>
      </c>
      <c r="C318" s="76"/>
      <c r="D318" s="76"/>
      <c r="E318" s="33"/>
      <c r="F318" s="33"/>
      <c r="G318" s="33"/>
      <c r="H318" s="171" t="s">
        <v>30</v>
      </c>
      <c r="I318" s="33"/>
      <c r="J318" s="33"/>
      <c r="K318" s="33"/>
      <c r="L318" s="33"/>
      <c r="M318" s="33"/>
      <c r="N318" s="33"/>
      <c r="O318" s="33"/>
      <c r="P318" s="33"/>
      <c r="Q318" s="33"/>
      <c r="R318" s="33"/>
    </row>
    <row r="319" spans="1:18" ht="13.2">
      <c r="A319" s="266"/>
      <c r="B319" s="33" t="s">
        <v>1119</v>
      </c>
      <c r="C319" s="76"/>
      <c r="D319" s="76"/>
      <c r="E319" s="33"/>
      <c r="F319" s="33"/>
      <c r="G319" s="33"/>
      <c r="H319" s="171" t="s">
        <v>34</v>
      </c>
      <c r="I319" s="33"/>
      <c r="J319" s="33"/>
      <c r="K319" s="33"/>
      <c r="L319" s="33"/>
      <c r="M319" s="33"/>
      <c r="N319" s="33"/>
      <c r="O319" s="33"/>
      <c r="P319" s="33"/>
      <c r="Q319" s="33"/>
      <c r="R319" s="33"/>
    </row>
    <row r="320" spans="1:18" ht="13.2">
      <c r="A320" s="266"/>
      <c r="B320" s="33" t="s">
        <v>522</v>
      </c>
      <c r="C320" s="76"/>
      <c r="D320" s="76"/>
      <c r="E320" s="33"/>
      <c r="F320" s="33"/>
      <c r="G320" s="33"/>
      <c r="H320" s="171" t="s">
        <v>35</v>
      </c>
      <c r="I320" s="33"/>
      <c r="J320" s="33"/>
      <c r="K320" s="33"/>
      <c r="L320" s="33"/>
      <c r="M320" s="33"/>
      <c r="N320" s="33"/>
      <c r="O320" s="33"/>
      <c r="P320" s="33"/>
      <c r="Q320" s="33"/>
      <c r="R320" s="33"/>
    </row>
    <row r="321" spans="1:18" ht="13.2">
      <c r="A321" s="266"/>
      <c r="B321" s="33" t="s">
        <v>522</v>
      </c>
      <c r="C321" s="76"/>
      <c r="D321" s="76"/>
      <c r="E321" s="33"/>
      <c r="F321" s="33"/>
      <c r="G321" s="33"/>
      <c r="H321" s="171" t="s">
        <v>36</v>
      </c>
      <c r="I321" s="33"/>
      <c r="J321" s="33"/>
      <c r="K321" s="33"/>
      <c r="L321" s="33"/>
      <c r="M321" s="33"/>
      <c r="N321" s="33"/>
      <c r="O321" s="33"/>
      <c r="P321" s="33"/>
      <c r="Q321" s="33"/>
      <c r="R321" s="33"/>
    </row>
    <row r="322" spans="1:18" ht="13.2">
      <c r="A322" s="266"/>
      <c r="B322" s="33" t="s">
        <v>522</v>
      </c>
      <c r="C322" s="76"/>
      <c r="D322" s="76"/>
      <c r="E322" s="33"/>
      <c r="F322" s="33"/>
      <c r="G322" s="33"/>
      <c r="H322" s="171" t="s">
        <v>37</v>
      </c>
      <c r="I322" s="33"/>
      <c r="J322" s="33"/>
      <c r="K322" s="33"/>
      <c r="L322" s="33"/>
      <c r="M322" s="33"/>
      <c r="N322" s="33"/>
      <c r="O322" s="33"/>
      <c r="P322" s="33"/>
      <c r="Q322" s="33"/>
      <c r="R322" s="33"/>
    </row>
    <row r="323" spans="1:18" ht="13.2">
      <c r="A323" s="267"/>
      <c r="B323" s="33" t="s">
        <v>522</v>
      </c>
      <c r="C323" s="76"/>
      <c r="D323" s="76"/>
      <c r="E323" s="33"/>
      <c r="F323" s="33"/>
      <c r="G323" s="33"/>
      <c r="H323" s="182" t="s">
        <v>38</v>
      </c>
      <c r="I323" s="33"/>
      <c r="J323" s="33"/>
      <c r="K323" s="33"/>
      <c r="L323" s="33"/>
      <c r="M323" s="33"/>
      <c r="N323" s="33"/>
      <c r="O323" s="33"/>
      <c r="P323" s="33"/>
      <c r="Q323" s="33"/>
      <c r="R323" s="33"/>
    </row>
    <row r="324" spans="1:18" ht="13.2">
      <c r="A324" s="265">
        <v>45589</v>
      </c>
      <c r="B324" s="33" t="s">
        <v>640</v>
      </c>
      <c r="C324" s="76" t="s">
        <v>18</v>
      </c>
      <c r="D324" s="76" t="s">
        <v>19</v>
      </c>
      <c r="E324" s="33" t="s">
        <v>1988</v>
      </c>
      <c r="F324" s="173" t="s">
        <v>1989</v>
      </c>
      <c r="G324" s="129" t="s">
        <v>1990</v>
      </c>
      <c r="H324" s="180" t="s">
        <v>17</v>
      </c>
      <c r="I324" s="33"/>
      <c r="J324" s="33"/>
      <c r="K324" s="33"/>
      <c r="L324" s="33"/>
      <c r="M324" s="33"/>
      <c r="N324" s="33"/>
      <c r="O324" s="33"/>
      <c r="P324" s="33"/>
      <c r="Q324" s="33"/>
      <c r="R324" s="33"/>
    </row>
    <row r="325" spans="1:18" ht="13.2">
      <c r="A325" s="266"/>
      <c r="B325" s="33" t="s">
        <v>640</v>
      </c>
      <c r="C325" s="76"/>
      <c r="D325" s="76"/>
      <c r="E325" s="33"/>
      <c r="F325" s="33"/>
      <c r="G325" s="33"/>
      <c r="H325" s="171" t="s">
        <v>22</v>
      </c>
      <c r="I325" s="33"/>
      <c r="J325" s="33"/>
      <c r="K325" s="33"/>
      <c r="L325" s="33"/>
      <c r="M325" s="33"/>
      <c r="N325" s="33"/>
      <c r="O325" s="33"/>
      <c r="P325" s="33"/>
      <c r="Q325" s="33"/>
      <c r="R325" s="33"/>
    </row>
    <row r="326" spans="1:18" ht="13.2">
      <c r="A326" s="266"/>
      <c r="B326" s="33" t="s">
        <v>640</v>
      </c>
      <c r="C326" s="76"/>
      <c r="D326" s="76"/>
      <c r="E326" s="33"/>
      <c r="F326" s="33"/>
      <c r="G326" s="33"/>
      <c r="H326" s="171" t="s">
        <v>24</v>
      </c>
      <c r="I326" s="33"/>
      <c r="J326" s="33"/>
      <c r="K326" s="33"/>
      <c r="L326" s="33"/>
      <c r="M326" s="33"/>
      <c r="N326" s="33"/>
      <c r="O326" s="33"/>
      <c r="P326" s="33"/>
      <c r="Q326" s="33"/>
      <c r="R326" s="33"/>
    </row>
    <row r="327" spans="1:18" ht="13.2">
      <c r="A327" s="266"/>
      <c r="B327" s="33" t="s">
        <v>640</v>
      </c>
      <c r="C327" s="76"/>
      <c r="D327" s="76"/>
      <c r="E327" s="33"/>
      <c r="F327" s="33"/>
      <c r="G327" s="33"/>
      <c r="H327" s="171" t="s">
        <v>25</v>
      </c>
      <c r="I327" s="33"/>
      <c r="J327" s="33"/>
      <c r="K327" s="33"/>
      <c r="L327" s="33"/>
      <c r="M327" s="33"/>
      <c r="N327" s="33"/>
      <c r="O327" s="33"/>
      <c r="P327" s="33"/>
      <c r="Q327" s="33"/>
      <c r="R327" s="33"/>
    </row>
    <row r="328" spans="1:18" ht="13.2">
      <c r="A328" s="266"/>
      <c r="B328" s="33" t="s">
        <v>522</v>
      </c>
      <c r="C328" s="76"/>
      <c r="D328" s="76"/>
      <c r="E328" s="33"/>
      <c r="F328" s="33"/>
      <c r="G328" s="33"/>
      <c r="H328" s="171" t="s">
        <v>26</v>
      </c>
      <c r="I328" s="33"/>
      <c r="J328" s="33"/>
      <c r="K328" s="33"/>
      <c r="L328" s="33"/>
      <c r="M328" s="33"/>
      <c r="N328" s="33"/>
      <c r="O328" s="33"/>
      <c r="P328" s="33"/>
      <c r="Q328" s="33"/>
      <c r="R328" s="33"/>
    </row>
    <row r="329" spans="1:18" ht="13.2">
      <c r="A329" s="266"/>
      <c r="B329" s="33" t="s">
        <v>522</v>
      </c>
      <c r="C329" s="76"/>
      <c r="D329" s="76"/>
      <c r="E329" s="33"/>
      <c r="F329" s="33"/>
      <c r="G329" s="33"/>
      <c r="H329" s="171" t="s">
        <v>27</v>
      </c>
      <c r="I329" s="33"/>
      <c r="J329" s="33"/>
      <c r="K329" s="33"/>
      <c r="L329" s="33"/>
      <c r="M329" s="33"/>
      <c r="N329" s="33"/>
      <c r="O329" s="33"/>
      <c r="P329" s="33"/>
      <c r="Q329" s="33"/>
      <c r="R329" s="33"/>
    </row>
    <row r="330" spans="1:18" ht="13.2">
      <c r="A330" s="266"/>
      <c r="B330" s="33" t="s">
        <v>522</v>
      </c>
      <c r="C330" s="76"/>
      <c r="D330" s="76"/>
      <c r="E330" s="33"/>
      <c r="F330" s="33"/>
      <c r="G330" s="33"/>
      <c r="H330" s="171" t="s">
        <v>28</v>
      </c>
      <c r="I330" s="33"/>
      <c r="J330" s="33"/>
      <c r="K330" s="33"/>
      <c r="L330" s="33"/>
      <c r="M330" s="33"/>
      <c r="N330" s="33"/>
      <c r="O330" s="33"/>
      <c r="P330" s="33"/>
      <c r="Q330" s="33"/>
      <c r="R330" s="33"/>
    </row>
    <row r="331" spans="1:18" ht="13.2">
      <c r="A331" s="266"/>
      <c r="B331" s="33" t="s">
        <v>1119</v>
      </c>
      <c r="C331" s="76" t="s">
        <v>18</v>
      </c>
      <c r="D331" s="76" t="s">
        <v>19</v>
      </c>
      <c r="E331" s="33"/>
      <c r="F331" s="33" t="s">
        <v>1991</v>
      </c>
      <c r="G331" s="33" t="s">
        <v>1992</v>
      </c>
      <c r="H331" s="171" t="s">
        <v>29</v>
      </c>
      <c r="I331" s="33"/>
      <c r="J331" s="33"/>
      <c r="K331" s="33"/>
      <c r="L331" s="33"/>
      <c r="M331" s="33"/>
      <c r="N331" s="33"/>
      <c r="O331" s="33"/>
      <c r="P331" s="33"/>
      <c r="Q331" s="33"/>
      <c r="R331" s="33"/>
    </row>
    <row r="332" spans="1:18" ht="13.2">
      <c r="A332" s="266"/>
      <c r="B332" s="33" t="s">
        <v>1119</v>
      </c>
      <c r="C332" s="76"/>
      <c r="D332" s="76"/>
      <c r="E332" s="33"/>
      <c r="F332" s="33"/>
      <c r="G332" s="33"/>
      <c r="H332" s="171" t="s">
        <v>30</v>
      </c>
      <c r="I332" s="33"/>
      <c r="J332" s="33"/>
      <c r="K332" s="33"/>
      <c r="L332" s="33"/>
      <c r="M332" s="33"/>
      <c r="N332" s="33"/>
      <c r="O332" s="33"/>
      <c r="P332" s="33"/>
      <c r="Q332" s="33"/>
      <c r="R332" s="33"/>
    </row>
    <row r="333" spans="1:18" ht="13.2">
      <c r="A333" s="266"/>
      <c r="B333" s="33" t="s">
        <v>1119</v>
      </c>
      <c r="C333" s="76"/>
      <c r="D333" s="76"/>
      <c r="E333" s="33"/>
      <c r="F333" s="33"/>
      <c r="G333" s="33"/>
      <c r="H333" s="171" t="s">
        <v>34</v>
      </c>
      <c r="I333" s="33"/>
      <c r="J333" s="33"/>
      <c r="K333" s="33"/>
      <c r="L333" s="33"/>
      <c r="M333" s="33"/>
      <c r="N333" s="33"/>
      <c r="O333" s="33"/>
      <c r="P333" s="33"/>
      <c r="Q333" s="33"/>
      <c r="R333" s="33"/>
    </row>
    <row r="334" spans="1:18" ht="13.2">
      <c r="A334" s="266"/>
      <c r="B334" s="33" t="s">
        <v>522</v>
      </c>
      <c r="C334" s="76"/>
      <c r="D334" s="76"/>
      <c r="E334" s="33"/>
      <c r="F334" s="33"/>
      <c r="G334" s="33"/>
      <c r="H334" s="171" t="s">
        <v>35</v>
      </c>
      <c r="I334" s="33"/>
      <c r="J334" s="33"/>
      <c r="K334" s="33"/>
      <c r="L334" s="33"/>
      <c r="M334" s="33"/>
      <c r="N334" s="33"/>
      <c r="O334" s="33"/>
      <c r="P334" s="33"/>
      <c r="Q334" s="33"/>
      <c r="R334" s="33"/>
    </row>
    <row r="335" spans="1:18" ht="13.2">
      <c r="A335" s="266"/>
      <c r="B335" s="33" t="s">
        <v>522</v>
      </c>
      <c r="C335" s="76" t="s">
        <v>41</v>
      </c>
      <c r="D335" s="76" t="s">
        <v>19</v>
      </c>
      <c r="E335" s="33"/>
      <c r="F335" s="33"/>
      <c r="G335" s="33" t="s">
        <v>1993</v>
      </c>
      <c r="H335" s="171" t="s">
        <v>36</v>
      </c>
      <c r="I335" s="33"/>
      <c r="J335" s="33"/>
      <c r="K335" s="33"/>
      <c r="L335" s="33"/>
      <c r="M335" s="33"/>
      <c r="N335" s="33"/>
      <c r="O335" s="33"/>
      <c r="P335" s="33"/>
      <c r="Q335" s="33"/>
      <c r="R335" s="33"/>
    </row>
    <row r="336" spans="1:18" ht="13.2">
      <c r="A336" s="266"/>
      <c r="B336" s="33" t="s">
        <v>522</v>
      </c>
      <c r="C336" s="76"/>
      <c r="D336" s="76"/>
      <c r="E336" s="33"/>
      <c r="F336" s="33"/>
      <c r="G336" s="33"/>
      <c r="H336" s="171" t="s">
        <v>37</v>
      </c>
      <c r="I336" s="33"/>
      <c r="J336" s="33"/>
      <c r="K336" s="33"/>
      <c r="L336" s="33"/>
      <c r="M336" s="33"/>
      <c r="N336" s="33"/>
      <c r="O336" s="33"/>
      <c r="P336" s="33"/>
      <c r="Q336" s="33"/>
      <c r="R336" s="33"/>
    </row>
    <row r="337" spans="1:18" ht="13.2">
      <c r="A337" s="267"/>
      <c r="B337" s="33" t="s">
        <v>522</v>
      </c>
      <c r="C337" s="76"/>
      <c r="D337" s="76"/>
      <c r="E337" s="33"/>
      <c r="F337" s="33"/>
      <c r="G337" s="33"/>
      <c r="H337" s="182" t="s">
        <v>38</v>
      </c>
      <c r="I337" s="33"/>
      <c r="J337" s="33"/>
      <c r="K337" s="33"/>
      <c r="L337" s="33"/>
      <c r="M337" s="33"/>
      <c r="N337" s="33"/>
      <c r="O337" s="33"/>
      <c r="P337" s="33"/>
      <c r="Q337" s="33"/>
      <c r="R337" s="33"/>
    </row>
    <row r="338" spans="1:18" ht="13.2">
      <c r="A338" s="265">
        <v>45590</v>
      </c>
      <c r="B338" s="33" t="s">
        <v>640</v>
      </c>
      <c r="C338" s="76"/>
      <c r="D338" s="76"/>
      <c r="E338" s="33"/>
      <c r="F338" s="33"/>
      <c r="G338" s="33"/>
      <c r="H338" s="180" t="s">
        <v>17</v>
      </c>
      <c r="I338" s="33"/>
      <c r="J338" s="33"/>
      <c r="K338" s="33"/>
      <c r="L338" s="33"/>
      <c r="M338" s="33"/>
      <c r="N338" s="33"/>
      <c r="O338" s="33"/>
      <c r="P338" s="33"/>
      <c r="Q338" s="33"/>
      <c r="R338" s="33"/>
    </row>
    <row r="339" spans="1:18" ht="13.2">
      <c r="A339" s="266"/>
      <c r="B339" s="33" t="s">
        <v>640</v>
      </c>
      <c r="C339" s="76"/>
      <c r="D339" s="76"/>
      <c r="E339" s="33"/>
      <c r="F339" s="33"/>
      <c r="G339" s="33"/>
      <c r="H339" s="171" t="s">
        <v>22</v>
      </c>
      <c r="I339" s="33"/>
      <c r="J339" s="33"/>
      <c r="K339" s="33"/>
      <c r="L339" s="33"/>
      <c r="M339" s="33"/>
      <c r="N339" s="33"/>
      <c r="O339" s="33"/>
      <c r="P339" s="33"/>
      <c r="Q339" s="33"/>
      <c r="R339" s="33"/>
    </row>
    <row r="340" spans="1:18" ht="13.2">
      <c r="A340" s="266"/>
      <c r="B340" s="33" t="s">
        <v>640</v>
      </c>
      <c r="C340" s="76"/>
      <c r="D340" s="76"/>
      <c r="E340" s="33"/>
      <c r="F340" s="33"/>
      <c r="G340" s="33"/>
      <c r="H340" s="171" t="s">
        <v>24</v>
      </c>
      <c r="I340" s="33"/>
      <c r="J340" s="33"/>
      <c r="K340" s="33"/>
      <c r="L340" s="33"/>
      <c r="M340" s="33"/>
      <c r="N340" s="33"/>
      <c r="O340" s="33"/>
      <c r="P340" s="33"/>
      <c r="Q340" s="33"/>
      <c r="R340" s="33"/>
    </row>
    <row r="341" spans="1:18" ht="13.2">
      <c r="A341" s="266"/>
      <c r="B341" s="33" t="s">
        <v>640</v>
      </c>
      <c r="C341" s="76"/>
      <c r="D341" s="76"/>
      <c r="E341" s="33"/>
      <c r="F341" s="33"/>
      <c r="G341" s="33"/>
      <c r="H341" s="171" t="s">
        <v>25</v>
      </c>
      <c r="I341" s="33"/>
      <c r="J341" s="33"/>
      <c r="K341" s="33"/>
      <c r="L341" s="33"/>
      <c r="M341" s="33"/>
      <c r="N341" s="33"/>
      <c r="O341" s="33"/>
      <c r="P341" s="33"/>
      <c r="Q341" s="33"/>
      <c r="R341" s="33"/>
    </row>
    <row r="342" spans="1:18" ht="13.2">
      <c r="A342" s="266"/>
      <c r="B342" s="33" t="s">
        <v>522</v>
      </c>
      <c r="C342" s="76"/>
      <c r="D342" s="76"/>
      <c r="E342" s="33"/>
      <c r="F342" s="33"/>
      <c r="G342" s="33"/>
      <c r="H342" s="171" t="s">
        <v>26</v>
      </c>
      <c r="I342" s="33"/>
      <c r="J342" s="33"/>
      <c r="K342" s="33"/>
      <c r="L342" s="33"/>
      <c r="M342" s="33"/>
      <c r="N342" s="33"/>
      <c r="O342" s="33"/>
      <c r="P342" s="33"/>
      <c r="Q342" s="33"/>
      <c r="R342" s="33"/>
    </row>
    <row r="343" spans="1:18" ht="13.2">
      <c r="A343" s="266"/>
      <c r="B343" s="33" t="s">
        <v>522</v>
      </c>
      <c r="C343" s="76" t="s">
        <v>41</v>
      </c>
      <c r="D343" s="76" t="s">
        <v>19</v>
      </c>
      <c r="E343" s="33"/>
      <c r="F343" s="33"/>
      <c r="G343" s="33" t="s">
        <v>1994</v>
      </c>
      <c r="H343" s="171" t="s">
        <v>27</v>
      </c>
      <c r="I343" s="33"/>
      <c r="J343" s="33"/>
      <c r="K343" s="33"/>
      <c r="L343" s="33"/>
      <c r="M343" s="33"/>
      <c r="N343" s="33"/>
      <c r="O343" s="33"/>
      <c r="P343" s="33"/>
      <c r="Q343" s="33"/>
      <c r="R343" s="33"/>
    </row>
    <row r="344" spans="1:18" ht="13.2">
      <c r="A344" s="266"/>
      <c r="B344" s="33" t="s">
        <v>522</v>
      </c>
      <c r="C344" s="76"/>
      <c r="D344" s="76"/>
      <c r="E344" s="33"/>
      <c r="F344" s="33"/>
      <c r="G344" s="33"/>
      <c r="H344" s="171" t="s">
        <v>28</v>
      </c>
      <c r="I344" s="33"/>
      <c r="J344" s="33"/>
      <c r="K344" s="33"/>
      <c r="L344" s="33"/>
      <c r="M344" s="33"/>
      <c r="N344" s="33"/>
      <c r="O344" s="33"/>
      <c r="P344" s="33"/>
      <c r="Q344" s="33"/>
      <c r="R344" s="33"/>
    </row>
    <row r="345" spans="1:18" ht="13.2">
      <c r="A345" s="266"/>
      <c r="B345" s="33" t="s">
        <v>522</v>
      </c>
      <c r="C345" s="76" t="s">
        <v>102</v>
      </c>
      <c r="D345" s="76" t="s">
        <v>19</v>
      </c>
      <c r="E345" s="33"/>
      <c r="F345" s="33"/>
      <c r="G345" s="33" t="s">
        <v>1995</v>
      </c>
      <c r="H345" s="171" t="s">
        <v>29</v>
      </c>
      <c r="I345" s="33"/>
      <c r="J345" s="33"/>
      <c r="K345" s="33"/>
      <c r="L345" s="33"/>
      <c r="M345" s="33"/>
      <c r="N345" s="33"/>
      <c r="O345" s="33"/>
      <c r="P345" s="33"/>
      <c r="Q345" s="33"/>
      <c r="R345" s="33"/>
    </row>
    <row r="346" spans="1:18" ht="13.2">
      <c r="A346" s="266"/>
      <c r="B346" s="33" t="s">
        <v>522</v>
      </c>
      <c r="C346" s="76"/>
      <c r="D346" s="76"/>
      <c r="E346" s="33"/>
      <c r="F346" s="33"/>
      <c r="G346" s="33"/>
      <c r="H346" s="171" t="s">
        <v>30</v>
      </c>
      <c r="I346" s="33"/>
      <c r="J346" s="33"/>
      <c r="K346" s="33"/>
      <c r="L346" s="33"/>
      <c r="M346" s="33"/>
      <c r="N346" s="33"/>
      <c r="O346" s="33"/>
      <c r="P346" s="33"/>
      <c r="Q346" s="33"/>
      <c r="R346" s="33"/>
    </row>
    <row r="347" spans="1:18" ht="13.2">
      <c r="A347" s="266"/>
      <c r="B347" s="33" t="s">
        <v>1119</v>
      </c>
      <c r="C347" s="76"/>
      <c r="D347" s="76"/>
      <c r="E347" s="33"/>
      <c r="F347" s="33"/>
      <c r="G347" s="33"/>
      <c r="H347" s="171" t="s">
        <v>34</v>
      </c>
      <c r="I347" s="33"/>
      <c r="J347" s="33"/>
      <c r="K347" s="33"/>
      <c r="L347" s="33"/>
      <c r="M347" s="33"/>
      <c r="N347" s="33"/>
      <c r="O347" s="33"/>
      <c r="P347" s="33"/>
      <c r="Q347" s="33"/>
      <c r="R347" s="33"/>
    </row>
    <row r="348" spans="1:18" ht="13.2">
      <c r="A348" s="266"/>
      <c r="B348" s="33" t="s">
        <v>78</v>
      </c>
      <c r="C348" s="76" t="s">
        <v>41</v>
      </c>
      <c r="D348" s="76" t="s">
        <v>19</v>
      </c>
      <c r="E348" s="33"/>
      <c r="F348" s="33"/>
      <c r="G348" s="33" t="s">
        <v>1996</v>
      </c>
      <c r="H348" s="171" t="s">
        <v>35</v>
      </c>
      <c r="I348" s="33"/>
      <c r="J348" s="33"/>
      <c r="K348" s="33"/>
      <c r="L348" s="33"/>
      <c r="M348" s="33"/>
      <c r="N348" s="33"/>
      <c r="O348" s="33"/>
      <c r="P348" s="33"/>
      <c r="Q348" s="33"/>
      <c r="R348" s="33"/>
    </row>
    <row r="349" spans="1:18" ht="13.2">
      <c r="A349" s="266"/>
      <c r="B349" s="33" t="s">
        <v>78</v>
      </c>
      <c r="C349" s="76" t="s">
        <v>41</v>
      </c>
      <c r="D349" s="76" t="s">
        <v>19</v>
      </c>
      <c r="E349" s="33"/>
      <c r="F349" s="33"/>
      <c r="G349" s="33" t="s">
        <v>1997</v>
      </c>
      <c r="H349" s="171" t="s">
        <v>36</v>
      </c>
      <c r="I349" s="33"/>
      <c r="J349" s="33"/>
      <c r="K349" s="33"/>
      <c r="L349" s="33"/>
      <c r="M349" s="33"/>
      <c r="N349" s="33"/>
      <c r="O349" s="33"/>
      <c r="P349" s="33"/>
      <c r="Q349" s="33"/>
      <c r="R349" s="33"/>
    </row>
    <row r="350" spans="1:18" ht="13.2">
      <c r="A350" s="266"/>
      <c r="B350" s="33" t="s">
        <v>78</v>
      </c>
      <c r="C350" s="76"/>
      <c r="D350" s="76"/>
      <c r="E350" s="33"/>
      <c r="F350" s="33"/>
      <c r="G350" s="33"/>
      <c r="H350" s="171" t="s">
        <v>37</v>
      </c>
      <c r="I350" s="33"/>
      <c r="J350" s="33"/>
      <c r="K350" s="33"/>
      <c r="L350" s="33"/>
      <c r="M350" s="33"/>
      <c r="N350" s="33"/>
      <c r="O350" s="33"/>
      <c r="P350" s="33"/>
      <c r="Q350" s="33"/>
      <c r="R350" s="33"/>
    </row>
    <row r="351" spans="1:18" ht="13.2">
      <c r="A351" s="267"/>
      <c r="B351" s="33" t="s">
        <v>78</v>
      </c>
      <c r="C351" s="76"/>
      <c r="D351" s="76"/>
      <c r="E351" s="33"/>
      <c r="F351" s="33"/>
      <c r="G351" s="33"/>
      <c r="H351" s="182" t="s">
        <v>38</v>
      </c>
      <c r="I351" s="33"/>
      <c r="J351" s="33"/>
      <c r="K351" s="33"/>
      <c r="L351" s="33"/>
      <c r="M351" s="33"/>
      <c r="N351" s="33"/>
      <c r="O351" s="33"/>
      <c r="P351" s="33"/>
      <c r="Q351" s="33"/>
      <c r="R351" s="33"/>
    </row>
    <row r="352" spans="1:18" ht="18" customHeight="1">
      <c r="A352" s="265">
        <v>45591</v>
      </c>
      <c r="B352" s="33" t="s">
        <v>78</v>
      </c>
      <c r="C352" s="76" t="s">
        <v>18</v>
      </c>
      <c r="D352" s="76" t="s">
        <v>19</v>
      </c>
      <c r="E352" s="33"/>
      <c r="F352" s="33"/>
      <c r="G352" s="33" t="s">
        <v>1998</v>
      </c>
      <c r="H352" s="180" t="s">
        <v>17</v>
      </c>
      <c r="I352" s="33"/>
      <c r="J352" s="33"/>
      <c r="K352" s="33"/>
      <c r="L352" s="33"/>
      <c r="M352" s="33"/>
      <c r="N352" s="33"/>
      <c r="O352" s="33"/>
      <c r="P352" s="33"/>
      <c r="Q352" s="33"/>
      <c r="R352" s="33"/>
    </row>
    <row r="353" spans="1:18" ht="13.2">
      <c r="A353" s="266"/>
      <c r="B353" s="33" t="s">
        <v>78</v>
      </c>
      <c r="C353" s="76"/>
      <c r="D353" s="76"/>
      <c r="E353" s="33"/>
      <c r="F353" s="33"/>
      <c r="G353" s="33"/>
      <c r="H353" s="171" t="s">
        <v>22</v>
      </c>
      <c r="I353" s="33"/>
      <c r="J353" s="33"/>
      <c r="K353" s="33"/>
      <c r="L353" s="33"/>
      <c r="M353" s="33"/>
      <c r="N353" s="33"/>
      <c r="O353" s="33"/>
      <c r="P353" s="33"/>
      <c r="Q353" s="33"/>
      <c r="R353" s="33"/>
    </row>
    <row r="354" spans="1:18" ht="13.2">
      <c r="A354" s="266"/>
      <c r="B354" s="33" t="s">
        <v>78</v>
      </c>
      <c r="C354" s="76"/>
      <c r="D354" s="76"/>
      <c r="E354" s="33"/>
      <c r="F354" s="33"/>
      <c r="G354" s="33"/>
      <c r="H354" s="171" t="s">
        <v>24</v>
      </c>
      <c r="I354" s="33"/>
      <c r="J354" s="33"/>
      <c r="K354" s="33"/>
      <c r="L354" s="33"/>
      <c r="M354" s="33"/>
      <c r="N354" s="33"/>
      <c r="O354" s="33"/>
      <c r="P354" s="33"/>
      <c r="Q354" s="33"/>
      <c r="R354" s="33"/>
    </row>
    <row r="355" spans="1:18" ht="13.2">
      <c r="A355" s="266"/>
      <c r="B355" s="33" t="s">
        <v>1774</v>
      </c>
      <c r="C355" s="76"/>
      <c r="D355" s="76"/>
      <c r="E355" s="33"/>
      <c r="F355" s="33"/>
      <c r="G355" s="33"/>
      <c r="H355" s="171" t="s">
        <v>25</v>
      </c>
      <c r="I355" s="33"/>
      <c r="J355" s="33"/>
      <c r="K355" s="33"/>
      <c r="L355" s="33"/>
      <c r="M355" s="33"/>
      <c r="N355" s="33"/>
      <c r="O355" s="33"/>
      <c r="P355" s="33"/>
      <c r="Q355" s="33"/>
      <c r="R355" s="33"/>
    </row>
    <row r="356" spans="1:18" ht="13.2">
      <c r="A356" s="266"/>
      <c r="B356" s="33" t="s">
        <v>1774</v>
      </c>
      <c r="C356" s="76"/>
      <c r="D356" s="76"/>
      <c r="E356" s="33"/>
      <c r="F356" s="33"/>
      <c r="G356" s="33"/>
      <c r="H356" s="171" t="s">
        <v>26</v>
      </c>
      <c r="I356" s="33"/>
      <c r="J356" s="33"/>
      <c r="K356" s="33"/>
      <c r="L356" s="33"/>
      <c r="M356" s="33"/>
      <c r="N356" s="33"/>
      <c r="O356" s="33"/>
      <c r="P356" s="33"/>
      <c r="Q356" s="33"/>
      <c r="R356" s="33"/>
    </row>
    <row r="357" spans="1:18" ht="13.2">
      <c r="A357" s="266"/>
      <c r="B357" s="33" t="s">
        <v>1774</v>
      </c>
      <c r="C357" s="76"/>
      <c r="D357" s="76"/>
      <c r="E357" s="33"/>
      <c r="F357" s="33"/>
      <c r="G357" s="33"/>
      <c r="H357" s="171" t="s">
        <v>27</v>
      </c>
      <c r="I357" s="33"/>
      <c r="J357" s="33"/>
      <c r="K357" s="33"/>
      <c r="L357" s="33"/>
      <c r="M357" s="33"/>
      <c r="N357" s="33"/>
      <c r="O357" s="33"/>
      <c r="P357" s="33"/>
      <c r="Q357" s="33"/>
      <c r="R357" s="33"/>
    </row>
    <row r="358" spans="1:18" ht="13.2">
      <c r="A358" s="266"/>
      <c r="B358" s="33" t="s">
        <v>1774</v>
      </c>
      <c r="C358" s="76"/>
      <c r="D358" s="76"/>
      <c r="E358" s="33"/>
      <c r="F358" s="33"/>
      <c r="G358" s="33"/>
      <c r="H358" s="171" t="s">
        <v>28</v>
      </c>
      <c r="I358" s="33"/>
      <c r="J358" s="33"/>
      <c r="K358" s="33"/>
      <c r="L358" s="33"/>
      <c r="M358" s="33"/>
      <c r="N358" s="33"/>
      <c r="O358" s="33"/>
      <c r="P358" s="33"/>
      <c r="Q358" s="33"/>
      <c r="R358" s="33"/>
    </row>
    <row r="359" spans="1:18" ht="13.2">
      <c r="A359" s="266"/>
      <c r="B359" s="33" t="s">
        <v>78</v>
      </c>
      <c r="C359" s="76"/>
      <c r="D359" s="76"/>
      <c r="E359" s="33"/>
      <c r="F359" s="33"/>
      <c r="G359" s="33"/>
      <c r="H359" s="171" t="s">
        <v>29</v>
      </c>
      <c r="I359" s="33"/>
      <c r="J359" s="33"/>
      <c r="K359" s="33"/>
      <c r="L359" s="33"/>
      <c r="M359" s="33"/>
      <c r="N359" s="33"/>
      <c r="O359" s="33"/>
      <c r="P359" s="33"/>
      <c r="Q359" s="33"/>
      <c r="R359" s="33"/>
    </row>
    <row r="360" spans="1:18" ht="13.2">
      <c r="A360" s="266"/>
      <c r="B360" s="33" t="s">
        <v>78</v>
      </c>
      <c r="C360" s="76"/>
      <c r="D360" s="76"/>
      <c r="E360" s="33"/>
      <c r="F360" s="33"/>
      <c r="G360" s="33"/>
      <c r="H360" s="171" t="s">
        <v>30</v>
      </c>
      <c r="I360" s="33"/>
      <c r="J360" s="33"/>
      <c r="K360" s="33"/>
      <c r="L360" s="33"/>
      <c r="M360" s="33"/>
      <c r="N360" s="33"/>
      <c r="O360" s="33"/>
      <c r="P360" s="33"/>
      <c r="Q360" s="33"/>
      <c r="R360" s="33"/>
    </row>
    <row r="361" spans="1:18" ht="13.2">
      <c r="A361" s="266"/>
      <c r="B361" s="33" t="s">
        <v>78</v>
      </c>
      <c r="C361" s="76" t="s">
        <v>41</v>
      </c>
      <c r="D361" s="76" t="s">
        <v>19</v>
      </c>
      <c r="E361" s="33"/>
      <c r="F361" s="33"/>
      <c r="G361" s="160" t="s">
        <v>1999</v>
      </c>
      <c r="H361" s="171" t="s">
        <v>34</v>
      </c>
      <c r="I361" s="33"/>
      <c r="J361" s="33"/>
      <c r="K361" s="33"/>
      <c r="L361" s="33"/>
      <c r="M361" s="33"/>
      <c r="N361" s="33"/>
      <c r="O361" s="33"/>
      <c r="P361" s="33"/>
      <c r="Q361" s="33"/>
      <c r="R361" s="33"/>
    </row>
    <row r="362" spans="1:18" ht="20.25" customHeight="1">
      <c r="A362" s="266"/>
      <c r="B362" s="33" t="s">
        <v>78</v>
      </c>
      <c r="C362" s="76" t="s">
        <v>41</v>
      </c>
      <c r="D362" s="76" t="s">
        <v>19</v>
      </c>
      <c r="E362" s="33"/>
      <c r="F362" s="33"/>
      <c r="G362" s="160" t="s">
        <v>2000</v>
      </c>
      <c r="H362" s="171" t="s">
        <v>35</v>
      </c>
      <c r="I362" s="33"/>
      <c r="J362" s="33"/>
      <c r="K362" s="33"/>
      <c r="L362" s="33"/>
      <c r="M362" s="33"/>
      <c r="N362" s="33"/>
      <c r="O362" s="33"/>
      <c r="P362" s="33"/>
      <c r="Q362" s="33"/>
      <c r="R362" s="33"/>
    </row>
    <row r="363" spans="1:18" ht="23.25" customHeight="1">
      <c r="A363" s="266"/>
      <c r="B363" s="33" t="s">
        <v>78</v>
      </c>
      <c r="C363" s="76" t="s">
        <v>41</v>
      </c>
      <c r="D363" s="76" t="s">
        <v>19</v>
      </c>
      <c r="E363" s="33"/>
      <c r="F363" s="33"/>
      <c r="G363" s="33" t="s">
        <v>2001</v>
      </c>
      <c r="H363" s="171" t="s">
        <v>36</v>
      </c>
      <c r="I363" s="33"/>
      <c r="J363" s="33"/>
      <c r="K363" s="33"/>
      <c r="L363" s="33"/>
      <c r="M363" s="33"/>
      <c r="N363" s="33"/>
      <c r="O363" s="33"/>
      <c r="P363" s="33"/>
      <c r="Q363" s="33"/>
      <c r="R363" s="33"/>
    </row>
    <row r="364" spans="1:18" ht="13.2">
      <c r="A364" s="266"/>
      <c r="B364" s="33" t="s">
        <v>78</v>
      </c>
      <c r="C364" s="76" t="s">
        <v>18</v>
      </c>
      <c r="D364" s="76" t="s">
        <v>19</v>
      </c>
      <c r="E364" s="33"/>
      <c r="F364" s="33"/>
      <c r="G364" s="33" t="s">
        <v>2002</v>
      </c>
      <c r="H364" s="171" t="s">
        <v>37</v>
      </c>
      <c r="I364" s="33"/>
      <c r="J364" s="33"/>
      <c r="K364" s="33"/>
      <c r="L364" s="33"/>
      <c r="M364" s="33"/>
      <c r="N364" s="33"/>
      <c r="O364" s="33"/>
      <c r="P364" s="33"/>
      <c r="Q364" s="33"/>
      <c r="R364" s="33"/>
    </row>
    <row r="365" spans="1:18" ht="13.2">
      <c r="A365" s="267"/>
      <c r="B365" s="33" t="s">
        <v>78</v>
      </c>
      <c r="C365" s="76"/>
      <c r="D365" s="76"/>
      <c r="E365" s="33"/>
      <c r="F365" s="33"/>
      <c r="G365" s="33"/>
      <c r="H365" s="182" t="s">
        <v>38</v>
      </c>
      <c r="I365" s="33"/>
      <c r="J365" s="33"/>
      <c r="K365" s="33"/>
      <c r="L365" s="33"/>
      <c r="M365" s="33"/>
      <c r="N365" s="33"/>
      <c r="O365" s="33"/>
      <c r="P365" s="33"/>
      <c r="Q365" s="33"/>
      <c r="R365" s="33"/>
    </row>
    <row r="366" spans="1:18" ht="13.2">
      <c r="A366" s="265">
        <v>45592</v>
      </c>
      <c r="B366" s="33" t="s">
        <v>78</v>
      </c>
      <c r="C366" s="76"/>
      <c r="D366" s="76"/>
      <c r="E366" s="33"/>
      <c r="F366" s="33"/>
      <c r="G366" s="33"/>
      <c r="H366" s="180" t="s">
        <v>17</v>
      </c>
      <c r="I366" s="33"/>
      <c r="J366" s="33"/>
      <c r="K366" s="33"/>
      <c r="L366" s="33"/>
      <c r="M366" s="33"/>
      <c r="N366" s="33"/>
      <c r="O366" s="33"/>
      <c r="P366" s="33"/>
      <c r="Q366" s="33"/>
      <c r="R366" s="33"/>
    </row>
    <row r="367" spans="1:18" ht="13.2">
      <c r="A367" s="266"/>
      <c r="B367" s="33" t="s">
        <v>78</v>
      </c>
      <c r="C367" s="76"/>
      <c r="D367" s="76"/>
      <c r="E367" s="33"/>
      <c r="F367" s="33"/>
      <c r="G367" s="33"/>
      <c r="H367" s="171" t="s">
        <v>22</v>
      </c>
      <c r="I367" s="33"/>
      <c r="J367" s="33"/>
      <c r="K367" s="33"/>
      <c r="L367" s="33"/>
      <c r="M367" s="33"/>
      <c r="N367" s="33"/>
      <c r="O367" s="33"/>
      <c r="P367" s="33"/>
      <c r="Q367" s="33"/>
      <c r="R367" s="33"/>
    </row>
    <row r="368" spans="1:18" ht="13.2">
      <c r="A368" s="266"/>
      <c r="B368" s="33" t="s">
        <v>78</v>
      </c>
      <c r="C368" s="76"/>
      <c r="D368" s="76"/>
      <c r="E368" s="33"/>
      <c r="F368" s="33"/>
      <c r="G368" s="33"/>
      <c r="H368" s="171" t="s">
        <v>24</v>
      </c>
      <c r="I368" s="33"/>
      <c r="J368" s="33"/>
      <c r="K368" s="33"/>
      <c r="L368" s="33"/>
      <c r="M368" s="33"/>
      <c r="N368" s="33"/>
      <c r="O368" s="33"/>
      <c r="P368" s="33"/>
      <c r="Q368" s="33"/>
      <c r="R368" s="33"/>
    </row>
    <row r="369" spans="1:18" ht="13.2">
      <c r="A369" s="266"/>
      <c r="B369" s="33" t="s">
        <v>78</v>
      </c>
      <c r="C369" s="76"/>
      <c r="D369" s="76"/>
      <c r="E369" s="33"/>
      <c r="F369" s="33"/>
      <c r="G369" s="33"/>
      <c r="H369" s="171" t="s">
        <v>25</v>
      </c>
      <c r="I369" s="33"/>
      <c r="J369" s="33"/>
      <c r="K369" s="33"/>
      <c r="L369" s="33"/>
      <c r="M369" s="33"/>
      <c r="N369" s="33"/>
      <c r="O369" s="33"/>
      <c r="P369" s="33"/>
      <c r="Q369" s="33"/>
      <c r="R369" s="33"/>
    </row>
    <row r="370" spans="1:18" ht="13.2">
      <c r="A370" s="266"/>
      <c r="B370" s="33" t="s">
        <v>78</v>
      </c>
      <c r="C370" s="76"/>
      <c r="D370" s="76"/>
      <c r="E370" s="33"/>
      <c r="F370" s="33"/>
      <c r="G370" s="33"/>
      <c r="H370" s="171" t="s">
        <v>26</v>
      </c>
      <c r="I370" s="33"/>
      <c r="J370" s="33"/>
      <c r="K370" s="33"/>
      <c r="L370" s="33"/>
      <c r="M370" s="33"/>
      <c r="N370" s="33"/>
      <c r="O370" s="33"/>
      <c r="P370" s="33"/>
      <c r="Q370" s="33"/>
      <c r="R370" s="33"/>
    </row>
    <row r="371" spans="1:18" ht="13.2">
      <c r="A371" s="266"/>
      <c r="B371" s="33" t="s">
        <v>522</v>
      </c>
      <c r="C371" s="76"/>
      <c r="D371" s="76"/>
      <c r="E371" s="33"/>
      <c r="F371" s="33"/>
      <c r="G371" s="33"/>
      <c r="H371" s="171" t="s">
        <v>27</v>
      </c>
      <c r="I371" s="33"/>
      <c r="J371" s="33"/>
      <c r="K371" s="33"/>
      <c r="L371" s="33"/>
      <c r="M371" s="33"/>
      <c r="N371" s="33"/>
      <c r="O371" s="33"/>
      <c r="P371" s="33"/>
      <c r="Q371" s="33"/>
      <c r="R371" s="33"/>
    </row>
    <row r="372" spans="1:18" ht="13.2">
      <c r="A372" s="266"/>
      <c r="B372" s="33" t="s">
        <v>522</v>
      </c>
      <c r="C372" s="76"/>
      <c r="D372" s="76"/>
      <c r="E372" s="33"/>
      <c r="F372" s="33"/>
      <c r="G372" s="33"/>
      <c r="H372" s="171" t="s">
        <v>28</v>
      </c>
      <c r="I372" s="33"/>
      <c r="J372" s="33"/>
      <c r="K372" s="33"/>
      <c r="L372" s="33"/>
      <c r="M372" s="33"/>
      <c r="N372" s="33"/>
      <c r="O372" s="33"/>
      <c r="P372" s="33"/>
      <c r="Q372" s="33"/>
      <c r="R372" s="33"/>
    </row>
    <row r="373" spans="1:18" ht="13.2">
      <c r="A373" s="266"/>
      <c r="B373" s="33" t="s">
        <v>522</v>
      </c>
      <c r="C373" s="76"/>
      <c r="D373" s="76"/>
      <c r="E373" s="33"/>
      <c r="F373" s="33"/>
      <c r="G373" s="33"/>
      <c r="H373" s="171" t="s">
        <v>29</v>
      </c>
      <c r="I373" s="33"/>
      <c r="J373" s="33"/>
      <c r="K373" s="33"/>
      <c r="L373" s="33"/>
      <c r="M373" s="33"/>
      <c r="N373" s="33"/>
      <c r="O373" s="33"/>
      <c r="P373" s="33"/>
      <c r="Q373" s="33"/>
      <c r="R373" s="33"/>
    </row>
    <row r="374" spans="1:18" ht="13.2">
      <c r="A374" s="266"/>
      <c r="B374" s="33" t="s">
        <v>522</v>
      </c>
      <c r="C374" s="76"/>
      <c r="D374" s="76"/>
      <c r="E374" s="33"/>
      <c r="F374" s="33"/>
      <c r="G374" s="33"/>
      <c r="H374" s="171" t="s">
        <v>30</v>
      </c>
      <c r="I374" s="33"/>
      <c r="J374" s="33"/>
      <c r="K374" s="33"/>
      <c r="L374" s="33"/>
      <c r="M374" s="33"/>
      <c r="N374" s="33"/>
      <c r="O374" s="33"/>
      <c r="P374" s="33"/>
      <c r="Q374" s="33"/>
      <c r="R374" s="33"/>
    </row>
    <row r="375" spans="1:18" ht="13.2">
      <c r="A375" s="266"/>
      <c r="B375" s="33" t="s">
        <v>522</v>
      </c>
      <c r="C375" s="76"/>
      <c r="D375" s="76"/>
      <c r="E375" s="33"/>
      <c r="F375" s="33"/>
      <c r="G375" s="33"/>
      <c r="H375" s="171" t="s">
        <v>34</v>
      </c>
      <c r="I375" s="33"/>
      <c r="J375" s="33"/>
      <c r="K375" s="33"/>
      <c r="L375" s="33"/>
      <c r="M375" s="33"/>
      <c r="N375" s="33"/>
      <c r="O375" s="33"/>
      <c r="P375" s="33"/>
      <c r="Q375" s="33"/>
      <c r="R375" s="33"/>
    </row>
    <row r="376" spans="1:18" ht="13.2">
      <c r="A376" s="266"/>
      <c r="B376" s="33" t="s">
        <v>522</v>
      </c>
      <c r="C376" s="76"/>
      <c r="D376" s="76"/>
      <c r="E376" s="33"/>
      <c r="F376" s="33"/>
      <c r="G376" s="33"/>
      <c r="H376" s="171" t="s">
        <v>35</v>
      </c>
      <c r="I376" s="33"/>
      <c r="J376" s="33"/>
      <c r="K376" s="33"/>
      <c r="L376" s="33"/>
      <c r="M376" s="33"/>
      <c r="N376" s="33"/>
      <c r="O376" s="33"/>
      <c r="P376" s="33"/>
      <c r="Q376" s="33"/>
      <c r="R376" s="33"/>
    </row>
    <row r="377" spans="1:18" ht="13.2">
      <c r="A377" s="266"/>
      <c r="B377" s="33" t="s">
        <v>640</v>
      </c>
      <c r="C377" s="76"/>
      <c r="D377" s="76"/>
      <c r="E377" s="33"/>
      <c r="F377" s="33"/>
      <c r="G377" s="33"/>
      <c r="H377" s="171" t="s">
        <v>36</v>
      </c>
      <c r="I377" s="33"/>
      <c r="J377" s="33"/>
      <c r="K377" s="33"/>
      <c r="L377" s="33"/>
      <c r="M377" s="33"/>
      <c r="N377" s="33"/>
      <c r="O377" s="33"/>
      <c r="P377" s="33"/>
      <c r="Q377" s="33"/>
      <c r="R377" s="33"/>
    </row>
    <row r="378" spans="1:18" ht="13.2">
      <c r="A378" s="266"/>
      <c r="B378" s="33" t="s">
        <v>640</v>
      </c>
      <c r="C378" s="76"/>
      <c r="D378" s="76"/>
      <c r="E378" s="33"/>
      <c r="F378" s="33"/>
      <c r="G378" s="33"/>
      <c r="H378" s="171" t="s">
        <v>37</v>
      </c>
      <c r="I378" s="33"/>
      <c r="J378" s="33"/>
      <c r="K378" s="33"/>
      <c r="L378" s="33"/>
      <c r="M378" s="33"/>
      <c r="N378" s="33"/>
      <c r="O378" s="33"/>
      <c r="P378" s="33"/>
      <c r="Q378" s="33"/>
      <c r="R378" s="33"/>
    </row>
    <row r="379" spans="1:18" ht="13.2">
      <c r="A379" s="267"/>
      <c r="B379" s="33" t="s">
        <v>640</v>
      </c>
      <c r="C379" s="76"/>
      <c r="D379" s="76"/>
      <c r="E379" s="33"/>
      <c r="F379" s="33"/>
      <c r="G379" s="33"/>
      <c r="H379" s="182" t="s">
        <v>38</v>
      </c>
      <c r="I379" s="33"/>
      <c r="J379" s="33"/>
      <c r="K379" s="33"/>
      <c r="L379" s="33"/>
      <c r="M379" s="33"/>
      <c r="N379" s="33"/>
      <c r="O379" s="33"/>
      <c r="P379" s="33"/>
      <c r="Q379" s="33"/>
      <c r="R379" s="33"/>
    </row>
    <row r="380" spans="1:18" ht="13.2">
      <c r="A380" s="265">
        <v>45593</v>
      </c>
      <c r="B380" s="33" t="s">
        <v>640</v>
      </c>
      <c r="C380" s="76"/>
      <c r="D380" s="76"/>
      <c r="E380" s="33"/>
      <c r="F380" s="33"/>
      <c r="G380" s="33"/>
      <c r="H380" s="180" t="s">
        <v>17</v>
      </c>
      <c r="I380" s="33"/>
      <c r="J380" s="33"/>
      <c r="K380" s="33"/>
      <c r="L380" s="33"/>
      <c r="M380" s="33"/>
      <c r="N380" s="33"/>
      <c r="O380" s="33"/>
      <c r="P380" s="33"/>
      <c r="Q380" s="33"/>
      <c r="R380" s="33"/>
    </row>
    <row r="381" spans="1:18" ht="13.2">
      <c r="A381" s="266"/>
      <c r="B381" s="33" t="s">
        <v>640</v>
      </c>
      <c r="C381" s="76"/>
      <c r="D381" s="76"/>
      <c r="E381" s="33"/>
      <c r="F381" s="33"/>
      <c r="G381" s="33"/>
      <c r="H381" s="171" t="s">
        <v>22</v>
      </c>
      <c r="I381" s="33"/>
      <c r="J381" s="33"/>
      <c r="K381" s="33"/>
      <c r="L381" s="33"/>
      <c r="M381" s="33"/>
      <c r="N381" s="33"/>
      <c r="O381" s="33"/>
      <c r="P381" s="33"/>
      <c r="Q381" s="33"/>
      <c r="R381" s="33"/>
    </row>
    <row r="382" spans="1:18" ht="13.2">
      <c r="A382" s="266"/>
      <c r="B382" s="33" t="s">
        <v>640</v>
      </c>
      <c r="C382" s="76"/>
      <c r="D382" s="76"/>
      <c r="E382" s="33"/>
      <c r="F382" s="33"/>
      <c r="G382" s="33"/>
      <c r="H382" s="171" t="s">
        <v>24</v>
      </c>
      <c r="I382" s="33"/>
      <c r="J382" s="33"/>
      <c r="K382" s="33"/>
      <c r="L382" s="33"/>
      <c r="M382" s="33"/>
      <c r="N382" s="33"/>
      <c r="O382" s="33"/>
      <c r="P382" s="33"/>
      <c r="Q382" s="33"/>
      <c r="R382" s="33"/>
    </row>
    <row r="383" spans="1:18" ht="13.2">
      <c r="A383" s="266"/>
      <c r="B383" s="33" t="s">
        <v>640</v>
      </c>
      <c r="C383" s="76"/>
      <c r="D383" s="76"/>
      <c r="E383" s="33"/>
      <c r="F383" s="33"/>
      <c r="G383" s="33"/>
      <c r="H383" s="171" t="s">
        <v>25</v>
      </c>
      <c r="I383" s="33"/>
      <c r="J383" s="33"/>
      <c r="K383" s="33"/>
      <c r="L383" s="33"/>
      <c r="M383" s="33"/>
      <c r="N383" s="33"/>
      <c r="O383" s="33"/>
      <c r="P383" s="33"/>
      <c r="Q383" s="33"/>
      <c r="R383" s="33"/>
    </row>
    <row r="384" spans="1:18" ht="13.2">
      <c r="A384" s="266"/>
      <c r="B384" s="33" t="s">
        <v>1119</v>
      </c>
      <c r="C384" s="76" t="s">
        <v>41</v>
      </c>
      <c r="D384" s="76" t="s">
        <v>19</v>
      </c>
      <c r="E384" s="33"/>
      <c r="F384" s="33"/>
      <c r="G384" s="160" t="s">
        <v>2003</v>
      </c>
      <c r="H384" s="171" t="s">
        <v>26</v>
      </c>
      <c r="I384" s="33"/>
      <c r="J384" s="33"/>
      <c r="K384" s="33"/>
      <c r="L384" s="33"/>
      <c r="M384" s="33"/>
      <c r="N384" s="33"/>
      <c r="O384" s="33"/>
      <c r="P384" s="33"/>
      <c r="Q384" s="33"/>
      <c r="R384" s="33"/>
    </row>
    <row r="385" spans="1:18" ht="13.2">
      <c r="A385" s="266"/>
      <c r="B385" s="33" t="s">
        <v>1119</v>
      </c>
      <c r="C385" s="76" t="s">
        <v>41</v>
      </c>
      <c r="D385" s="76" t="s">
        <v>92</v>
      </c>
      <c r="E385" s="33"/>
      <c r="F385" s="160" t="s">
        <v>2004</v>
      </c>
      <c r="G385" s="160" t="s">
        <v>2005</v>
      </c>
      <c r="H385" s="171" t="s">
        <v>27</v>
      </c>
      <c r="I385" s="33"/>
      <c r="J385" s="33"/>
      <c r="K385" s="33"/>
      <c r="L385" s="33"/>
      <c r="M385" s="33"/>
      <c r="N385" s="33"/>
      <c r="O385" s="33"/>
      <c r="P385" s="33"/>
      <c r="Q385" s="33"/>
      <c r="R385" s="33"/>
    </row>
    <row r="386" spans="1:18" ht="13.2">
      <c r="A386" s="266"/>
      <c r="B386" s="33" t="s">
        <v>1119</v>
      </c>
      <c r="C386" s="76"/>
      <c r="D386" s="76"/>
      <c r="E386" s="33"/>
      <c r="F386" s="33"/>
      <c r="G386" s="33"/>
      <c r="H386" s="171" t="s">
        <v>28</v>
      </c>
      <c r="I386" s="33"/>
      <c r="J386" s="33"/>
      <c r="K386" s="33"/>
      <c r="L386" s="33"/>
      <c r="M386" s="33"/>
      <c r="N386" s="33"/>
      <c r="O386" s="33"/>
      <c r="P386" s="33"/>
      <c r="Q386" s="33"/>
      <c r="R386" s="33"/>
    </row>
    <row r="387" spans="1:18" ht="13.2">
      <c r="A387" s="266"/>
      <c r="B387" s="33" t="s">
        <v>1119</v>
      </c>
      <c r="C387" s="76"/>
      <c r="D387" s="76"/>
      <c r="E387" s="33"/>
      <c r="F387" s="33"/>
      <c r="G387" s="33"/>
      <c r="H387" s="171" t="s">
        <v>29</v>
      </c>
      <c r="I387" s="33"/>
      <c r="J387" s="33"/>
      <c r="K387" s="33"/>
      <c r="L387" s="33"/>
      <c r="M387" s="33"/>
      <c r="N387" s="33"/>
      <c r="O387" s="33"/>
      <c r="P387" s="33"/>
      <c r="Q387" s="33"/>
      <c r="R387" s="33"/>
    </row>
    <row r="388" spans="1:18" ht="13.2">
      <c r="A388" s="266"/>
      <c r="B388" s="33" t="s">
        <v>522</v>
      </c>
      <c r="C388" s="76"/>
      <c r="D388" s="76"/>
      <c r="E388" s="33"/>
      <c r="F388" s="33"/>
      <c r="G388" s="33"/>
      <c r="H388" s="171" t="s">
        <v>30</v>
      </c>
      <c r="I388" s="33"/>
      <c r="J388" s="33"/>
      <c r="K388" s="33"/>
      <c r="L388" s="33"/>
      <c r="M388" s="33"/>
      <c r="N388" s="33"/>
      <c r="O388" s="33"/>
      <c r="P388" s="33"/>
      <c r="Q388" s="33"/>
      <c r="R388" s="33"/>
    </row>
    <row r="389" spans="1:18" ht="13.2">
      <c r="A389" s="266"/>
      <c r="B389" s="33" t="s">
        <v>522</v>
      </c>
      <c r="C389" s="76"/>
      <c r="D389" s="76"/>
      <c r="E389" s="33"/>
      <c r="F389" s="33"/>
      <c r="G389" s="33"/>
      <c r="H389" s="171" t="s">
        <v>34</v>
      </c>
      <c r="I389" s="33"/>
      <c r="J389" s="33"/>
      <c r="K389" s="33"/>
      <c r="L389" s="33"/>
      <c r="M389" s="33"/>
      <c r="N389" s="33"/>
      <c r="O389" s="33"/>
      <c r="P389" s="33"/>
      <c r="Q389" s="33"/>
      <c r="R389" s="33"/>
    </row>
    <row r="390" spans="1:18" ht="13.2">
      <c r="A390" s="266"/>
      <c r="B390" s="33" t="s">
        <v>522</v>
      </c>
      <c r="C390" s="76"/>
      <c r="D390" s="76"/>
      <c r="E390" s="33"/>
      <c r="F390" s="33"/>
      <c r="G390" s="33"/>
      <c r="H390" s="171" t="s">
        <v>35</v>
      </c>
      <c r="I390" s="33"/>
      <c r="J390" s="33"/>
      <c r="K390" s="33"/>
      <c r="L390" s="33"/>
      <c r="M390" s="33"/>
      <c r="N390" s="33"/>
      <c r="O390" s="33"/>
      <c r="P390" s="33"/>
      <c r="Q390" s="33"/>
      <c r="R390" s="33"/>
    </row>
    <row r="391" spans="1:18" ht="13.2">
      <c r="A391" s="266"/>
      <c r="B391" s="33" t="s">
        <v>522</v>
      </c>
      <c r="C391" s="76"/>
      <c r="D391" s="76"/>
      <c r="E391" s="33"/>
      <c r="F391" s="33"/>
      <c r="G391" s="33"/>
      <c r="H391" s="171" t="s">
        <v>36</v>
      </c>
      <c r="I391" s="33"/>
      <c r="J391" s="33"/>
      <c r="K391" s="33"/>
      <c r="L391" s="33"/>
      <c r="M391" s="33"/>
      <c r="N391" s="33"/>
      <c r="O391" s="33"/>
      <c r="P391" s="33"/>
      <c r="Q391" s="33"/>
      <c r="R391" s="33"/>
    </row>
    <row r="392" spans="1:18" ht="13.2">
      <c r="A392" s="266"/>
      <c r="B392" s="33" t="s">
        <v>522</v>
      </c>
      <c r="C392" s="76"/>
      <c r="D392" s="76"/>
      <c r="E392" s="33"/>
      <c r="F392" s="33"/>
      <c r="G392" s="33"/>
      <c r="H392" s="171" t="s">
        <v>37</v>
      </c>
      <c r="I392" s="33"/>
      <c r="J392" s="33"/>
      <c r="K392" s="33"/>
      <c r="L392" s="33"/>
      <c r="M392" s="33"/>
      <c r="N392" s="33"/>
      <c r="O392" s="33"/>
      <c r="P392" s="33"/>
      <c r="Q392" s="33"/>
      <c r="R392" s="33"/>
    </row>
    <row r="393" spans="1:18" ht="13.2">
      <c r="A393" s="267"/>
      <c r="B393" s="33" t="s">
        <v>522</v>
      </c>
      <c r="C393" s="76"/>
      <c r="D393" s="76"/>
      <c r="E393" s="33"/>
      <c r="F393" s="33"/>
      <c r="G393" s="33"/>
      <c r="H393" s="182" t="s">
        <v>38</v>
      </c>
      <c r="I393" s="33"/>
      <c r="J393" s="33"/>
      <c r="K393" s="33"/>
      <c r="L393" s="33"/>
      <c r="M393" s="33"/>
      <c r="N393" s="33"/>
      <c r="O393" s="33"/>
      <c r="P393" s="33"/>
      <c r="Q393" s="33"/>
      <c r="R393" s="33"/>
    </row>
    <row r="394" spans="1:18" ht="13.2">
      <c r="A394" s="265">
        <v>45594</v>
      </c>
      <c r="B394" s="33" t="s">
        <v>78</v>
      </c>
      <c r="C394" s="76" t="s">
        <v>18</v>
      </c>
      <c r="D394" s="76" t="s">
        <v>19</v>
      </c>
      <c r="E394" s="33"/>
      <c r="F394" s="33"/>
      <c r="G394" s="33" t="s">
        <v>2006</v>
      </c>
      <c r="H394" s="180" t="s">
        <v>17</v>
      </c>
      <c r="I394" s="33"/>
      <c r="J394" s="33"/>
      <c r="K394" s="33"/>
      <c r="L394" s="33"/>
      <c r="M394" s="33"/>
      <c r="N394" s="33"/>
      <c r="O394" s="33"/>
      <c r="P394" s="33"/>
      <c r="Q394" s="33"/>
      <c r="R394" s="33"/>
    </row>
    <row r="395" spans="1:18" ht="13.2">
      <c r="A395" s="266"/>
      <c r="B395" s="33" t="s">
        <v>78</v>
      </c>
      <c r="C395" s="76" t="s">
        <v>18</v>
      </c>
      <c r="D395" s="76" t="s">
        <v>19</v>
      </c>
      <c r="E395" s="33"/>
      <c r="F395" s="33"/>
      <c r="G395" s="33" t="s">
        <v>2007</v>
      </c>
      <c r="H395" s="171" t="s">
        <v>22</v>
      </c>
      <c r="I395" s="33"/>
      <c r="J395" s="33"/>
      <c r="K395" s="33"/>
      <c r="L395" s="33"/>
      <c r="M395" s="33"/>
      <c r="N395" s="33"/>
      <c r="O395" s="33"/>
      <c r="P395" s="33"/>
      <c r="Q395" s="33"/>
      <c r="R395" s="33"/>
    </row>
    <row r="396" spans="1:18" ht="21.75" customHeight="1">
      <c r="A396" s="266"/>
      <c r="B396" s="33" t="s">
        <v>78</v>
      </c>
      <c r="C396" s="76" t="s">
        <v>18</v>
      </c>
      <c r="D396" s="76" t="s">
        <v>19</v>
      </c>
      <c r="E396" s="33"/>
      <c r="F396" s="33"/>
      <c r="G396" s="33" t="s">
        <v>2008</v>
      </c>
      <c r="H396" s="171" t="s">
        <v>24</v>
      </c>
      <c r="I396" s="33"/>
      <c r="J396" s="33"/>
      <c r="K396" s="33"/>
      <c r="L396" s="33"/>
      <c r="M396" s="33"/>
      <c r="N396" s="33"/>
      <c r="O396" s="33"/>
      <c r="P396" s="33"/>
      <c r="Q396" s="33"/>
      <c r="R396" s="33"/>
    </row>
    <row r="397" spans="1:18" ht="18" customHeight="1">
      <c r="A397" s="266"/>
      <c r="B397" s="33" t="s">
        <v>78</v>
      </c>
      <c r="C397" s="76" t="s">
        <v>102</v>
      </c>
      <c r="D397" s="76" t="s">
        <v>19</v>
      </c>
      <c r="E397" s="33"/>
      <c r="F397" s="33"/>
      <c r="G397" s="33" t="s">
        <v>2009</v>
      </c>
      <c r="H397" s="171" t="s">
        <v>25</v>
      </c>
      <c r="I397" s="33"/>
      <c r="J397" s="33"/>
      <c r="K397" s="33"/>
      <c r="L397" s="33"/>
      <c r="M397" s="33"/>
      <c r="N397" s="33"/>
      <c r="O397" s="33"/>
      <c r="P397" s="33"/>
      <c r="Q397" s="33"/>
      <c r="R397" s="33"/>
    </row>
    <row r="398" spans="1:18" ht="13.2">
      <c r="A398" s="266"/>
      <c r="B398" s="33" t="s">
        <v>1774</v>
      </c>
      <c r="C398" s="76"/>
      <c r="D398" s="76"/>
      <c r="E398" s="33"/>
      <c r="F398" s="33"/>
      <c r="G398" s="33"/>
      <c r="H398" s="171" t="s">
        <v>26</v>
      </c>
      <c r="I398" s="33"/>
      <c r="J398" s="33"/>
      <c r="K398" s="33"/>
      <c r="L398" s="33"/>
      <c r="M398" s="33"/>
      <c r="N398" s="33"/>
      <c r="O398" s="33"/>
      <c r="P398" s="33"/>
      <c r="Q398" s="33"/>
      <c r="R398" s="33"/>
    </row>
    <row r="399" spans="1:18" ht="13.2">
      <c r="A399" s="266"/>
      <c r="B399" s="33" t="s">
        <v>1774</v>
      </c>
      <c r="C399" s="76"/>
      <c r="D399" s="76"/>
      <c r="E399" s="33"/>
      <c r="F399" s="33"/>
      <c r="G399" s="33"/>
      <c r="H399" s="171" t="s">
        <v>27</v>
      </c>
      <c r="I399" s="33"/>
      <c r="J399" s="33"/>
      <c r="K399" s="33"/>
      <c r="L399" s="33"/>
      <c r="M399" s="33"/>
      <c r="N399" s="33"/>
      <c r="O399" s="33"/>
      <c r="P399" s="33"/>
      <c r="Q399" s="33"/>
      <c r="R399" s="33"/>
    </row>
    <row r="400" spans="1:18" ht="13.2">
      <c r="A400" s="266"/>
      <c r="B400" s="33" t="s">
        <v>1774</v>
      </c>
      <c r="C400" s="76"/>
      <c r="D400" s="76"/>
      <c r="E400" s="33"/>
      <c r="F400" s="33"/>
      <c r="G400" s="33"/>
      <c r="H400" s="171" t="s">
        <v>28</v>
      </c>
      <c r="I400" s="33"/>
      <c r="J400" s="33"/>
      <c r="K400" s="33"/>
      <c r="L400" s="33"/>
      <c r="M400" s="33"/>
      <c r="N400" s="33"/>
      <c r="O400" s="33"/>
      <c r="P400" s="33"/>
      <c r="Q400" s="33"/>
      <c r="R400" s="33"/>
    </row>
    <row r="401" spans="1:18" ht="13.2">
      <c r="A401" s="266"/>
      <c r="B401" s="33" t="s">
        <v>1774</v>
      </c>
      <c r="C401" s="76"/>
      <c r="D401" s="76"/>
      <c r="E401" s="33"/>
      <c r="F401" s="33"/>
      <c r="G401" s="33"/>
      <c r="H401" s="171" t="s">
        <v>29</v>
      </c>
      <c r="I401" s="33"/>
      <c r="J401" s="33"/>
      <c r="K401" s="33"/>
      <c r="L401" s="33"/>
      <c r="M401" s="33"/>
      <c r="N401" s="33"/>
      <c r="O401" s="33"/>
      <c r="P401" s="33"/>
      <c r="Q401" s="33"/>
      <c r="R401" s="33"/>
    </row>
    <row r="402" spans="1:18" ht="13.2">
      <c r="A402" s="266"/>
      <c r="B402" s="33" t="s">
        <v>1774</v>
      </c>
      <c r="C402" s="76"/>
      <c r="D402" s="76"/>
      <c r="E402" s="33"/>
      <c r="F402" s="33"/>
      <c r="G402" s="33"/>
      <c r="H402" s="171" t="s">
        <v>30</v>
      </c>
      <c r="I402" s="33"/>
      <c r="J402" s="33"/>
      <c r="K402" s="33"/>
      <c r="L402" s="33"/>
      <c r="M402" s="33"/>
      <c r="N402" s="33"/>
      <c r="O402" s="33"/>
      <c r="P402" s="33"/>
      <c r="Q402" s="33"/>
      <c r="R402" s="33"/>
    </row>
    <row r="403" spans="1:18" ht="13.2">
      <c r="A403" s="266"/>
      <c r="B403" s="33" t="s">
        <v>78</v>
      </c>
      <c r="C403" s="76"/>
      <c r="D403" s="76"/>
      <c r="E403" s="33"/>
      <c r="F403" s="33"/>
      <c r="G403" s="33"/>
      <c r="H403" s="171" t="s">
        <v>34</v>
      </c>
      <c r="I403" s="33"/>
      <c r="J403" s="33"/>
      <c r="K403" s="33"/>
      <c r="L403" s="33"/>
      <c r="M403" s="33"/>
      <c r="N403" s="33"/>
      <c r="O403" s="33"/>
      <c r="P403" s="33"/>
      <c r="Q403" s="33"/>
      <c r="R403" s="33"/>
    </row>
    <row r="404" spans="1:18" ht="13.2">
      <c r="A404" s="266"/>
      <c r="B404" s="33" t="s">
        <v>78</v>
      </c>
      <c r="C404" s="76"/>
      <c r="D404" s="76"/>
      <c r="E404" s="33"/>
      <c r="F404" s="33"/>
      <c r="G404" s="33"/>
      <c r="H404" s="171" t="s">
        <v>35</v>
      </c>
      <c r="I404" s="33"/>
      <c r="J404" s="33"/>
      <c r="K404" s="33"/>
      <c r="L404" s="33"/>
      <c r="M404" s="33"/>
      <c r="N404" s="33"/>
      <c r="O404" s="33"/>
      <c r="P404" s="33"/>
      <c r="Q404" s="33"/>
      <c r="R404" s="33"/>
    </row>
    <row r="405" spans="1:18" ht="13.2">
      <c r="A405" s="266"/>
      <c r="B405" s="33" t="s">
        <v>78</v>
      </c>
      <c r="C405" s="76"/>
      <c r="D405" s="76"/>
      <c r="E405" s="33"/>
      <c r="F405" s="33"/>
      <c r="G405" s="33"/>
      <c r="H405" s="171" t="s">
        <v>36</v>
      </c>
      <c r="I405" s="33"/>
      <c r="J405" s="33"/>
      <c r="K405" s="33"/>
      <c r="L405" s="33"/>
      <c r="M405" s="33"/>
      <c r="N405" s="33"/>
      <c r="O405" s="33"/>
      <c r="P405" s="33"/>
      <c r="Q405" s="33"/>
      <c r="R405" s="33"/>
    </row>
    <row r="406" spans="1:18" ht="13.2">
      <c r="A406" s="266"/>
      <c r="B406" s="33" t="s">
        <v>78</v>
      </c>
      <c r="C406" s="76"/>
      <c r="D406" s="76"/>
      <c r="E406" s="33"/>
      <c r="F406" s="33"/>
      <c r="G406" s="33"/>
      <c r="H406" s="171" t="s">
        <v>37</v>
      </c>
      <c r="I406" s="33"/>
      <c r="J406" s="33"/>
      <c r="K406" s="33"/>
      <c r="L406" s="33"/>
      <c r="M406" s="33"/>
      <c r="N406" s="33"/>
      <c r="O406" s="33"/>
      <c r="P406" s="33"/>
      <c r="Q406" s="33"/>
      <c r="R406" s="33"/>
    </row>
    <row r="407" spans="1:18" ht="13.2">
      <c r="A407" s="267"/>
      <c r="B407" s="33" t="s">
        <v>78</v>
      </c>
      <c r="C407" s="76"/>
      <c r="D407" s="76"/>
      <c r="E407" s="33"/>
      <c r="F407" s="33"/>
      <c r="G407" s="33"/>
      <c r="H407" s="182" t="s">
        <v>38</v>
      </c>
      <c r="I407" s="33"/>
      <c r="J407" s="33"/>
      <c r="K407" s="33"/>
      <c r="L407" s="33"/>
      <c r="M407" s="33"/>
      <c r="N407" s="33"/>
      <c r="O407" s="33"/>
      <c r="P407" s="33"/>
      <c r="Q407" s="33"/>
      <c r="R407" s="33"/>
    </row>
    <row r="408" spans="1:18" ht="13.2">
      <c r="A408" s="274">
        <v>45595</v>
      </c>
      <c r="B408" s="84" t="s">
        <v>640</v>
      </c>
      <c r="C408" s="76"/>
      <c r="D408" s="84"/>
      <c r="E408" s="84"/>
      <c r="F408" s="84"/>
      <c r="G408" s="84"/>
      <c r="H408" s="180" t="s">
        <v>17</v>
      </c>
      <c r="I408" s="33"/>
      <c r="J408" s="33"/>
      <c r="K408" s="33"/>
      <c r="L408" s="33"/>
      <c r="M408" s="33"/>
      <c r="N408" s="33"/>
      <c r="O408" s="33"/>
      <c r="P408" s="33"/>
      <c r="Q408" s="33"/>
      <c r="R408" s="33"/>
    </row>
    <row r="409" spans="1:18" ht="13.2">
      <c r="A409" s="266"/>
      <c r="B409" s="84" t="s">
        <v>640</v>
      </c>
      <c r="C409" s="76" t="s">
        <v>41</v>
      </c>
      <c r="D409" s="84" t="s">
        <v>19</v>
      </c>
      <c r="E409" s="84"/>
      <c r="F409" s="84"/>
      <c r="G409" s="84" t="s">
        <v>2010</v>
      </c>
      <c r="H409" s="171" t="s">
        <v>22</v>
      </c>
      <c r="I409" s="33"/>
      <c r="J409" s="33"/>
      <c r="K409" s="33"/>
      <c r="L409" s="33"/>
      <c r="M409" s="33"/>
      <c r="N409" s="33"/>
      <c r="O409" s="33"/>
      <c r="P409" s="33"/>
      <c r="Q409" s="33"/>
      <c r="R409" s="33"/>
    </row>
    <row r="410" spans="1:18" ht="13.2">
      <c r="A410" s="266"/>
      <c r="B410" s="84" t="s">
        <v>640</v>
      </c>
      <c r="C410" s="76"/>
      <c r="D410" s="84"/>
      <c r="E410" s="84"/>
      <c r="F410" s="84"/>
      <c r="G410" s="84"/>
      <c r="H410" s="171" t="s">
        <v>24</v>
      </c>
      <c r="I410" s="33"/>
      <c r="J410" s="33"/>
      <c r="K410" s="33"/>
      <c r="L410" s="33"/>
      <c r="M410" s="33"/>
      <c r="N410" s="33"/>
      <c r="O410" s="33"/>
      <c r="P410" s="33"/>
      <c r="Q410" s="33"/>
      <c r="R410" s="33"/>
    </row>
    <row r="411" spans="1:18" ht="13.2">
      <c r="A411" s="266"/>
      <c r="B411" s="84" t="s">
        <v>640</v>
      </c>
      <c r="C411" s="76"/>
      <c r="D411" s="84"/>
      <c r="E411" s="84"/>
      <c r="F411" s="84"/>
      <c r="G411" s="84"/>
      <c r="H411" s="171" t="s">
        <v>25</v>
      </c>
      <c r="I411" s="33"/>
      <c r="J411" s="33"/>
      <c r="K411" s="33"/>
      <c r="L411" s="33"/>
      <c r="M411" s="33"/>
      <c r="N411" s="33"/>
      <c r="O411" s="33"/>
      <c r="P411" s="33"/>
      <c r="Q411" s="33"/>
      <c r="R411" s="33"/>
    </row>
    <row r="412" spans="1:18" ht="13.2">
      <c r="A412" s="266"/>
      <c r="B412" s="84" t="s">
        <v>640</v>
      </c>
      <c r="C412" s="76"/>
      <c r="D412" s="84"/>
      <c r="E412" s="84"/>
      <c r="F412" s="84"/>
      <c r="G412" s="84"/>
      <c r="H412" s="171" t="s">
        <v>26</v>
      </c>
      <c r="I412" s="33"/>
      <c r="J412" s="33"/>
      <c r="K412" s="33"/>
      <c r="L412" s="33"/>
      <c r="M412" s="33"/>
      <c r="N412" s="33"/>
      <c r="O412" s="33"/>
      <c r="P412" s="33"/>
      <c r="Q412" s="33"/>
      <c r="R412" s="33"/>
    </row>
    <row r="413" spans="1:18" ht="13.2">
      <c r="A413" s="266"/>
      <c r="B413" s="84" t="s">
        <v>640</v>
      </c>
      <c r="C413" s="76"/>
      <c r="D413" s="84"/>
      <c r="E413" s="84"/>
      <c r="F413" s="84"/>
      <c r="G413" s="84"/>
      <c r="H413" s="171" t="s">
        <v>27</v>
      </c>
      <c r="I413" s="33"/>
      <c r="J413" s="33"/>
      <c r="K413" s="33"/>
      <c r="L413" s="33"/>
      <c r="M413" s="33"/>
      <c r="N413" s="33"/>
      <c r="O413" s="33"/>
      <c r="P413" s="33"/>
      <c r="Q413" s="33"/>
      <c r="R413" s="33"/>
    </row>
    <row r="414" spans="1:18" ht="13.2">
      <c r="A414" s="266"/>
      <c r="B414" s="84" t="s">
        <v>1774</v>
      </c>
      <c r="C414" s="76"/>
      <c r="D414" s="84"/>
      <c r="E414" s="84"/>
      <c r="F414" s="84"/>
      <c r="G414" s="84"/>
      <c r="H414" s="171" t="s">
        <v>28</v>
      </c>
      <c r="I414" s="33"/>
      <c r="J414" s="33"/>
      <c r="K414" s="33"/>
      <c r="L414" s="33"/>
      <c r="M414" s="33"/>
      <c r="N414" s="33"/>
      <c r="O414" s="33"/>
      <c r="P414" s="33"/>
      <c r="Q414" s="33"/>
      <c r="R414" s="33"/>
    </row>
    <row r="415" spans="1:18" ht="13.2">
      <c r="A415" s="266"/>
      <c r="B415" s="84" t="s">
        <v>1774</v>
      </c>
      <c r="C415" s="76"/>
      <c r="D415" s="84"/>
      <c r="E415" s="84"/>
      <c r="F415" s="84"/>
      <c r="G415" s="84"/>
      <c r="H415" s="171" t="s">
        <v>29</v>
      </c>
      <c r="I415" s="33"/>
      <c r="J415" s="33"/>
      <c r="K415" s="33"/>
      <c r="L415" s="33"/>
      <c r="M415" s="33"/>
      <c r="N415" s="33"/>
      <c r="O415" s="33"/>
      <c r="P415" s="33"/>
      <c r="Q415" s="33"/>
      <c r="R415" s="33"/>
    </row>
    <row r="416" spans="1:18" ht="13.2">
      <c r="A416" s="266"/>
      <c r="B416" s="84" t="s">
        <v>1774</v>
      </c>
      <c r="C416" s="76"/>
      <c r="D416" s="84"/>
      <c r="E416" s="84"/>
      <c r="F416" s="84"/>
      <c r="G416" s="84"/>
      <c r="H416" s="171" t="s">
        <v>30</v>
      </c>
      <c r="I416" s="33"/>
      <c r="J416" s="33"/>
      <c r="K416" s="33"/>
      <c r="L416" s="33"/>
      <c r="M416" s="33"/>
      <c r="N416" s="33"/>
      <c r="O416" s="33"/>
      <c r="P416" s="33"/>
      <c r="Q416" s="33"/>
      <c r="R416" s="33"/>
    </row>
    <row r="417" spans="1:18" ht="13.2">
      <c r="A417" s="266"/>
      <c r="B417" s="84" t="s">
        <v>78</v>
      </c>
      <c r="C417" s="76" t="s">
        <v>44</v>
      </c>
      <c r="D417" s="84" t="s">
        <v>19</v>
      </c>
      <c r="E417" s="84"/>
      <c r="F417" s="84"/>
      <c r="G417" s="84" t="s">
        <v>2011</v>
      </c>
      <c r="H417" s="171" t="s">
        <v>34</v>
      </c>
      <c r="I417" s="33"/>
      <c r="J417" s="33"/>
      <c r="K417" s="33"/>
      <c r="L417" s="33"/>
      <c r="M417" s="33"/>
      <c r="N417" s="33"/>
      <c r="O417" s="33"/>
      <c r="P417" s="33"/>
      <c r="Q417" s="33"/>
      <c r="R417" s="33"/>
    </row>
    <row r="418" spans="1:18" ht="15" customHeight="1">
      <c r="A418" s="266"/>
      <c r="B418" s="84" t="s">
        <v>78</v>
      </c>
      <c r="C418" s="76" t="s">
        <v>41</v>
      </c>
      <c r="D418" s="84" t="s">
        <v>19</v>
      </c>
      <c r="E418" s="84"/>
      <c r="F418" s="84"/>
      <c r="G418" s="84" t="s">
        <v>2012</v>
      </c>
      <c r="H418" s="171" t="s">
        <v>35</v>
      </c>
      <c r="I418" s="33"/>
      <c r="J418" s="33"/>
      <c r="K418" s="33"/>
      <c r="L418" s="33"/>
      <c r="M418" s="33"/>
      <c r="N418" s="33"/>
      <c r="O418" s="33"/>
      <c r="P418" s="33"/>
      <c r="Q418" s="33"/>
      <c r="R418" s="33"/>
    </row>
    <row r="419" spans="1:18" ht="13.2">
      <c r="A419" s="266"/>
      <c r="B419" s="84" t="s">
        <v>78</v>
      </c>
      <c r="C419" s="76"/>
      <c r="D419" s="84"/>
      <c r="E419" s="84"/>
      <c r="F419" s="84"/>
      <c r="G419" s="84"/>
      <c r="H419" s="171" t="s">
        <v>36</v>
      </c>
      <c r="I419" s="33"/>
      <c r="J419" s="33"/>
      <c r="K419" s="33"/>
      <c r="L419" s="33"/>
      <c r="M419" s="33"/>
      <c r="N419" s="33"/>
      <c r="O419" s="33"/>
      <c r="P419" s="33"/>
      <c r="Q419" s="33"/>
      <c r="R419" s="33"/>
    </row>
    <row r="420" spans="1:18" ht="13.2">
      <c r="A420" s="266"/>
      <c r="B420" s="84" t="s">
        <v>78</v>
      </c>
      <c r="C420" s="76"/>
      <c r="D420" s="84"/>
      <c r="E420" s="84"/>
      <c r="F420" s="84"/>
      <c r="G420" s="84"/>
      <c r="H420" s="171" t="s">
        <v>37</v>
      </c>
      <c r="I420" s="33"/>
      <c r="J420" s="33"/>
      <c r="K420" s="33"/>
      <c r="L420" s="33"/>
      <c r="M420" s="33"/>
      <c r="N420" s="33"/>
      <c r="O420" s="33"/>
      <c r="P420" s="33"/>
      <c r="Q420" s="33"/>
      <c r="R420" s="33"/>
    </row>
    <row r="421" spans="1:18" ht="13.2">
      <c r="A421" s="267"/>
      <c r="B421" s="84" t="s">
        <v>78</v>
      </c>
      <c r="C421" s="76"/>
      <c r="D421" s="84"/>
      <c r="E421" s="84"/>
      <c r="F421" s="84"/>
      <c r="G421" s="84"/>
      <c r="H421" s="183" t="s">
        <v>38</v>
      </c>
      <c r="I421" s="33"/>
      <c r="J421" s="33"/>
      <c r="K421" s="33"/>
      <c r="L421" s="33"/>
      <c r="M421" s="33"/>
      <c r="N421" s="33"/>
      <c r="O421" s="33"/>
      <c r="P421" s="33"/>
      <c r="Q421" s="33"/>
      <c r="R421" s="33"/>
    </row>
    <row r="422" spans="1:18" ht="13.2">
      <c r="A422" s="274">
        <v>45596</v>
      </c>
      <c r="B422" s="33" t="s">
        <v>1119</v>
      </c>
      <c r="C422" s="76"/>
      <c r="D422" s="76"/>
      <c r="E422" s="33"/>
      <c r="F422" s="33"/>
      <c r="G422" s="33"/>
      <c r="H422" s="180" t="s">
        <v>17</v>
      </c>
      <c r="I422" s="33"/>
      <c r="J422" s="33"/>
      <c r="K422" s="33"/>
      <c r="L422" s="33"/>
      <c r="M422" s="33"/>
      <c r="N422" s="33"/>
      <c r="O422" s="33"/>
      <c r="P422" s="33"/>
      <c r="Q422" s="33"/>
      <c r="R422" s="33"/>
    </row>
    <row r="423" spans="1:18" ht="13.2">
      <c r="A423" s="266"/>
      <c r="B423" s="33" t="s">
        <v>1119</v>
      </c>
      <c r="C423" s="76"/>
      <c r="D423" s="76"/>
      <c r="E423" s="33"/>
      <c r="F423" s="33"/>
      <c r="G423" s="33"/>
      <c r="H423" s="171" t="s">
        <v>22</v>
      </c>
      <c r="I423" s="33"/>
      <c r="J423" s="33"/>
      <c r="K423" s="33"/>
      <c r="L423" s="33"/>
      <c r="M423" s="33"/>
      <c r="N423" s="33"/>
      <c r="O423" s="33"/>
      <c r="P423" s="33"/>
      <c r="Q423" s="33"/>
      <c r="R423" s="33"/>
    </row>
    <row r="424" spans="1:18" ht="13.2">
      <c r="A424" s="266"/>
      <c r="B424" s="33" t="s">
        <v>1119</v>
      </c>
      <c r="C424" s="76"/>
      <c r="D424" s="76"/>
      <c r="E424" s="33"/>
      <c r="F424" s="33"/>
      <c r="G424" s="33"/>
      <c r="H424" s="171" t="s">
        <v>24</v>
      </c>
      <c r="I424" s="33"/>
      <c r="J424" s="33"/>
      <c r="K424" s="33"/>
      <c r="L424" s="33"/>
      <c r="M424" s="33"/>
      <c r="N424" s="33"/>
      <c r="O424" s="33"/>
      <c r="P424" s="33"/>
      <c r="Q424" s="33"/>
      <c r="R424" s="33"/>
    </row>
    <row r="425" spans="1:18" ht="13.2">
      <c r="A425" s="266"/>
      <c r="B425" s="33" t="s">
        <v>522</v>
      </c>
      <c r="C425" s="76" t="s">
        <v>41</v>
      </c>
      <c r="D425" s="76" t="s">
        <v>19</v>
      </c>
      <c r="E425" s="33"/>
      <c r="F425" s="33"/>
      <c r="G425" s="33" t="s">
        <v>2013</v>
      </c>
      <c r="H425" s="171" t="s">
        <v>25</v>
      </c>
      <c r="I425" s="33"/>
      <c r="J425" s="33"/>
      <c r="K425" s="33"/>
      <c r="L425" s="33"/>
      <c r="M425" s="33"/>
      <c r="N425" s="33"/>
      <c r="O425" s="33"/>
      <c r="P425" s="33"/>
      <c r="Q425" s="33"/>
      <c r="R425" s="33"/>
    </row>
    <row r="426" spans="1:18" ht="13.2">
      <c r="A426" s="266"/>
      <c r="B426" s="33" t="s">
        <v>522</v>
      </c>
      <c r="C426" s="76"/>
      <c r="D426" s="76"/>
      <c r="E426" s="33"/>
      <c r="F426" s="33"/>
      <c r="G426" s="33"/>
      <c r="H426" s="171" t="s">
        <v>26</v>
      </c>
      <c r="I426" s="33"/>
      <c r="J426" s="33"/>
      <c r="K426" s="33"/>
      <c r="L426" s="33"/>
      <c r="M426" s="33"/>
      <c r="N426" s="33"/>
      <c r="O426" s="33"/>
      <c r="P426" s="33"/>
      <c r="Q426" s="33"/>
      <c r="R426" s="33"/>
    </row>
    <row r="427" spans="1:18" ht="13.2">
      <c r="A427" s="266"/>
      <c r="B427" s="33" t="s">
        <v>522</v>
      </c>
      <c r="C427" s="76"/>
      <c r="D427" s="76"/>
      <c r="E427" s="33"/>
      <c r="F427" s="33"/>
      <c r="G427" s="33"/>
      <c r="H427" s="171" t="s">
        <v>27</v>
      </c>
      <c r="I427" s="33"/>
      <c r="J427" s="33"/>
      <c r="K427" s="33"/>
      <c r="L427" s="33"/>
      <c r="M427" s="33"/>
      <c r="N427" s="33"/>
      <c r="O427" s="33"/>
      <c r="P427" s="33"/>
      <c r="Q427" s="33"/>
      <c r="R427" s="33"/>
    </row>
    <row r="428" spans="1:18" ht="13.2">
      <c r="A428" s="266"/>
      <c r="B428" s="33" t="s">
        <v>522</v>
      </c>
      <c r="C428" s="76" t="s">
        <v>18</v>
      </c>
      <c r="D428" s="76" t="s">
        <v>19</v>
      </c>
      <c r="E428" s="33"/>
      <c r="F428" s="33"/>
      <c r="G428" s="33" t="s">
        <v>2014</v>
      </c>
      <c r="H428" s="171" t="s">
        <v>28</v>
      </c>
      <c r="I428" s="33"/>
      <c r="J428" s="33"/>
      <c r="K428" s="33"/>
      <c r="L428" s="33"/>
      <c r="M428" s="33"/>
      <c r="N428" s="33"/>
      <c r="O428" s="33"/>
      <c r="P428" s="33"/>
      <c r="Q428" s="33"/>
      <c r="R428" s="33"/>
    </row>
    <row r="429" spans="1:18" ht="13.2">
      <c r="A429" s="266"/>
      <c r="B429" s="33" t="s">
        <v>522</v>
      </c>
      <c r="C429" s="76" t="s">
        <v>154</v>
      </c>
      <c r="D429" s="76" t="s">
        <v>19</v>
      </c>
      <c r="E429" s="33"/>
      <c r="F429" s="33"/>
      <c r="G429" s="33" t="s">
        <v>2015</v>
      </c>
      <c r="H429" s="171" t="s">
        <v>29</v>
      </c>
      <c r="I429" s="33"/>
      <c r="J429" s="33"/>
      <c r="K429" s="33"/>
      <c r="L429" s="33"/>
      <c r="M429" s="33"/>
      <c r="N429" s="33"/>
      <c r="O429" s="33"/>
      <c r="P429" s="33"/>
      <c r="Q429" s="33"/>
      <c r="R429" s="33"/>
    </row>
    <row r="430" spans="1:18" ht="13.2">
      <c r="A430" s="266"/>
      <c r="B430" s="33" t="s">
        <v>522</v>
      </c>
      <c r="C430" s="76" t="s">
        <v>18</v>
      </c>
      <c r="D430" s="76" t="s">
        <v>19</v>
      </c>
      <c r="E430" s="33"/>
      <c r="F430" s="33"/>
      <c r="G430" s="33" t="s">
        <v>2016</v>
      </c>
      <c r="H430" s="171" t="s">
        <v>30</v>
      </c>
      <c r="I430" s="33"/>
      <c r="J430" s="33"/>
      <c r="K430" s="33"/>
      <c r="L430" s="33"/>
      <c r="M430" s="33"/>
      <c r="N430" s="33"/>
      <c r="O430" s="33"/>
      <c r="P430" s="33"/>
      <c r="Q430" s="33"/>
      <c r="R430" s="33"/>
    </row>
    <row r="431" spans="1:18" ht="13.2">
      <c r="A431" s="266"/>
      <c r="B431" s="33" t="s">
        <v>522</v>
      </c>
      <c r="C431" s="76" t="s">
        <v>44</v>
      </c>
      <c r="D431" s="76" t="s">
        <v>19</v>
      </c>
      <c r="E431" s="33"/>
      <c r="F431" s="33"/>
      <c r="G431" s="33" t="s">
        <v>2017</v>
      </c>
      <c r="H431" s="171" t="s">
        <v>34</v>
      </c>
      <c r="I431" s="33"/>
      <c r="J431" s="33"/>
      <c r="K431" s="33"/>
      <c r="L431" s="33"/>
      <c r="M431" s="33"/>
      <c r="N431" s="33"/>
      <c r="O431" s="33"/>
      <c r="P431" s="33"/>
      <c r="Q431" s="33"/>
      <c r="R431" s="33"/>
    </row>
    <row r="432" spans="1:18" ht="13.2">
      <c r="A432" s="266"/>
      <c r="B432" s="33" t="s">
        <v>522</v>
      </c>
      <c r="C432" s="76" t="s">
        <v>18</v>
      </c>
      <c r="D432" s="76" t="s">
        <v>19</v>
      </c>
      <c r="E432" s="33"/>
      <c r="F432" s="33"/>
      <c r="G432" s="33" t="s">
        <v>2018</v>
      </c>
      <c r="H432" s="171" t="s">
        <v>35</v>
      </c>
      <c r="I432" s="33"/>
      <c r="J432" s="33"/>
      <c r="K432" s="33"/>
      <c r="L432" s="33"/>
      <c r="M432" s="33"/>
      <c r="N432" s="33"/>
      <c r="O432" s="33"/>
      <c r="P432" s="33"/>
      <c r="Q432" s="33"/>
      <c r="R432" s="33"/>
    </row>
    <row r="433" spans="1:18" ht="13.2">
      <c r="A433" s="266"/>
      <c r="B433" s="33" t="s">
        <v>522</v>
      </c>
      <c r="C433" s="76"/>
      <c r="D433" s="76"/>
      <c r="E433" s="33"/>
      <c r="F433" s="33"/>
      <c r="G433" s="33"/>
      <c r="H433" s="171" t="s">
        <v>36</v>
      </c>
      <c r="I433" s="33"/>
      <c r="J433" s="33"/>
      <c r="K433" s="33"/>
      <c r="L433" s="33"/>
      <c r="M433" s="33"/>
      <c r="N433" s="33"/>
      <c r="O433" s="33"/>
      <c r="P433" s="33"/>
      <c r="Q433" s="33"/>
      <c r="R433" s="33"/>
    </row>
    <row r="434" spans="1:18" ht="13.2">
      <c r="A434" s="266"/>
      <c r="B434" s="33" t="s">
        <v>640</v>
      </c>
      <c r="C434" s="76"/>
      <c r="D434" s="76"/>
      <c r="E434" s="33"/>
      <c r="F434" s="33"/>
      <c r="G434" s="33"/>
      <c r="H434" s="171" t="s">
        <v>37</v>
      </c>
      <c r="I434" s="33"/>
      <c r="J434" s="33"/>
      <c r="K434" s="33"/>
      <c r="L434" s="33"/>
      <c r="M434" s="33"/>
      <c r="N434" s="33"/>
      <c r="O434" s="33"/>
      <c r="P434" s="33"/>
      <c r="Q434" s="33"/>
      <c r="R434" s="33"/>
    </row>
    <row r="435" spans="1:18" ht="13.2">
      <c r="A435" s="267"/>
      <c r="B435" s="33" t="s">
        <v>640</v>
      </c>
      <c r="C435" s="76" t="s">
        <v>41</v>
      </c>
      <c r="D435" s="76" t="s">
        <v>19</v>
      </c>
      <c r="E435" s="33"/>
      <c r="F435" s="33"/>
      <c r="G435" s="33" t="s">
        <v>2019</v>
      </c>
      <c r="H435" s="183" t="s">
        <v>38</v>
      </c>
      <c r="I435" s="33"/>
      <c r="J435" s="33"/>
      <c r="K435" s="33"/>
      <c r="L435" s="33"/>
      <c r="M435" s="33"/>
      <c r="N435" s="33"/>
      <c r="O435" s="33"/>
      <c r="P435" s="33"/>
      <c r="Q435" s="33"/>
      <c r="R435" s="33"/>
    </row>
  </sheetData>
  <autoFilter ref="A1:AA435" xr:uid="{00000000-0009-0000-0000-000016000000}"/>
  <customSheetViews>
    <customSheetView guid="{EE409CCF-41C7-4BE1-8A6A-F342F255A85B}" filter="1" showAutoFilter="1">
      <pageMargins left="0.7" right="0.7" top="0.75" bottom="0.75" header="0.3" footer="0.3"/>
      <autoFilter ref="A1:AA435" xr:uid="{59B384FB-4F56-4CD2-8B6B-FF090E1209E8}"/>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3" r:id="rId1" xr:uid="{00000000-0004-0000-1600-000000000000}"/>
    <hyperlink ref="G14" r:id="rId2" xr:uid="{00000000-0004-0000-1600-000001000000}"/>
    <hyperlink ref="F194" r:id="rId3" xr:uid="{00000000-0004-0000-1600-000002000000}"/>
    <hyperlink ref="G194" r:id="rId4" xr:uid="{00000000-0004-0000-1600-000003000000}"/>
    <hyperlink ref="G228" r:id="rId5" xr:uid="{00000000-0004-0000-1600-000004000000}"/>
    <hyperlink ref="F324" r:id="rId6" xr:uid="{00000000-0004-0000-1600-000005000000}"/>
    <hyperlink ref="G361" r:id="rId7" xr:uid="{00000000-0004-0000-1600-000006000000}"/>
    <hyperlink ref="G362" r:id="rId8" xr:uid="{00000000-0004-0000-1600-000007000000}"/>
    <hyperlink ref="G384" r:id="rId9" xr:uid="{00000000-0004-0000-1600-000008000000}"/>
    <hyperlink ref="F385" r:id="rId10" xr:uid="{00000000-0004-0000-1600-000009000000}"/>
    <hyperlink ref="G385" r:id="rId11" xr:uid="{00000000-0004-0000-1600-00000A000000}"/>
  </hyperlink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0000000-0002-0000-1600-000000000000}">
          <x14:formula1>
            <xm:f>'Служебный лист'!$B$2:$B$20</xm:f>
          </x14:formula1>
          <xm:sqref>C2</xm:sqref>
        </x14:dataValidation>
        <x14:dataValidation type="list" allowBlank="1" showErrorMessage="1" xr:uid="{00000000-0002-0000-1600-000001000000}">
          <x14:formula1>
            <xm:f>'Служебный лист'!$B$2:$B$1000</xm:f>
          </x14:formula1>
          <xm:sqref>C3:C295</xm:sqref>
        </x14:dataValidation>
        <x14:dataValidation type="list" allowBlank="1" showErrorMessage="1" xr:uid="{00000000-0002-0000-1600-000002000000}">
          <x14:formula1>
            <xm:f>'Служебный лист 2'!$A$2:$A$5</xm:f>
          </x14:formula1>
          <xm:sqref>B2:B435</xm:sqref>
        </x14:dataValidation>
        <x14:dataValidation type="list" allowBlank="1" showErrorMessage="1" xr:uid="{00000000-0002-0000-1600-000003000000}">
          <x14:formula1>
            <xm:f>'Служебный лист 2'!$B$2:$B$20</xm:f>
          </x14:formula1>
          <xm:sqref>C296:C435</xm:sqref>
        </x14:dataValidation>
        <x14:dataValidation type="list" allowBlank="1" showErrorMessage="1" xr:uid="{00000000-0002-0000-1600-000004000000}">
          <x14:formula1>
            <xm:f>'Служебный лист'!$C$2:$C$1000</xm:f>
          </x14:formula1>
          <xm:sqref>D2:D435</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COUNTIF('Октябрь 25'!$B$2:B1005, A3)</f>
        <v>259</v>
      </c>
      <c r="C3" s="129">
        <f t="shared" ref="C3:C11" si="0">SUM(B49:AE49)</f>
        <v>0</v>
      </c>
      <c r="D3" s="129">
        <f>COUNTIFS('Октябрь 25'!$B$2:B1005, A3, 'Октябрь 25'!$D$2:D1005, 'Служебный лист 2'!$C$2)</f>
        <v>96</v>
      </c>
      <c r="E3" s="129">
        <f>COUNTIFS('Октябрь 25'!$B$2:B1005, A3, 'Октябрь 25'!$D$2:D1005, 'Служебный лист 2'!$C$3)</f>
        <v>1</v>
      </c>
      <c r="F3" s="129">
        <f>COUNTIFS('Октябрь 25'!$B$2:B1005, A3, 'Октябрь 25'!$D$2:D1005, 'Служебный лист 2'!$C$4)</f>
        <v>1</v>
      </c>
      <c r="H3" s="129" t="s">
        <v>75</v>
      </c>
      <c r="I3" s="129">
        <f>COUNTIF('Октябрь 25'!$C$2:C1005, H3)</f>
        <v>4</v>
      </c>
      <c r="J3" s="129">
        <f>COUNTIFS('Октябрь 25'!$C$2:C1005, H3, 'Октябрь 25'!$D$2:D1005, 'Служебный лист 2'!$C$2)</f>
        <v>4</v>
      </c>
      <c r="K3" s="129">
        <f>COUNTIFS('Октябрь 25'!$C$2:C1005, H3, 'Октябрь 25'!$D$2:D1005, 'Служебный лист 2'!$C$3)</f>
        <v>0</v>
      </c>
      <c r="L3" s="129">
        <f>COUNTIFS('Октябрь 25'!$C$2:C1005, H3, 'Октябрь 25'!$D$2:D1005, 'Служебный лист 2'!$C$4)</f>
        <v>0</v>
      </c>
    </row>
    <row r="4" spans="1:32">
      <c r="A4" s="129" t="s">
        <v>522</v>
      </c>
      <c r="B4" s="130">
        <f>COUNTIF('Октябрь 25'!$B$2:B1005, A4)</f>
        <v>11</v>
      </c>
      <c r="C4" s="129">
        <f t="shared" si="0"/>
        <v>0</v>
      </c>
      <c r="D4" s="129">
        <f>COUNTIFS('Октябрь 25'!$B$2:B1005, A4, 'Октябрь 25'!$D$2:D1005, 'Служебный лист 2'!$C$2)</f>
        <v>6</v>
      </c>
      <c r="E4" s="129">
        <f>COUNTIFS('Октябрь 25'!$B$2:B1005, A4, 'Октябрь 25'!$D$2:D1005, 'Служебный лист 2'!$C$3)</f>
        <v>0</v>
      </c>
      <c r="F4" s="129">
        <f>COUNTIFS('Октябрь 25'!$B$2:B1005, A4, 'Октябрь 25'!$D$2:D1005, 'Служебный лист 2'!$C$4)</f>
        <v>0</v>
      </c>
      <c r="H4" s="129" t="s">
        <v>44</v>
      </c>
      <c r="I4" s="129">
        <f>COUNTIF('Октябрь 25'!$C$2:C1005, H4)</f>
        <v>9</v>
      </c>
      <c r="J4" s="129">
        <f>COUNTIFS('Октябрь 25'!$C$2:C1005, H4, 'Октябрь 25'!$D$2:D1005, 'Служебный лист 2'!$C$2)</f>
        <v>9</v>
      </c>
      <c r="K4" s="129">
        <f>COUNTIFS('Октябрь 25'!$C$2:C1005, H4, 'Октябрь 25'!$D$2:D1005, 'Служебный лист 2'!$C$3)</f>
        <v>0</v>
      </c>
      <c r="L4" s="129">
        <f>COUNTIFS('Октябрь 25'!$C$2:C1005, H4, 'Октябрь 25'!$D$2:D1005, 'Служебный лист 2'!$C$4)</f>
        <v>0</v>
      </c>
    </row>
    <row r="5" spans="1:32">
      <c r="A5" s="129" t="s">
        <v>343</v>
      </c>
      <c r="B5" s="130">
        <f>COUNTIF('Октябрь 25'!$B$2:B1005, A5)</f>
        <v>45</v>
      </c>
      <c r="C5" s="129">
        <f t="shared" si="0"/>
        <v>0</v>
      </c>
      <c r="D5" s="129">
        <f>COUNTIFS('Октябрь 25'!$B$2:B1005, A5, 'Октябрь 25'!$D$2:D1005, 'Служебный лист 2'!$C$2)</f>
        <v>16</v>
      </c>
      <c r="E5" s="129">
        <f>COUNTIFS('Октябрь 25'!$B$2:B1005, A5, 'Октябрь 25'!$D$2:D1005, 'Служебный лист 2'!$C$3)</f>
        <v>0</v>
      </c>
      <c r="F5" s="129">
        <f>COUNTIFS('Октябрь 25'!$B$2:B1005, A5, 'Октябрь 25'!$D$2:D1005, 'Служебный лист 2'!$C$4)</f>
        <v>0</v>
      </c>
      <c r="H5" s="129" t="s">
        <v>541</v>
      </c>
      <c r="I5" s="129">
        <f>COUNTIF('Октябрь 25'!$C$2:C1005, H5)</f>
        <v>1</v>
      </c>
      <c r="J5" s="129">
        <f>COUNTIFS('Октябрь 25'!$C$2:C1005, H5, 'Октябрь 25'!$D$2:D1005, 'Служебный лист 2'!$C$2)</f>
        <v>1</v>
      </c>
      <c r="K5" s="129">
        <f>COUNTIFS('Октябрь 25'!$C$2:C1005, H5, 'Октябрь 25'!$D$2:D1005, 'Служебный лист 2'!$C$3)</f>
        <v>0</v>
      </c>
      <c r="L5" s="129">
        <f>COUNTIFS('Октябрь 25'!$C$2:C1005, H5, 'Октябрь 25'!$D$2:D1005, 'Служебный лист 2'!$C$4)</f>
        <v>0</v>
      </c>
    </row>
    <row r="6" spans="1:32">
      <c r="A6" s="129" t="s">
        <v>531</v>
      </c>
      <c r="B6" s="130">
        <f>COUNTIF('Октябрь 25'!$B$2:B1005, A6)</f>
        <v>24</v>
      </c>
      <c r="C6" s="129">
        <f t="shared" si="0"/>
        <v>0</v>
      </c>
      <c r="D6" s="129">
        <f>COUNTIFS('Октябрь 25'!$B$2:B1005, A6, 'Октябрь 25'!$D$2:D1005, 'Служебный лист 2'!$C$2)</f>
        <v>5</v>
      </c>
      <c r="E6" s="129">
        <f>COUNTIFS('Октябрь 25'!$B$2:B1005, A6, 'Октябрь 25'!$D$2:D1005, 'Служебный лист 2'!$C$3)</f>
        <v>0</v>
      </c>
      <c r="F6" s="129">
        <f>COUNTIFS('Октябрь 25'!$B$2:B1005, A6, 'Октябрь 25'!$D$2:D1005, 'Служебный лист 2'!$C$4)</f>
        <v>0</v>
      </c>
      <c r="H6" s="129" t="s">
        <v>102</v>
      </c>
      <c r="I6" s="129">
        <f>COUNTIF('Октябрь 25'!$C$2:C1005, H6)</f>
        <v>9</v>
      </c>
      <c r="J6" s="129">
        <f>COUNTIFS('Октябрь 25'!$C$2:C1005, H6, 'Октябрь 25'!$D$2:D1005, 'Служебный лист 2'!$C$2)</f>
        <v>8</v>
      </c>
      <c r="K6" s="129">
        <f>COUNTIFS('Октябрь 25'!$C$2:C1005, H6, 'Октябрь 25'!$D$2:D1005, 'Служебный лист 2'!$C$3)</f>
        <v>1</v>
      </c>
      <c r="L6" s="129">
        <f>COUNTIFS('Октябрь 25'!$C$2:C1005, H6, 'Октябрь 25'!$D$2:D1005, 'Служебный лист 2'!$C$4)</f>
        <v>0</v>
      </c>
    </row>
    <row r="7" spans="1:32">
      <c r="A7" s="129" t="s">
        <v>632</v>
      </c>
      <c r="B7" s="130">
        <f>COUNTIF('Октябрь 25'!$B$2:B1005, A7)</f>
        <v>2</v>
      </c>
      <c r="C7" s="129">
        <f t="shared" si="0"/>
        <v>0</v>
      </c>
      <c r="D7" s="129">
        <f>COUNTIFS('Октябрь 25'!$B$2:B1005, A7, 'Октябрь 25'!$D$2:D1005, 'Служебный лист 2'!$C$2)</f>
        <v>0</v>
      </c>
      <c r="E7" s="129">
        <f>COUNTIFS('Октябрь 25'!$B$2:B1005, A7, 'Октябрь 25'!$D$2:D1005, 'Служебный лист 2'!$C$3)</f>
        <v>0</v>
      </c>
      <c r="F7" s="129">
        <f>COUNTIFS('Октябрь 25'!$B$2:B1005, A7, 'Октябрь 25'!$D$2:D1005, 'Служебный лист 2'!$C$4)</f>
        <v>0</v>
      </c>
      <c r="H7" s="129" t="s">
        <v>638</v>
      </c>
      <c r="I7" s="129">
        <f>COUNTIF('Октябрь 25'!$C$2:C1005, H7)</f>
        <v>2</v>
      </c>
      <c r="J7" s="129">
        <f>COUNTIFS('Октябрь 25'!$C$2:C1005, H7, 'Октябрь 25'!$D$2:D1005, 'Служебный лист 2'!$C$2)</f>
        <v>2</v>
      </c>
      <c r="K7" s="129">
        <f>COUNTIFS('Октябрь 25'!$C$2:C1005, H7, 'Октябрь 25'!$D$2:D1005, 'Служебный лист 2'!$C$3)</f>
        <v>0</v>
      </c>
      <c r="L7" s="129">
        <f>COUNTIFS('Октябрь 25'!$C$2:C1005, H7, 'Октябрь 25'!$D$2:D1005, 'Служебный лист 2'!$C$4)</f>
        <v>0</v>
      </c>
    </row>
    <row r="8" spans="1:32">
      <c r="A8" s="129" t="s">
        <v>783</v>
      </c>
      <c r="B8" s="130">
        <f>COUNTIF('Октябрь 25'!$B$2:B1005, A8)</f>
        <v>0</v>
      </c>
      <c r="C8" s="129">
        <f t="shared" si="0"/>
        <v>0</v>
      </c>
      <c r="D8" s="129">
        <f>COUNTIFS('Октябрь 25'!$B$2:B1005, A8, 'Октябрь 25'!$D$2:D1005, 'Служебный лист 2'!$C$2)</f>
        <v>0</v>
      </c>
      <c r="E8" s="129">
        <f>COUNTIFS('Октябрь 25'!$B$2:B1005, A8, 'Октябрь 25'!$D$2:D1005, 'Служебный лист 2'!$C$3)</f>
        <v>0</v>
      </c>
      <c r="F8" s="129">
        <f>COUNTIFS('Октябрь 25'!$B$2:B1005, A8, 'Октябрь 25'!$D$2:D1005, 'Служебный лист 2'!$C$4)</f>
        <v>0</v>
      </c>
      <c r="H8" s="129" t="s">
        <v>1112</v>
      </c>
      <c r="I8" s="129">
        <f>COUNTIF('Октябрь 25'!$C$2:C1005, H8)</f>
        <v>0</v>
      </c>
      <c r="J8" s="129">
        <f>COUNTIFS('Октябрь 25'!$C$2:C1005, H8, 'Октябрь 25'!$D$2:D1005, 'Служебный лист 2'!$C$2)</f>
        <v>0</v>
      </c>
      <c r="K8" s="129">
        <f>COUNTIFS('Октябрь 25'!$C$2:C1005, H8, 'Октябрь 25'!$D$2:D1005, 'Служебный лист 2'!$C$3)</f>
        <v>0</v>
      </c>
      <c r="L8" s="129">
        <f>COUNTIFS('Октябрь 25'!$C$2:C1005, H8, 'Октябрь 25'!$D$2:D1005, 'Служебный лист 2'!$C$4)</f>
        <v>0</v>
      </c>
    </row>
    <row r="9" spans="1:32">
      <c r="A9" s="129" t="s">
        <v>51</v>
      </c>
      <c r="B9" s="130">
        <f>COUNTIF('Октябрь 25'!$B$2:B1005, A9)</f>
        <v>46</v>
      </c>
      <c r="C9" s="129">
        <f t="shared" si="0"/>
        <v>0</v>
      </c>
      <c r="D9" s="129">
        <f>COUNTIFS('Октябрь 25'!$B$2:B1005, A9, 'Октябрь 25'!$D$2:D1005, 'Служебный лист 2'!$C$2)</f>
        <v>6</v>
      </c>
      <c r="E9" s="129">
        <f>COUNTIFS('Октябрь 25'!$B$2:B1005, A9, 'Октябрь 25'!$D$2:D1005, 'Служебный лист 2'!$C$3)</f>
        <v>0</v>
      </c>
      <c r="F9" s="129">
        <f>COUNTIFS('Октябрь 25'!$B$2:B1005, A9, 'Октябрь 25'!$D$2:D1005, 'Служебный лист 2'!$C$4)</f>
        <v>0</v>
      </c>
      <c r="H9" s="129" t="s">
        <v>399</v>
      </c>
      <c r="I9" s="129">
        <f>COUNTIF('Октябрь 25'!$C$2:C1005, H9)</f>
        <v>1</v>
      </c>
      <c r="J9" s="129">
        <f>COUNTIFS('Октябрь 25'!$C$2:C1005, H9, 'Октябрь 25'!$D$2:D1005, 'Служебный лист 2'!$C$2)</f>
        <v>1</v>
      </c>
      <c r="K9" s="129">
        <f>COUNTIFS('Октябрь 25'!$C$2:C1005, H9, 'Октябрь 25'!$D$2:D1005, 'Служебный лист 2'!$C$3)</f>
        <v>0</v>
      </c>
      <c r="L9" s="129">
        <f>COUNTIFS('Октябрь 25'!$C$2:C1005, H9, 'Октябрь 25'!$D$2:D1005, 'Служебный лист 2'!$C$4)</f>
        <v>0</v>
      </c>
    </row>
    <row r="10" spans="1:32">
      <c r="A10" s="129" t="s">
        <v>16</v>
      </c>
      <c r="B10" s="130">
        <f>COUNTIF('Октябрь 25'!$B$2:B1005, A10)</f>
        <v>43</v>
      </c>
      <c r="C10" s="129">
        <f t="shared" si="0"/>
        <v>0</v>
      </c>
      <c r="D10" s="129">
        <f>COUNTIFS('Октябрь 25'!$B$2:B1005, A10, 'Октябрь 25'!$D$2:D1005, 'Служебный лист 2'!$C$2)</f>
        <v>11</v>
      </c>
      <c r="E10" s="129">
        <f>COUNTIFS('Октябрь 25'!$B$2:B1005, A10, 'Октябрь 25'!$D$2:D1005, 'Служебный лист 2'!$C$3)</f>
        <v>1</v>
      </c>
      <c r="F10" s="129">
        <f>COUNTIFS('Октябрь 25'!$B$2:B1005, A10, 'Октябрь 25'!$D$2:D1005, 'Служебный лист 2'!$C$4)</f>
        <v>0</v>
      </c>
      <c r="H10" s="129" t="s">
        <v>41</v>
      </c>
      <c r="I10" s="129">
        <f>COUNTIF('Октябрь 25'!$C$2:C1005, H10)</f>
        <v>27</v>
      </c>
      <c r="J10" s="129">
        <f>COUNTIFS('Октябрь 25'!$C$2:C1005, H10, 'Октябрь 25'!$D$2:D1005, 'Служебный лист 2'!$C$2)</f>
        <v>25</v>
      </c>
      <c r="K10" s="129">
        <f>COUNTIFS('Октябрь 25'!$C$2:C1005, H10, 'Октябрь 25'!$D$2:D1005, 'Служебный лист 2'!$C$3)</f>
        <v>1</v>
      </c>
      <c r="L10" s="129">
        <f>COUNTIFS('Октябрь 25'!$C$2:C1005, H10, 'Октябрь 25'!$D$2:D1005, 'Служебный лист 2'!$C$4)</f>
        <v>1</v>
      </c>
    </row>
    <row r="11" spans="1:32">
      <c r="A11" s="129" t="s">
        <v>640</v>
      </c>
      <c r="B11" s="130">
        <f>COUNTIF('Октябрь 25'!$B$2:B1005, A11)</f>
        <v>4</v>
      </c>
      <c r="C11" s="129">
        <f t="shared" si="0"/>
        <v>0</v>
      </c>
      <c r="D11" s="129">
        <f>COUNTIFS('Октябрь 25'!$B$2:B1005, A11, 'Октябрь 25'!$D$2:D1005, 'Служебный лист 2'!$C$2)</f>
        <v>0</v>
      </c>
      <c r="E11" s="129">
        <f>COUNTIFS('Октябрь 25'!$B$2:B1005, A11, 'Октябрь 25'!$D$2:D1005, 'Служебный лист 2'!$C$3)</f>
        <v>0</v>
      </c>
      <c r="F11" s="129">
        <f>COUNTIFS('Октябрь 25'!$B$2:B1005, A11, 'Октябрь 25'!$D$2:D1005, 'Служебный лист 2'!$C$4)</f>
        <v>0</v>
      </c>
      <c r="H11" s="129" t="s">
        <v>355</v>
      </c>
      <c r="I11" s="129">
        <f>COUNTIF('Октябрь 25'!$C$2:C1005, H11)</f>
        <v>4</v>
      </c>
      <c r="J11" s="129">
        <f>COUNTIFS('Октябрь 25'!$C$2:C1005, H11, 'Октябрь 25'!$D$2:D1005, 'Служебный лист 2'!$C$2)</f>
        <v>4</v>
      </c>
      <c r="K11" s="129">
        <f>COUNTIFS('Октябрь 25'!$C$2:C1005, H11, 'Октябрь 25'!$D$2:D1005, 'Служебный лист 2'!$C$3)</f>
        <v>0</v>
      </c>
      <c r="L11" s="129">
        <f>COUNTIFS('Октябрь 25'!$C$2:C1005, H11, 'Октябрь 25'!$D$2:D1005, 'Служебный лист 2'!$C$4)</f>
        <v>0</v>
      </c>
    </row>
    <row r="12" spans="1:32">
      <c r="A12" s="131" t="s">
        <v>1113</v>
      </c>
      <c r="B12" s="1">
        <f t="shared" ref="B12:E12" si="1">SUM(B3:B9)</f>
        <v>387</v>
      </c>
      <c r="C12" s="1">
        <f t="shared" si="1"/>
        <v>0</v>
      </c>
      <c r="D12" s="1">
        <f t="shared" si="1"/>
        <v>129</v>
      </c>
      <c r="E12" s="1">
        <f t="shared" si="1"/>
        <v>1</v>
      </c>
      <c r="F12" s="1">
        <f>SUM(F3:F10)</f>
        <v>1</v>
      </c>
      <c r="H12" s="129" t="s">
        <v>154</v>
      </c>
      <c r="I12" s="129">
        <f>COUNTIF('Октябрь 25'!$C$2:C1005, H12)</f>
        <v>1</v>
      </c>
      <c r="J12" s="129">
        <f>COUNTIFS('Октябрь 25'!$C$2:C1005, H12, 'Октябрь 25'!$D$2:D1005, 'Служебный лист 2'!$C$2)</f>
        <v>1</v>
      </c>
      <c r="K12" s="129">
        <f>COUNTIFS('Октябрь 25'!$C$2:C1005, H12, 'Октябрь 25'!$D$2:D1005, 'Служебный лист 2'!$C$3)</f>
        <v>0</v>
      </c>
      <c r="L12" s="129">
        <f>COUNTIFS('Октябрь 25'!$C$2:C1005, H12, 'Октябрь 25'!$D$2:D1005, 'Служебный лист 2'!$C$4)</f>
        <v>0</v>
      </c>
    </row>
    <row r="13" spans="1:32">
      <c r="H13" s="129" t="s">
        <v>1114</v>
      </c>
      <c r="I13" s="129">
        <f>COUNTIF('Октябрь 25'!$C$2:C1005, H13)</f>
        <v>0</v>
      </c>
      <c r="J13" s="129">
        <f>COUNTIFS('Октябрь 25'!$C$2:C1005, H13, 'Октябрь 25'!$D$2:D1005, 'Служебный лист 2'!$C$2)</f>
        <v>0</v>
      </c>
      <c r="K13" s="129">
        <f>COUNTIFS('Октябрь 25'!$C$2:C1005, H13, 'Октябрь 25'!$D$2:D1005, 'Служебный лист 2'!$C$3)</f>
        <v>0</v>
      </c>
      <c r="L13" s="129">
        <f>COUNTIFS('Октябрь 25'!$C$2:C1005, H13, 'Октябрь 25'!$D$2:D1005, 'Служебный лист 2'!$C$4)</f>
        <v>0</v>
      </c>
    </row>
    <row r="14" spans="1:32">
      <c r="H14" s="129" t="s">
        <v>224</v>
      </c>
      <c r="I14" s="129">
        <f>COUNTIF('Октябрь 25'!$C$2:C1005, H14)</f>
        <v>1</v>
      </c>
      <c r="J14" s="129">
        <f>COUNTIFS('Октябрь 25'!$C$2:C1005, H14, 'Октябрь 25'!$D$2:D1005, 'Служебный лист 2'!$C$2)</f>
        <v>1</v>
      </c>
      <c r="K14" s="129">
        <f>COUNTIFS('Октябрь 25'!$C$2:C1005, H14, 'Октябрь 25'!$D$2:D1005, 'Служебный лист 2'!$C$3)</f>
        <v>0</v>
      </c>
      <c r="L14" s="129">
        <f>COUNTIFS('Октябрь 25'!$C$2:C1005, H14, 'Октябрь 25'!$D$2:D1005, 'Служебный лист 2'!$C$4)</f>
        <v>0</v>
      </c>
    </row>
    <row r="15" spans="1:32">
      <c r="H15" s="129" t="s">
        <v>1115</v>
      </c>
      <c r="I15" s="129">
        <f>COUNTIF('Октябрь 25'!$C$2:C1005, H15)</f>
        <v>0</v>
      </c>
      <c r="J15" s="129">
        <f>COUNTIFS('Октябрь 25'!$C$2:C1005, H15, 'Октябрь 25'!$D$2:D1005, 'Служебный лист 2'!$C$2)</f>
        <v>0</v>
      </c>
      <c r="K15" s="129">
        <f>COUNTIFS('Октябрь 25'!$C$2:C1005, H15, 'Октябрь 25'!$D$2:D1005, 'Служебный лист 2'!$C$3)</f>
        <v>0</v>
      </c>
      <c r="L15" s="129">
        <f>COUNTIFS('Октябрь 25'!$C$2:C1005, H15, 'Октябрь 25'!$D$2:D1005, 'Служебный лист 2'!$C$4)</f>
        <v>0</v>
      </c>
    </row>
    <row r="16" spans="1:32">
      <c r="H16" s="129" t="s">
        <v>1116</v>
      </c>
      <c r="I16" s="129">
        <f>COUNTIF('Октябрь 25'!$C$2:C1005, H16)</f>
        <v>0</v>
      </c>
      <c r="J16" s="129">
        <f>COUNTIFS('Октябрь 25'!$C$2:C1005, H16, 'Октябрь 25'!$D$2:D1005, 'Служебный лист 2'!$C$2)</f>
        <v>0</v>
      </c>
      <c r="K16" s="129">
        <f>COUNTIFS('Октябрь 25'!$C$2:C1005, H16, 'Октябрь 25'!$D$2:D1005, 'Служебный лист 2'!$C$3)</f>
        <v>0</v>
      </c>
      <c r="L16" s="129">
        <f>COUNTIFS('Октябрь 25'!$C$2:C1005, H16, 'Октябрь 25'!$D$2:D1005, 'Служебный лист 2'!$C$4)</f>
        <v>0</v>
      </c>
    </row>
    <row r="17" spans="1:12">
      <c r="H17" s="129" t="s">
        <v>1117</v>
      </c>
      <c r="I17" s="129">
        <f>COUNTIF('Октябрь 25'!$C$2:C1005, H17)</f>
        <v>0</v>
      </c>
      <c r="J17" s="129">
        <f>COUNTIFS('Октябрь 25'!$C$2:C1005, H17, 'Октябрь 25'!$D$2:D1005, 'Служебный лист 2'!$C$2)</f>
        <v>0</v>
      </c>
      <c r="K17" s="129">
        <f>COUNTIFS('Октябрь 25'!$C$2:C1005, H17, 'Октябрь 25'!$D$2:D1005, 'Служебный лист 2'!$C$3)</f>
        <v>0</v>
      </c>
      <c r="L17" s="129">
        <f>COUNTIFS('Октябрь 25'!$C$2:C1005, H17, 'Октябрь 25'!$D$2:D1005, 'Служебный лист 2'!$C$4)</f>
        <v>0</v>
      </c>
    </row>
    <row r="18" spans="1:12">
      <c r="A18" s="129">
        <f>'Служебный лист'!A13:A1005</f>
        <v>0</v>
      </c>
      <c r="H18" s="129" t="s">
        <v>928</v>
      </c>
      <c r="I18" s="129">
        <f>COUNTIF('Октябрь 25'!$C$2:C1005, H18)</f>
        <v>0</v>
      </c>
      <c r="J18" s="129">
        <f>COUNTIFS('Октябрь 25'!$C$2:C1005, H18, 'Октябрь 25'!$D$2:D1005, 'Служебный лист 2'!$C$2)</f>
        <v>0</v>
      </c>
      <c r="K18" s="129">
        <f>COUNTIFS('Октябрь 25'!$C$2:C1005, H18, 'Октябрь 25'!$D$2:D1005, 'Служебный лист 2'!$C$3)</f>
        <v>0</v>
      </c>
      <c r="L18" s="129">
        <f>COUNTIFS('Октябрь 25'!$C$2:C1005, H18, 'Октябрь 25'!$D$2:D1005, 'Служебный лист 2'!$C$4)</f>
        <v>0</v>
      </c>
    </row>
    <row r="19" spans="1:12">
      <c r="A19" s="129">
        <f>'Служебный лист'!A14:A1005</f>
        <v>0</v>
      </c>
      <c r="H19" s="129" t="s">
        <v>18</v>
      </c>
      <c r="I19" s="129">
        <f>COUNTIF('Октябрь 25'!$C$2:C1005, H19)</f>
        <v>75</v>
      </c>
      <c r="J19" s="129">
        <f>COUNTIFS('Октябрь 25'!$C$2:C1005, H19, 'Октябрь 25'!$D$2:D1005, 'Служебный лист 2'!$C$2)</f>
        <v>74</v>
      </c>
      <c r="K19" s="129">
        <f>COUNTIFS('Октябрь 25'!$C$2:C1005, H19, 'Октябрь 25'!$D$2:D1005, 'Служебный лист 2'!$C$3)</f>
        <v>0</v>
      </c>
      <c r="L19" s="129">
        <f>COUNTIFS('Октябрь 25'!$C$2:C1005, H19, 'Октябрь 25'!$D$2:D1005, 'Служебный лист 2'!$C$4)</f>
        <v>0</v>
      </c>
    </row>
    <row r="20" spans="1:12">
      <c r="C20" s="132" t="s">
        <v>1105</v>
      </c>
      <c r="D20" s="129">
        <f>D12</f>
        <v>129</v>
      </c>
      <c r="H20" s="129" t="s">
        <v>54</v>
      </c>
      <c r="I20" s="129">
        <f>COUNTIF('Октябрь 25'!$C$2:C1005, H20)</f>
        <v>8</v>
      </c>
      <c r="J20" s="129">
        <f>COUNTIFS('Октябрь 25'!$C$2:C1005, H20, 'Октябрь 25'!$D$2:D1005, 'Служебный лист 2'!$C$2)</f>
        <v>8</v>
      </c>
      <c r="K20" s="129">
        <f>COUNTIFS('Октябрь 25'!$C$2:C1005, H20, 'Октябрь 25'!$D$2:D1005, 'Служебный лист 2'!$C$3)</f>
        <v>0</v>
      </c>
      <c r="L20" s="129">
        <f>COUNTIFS('Октябрь 25'!$C$2:C1005, H20, 'Октябрь 25'!$D$2:D1005, 'Служебный лист 2'!$C$4)</f>
        <v>0</v>
      </c>
    </row>
    <row r="21" spans="1:12">
      <c r="A21" s="129">
        <f>'Служебный лист'!A15:A1005</f>
        <v>0</v>
      </c>
      <c r="C21" s="132" t="s">
        <v>1106</v>
      </c>
      <c r="D21" s="129">
        <f>E12</f>
        <v>1</v>
      </c>
      <c r="H21" s="8" t="s">
        <v>308</v>
      </c>
      <c r="I21" s="129">
        <f>COUNTIF('Октябрь 25'!$C$2:C1005, H21)</f>
        <v>0</v>
      </c>
      <c r="J21" s="129">
        <f>COUNTIFS('Октябрь 25'!$C$2:C1005, H21, 'Октябрь 25'!$D$2:D1005, 'Служебный лист 2'!$C$2)</f>
        <v>0</v>
      </c>
      <c r="K21" s="129">
        <f>COUNTIFS('Октябрь 25'!$C$2:C1005, H21, 'Октябрь 25'!$D$2:D1005, 'Служебный лист 2'!$C$3)</f>
        <v>0</v>
      </c>
      <c r="L21" s="129">
        <f>COUNTIFS('Октябрь 25'!$C$2:C1005, H21, 'Октябрь 25'!$D$2:D1005, 'Служебный лист 2'!$C$4)</f>
        <v>0</v>
      </c>
    </row>
    <row r="22" spans="1:12">
      <c r="C22" s="132" t="s">
        <v>1107</v>
      </c>
      <c r="D22" s="129">
        <f>F12</f>
        <v>1</v>
      </c>
      <c r="H22" s="8" t="s">
        <v>68</v>
      </c>
      <c r="I22" s="129">
        <f>COUNTIF('Октябрь 25'!$C$2:C1005, H22)</f>
        <v>1</v>
      </c>
      <c r="J22" s="129">
        <f>COUNTIFS('Октябрь 25'!$C$2:C1005, H22, 'Октябрь 25'!$D$2:D1005, 'Служебный лист 2'!$C$2)</f>
        <v>1</v>
      </c>
      <c r="K22" s="129">
        <f>COUNTIFS('Октябрь 25'!$C$2:C1005, H22, 'Октябрь 25'!$D$2:D1005, 'Служебный лист 2'!$C$3)</f>
        <v>0</v>
      </c>
      <c r="L22" s="129">
        <f>COUNTIFS('Октябрь 25'!$C$2:C1005, H22, 'Октябрь 25'!$D$2:D1005, 'Служебный лист 2'!$C$4)</f>
        <v>0</v>
      </c>
    </row>
    <row r="23" spans="1:12">
      <c r="C23" s="132"/>
      <c r="H23" s="131" t="s">
        <v>1113</v>
      </c>
      <c r="I23" s="129">
        <f t="shared" ref="I23:K23" si="2">SUM(I3:I22)</f>
        <v>143</v>
      </c>
      <c r="J23" s="129">
        <f t="shared" si="2"/>
        <v>139</v>
      </c>
      <c r="K23" s="129">
        <f t="shared" si="2"/>
        <v>2</v>
      </c>
      <c r="L23" s="129">
        <f>SUM(L2:L22)</f>
        <v>1</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37" priority="1" operator="greaterThanOrEqual">
      <formula>1</formula>
    </cfRule>
  </conditionalFormatting>
  <conditionalFormatting sqref="F3:F17">
    <cfRule type="cellIs" dxfId="36" priority="2" operator="greaterThanOrEqual">
      <formula>1</formula>
    </cfRule>
  </conditionalFormatting>
  <pageMargins left="0.7" right="0.7" top="0.75" bottom="0.75" header="0.3" footer="0.3"/>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COUNTIF('Сентябрь 25'!$B$2:B1003, A3)</f>
        <v>183</v>
      </c>
      <c r="C3" s="129">
        <f t="shared" ref="C3:C9" si="0">SUM(B47:AE47)</f>
        <v>0</v>
      </c>
      <c r="D3" s="129">
        <f>COUNTIFS('Сентябрь 25'!$B$2:B1003, A3, 'Сентябрь 25'!$D$2:D1003, 'Служебный лист 2'!$C$2)</f>
        <v>31</v>
      </c>
      <c r="E3" s="129">
        <f>COUNTIFS('Сентябрь 25'!$B$2:B1003, A3, 'Сентябрь 25'!$D$2:D1003, 'Служебный лист 2'!$C$3)</f>
        <v>0</v>
      </c>
      <c r="F3" s="129">
        <f>COUNTIFS('Сентябрь 25'!$B$2:B1003, A3, 'Сентябрь 25'!$D$2:D1003, 'Служебный лист 2'!$C$4)</f>
        <v>1</v>
      </c>
      <c r="H3" s="129" t="s">
        <v>75</v>
      </c>
      <c r="I3" s="129">
        <f>COUNTIF('Сентябрь 25'!$C$2:C1003, H3)</f>
        <v>3</v>
      </c>
      <c r="J3" s="129">
        <f>COUNTIFS('Сентябрь 25'!$C$2:C1003, H3, 'Сентябрь 25'!$D$2:D1003, 'Служебный лист 2'!$C$2)</f>
        <v>3</v>
      </c>
      <c r="K3" s="129">
        <f>COUNTIFS('Сентябрь 25'!$C$2:C1003, H3, 'Сентябрь 25'!$D$2:D1003, 'Служебный лист 2'!$C$3)</f>
        <v>0</v>
      </c>
      <c r="L3" s="129">
        <f>COUNTIFS('Сентябрь 25'!$C$2:C1003, H3, 'Сентябрь 25'!$D$2:D1003, 'Служебный лист 2'!$C$4)</f>
        <v>0</v>
      </c>
    </row>
    <row r="4" spans="1:32">
      <c r="A4" s="129" t="s">
        <v>522</v>
      </c>
      <c r="B4" s="184">
        <f>COUNTIF('Сентябрь 25'!$B$2:B1003, A4)</f>
        <v>51</v>
      </c>
      <c r="C4" s="129">
        <f t="shared" si="0"/>
        <v>0</v>
      </c>
      <c r="D4" s="129">
        <f>COUNTIFS('Сентябрь 25'!$B$2:B1003, A4, 'Сентябрь 25'!$D$2:D1003, 'Служебный лист 2'!$C$2)</f>
        <v>10</v>
      </c>
      <c r="E4" s="129">
        <f>COUNTIFS('Сентябрь 25'!$B$2:B1003, A4, 'Сентябрь 25'!$D$2:D1003, 'Служебный лист 2'!$C$3)</f>
        <v>0</v>
      </c>
      <c r="F4" s="129">
        <f>COUNTIFS('Сентябрь 25'!$B$2:B1003, A4, 'Сентябрь 25'!$D$2:D1003, 'Служебный лист 2'!$C$4)</f>
        <v>1</v>
      </c>
      <c r="H4" s="129" t="s">
        <v>44</v>
      </c>
      <c r="I4" s="129">
        <f>COUNTIF('Сентябрь 25'!$C$2:C1003, H4)</f>
        <v>1</v>
      </c>
      <c r="J4" s="129">
        <f>COUNTIFS('Сентябрь 25'!$C$2:C1003, H4, 'Сентябрь 25'!$D$2:D1003, 'Служебный лист 2'!$C$2)</f>
        <v>1</v>
      </c>
      <c r="K4" s="129">
        <f>COUNTIFS('Сентябрь 25'!$C$2:C1003, H4, 'Сентябрь 25'!$D$2:D1003, 'Служебный лист 2'!$C$3)</f>
        <v>0</v>
      </c>
      <c r="L4" s="129">
        <f>COUNTIFS('Сентябрь 25'!$C$2:C1003, H4, 'Сентябрь 25'!$D$2:D1003, 'Служебный лист 2'!$C$4)</f>
        <v>0</v>
      </c>
    </row>
    <row r="5" spans="1:32">
      <c r="A5" s="129" t="s">
        <v>343</v>
      </c>
      <c r="B5" s="184">
        <f>COUNTIF('Сентябрь 25'!$B$2:B1003, A5)</f>
        <v>58</v>
      </c>
      <c r="C5" s="129">
        <f t="shared" si="0"/>
        <v>0</v>
      </c>
      <c r="D5" s="129">
        <f>COUNTIFS('Сентябрь 25'!$B$2:B1003, A5, 'Сентябрь 25'!$D$2:D1003, 'Служебный лист 2'!$C$2)</f>
        <v>4</v>
      </c>
      <c r="E5" s="129">
        <f>COUNTIFS('Сентябрь 25'!$B$2:B1003, A5, 'Сентябрь 25'!$D$2:D1003, 'Служебный лист 2'!$C$3)</f>
        <v>0</v>
      </c>
      <c r="F5" s="129">
        <f>COUNTIFS('Сентябрь 25'!$B$2:B1003, A5, 'Сентябрь 25'!$D$2:D1003, 'Служебный лист 2'!$C$4)</f>
        <v>0</v>
      </c>
      <c r="H5" s="129" t="s">
        <v>541</v>
      </c>
      <c r="I5" s="129">
        <f>COUNTIF('Сентябрь 25'!$C$2:C1003, H5)</f>
        <v>0</v>
      </c>
      <c r="J5" s="129">
        <f>COUNTIFS('Сентябрь 25'!$C$2:C1003, H5, 'Сентябрь 25'!$D$2:D1003, 'Служебный лист 2'!$C$2)</f>
        <v>0</v>
      </c>
      <c r="K5" s="129">
        <f>COUNTIFS('Сентябрь 25'!$C$2:C1003, H5, 'Сентябрь 25'!$D$2:D1003, 'Служебный лист 2'!$C$3)</f>
        <v>0</v>
      </c>
      <c r="L5" s="129">
        <f>COUNTIFS('Сентябрь 25'!$C$2:C1003, H5, 'Сентябрь 25'!$D$2:D1003, 'Служебный лист 2'!$C$4)</f>
        <v>0</v>
      </c>
    </row>
    <row r="6" spans="1:32">
      <c r="A6" s="129" t="s">
        <v>531</v>
      </c>
      <c r="B6" s="184">
        <f>COUNTIF('Сентябрь 25'!$B$2:B1003, A6)</f>
        <v>12</v>
      </c>
      <c r="C6" s="129">
        <f t="shared" si="0"/>
        <v>0</v>
      </c>
      <c r="D6" s="129">
        <f>COUNTIFS('Сентябрь 25'!$B$2:B1003, A6, 'Сентябрь 25'!$D$2:D1003, 'Служебный лист 2'!$C$2)</f>
        <v>6</v>
      </c>
      <c r="E6" s="129">
        <f>COUNTIFS('Сентябрь 25'!$B$2:B1003, A6, 'Сентябрь 25'!$D$2:D1003, 'Служебный лист 2'!$C$3)</f>
        <v>0</v>
      </c>
      <c r="F6" s="129">
        <f>COUNTIFS('Сентябрь 25'!$B$2:B1003, A6, 'Сентябрь 25'!$D$2:D1003, 'Служебный лист 2'!$C$4)</f>
        <v>0</v>
      </c>
      <c r="H6" s="129" t="s">
        <v>102</v>
      </c>
      <c r="I6" s="129">
        <f>COUNTIF('Сентябрь 25'!$C$2:C1003, H6)</f>
        <v>6</v>
      </c>
      <c r="J6" s="129">
        <f>COUNTIFS('Сентябрь 25'!$C$2:C1003, H6, 'Сентябрь 25'!$D$2:D1003, 'Служебный лист 2'!$C$2)</f>
        <v>6</v>
      </c>
      <c r="K6" s="129">
        <f>COUNTIFS('Сентябрь 25'!$C$2:C1003, H6, 'Сентябрь 25'!$D$2:D1003, 'Служебный лист 2'!$C$3)</f>
        <v>0</v>
      </c>
      <c r="L6" s="129">
        <f>COUNTIFS('Сентябрь 25'!$C$2:C1003, H6, 'Сентябрь 25'!$D$2:D1003, 'Служебный лист 2'!$C$4)</f>
        <v>0</v>
      </c>
    </row>
    <row r="7" spans="1:32">
      <c r="A7" s="129" t="s">
        <v>632</v>
      </c>
      <c r="B7" s="184">
        <f>COUNTIF('Сентябрь 25'!$B$2:B1003, A7)</f>
        <v>5</v>
      </c>
      <c r="C7" s="129">
        <f t="shared" si="0"/>
        <v>0</v>
      </c>
      <c r="D7" s="129">
        <f>COUNTIFS('Сентябрь 25'!$B$2:B1003, A7, 'Сентябрь 25'!$D$2:D1003, 'Служебный лист 2'!$C$2)</f>
        <v>0</v>
      </c>
      <c r="E7" s="129">
        <f>COUNTIFS('Сентябрь 25'!$B$2:B1003, A7, 'Сентябрь 25'!$D$2:D1003, 'Служебный лист 2'!$C$3)</f>
        <v>0</v>
      </c>
      <c r="F7" s="129">
        <f>COUNTIFS('Сентябрь 25'!$B$2:B1003, A7, 'Сентябрь 25'!$D$2:D1003, 'Служебный лист 2'!$C$4)</f>
        <v>0</v>
      </c>
      <c r="H7" s="129" t="s">
        <v>638</v>
      </c>
      <c r="I7" s="129">
        <f>COUNTIF('Сентябрь 25'!$C$2:C1003, H7)</f>
        <v>1</v>
      </c>
      <c r="J7" s="129">
        <f>COUNTIFS('Сентябрь 25'!$C$2:C1003, H7, 'Сентябрь 25'!$D$2:D1003, 'Служебный лист 2'!$C$2)</f>
        <v>1</v>
      </c>
      <c r="K7" s="129">
        <f>COUNTIFS('Сентябрь 25'!$C$2:C1003, H7, 'Сентябрь 25'!$D$2:D1003, 'Служебный лист 2'!$C$3)</f>
        <v>0</v>
      </c>
      <c r="L7" s="129">
        <f>COUNTIFS('Сентябрь 25'!$C$2:C1003, H7, 'Сентябрь 25'!$D$2:D1003, 'Служебный лист 2'!$C$4)</f>
        <v>0</v>
      </c>
    </row>
    <row r="8" spans="1:32">
      <c r="A8" s="129" t="s">
        <v>783</v>
      </c>
      <c r="B8" s="184">
        <f>COUNTIF('Сентябрь 25'!$B$2:B1003, A8)</f>
        <v>36</v>
      </c>
      <c r="C8" s="129">
        <f t="shared" si="0"/>
        <v>0</v>
      </c>
      <c r="D8" s="129">
        <f>COUNTIFS('Сентябрь 25'!$B$2:B1003, A8, 'Сентябрь 25'!$D$2:D1003, 'Служебный лист 2'!$C$2)</f>
        <v>4</v>
      </c>
      <c r="E8" s="129">
        <f>COUNTIFS('Сентябрь 25'!$B$2:B1003, A8, 'Сентябрь 25'!$D$2:D1003, 'Служебный лист 2'!$C$3)</f>
        <v>0</v>
      </c>
      <c r="F8" s="129">
        <f>COUNTIFS('Сентябрь 25'!$B$2:B1003, A8, 'Сентябрь 25'!$D$2:D1003, 'Служебный лист 2'!$C$4)</f>
        <v>0</v>
      </c>
      <c r="H8" s="129" t="s">
        <v>1112</v>
      </c>
      <c r="I8" s="129">
        <f>COUNTIF('Сентябрь 25'!$C$2:C1003, H8)</f>
        <v>0</v>
      </c>
      <c r="J8" s="129">
        <f>COUNTIFS('Сентябрь 25'!$C$2:C1003, H8, 'Сентябрь 25'!$D$2:D1003, 'Служебный лист 2'!$C$2)</f>
        <v>0</v>
      </c>
      <c r="K8" s="129">
        <f>COUNTIFS('Сентябрь 25'!$C$2:C1003, H8, 'Сентябрь 25'!$D$2:D1003, 'Служебный лист 2'!$C$3)</f>
        <v>0</v>
      </c>
      <c r="L8" s="129">
        <f>COUNTIFS('Сентябрь 25'!$C$2:C1003, H8, 'Сентябрь 25'!$D$2:D1003, 'Служебный лист 2'!$C$4)</f>
        <v>0</v>
      </c>
    </row>
    <row r="9" spans="1:32">
      <c r="A9" s="129" t="s">
        <v>51</v>
      </c>
      <c r="B9" s="184">
        <f>COUNTIF('Сентябрь 25'!$B$2:B1003, A9)</f>
        <v>75</v>
      </c>
      <c r="C9" s="129">
        <f t="shared" si="0"/>
        <v>0</v>
      </c>
      <c r="D9" s="129">
        <f>COUNTIFS('Сентябрь 25'!$B$2:B1003, A9, 'Сентябрь 25'!$D$2:D1003, 'Служебный лист 2'!$C$2)</f>
        <v>11</v>
      </c>
      <c r="E9" s="129">
        <f>COUNTIFS('Сентябрь 25'!$B$2:B1003, A9, 'Сентябрь 25'!$D$2:D1003, 'Служебный лист 2'!$C$3)</f>
        <v>1</v>
      </c>
      <c r="F9" s="129">
        <f>COUNTIFS('Сентябрь 25'!$B$2:B1003, A9, 'Сентябрь 25'!$D$2:D1003, 'Служебный лист 2'!$C$4)</f>
        <v>2</v>
      </c>
      <c r="H9" s="129" t="s">
        <v>399</v>
      </c>
      <c r="I9" s="129">
        <f>COUNTIF('Сентябрь 25'!$C$2:C1003, H9)</f>
        <v>1</v>
      </c>
      <c r="J9" s="129">
        <f>COUNTIFS('Сентябрь 25'!$C$2:C1003, H9, 'Сентябрь 25'!$D$2:D1003, 'Служебный лист 2'!$C$2)</f>
        <v>1</v>
      </c>
      <c r="K9" s="129">
        <f>COUNTIFS('Сентябрь 25'!$C$2:C1003, H9, 'Сентябрь 25'!$D$2:D1003, 'Служебный лист 2'!$C$3)</f>
        <v>0</v>
      </c>
      <c r="L9" s="129">
        <f>COUNTIFS('Сентябрь 25'!$C$2:C1003, H9, 'Сентябрь 25'!$D$2:D1003, 'Служебный лист 2'!$C$4)</f>
        <v>0</v>
      </c>
    </row>
    <row r="10" spans="1:32">
      <c r="A10" s="131" t="s">
        <v>1113</v>
      </c>
      <c r="B10" s="1">
        <f t="shared" ref="B10:F10" si="1">SUM(B3:B9)</f>
        <v>420</v>
      </c>
      <c r="C10" s="1">
        <f t="shared" si="1"/>
        <v>0</v>
      </c>
      <c r="D10" s="1">
        <f t="shared" si="1"/>
        <v>66</v>
      </c>
      <c r="E10" s="1">
        <f t="shared" si="1"/>
        <v>1</v>
      </c>
      <c r="F10" s="1">
        <f t="shared" si="1"/>
        <v>4</v>
      </c>
      <c r="H10" s="129" t="s">
        <v>41</v>
      </c>
      <c r="I10" s="129">
        <f>COUNTIF('Сентябрь 25'!$C$2:C1003, H10)</f>
        <v>17</v>
      </c>
      <c r="J10" s="129">
        <f>COUNTIFS('Сентябрь 25'!$C$2:C1003, H10, 'Сентябрь 25'!$D$2:D1003, 'Служебный лист 2'!$C$2)</f>
        <v>14</v>
      </c>
      <c r="K10" s="129">
        <f>COUNTIFS('Сентябрь 25'!$C$2:C1003, H10, 'Сентябрь 25'!$D$2:D1003, 'Служебный лист 2'!$C$3)</f>
        <v>0</v>
      </c>
      <c r="L10" s="129">
        <f>COUNTIFS('Сентябрь 25'!$C$2:C1003, H10, 'Сентябрь 25'!$D$2:D1003, 'Служебный лист 2'!$C$4)</f>
        <v>3</v>
      </c>
    </row>
    <row r="11" spans="1:32">
      <c r="H11" s="129" t="s">
        <v>355</v>
      </c>
      <c r="I11" s="129">
        <f>COUNTIF('Сентябрь 25'!$C$2:C1003, H11)</f>
        <v>1</v>
      </c>
      <c r="J11" s="129">
        <f>COUNTIFS('Сентябрь 25'!$C$2:C1003, H11, 'Сентябрь 25'!$D$2:D1003, 'Служебный лист 2'!$C$2)</f>
        <v>0</v>
      </c>
      <c r="K11" s="129">
        <f>COUNTIFS('Сентябрь 25'!$C$2:C1003, H11, 'Сентябрь 25'!$D$2:D1003, 'Служебный лист 2'!$C$3)</f>
        <v>1</v>
      </c>
      <c r="L11" s="129">
        <f>COUNTIFS('Сентябрь 25'!$C$2:C1003, H11, 'Сентябрь 25'!$D$2:D1003, 'Служебный лист 2'!$C$4)</f>
        <v>0</v>
      </c>
    </row>
    <row r="12" spans="1:32">
      <c r="H12" s="129" t="s">
        <v>154</v>
      </c>
      <c r="I12" s="129">
        <f>COUNTIF('Сентябрь 25'!$C$2:C1003, H12)</f>
        <v>1</v>
      </c>
      <c r="J12" s="129">
        <f>COUNTIFS('Сентябрь 25'!$C$2:C1003, H12, 'Сентябрь 25'!$D$2:D1003, 'Служебный лист 2'!$C$2)</f>
        <v>1</v>
      </c>
      <c r="K12" s="129">
        <f>COUNTIFS('Сентябрь 25'!$C$2:C1003, H12, 'Сентябрь 25'!$D$2:D1003, 'Служебный лист 2'!$C$3)</f>
        <v>0</v>
      </c>
      <c r="L12" s="129">
        <f>COUNTIFS('Сентябрь 25'!$C$2:C1003, H12, 'Сентябрь 25'!$D$2:D1003, 'Служебный лист 2'!$C$4)</f>
        <v>0</v>
      </c>
    </row>
    <row r="13" spans="1:32">
      <c r="H13" s="129" t="s">
        <v>1114</v>
      </c>
      <c r="I13" s="129">
        <f>COUNTIF('Сентябрь 25'!$C$2:C1003, H13)</f>
        <v>0</v>
      </c>
      <c r="J13" s="129">
        <f>COUNTIFS('Сентябрь 25'!$C$2:C1003, H13, 'Сентябрь 25'!$D$2:D1003, 'Служебный лист 2'!$C$2)</f>
        <v>0</v>
      </c>
      <c r="K13" s="129">
        <f>COUNTIFS('Сентябрь 25'!$C$2:C1003, H13, 'Сентябрь 25'!$D$2:D1003, 'Служебный лист 2'!$C$3)</f>
        <v>0</v>
      </c>
      <c r="L13" s="129">
        <f>COUNTIFS('Сентябрь 25'!$C$2:C1003, H13, 'Сентябрь 25'!$D$2:D1003, 'Служебный лист 2'!$C$4)</f>
        <v>0</v>
      </c>
    </row>
    <row r="14" spans="1:32">
      <c r="H14" s="129" t="s">
        <v>224</v>
      </c>
      <c r="I14" s="129">
        <f>COUNTIF('Сентябрь 25'!$C$2:C1003, H14)</f>
        <v>0</v>
      </c>
      <c r="J14" s="129">
        <f>COUNTIFS('Сентябрь 25'!$C$2:C1003, H14, 'Сентябрь 25'!$D$2:D1003, 'Служебный лист 2'!$C$2)</f>
        <v>0</v>
      </c>
      <c r="K14" s="129">
        <f>COUNTIFS('Сентябрь 25'!$C$2:C1003, H14, 'Сентябрь 25'!$D$2:D1003, 'Служебный лист 2'!$C$3)</f>
        <v>0</v>
      </c>
      <c r="L14" s="129">
        <f>COUNTIFS('Сентябрь 25'!$C$2:C1003, H14, 'Сентябрь 25'!$D$2:D1003, 'Служебный лист 2'!$C$4)</f>
        <v>0</v>
      </c>
    </row>
    <row r="15" spans="1:32">
      <c r="H15" s="129" t="s">
        <v>1115</v>
      </c>
      <c r="I15" s="129">
        <f>COUNTIF('Сентябрь 25'!$C$2:C1003, H15)</f>
        <v>0</v>
      </c>
      <c r="J15" s="129">
        <f>COUNTIFS('Сентябрь 25'!$C$2:C1003, H15, 'Сентябрь 25'!$D$2:D1003, 'Служебный лист 2'!$C$2)</f>
        <v>0</v>
      </c>
      <c r="K15" s="129">
        <f>COUNTIFS('Сентябрь 25'!$C$2:C1003, H15, 'Сентябрь 25'!$D$2:D1003, 'Служебный лист 2'!$C$3)</f>
        <v>0</v>
      </c>
      <c r="L15" s="129">
        <f>COUNTIFS('Сентябрь 25'!$C$2:C1003, H15, 'Сентябрь 25'!$D$2:D1003, 'Служебный лист 2'!$C$4)</f>
        <v>0</v>
      </c>
    </row>
    <row r="16" spans="1:32">
      <c r="A16" s="129">
        <f>'Служебный лист'!A13:A1003</f>
        <v>0</v>
      </c>
      <c r="H16" s="129" t="s">
        <v>1116</v>
      </c>
      <c r="I16" s="129">
        <f>COUNTIF('Сентябрь 25'!$C$2:C1003, H16)</f>
        <v>0</v>
      </c>
      <c r="J16" s="129">
        <f>COUNTIFS('Сентябрь 25'!$C$2:C1003, H16, 'Сентябрь 25'!$D$2:D1003, 'Служебный лист 2'!$C$2)</f>
        <v>0</v>
      </c>
      <c r="K16" s="129">
        <f>COUNTIFS('Сентябрь 25'!$C$2:C1003, H16, 'Сентябрь 25'!$D$2:D1003, 'Служебный лист 2'!$C$3)</f>
        <v>0</v>
      </c>
      <c r="L16" s="129">
        <f>COUNTIFS('Сентябрь 25'!$C$2:C1003, H16, 'Сентябрь 25'!$D$2:D1003, 'Служебный лист 2'!$C$4)</f>
        <v>0</v>
      </c>
    </row>
    <row r="17" spans="1:12">
      <c r="A17" s="129">
        <f>'Служебный лист'!A14:A1003</f>
        <v>0</v>
      </c>
      <c r="H17" s="129" t="s">
        <v>1117</v>
      </c>
      <c r="I17" s="129">
        <f>COUNTIF('Сентябрь 25'!$C$2:C1003, H17)</f>
        <v>0</v>
      </c>
      <c r="J17" s="129">
        <f>COUNTIFS('Сентябрь 25'!$C$2:C1003, H17, 'Сентябрь 25'!$D$2:D1003, 'Служебный лист 2'!$C$2)</f>
        <v>0</v>
      </c>
      <c r="K17" s="129">
        <f>COUNTIFS('Сентябрь 25'!$C$2:C1003, H17, 'Сентябрь 25'!$D$2:D1003, 'Служебный лист 2'!$C$3)</f>
        <v>0</v>
      </c>
      <c r="L17" s="129">
        <f>COUNTIFS('Сентябрь 25'!$C$2:C1003, H17, 'Сентябрь 25'!$D$2:D1003, 'Служебный лист 2'!$C$4)</f>
        <v>0</v>
      </c>
    </row>
    <row r="18" spans="1:12">
      <c r="C18" s="132" t="s">
        <v>1105</v>
      </c>
      <c r="D18" s="129">
        <f>D10</f>
        <v>66</v>
      </c>
      <c r="H18" s="129" t="s">
        <v>928</v>
      </c>
      <c r="I18" s="129">
        <f>COUNTIF('Сентябрь 25'!$C$2:C1003, H18)</f>
        <v>0</v>
      </c>
      <c r="J18" s="129">
        <f>COUNTIFS('Сентябрь 25'!$C$2:C1003, H18, 'Сентябрь 25'!$D$2:D1003, 'Служебный лист 2'!$C$2)</f>
        <v>0</v>
      </c>
      <c r="K18" s="129">
        <f>COUNTIFS('Сентябрь 25'!$C$2:C1003, H18, 'Сентябрь 25'!$D$2:D1003, 'Служебный лист 2'!$C$3)</f>
        <v>0</v>
      </c>
      <c r="L18" s="129">
        <f>COUNTIFS('Сентябрь 25'!$C$2:C1003, H18, 'Сентябрь 25'!$D$2:D1003, 'Служебный лист 2'!$C$4)</f>
        <v>0</v>
      </c>
    </row>
    <row r="19" spans="1:12">
      <c r="A19" s="129">
        <f>'Служебный лист'!A15:A1003</f>
        <v>0</v>
      </c>
      <c r="C19" s="132" t="s">
        <v>1106</v>
      </c>
      <c r="D19" s="129">
        <f>E10</f>
        <v>1</v>
      </c>
      <c r="H19" s="129" t="s">
        <v>18</v>
      </c>
      <c r="I19" s="129">
        <f>COUNTIF('Сентябрь 25'!$C$2:C1003, H19)</f>
        <v>34</v>
      </c>
      <c r="J19" s="129">
        <f>COUNTIFS('Сентябрь 25'!$C$2:C1003, H19, 'Сентябрь 25'!$D$2:D1003, 'Служебный лист 2'!$C$2)</f>
        <v>31</v>
      </c>
      <c r="K19" s="129">
        <f>COUNTIFS('Сентябрь 25'!$C$2:C1003, H19, 'Сентябрь 25'!$D$2:D1003, 'Служебный лист 2'!$C$3)</f>
        <v>0</v>
      </c>
      <c r="L19" s="129">
        <f>COUNTIFS('Сентябрь 25'!$C$2:C1003, H19, 'Сентябрь 25'!$D$2:D1003, 'Служебный лист 2'!$C$4)</f>
        <v>1</v>
      </c>
    </row>
    <row r="20" spans="1:12">
      <c r="C20" s="132" t="s">
        <v>1107</v>
      </c>
      <c r="D20" s="129">
        <f>F10</f>
        <v>4</v>
      </c>
      <c r="H20" s="129" t="s">
        <v>54</v>
      </c>
      <c r="I20" s="129">
        <f>COUNTIF('Сентябрь 25'!$C$2:C1003, H20)</f>
        <v>8</v>
      </c>
      <c r="J20" s="129">
        <f>COUNTIFS('Сентябрь 25'!$C$2:C1003, H20, 'Сентябрь 25'!$D$2:D1003, 'Служебный лист 2'!$C$2)</f>
        <v>8</v>
      </c>
      <c r="K20" s="129">
        <f>COUNTIFS('Сентябрь 25'!$C$2:C1003, H20, 'Сентябрь 25'!$D$2:D1003, 'Служебный лист 2'!$C$3)</f>
        <v>0</v>
      </c>
      <c r="L20" s="129">
        <f>COUNTIFS('Сентябрь 25'!$C$2:C1003, H20, 'Сентябрь 25'!$D$2:D1003, 'Служебный лист 2'!$C$4)</f>
        <v>0</v>
      </c>
    </row>
    <row r="21" spans="1:12">
      <c r="C21" s="132"/>
      <c r="H21" s="8" t="s">
        <v>308</v>
      </c>
      <c r="I21" s="129">
        <f>COUNTIF('Сентябрь 25'!$C$2:C1003, H21)</f>
        <v>0</v>
      </c>
      <c r="J21" s="129">
        <f>COUNTIFS('Сентябрь 25'!$C$2:C1003, H21, 'Сентябрь 25'!$D$2:D1003, 'Служебный лист 2'!$C$2)</f>
        <v>0</v>
      </c>
      <c r="K21" s="129">
        <f>COUNTIFS('Сентябрь 25'!$C$2:C1003, H21, 'Сентябрь 25'!$D$2:D1003, 'Служебный лист 2'!$C$3)</f>
        <v>0</v>
      </c>
      <c r="L21" s="129">
        <f>COUNTIFS('Сентябрь 25'!$C$2:C1003, H21, 'Сентябрь 25'!$D$2:D1003, 'Служебный лист 2'!$C$4)</f>
        <v>0</v>
      </c>
    </row>
    <row r="22" spans="1:12">
      <c r="C22" s="132"/>
      <c r="H22" s="8" t="s">
        <v>68</v>
      </c>
      <c r="I22" s="129">
        <f>COUNTIF('Сентябрь 25'!$C$2:C1003, H22)</f>
        <v>0</v>
      </c>
      <c r="J22" s="129">
        <f>COUNTIFS('Сентябрь 25'!$C$2:C1003, H22, 'Сентябрь 25'!$D$2:D1003, 'Служебный лист 2'!$C$2)</f>
        <v>0</v>
      </c>
      <c r="K22" s="129">
        <f>COUNTIFS('Сентябрь 25'!$C$2:C1003, H22, 'Сентябрь 25'!$D$2:D1003, 'Служебный лист 2'!$C$3)</f>
        <v>0</v>
      </c>
      <c r="L22" s="129">
        <f>COUNTIFS('Сентябрь 25'!$C$2:C1003, H22, 'Сентябрь 25'!$D$2:D1003, 'Служебный лист 2'!$C$4)</f>
        <v>0</v>
      </c>
    </row>
    <row r="23" spans="1:12">
      <c r="C23" s="132"/>
      <c r="H23" s="131" t="s">
        <v>1113</v>
      </c>
      <c r="I23" s="129">
        <f t="shared" ref="I23:K23" si="2">SUM(I3:I22)</f>
        <v>73</v>
      </c>
      <c r="J23" s="129">
        <f t="shared" si="2"/>
        <v>66</v>
      </c>
      <c r="K23" s="129">
        <f t="shared" si="2"/>
        <v>1</v>
      </c>
      <c r="L23" s="129">
        <f>SUM(L2:L22)</f>
        <v>4</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33"/>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row>
    <row r="48" spans="1:32">
      <c r="E48" s="135"/>
      <c r="I48" s="135"/>
      <c r="L48" s="135"/>
      <c r="M48" s="135"/>
      <c r="O48" s="135"/>
      <c r="U48" s="135"/>
      <c r="V48" s="135"/>
    </row>
    <row r="50" spans="19:21">
      <c r="S50" s="136"/>
      <c r="T50" s="136"/>
      <c r="U50" s="136"/>
    </row>
  </sheetData>
  <mergeCells count="3">
    <mergeCell ref="A1:F1"/>
    <mergeCell ref="H1:L1"/>
    <mergeCell ref="A44:B44"/>
  </mergeCells>
  <conditionalFormatting sqref="L3:L24">
    <cfRule type="cellIs" dxfId="35" priority="1" operator="greaterThanOrEqual">
      <formula>1</formula>
    </cfRule>
  </conditionalFormatting>
  <conditionalFormatting sqref="F3:F15">
    <cfRule type="cellIs" dxfId="34" priority="2" operator="greaterThanOrEqual">
      <formula>1</formula>
    </cfRule>
  </conditionalFormatting>
  <pageMargins left="0.7" right="0.7" top="0.75" bottom="0.75" header="0.3" footer="0.3"/>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COUNTIF('Август 25'!$B$2:B1003, A3)</f>
        <v>244</v>
      </c>
      <c r="C3" s="129">
        <f t="shared" ref="C3:C9" si="0">SUM(B47:AE47)</f>
        <v>0</v>
      </c>
      <c r="D3" s="129">
        <f>COUNTIFS('Август 25'!$B$2:B1003, A3, 'Август 25'!$D$2:D1003, 'Служебный лист 2'!$C$2)</f>
        <v>46</v>
      </c>
      <c r="E3" s="129">
        <f>COUNTIFS('Август 25'!$B$2:B1003, A3, 'Август 25'!$D$2:D1003, 'Служебный лист 2'!$C$3)</f>
        <v>2</v>
      </c>
      <c r="F3" s="129">
        <f>COUNTIFS('Август 25'!$B$2:B1003, A3, 'Август 25'!$D$2:D1003, 'Служебный лист 2'!$C$4)</f>
        <v>3</v>
      </c>
      <c r="H3" s="129" t="s">
        <v>75</v>
      </c>
      <c r="I3" s="129">
        <f>COUNTIF('Август 25'!$C$2:C1003, H3)</f>
        <v>0</v>
      </c>
      <c r="J3" s="129">
        <f>COUNTIFS('Август 25'!$C$2:C1003, H3, 'Август 25'!$D$2:D1003, 'Служебный лист 2'!$C$2)</f>
        <v>0</v>
      </c>
      <c r="K3" s="129">
        <f>COUNTIFS('Август 25'!$C$2:C1003, H3, 'Август 25'!$D$2:D1003, 'Служебный лист 2'!$C$3)</f>
        <v>0</v>
      </c>
      <c r="L3" s="129">
        <f>COUNTIFS('Август 25'!$C$2:C1003, H3, 'Август 25'!$D$2:D1003, 'Служебный лист 2'!$C$4)</f>
        <v>0</v>
      </c>
    </row>
    <row r="4" spans="1:32">
      <c r="A4" s="129" t="s">
        <v>522</v>
      </c>
      <c r="B4" s="184">
        <f>COUNTIF('Август 25'!$B$2:B1003, A4)</f>
        <v>5</v>
      </c>
      <c r="C4" s="129">
        <f t="shared" si="0"/>
        <v>0</v>
      </c>
      <c r="D4" s="129">
        <f>COUNTIFS('Август 25'!$B$2:B1003, A4, 'Август 25'!$D$2:D1003, 'Служебный лист 2'!$C$2)</f>
        <v>2</v>
      </c>
      <c r="E4" s="129">
        <f>COUNTIFS('Август 25'!$B$2:B1003, A4, 'Август 25'!$D$2:D1003, 'Служебный лист 2'!$C$3)</f>
        <v>0</v>
      </c>
      <c r="F4" s="129">
        <f>COUNTIFS('Август 25'!$B$2:B1003, A4, 'Август 25'!$D$2:D1003, 'Служебный лист 2'!$C$4)</f>
        <v>0</v>
      </c>
      <c r="H4" s="129" t="s">
        <v>44</v>
      </c>
      <c r="I4" s="129">
        <f>COUNTIF('Август 25'!$C$2:C1003, H4)</f>
        <v>0</v>
      </c>
      <c r="J4" s="129">
        <f>COUNTIFS('Август 25'!$C$2:C1003, H4, 'Август 25'!$D$2:D1003, 'Служебный лист 2'!$C$2)</f>
        <v>0</v>
      </c>
      <c r="K4" s="129">
        <f>COUNTIFS('Август 25'!$C$2:C1003, H4, 'Август 25'!$D$2:D1003, 'Служебный лист 2'!$C$3)</f>
        <v>0</v>
      </c>
      <c r="L4" s="129">
        <f>COUNTIFS('Август 25'!$C$2:C1003, H4, 'Август 25'!$D$2:D1003, 'Служебный лист 2'!$C$4)</f>
        <v>0</v>
      </c>
    </row>
    <row r="5" spans="1:32">
      <c r="A5" s="129" t="s">
        <v>640</v>
      </c>
      <c r="B5" s="184">
        <f>COUNTIF('Август 25'!$B$2:B1003, A5)</f>
        <v>33</v>
      </c>
      <c r="C5" s="129">
        <f t="shared" si="0"/>
        <v>0</v>
      </c>
      <c r="D5" s="129">
        <f>COUNTIFS('Август 25'!$B$2:B1003, A5, 'Август 25'!$D$2:D1003, 'Служебный лист 2'!$C$2)</f>
        <v>4</v>
      </c>
      <c r="E5" s="129">
        <f>COUNTIFS('Август 25'!$B$2:B1003, A5, 'Август 25'!$D$2:D1003, 'Служебный лист 2'!$C$3)</f>
        <v>0</v>
      </c>
      <c r="F5" s="129">
        <f>COUNTIFS('Август 25'!$B$2:B1003, A5, 'Август 25'!$D$2:D1003, 'Служебный лист 2'!$C$4)</f>
        <v>0</v>
      </c>
      <c r="H5" s="129" t="s">
        <v>541</v>
      </c>
      <c r="I5" s="129">
        <f>COUNTIF('Август 25'!$C$2:C1003, H5)</f>
        <v>0</v>
      </c>
      <c r="J5" s="129">
        <f>COUNTIFS('Август 25'!$C$2:C1003, H5, 'Август 25'!$D$2:D1003, 'Служебный лист 2'!$C$2)</f>
        <v>0</v>
      </c>
      <c r="K5" s="129">
        <f>COUNTIFS('Август 25'!$C$2:C1003, H5, 'Август 25'!$D$2:D1003, 'Служебный лист 2'!$C$3)</f>
        <v>0</v>
      </c>
      <c r="L5" s="129">
        <f>COUNTIFS('Август 25'!$C$2:C1003, H5, 'Август 25'!$D$2:D1003, 'Служебный лист 2'!$C$4)</f>
        <v>0</v>
      </c>
    </row>
    <row r="6" spans="1:32">
      <c r="A6" s="129" t="s">
        <v>1119</v>
      </c>
      <c r="B6" s="184">
        <f>COUNTIF('Август 25'!$B$2:B1003, A6)</f>
        <v>0</v>
      </c>
      <c r="C6" s="129">
        <f t="shared" si="0"/>
        <v>0</v>
      </c>
      <c r="D6" s="129">
        <f>COUNTIFS('Август 25'!$B$2:B1003, A6, 'Август 25'!$D$2:D1003, 'Служебный лист 2'!$C$2)</f>
        <v>0</v>
      </c>
      <c r="E6" s="129">
        <f>COUNTIFS('Август 25'!$B$2:B1003, A6, 'Август 25'!$D$2:D1003, 'Служебный лист 2'!$C$3)</f>
        <v>0</v>
      </c>
      <c r="F6" s="129">
        <f>COUNTIFS('Август 25'!$B$2:B1003, A6, 'Август 25'!$D$2:D1003, 'Служебный лист 2'!$C$4)</f>
        <v>0</v>
      </c>
      <c r="H6" s="129" t="s">
        <v>102</v>
      </c>
      <c r="I6" s="129">
        <f>COUNTIF('Август 25'!$C$2:C1003, H6)</f>
        <v>4</v>
      </c>
      <c r="J6" s="129">
        <f>COUNTIFS('Август 25'!$C$2:C1003, H6, 'Август 25'!$D$2:D1003, 'Служебный лист 2'!$C$2)</f>
        <v>4</v>
      </c>
      <c r="K6" s="129">
        <f>COUNTIFS('Август 25'!$C$2:C1003, H6, 'Август 25'!$D$2:D1003, 'Служебный лист 2'!$C$3)</f>
        <v>0</v>
      </c>
      <c r="L6" s="129">
        <f>COUNTIFS('Август 25'!$C$2:C1003, H6, 'Август 25'!$D$2:D1003, 'Служебный лист 2'!$C$4)</f>
        <v>0</v>
      </c>
    </row>
    <row r="7" spans="1:32">
      <c r="A7" s="129" t="s">
        <v>632</v>
      </c>
      <c r="B7" s="184">
        <f>COUNTIF('Август 25'!$B$2:B1003, A7)</f>
        <v>8</v>
      </c>
      <c r="C7" s="129">
        <f t="shared" si="0"/>
        <v>0</v>
      </c>
      <c r="D7" s="129">
        <f>COUNTIFS('Август 25'!$B$2:B1003, A7, 'Август 25'!$D$2:D1003, 'Служебный лист 2'!$C$2)</f>
        <v>1</v>
      </c>
      <c r="E7" s="129">
        <f>COUNTIFS('Август 25'!$B$2:B1003, A7, 'Август 25'!$D$2:D1003, 'Служебный лист 2'!$C$3)</f>
        <v>0</v>
      </c>
      <c r="F7" s="129">
        <f>COUNTIFS('Август 25'!$B$2:B1003, A7, 'Август 25'!$D$2:D1003, 'Служебный лист 2'!$C$4)</f>
        <v>0</v>
      </c>
      <c r="H7" s="129" t="s">
        <v>638</v>
      </c>
      <c r="I7" s="129">
        <f>COUNTIF('Август 25'!$C$2:C1003, H7)</f>
        <v>0</v>
      </c>
      <c r="J7" s="129">
        <f>COUNTIFS('Август 25'!$C$2:C1003, H7, 'Август 25'!$D$2:D1003, 'Служебный лист 2'!$C$2)</f>
        <v>0</v>
      </c>
      <c r="K7" s="129">
        <f>COUNTIFS('Август 25'!$C$2:C1003, H7, 'Август 25'!$D$2:D1003, 'Служебный лист 2'!$C$3)</f>
        <v>0</v>
      </c>
      <c r="L7" s="129">
        <f>COUNTIFS('Август 25'!$C$2:C1003, H7, 'Август 25'!$D$2:D1003, 'Служебный лист 2'!$C$4)</f>
        <v>0</v>
      </c>
    </row>
    <row r="8" spans="1:32">
      <c r="A8" s="129" t="s">
        <v>783</v>
      </c>
      <c r="B8" s="184">
        <f>COUNTIF('Август 25'!$B$2:B1003, A8)</f>
        <v>87</v>
      </c>
      <c r="C8" s="129">
        <f t="shared" si="0"/>
        <v>0</v>
      </c>
      <c r="D8" s="129">
        <f>COUNTIFS('Август 25'!$B$2:B1003, A8, 'Август 25'!$D$2:D1003, 'Служебный лист 2'!$C$2)</f>
        <v>13</v>
      </c>
      <c r="E8" s="129">
        <f>COUNTIFS('Август 25'!$B$2:B1003, A8, 'Август 25'!$D$2:D1003, 'Служебный лист 2'!$C$3)</f>
        <v>0</v>
      </c>
      <c r="F8" s="129">
        <f>COUNTIFS('Август 25'!$B$2:B1003, A8, 'Август 25'!$D$2:D1003, 'Служебный лист 2'!$C$4)</f>
        <v>0</v>
      </c>
      <c r="H8" s="129" t="s">
        <v>1112</v>
      </c>
      <c r="I8" s="129">
        <f>COUNTIF('Август 25'!$C$2:C1003, H8)</f>
        <v>0</v>
      </c>
      <c r="J8" s="129">
        <f>COUNTIFS('Август 25'!$C$2:C1003, H8, 'Август 25'!$D$2:D1003, 'Служебный лист 2'!$C$2)</f>
        <v>0</v>
      </c>
      <c r="K8" s="129">
        <f>COUNTIFS('Август 25'!$C$2:C1003, H8, 'Август 25'!$D$2:D1003, 'Служебный лист 2'!$C$3)</f>
        <v>0</v>
      </c>
      <c r="L8" s="129">
        <f>COUNTIFS('Август 25'!$C$2:C1003, H8, 'Август 25'!$D$2:D1003, 'Служебный лист 2'!$C$4)</f>
        <v>0</v>
      </c>
    </row>
    <row r="9" spans="1:32">
      <c r="A9" s="129" t="s">
        <v>51</v>
      </c>
      <c r="B9" s="184">
        <f>COUNTIF('Август 25'!$B$2:B1003, A9)</f>
        <v>56</v>
      </c>
      <c r="C9" s="129">
        <f t="shared" si="0"/>
        <v>0</v>
      </c>
      <c r="D9" s="129">
        <f>COUNTIFS('Август 25'!$B$2:B1003, A9, 'Август 25'!$D$2:D1003, 'Служебный лист 2'!$C$2)</f>
        <v>12</v>
      </c>
      <c r="E9" s="129">
        <f>COUNTIFS('Август 25'!$B$2:B1003, A9, 'Август 25'!$D$2:D1003, 'Служебный лист 2'!$C$3)</f>
        <v>0</v>
      </c>
      <c r="F9" s="129">
        <f>COUNTIFS('Август 25'!$B$2:B1003, A9, 'Август 25'!$D$2:D1003, 'Служебный лист 2'!$C$4)</f>
        <v>2</v>
      </c>
      <c r="H9" s="129" t="s">
        <v>399</v>
      </c>
      <c r="I9" s="129">
        <f>COUNTIF('Август 25'!$C$2:C1003, H9)</f>
        <v>2</v>
      </c>
      <c r="J9" s="129">
        <f>COUNTIFS('Август 25'!$C$2:C1003, H9, 'Август 25'!$D$2:D1003, 'Служебный лист 2'!$C$2)</f>
        <v>2</v>
      </c>
      <c r="K9" s="129">
        <f>COUNTIFS('Август 25'!$C$2:C1003, H9, 'Август 25'!$D$2:D1003, 'Служебный лист 2'!$C$3)</f>
        <v>0</v>
      </c>
      <c r="L9" s="129">
        <f>COUNTIFS('Август 25'!$C$2:C1003, H9, 'Август 25'!$D$2:D1003, 'Служебный лист 2'!$C$4)</f>
        <v>0</v>
      </c>
    </row>
    <row r="10" spans="1:32">
      <c r="A10" s="131" t="s">
        <v>1113</v>
      </c>
      <c r="B10" s="1">
        <f t="shared" ref="B10:F10" si="1">SUM(B3:B9)</f>
        <v>433</v>
      </c>
      <c r="C10" s="1">
        <f t="shared" si="1"/>
        <v>0</v>
      </c>
      <c r="D10" s="1">
        <f t="shared" si="1"/>
        <v>78</v>
      </c>
      <c r="E10" s="1">
        <f t="shared" si="1"/>
        <v>2</v>
      </c>
      <c r="F10" s="1">
        <f t="shared" si="1"/>
        <v>5</v>
      </c>
      <c r="H10" s="129" t="s">
        <v>41</v>
      </c>
      <c r="I10" s="129">
        <f>COUNTIF('Август 25'!$C$2:C1003, H10)</f>
        <v>35</v>
      </c>
      <c r="J10" s="129">
        <f>COUNTIFS('Август 25'!$C$2:C1003, H10, 'Август 25'!$D$2:D1003, 'Служебный лист 2'!$C$2)</f>
        <v>30</v>
      </c>
      <c r="K10" s="129">
        <f>COUNTIFS('Август 25'!$C$2:C1003, H10, 'Август 25'!$D$2:D1003, 'Служебный лист 2'!$C$3)</f>
        <v>1</v>
      </c>
      <c r="L10" s="129">
        <f>COUNTIFS('Август 25'!$C$2:C1003, H10, 'Август 25'!$D$2:D1003, 'Служебный лист 2'!$C$4)</f>
        <v>4</v>
      </c>
    </row>
    <row r="11" spans="1:32">
      <c r="H11" s="129" t="s">
        <v>355</v>
      </c>
      <c r="I11" s="129">
        <f>COUNTIF('Август 25'!$C$2:C1003, H11)</f>
        <v>5</v>
      </c>
      <c r="J11" s="129">
        <f>COUNTIFS('Август 25'!$C$2:C1003, H11, 'Август 25'!$D$2:D1003, 'Служебный лист 2'!$C$2)</f>
        <v>5</v>
      </c>
      <c r="K11" s="129">
        <f>COUNTIFS('Август 25'!$C$2:C1003, H11, 'Август 25'!$D$2:D1003, 'Служебный лист 2'!$C$3)</f>
        <v>0</v>
      </c>
      <c r="L11" s="129">
        <f>COUNTIFS('Август 25'!$C$2:C1003, H11, 'Август 25'!$D$2:D1003, 'Служебный лист 2'!$C$4)</f>
        <v>0</v>
      </c>
    </row>
    <row r="12" spans="1:32">
      <c r="H12" s="129" t="s">
        <v>154</v>
      </c>
      <c r="I12" s="129">
        <f>COUNTIF('Август 25'!$C$2:C1003, H12)</f>
        <v>5</v>
      </c>
      <c r="J12" s="129">
        <f>COUNTIFS('Август 25'!$C$2:C1003, H12, 'Август 25'!$D$2:D1003, 'Служебный лист 2'!$C$2)</f>
        <v>4</v>
      </c>
      <c r="K12" s="129">
        <f>COUNTIFS('Август 25'!$C$2:C1003, H12, 'Август 25'!$D$2:D1003, 'Служебный лист 2'!$C$3)</f>
        <v>1</v>
      </c>
      <c r="L12" s="129">
        <f>COUNTIFS('Август 25'!$C$2:C1003, H12, 'Август 25'!$D$2:D1003, 'Служебный лист 2'!$C$4)</f>
        <v>0</v>
      </c>
    </row>
    <row r="13" spans="1:32">
      <c r="H13" s="129" t="s">
        <v>1114</v>
      </c>
      <c r="I13" s="129">
        <f>COUNTIF('Август 25'!$C$2:C1003, H13)</f>
        <v>0</v>
      </c>
      <c r="J13" s="129">
        <f>COUNTIFS('Август 25'!$C$2:C1003, H13, 'Август 25'!$D$2:D1003, 'Служебный лист 2'!$C$2)</f>
        <v>0</v>
      </c>
      <c r="K13" s="129">
        <f>COUNTIFS('Август 25'!$C$2:C1003, H13, 'Август 25'!$D$2:D1003, 'Служебный лист 2'!$C$3)</f>
        <v>0</v>
      </c>
      <c r="L13" s="129">
        <f>COUNTIFS('Август 25'!$C$2:C1003, H13, 'Август 25'!$D$2:D1003, 'Служебный лист 2'!$C$4)</f>
        <v>0</v>
      </c>
    </row>
    <row r="14" spans="1:32">
      <c r="H14" s="129" t="s">
        <v>224</v>
      </c>
      <c r="I14" s="129">
        <f>COUNTIF('Август 25'!$C$2:C1003, H14)</f>
        <v>1</v>
      </c>
      <c r="J14" s="129">
        <f>COUNTIFS('Август 25'!$C$2:C1003, H14, 'Август 25'!$D$2:D1003, 'Служебный лист 2'!$C$2)</f>
        <v>1</v>
      </c>
      <c r="K14" s="129">
        <f>COUNTIFS('Август 25'!$C$2:C1003, H14, 'Август 25'!$D$2:D1003, 'Служебный лист 2'!$C$3)</f>
        <v>0</v>
      </c>
      <c r="L14" s="129">
        <f>COUNTIFS('Август 25'!$C$2:C1003, H14, 'Август 25'!$D$2:D1003, 'Служебный лист 2'!$C$4)</f>
        <v>0</v>
      </c>
    </row>
    <row r="15" spans="1:32">
      <c r="H15" s="129" t="s">
        <v>1115</v>
      </c>
      <c r="I15" s="129">
        <f>COUNTIF('Август 25'!$C$2:C1003, H15)</f>
        <v>0</v>
      </c>
      <c r="J15" s="129">
        <f>COUNTIFS('Август 25'!$C$2:C1003, H15, 'Август 25'!$D$2:D1003, 'Служебный лист 2'!$C$2)</f>
        <v>0</v>
      </c>
      <c r="K15" s="129">
        <f>COUNTIFS('Август 25'!$C$2:C1003, H15, 'Август 25'!$D$2:D1003, 'Служебный лист 2'!$C$3)</f>
        <v>0</v>
      </c>
      <c r="L15" s="129">
        <f>COUNTIFS('Август 25'!$C$2:C1003, H15, 'Август 25'!$D$2:D1003, 'Служебный лист 2'!$C$4)</f>
        <v>0</v>
      </c>
    </row>
    <row r="16" spans="1:32">
      <c r="A16" s="129">
        <f>'Служебный лист'!A13:A1003</f>
        <v>0</v>
      </c>
      <c r="H16" s="129" t="s">
        <v>1116</v>
      </c>
      <c r="I16" s="129">
        <f>COUNTIF('Август 25'!$C$2:C1003, H16)</f>
        <v>0</v>
      </c>
      <c r="J16" s="129">
        <f>COUNTIFS('Август 25'!$C$2:C1003, H16, 'Август 25'!$D$2:D1003, 'Служебный лист 2'!$C$2)</f>
        <v>0</v>
      </c>
      <c r="K16" s="129">
        <f>COUNTIFS('Август 25'!$C$2:C1003, H16, 'Август 25'!$D$2:D1003, 'Служебный лист 2'!$C$3)</f>
        <v>0</v>
      </c>
      <c r="L16" s="129">
        <f>COUNTIFS('Август 25'!$C$2:C1003, H16, 'Август 25'!$D$2:D1003, 'Служебный лист 2'!$C$4)</f>
        <v>0</v>
      </c>
    </row>
    <row r="17" spans="1:12">
      <c r="A17" s="129">
        <f>'Служебный лист'!A14:A1003</f>
        <v>0</v>
      </c>
      <c r="H17" s="129" t="s">
        <v>1117</v>
      </c>
      <c r="I17" s="129">
        <f>COUNTIF('Август 25'!$C$2:C1003, H17)</f>
        <v>0</v>
      </c>
      <c r="J17" s="129">
        <f>COUNTIFS('Август 25'!$C$2:C1003, H17, 'Август 25'!$D$2:D1003, 'Служебный лист 2'!$C$2)</f>
        <v>0</v>
      </c>
      <c r="K17" s="129">
        <f>COUNTIFS('Август 25'!$C$2:C1003, H17, 'Август 25'!$D$2:D1003, 'Служебный лист 2'!$C$3)</f>
        <v>0</v>
      </c>
      <c r="L17" s="129">
        <f>COUNTIFS('Август 25'!$C$2:C1003, H17, 'Август 25'!$D$2:D1003, 'Служебный лист 2'!$C$4)</f>
        <v>0</v>
      </c>
    </row>
    <row r="18" spans="1:12">
      <c r="C18" s="132" t="s">
        <v>1105</v>
      </c>
      <c r="D18" s="129">
        <f>D10</f>
        <v>78</v>
      </c>
      <c r="H18" s="129" t="s">
        <v>928</v>
      </c>
      <c r="I18" s="129">
        <f>COUNTIF('Август 25'!$C$2:C1003, H18)</f>
        <v>1</v>
      </c>
      <c r="J18" s="129">
        <f>COUNTIFS('Август 25'!$C$2:C1003, H18, 'Август 25'!$D$2:D1003, 'Служебный лист 2'!$C$2)</f>
        <v>1</v>
      </c>
      <c r="K18" s="129">
        <f>COUNTIFS('Август 25'!$C$2:C1003, H18, 'Август 25'!$D$2:D1003, 'Служебный лист 2'!$C$3)</f>
        <v>0</v>
      </c>
      <c r="L18" s="129">
        <f>COUNTIFS('Август 25'!$C$2:C1003, H18, 'Август 25'!$D$2:D1003, 'Служебный лист 2'!$C$4)</f>
        <v>0</v>
      </c>
    </row>
    <row r="19" spans="1:12">
      <c r="A19" s="129">
        <f>'Служебный лист'!A15:A1003</f>
        <v>0</v>
      </c>
      <c r="C19" s="132" t="s">
        <v>1106</v>
      </c>
      <c r="D19" s="129">
        <f>E10</f>
        <v>2</v>
      </c>
      <c r="H19" s="129" t="s">
        <v>18</v>
      </c>
      <c r="I19" s="129">
        <f>COUNTIF('Август 25'!$C$2:C1003, H19)</f>
        <v>28</v>
      </c>
      <c r="J19" s="129">
        <f>COUNTIFS('Август 25'!$C$2:C1003, H19, 'Август 25'!$D$2:D1003, 'Служебный лист 2'!$C$2)</f>
        <v>27</v>
      </c>
      <c r="K19" s="129">
        <f>COUNTIFS('Август 25'!$C$2:C1003, H19, 'Август 25'!$D$2:D1003, 'Служебный лист 2'!$C$3)</f>
        <v>0</v>
      </c>
      <c r="L19" s="129">
        <f>COUNTIFS('Август 25'!$C$2:C1003, H19, 'Август 25'!$D$2:D1003, 'Служебный лист 2'!$C$4)</f>
        <v>1</v>
      </c>
    </row>
    <row r="20" spans="1:12">
      <c r="C20" s="132" t="s">
        <v>1107</v>
      </c>
      <c r="D20" s="129">
        <f>F10</f>
        <v>5</v>
      </c>
      <c r="H20" s="129" t="s">
        <v>54</v>
      </c>
      <c r="I20" s="129">
        <f>COUNTIF('Август 25'!$C$2:C1003, H20)</f>
        <v>1</v>
      </c>
      <c r="J20" s="129">
        <f>COUNTIFS('Август 25'!$C$2:C1003, H20, 'Август 25'!$D$2:D1003, 'Служебный лист 2'!$C$2)</f>
        <v>1</v>
      </c>
      <c r="K20" s="129">
        <f>COUNTIFS('Август 25'!$C$2:C1003, H20, 'Август 25'!$D$2:D1003, 'Служебный лист 2'!$C$3)</f>
        <v>0</v>
      </c>
      <c r="L20" s="129">
        <f>COUNTIFS('Август 25'!$C$2:C1003, H20, 'Август 25'!$D$2:D1003, 'Служебный лист 2'!$C$4)</f>
        <v>0</v>
      </c>
    </row>
    <row r="21" spans="1:12">
      <c r="C21" s="132"/>
      <c r="H21" s="8" t="s">
        <v>308</v>
      </c>
      <c r="I21" s="129">
        <f>COUNTIF('Август 25'!$C$2:C1003, H21)</f>
        <v>1</v>
      </c>
      <c r="J21" s="129">
        <f>COUNTIFS('Август 25'!$C$2:C1003, H21, 'Август 25'!$D$2:D1003, 'Служебный лист 2'!$C$2)</f>
        <v>1</v>
      </c>
      <c r="K21" s="129">
        <f>COUNTIFS('Август 25'!$C$2:C1003, H21, 'Август 25'!$D$2:D1003, 'Служебный лист 2'!$C$3)</f>
        <v>0</v>
      </c>
      <c r="L21" s="129">
        <f>COUNTIFS('Август 25'!$C$2:C1003, H21, 'Август 25'!$D$2:D1003, 'Служебный лист 2'!$C$4)</f>
        <v>0</v>
      </c>
    </row>
    <row r="22" spans="1:12">
      <c r="C22" s="132"/>
      <c r="H22" s="8" t="s">
        <v>68</v>
      </c>
      <c r="I22" s="129">
        <f>COUNTIF('Август 25'!$C$2:C1003, H22)</f>
        <v>1</v>
      </c>
      <c r="J22" s="129">
        <f>COUNTIFS('Август 25'!$C$2:C1003, H22, 'Август 25'!$D$2:D1003, 'Служебный лист 2'!$C$2)</f>
        <v>1</v>
      </c>
      <c r="K22" s="129">
        <f>COUNTIFS('Август 25'!$C$2:C1003, H22, 'Август 25'!$D$2:D1003, 'Служебный лист 2'!$C$3)</f>
        <v>0</v>
      </c>
      <c r="L22" s="129">
        <f>COUNTIFS('Август 25'!$C$2:C1003, H22, 'Август 25'!$D$2:D1003, 'Служебный лист 2'!$C$4)</f>
        <v>0</v>
      </c>
    </row>
    <row r="23" spans="1:12">
      <c r="C23" s="132"/>
      <c r="H23" s="131" t="s">
        <v>1113</v>
      </c>
      <c r="I23" s="129">
        <f t="shared" ref="I23:K23" si="2">SUM(I3:I22)</f>
        <v>84</v>
      </c>
      <c r="J23" s="129">
        <f t="shared" si="2"/>
        <v>77</v>
      </c>
      <c r="K23" s="129">
        <f t="shared" si="2"/>
        <v>2</v>
      </c>
      <c r="L23" s="129">
        <f>SUM(L2:L22)</f>
        <v>5</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33"/>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row>
    <row r="48" spans="1:32">
      <c r="E48" s="135"/>
      <c r="I48" s="135"/>
      <c r="L48" s="135"/>
      <c r="M48" s="135"/>
      <c r="O48" s="135"/>
      <c r="U48" s="135"/>
      <c r="V48" s="135"/>
    </row>
    <row r="50" spans="19:21">
      <c r="S50" s="136"/>
      <c r="T50" s="136"/>
      <c r="U50" s="136"/>
    </row>
  </sheetData>
  <mergeCells count="3">
    <mergeCell ref="A1:F1"/>
    <mergeCell ref="H1:L1"/>
    <mergeCell ref="A44:B44"/>
  </mergeCells>
  <conditionalFormatting sqref="L3:L24">
    <cfRule type="cellIs" dxfId="33" priority="1" operator="greaterThanOrEqual">
      <formula>1</formula>
    </cfRule>
  </conditionalFormatting>
  <conditionalFormatting sqref="F3:F15">
    <cfRule type="cellIs" dxfId="32" priority="2" operator="greaterThanOrEqual">
      <formula>1</formula>
    </cfRule>
  </conditionalFormatting>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F53"/>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COUNTIF('Июль 25'!$B$2:B1003, A3)</f>
        <v>205</v>
      </c>
      <c r="C3" s="129">
        <f t="shared" ref="C3:C9" si="0">SUM(B47:AE47)</f>
        <v>0</v>
      </c>
      <c r="D3" s="129">
        <f>COUNTIFS('Июль 25'!$B$2:B1003, A3, 'Июль 25'!$D$2:D1003, 'Служебный лист 2'!$C$2)</f>
        <v>23</v>
      </c>
      <c r="E3" s="129">
        <f>COUNTIFS('Июль 25'!$B$2:B1003, A3, 'Июль 25'!$D$2:D1003, 'Служебный лист 2'!$C$3)</f>
        <v>1</v>
      </c>
      <c r="F3" s="129">
        <f>COUNTIFS('Июль 25'!$B$2:B1003, A3, 'Июль 25'!$D$2:D1003, 'Служебный лист 2'!$C$4)</f>
        <v>3</v>
      </c>
      <c r="H3" s="129" t="s">
        <v>75</v>
      </c>
      <c r="I3" s="129">
        <f>COUNTIF('Июль 25'!$C$2:C1003, H3)</f>
        <v>2</v>
      </c>
      <c r="J3" s="129">
        <f>COUNTIFS('Июль 25'!$C$2:C1003, H3, 'Июль 25'!$D$2:D1003, 'Служебный лист 2'!$C$2)</f>
        <v>2</v>
      </c>
      <c r="K3" s="129">
        <f>COUNTIFS('Июль 25'!$C$2:C1003, H3, 'Июль 25'!$D$2:D1003, 'Служебный лист 2'!$C$3)</f>
        <v>0</v>
      </c>
      <c r="L3" s="129">
        <f>COUNTIFS('Июль 25'!$C$2:C1003, H3, 'Июль 25'!$D$2:D1003, 'Служебный лист 2'!$C$4)</f>
        <v>0</v>
      </c>
    </row>
    <row r="4" spans="1:32">
      <c r="A4" s="129" t="s">
        <v>522</v>
      </c>
      <c r="B4" s="184">
        <f>COUNTIF('Июль 25'!$B$2:B1003, A4)</f>
        <v>17</v>
      </c>
      <c r="C4" s="129">
        <f t="shared" si="0"/>
        <v>0</v>
      </c>
      <c r="D4" s="129">
        <f>COUNTIFS('Июль 25'!$B$2:B1003, A4, 'Июль 25'!$D$2:D1003, 'Служебный лист 2'!$C$2)</f>
        <v>1</v>
      </c>
      <c r="E4" s="129">
        <f>COUNTIFS('Июль 25'!$B$2:B1003, A4, 'Июль 25'!$D$2:D1003, 'Служебный лист 2'!$C$3)</f>
        <v>0</v>
      </c>
      <c r="F4" s="129">
        <f>COUNTIFS('Июль 25'!$B$2:B1003, A4, 'Июль 25'!$D$2:D1003, 'Служебный лист 2'!$C$4)</f>
        <v>0</v>
      </c>
      <c r="H4" s="129" t="s">
        <v>44</v>
      </c>
      <c r="I4" s="129">
        <f>COUNTIF('Июль 25'!$C$2:C1003, H4)</f>
        <v>1</v>
      </c>
      <c r="J4" s="129">
        <f>COUNTIFS('Июль 25'!$C$2:C1003, H4, 'Июль 25'!$D$2:D1003, 'Служебный лист 2'!$C$2)</f>
        <v>0</v>
      </c>
      <c r="K4" s="129">
        <f>COUNTIFS('Июль 25'!$C$2:C1003, H4, 'Июль 25'!$D$2:D1003, 'Служебный лист 2'!$C$3)</f>
        <v>1</v>
      </c>
      <c r="L4" s="129">
        <f>COUNTIFS('Июль 25'!$C$2:C1003, H4, 'Июль 25'!$D$2:D1003, 'Служебный лист 2'!$C$4)</f>
        <v>0</v>
      </c>
    </row>
    <row r="5" spans="1:32">
      <c r="A5" s="129" t="s">
        <v>640</v>
      </c>
      <c r="B5" s="184">
        <f>COUNTIF('Июль 25'!$B$2:B1003, A5)</f>
        <v>106</v>
      </c>
      <c r="C5" s="129">
        <f t="shared" si="0"/>
        <v>0</v>
      </c>
      <c r="D5" s="129">
        <f>COUNTIFS('Июль 25'!$B$2:B1003, A5, 'Июль 25'!$D$2:D1003, 'Служебный лист 2'!$C$2)</f>
        <v>11</v>
      </c>
      <c r="E5" s="129">
        <f>COUNTIFS('Июль 25'!$B$2:B1003, A5, 'Июль 25'!$D$2:D1003, 'Служебный лист 2'!$C$3)</f>
        <v>0</v>
      </c>
      <c r="F5" s="129">
        <f>COUNTIFS('Июль 25'!$B$2:B1003, A5, 'Июль 25'!$D$2:D1003, 'Служебный лист 2'!$C$4)</f>
        <v>0</v>
      </c>
      <c r="H5" s="129" t="s">
        <v>541</v>
      </c>
      <c r="I5" s="129">
        <f>COUNTIF('Июль 25'!$C$2:C1003, H5)</f>
        <v>0</v>
      </c>
      <c r="J5" s="129">
        <f>COUNTIFS('Июль 25'!$C$2:C1003, H5, 'Июль 25'!$D$2:D1003, 'Служебный лист 2'!$C$2)</f>
        <v>0</v>
      </c>
      <c r="K5" s="129">
        <f>COUNTIFS('Июль 25'!$C$2:C1003, H5, 'Июль 25'!$D$2:D1003, 'Служебный лист 2'!$C$3)</f>
        <v>0</v>
      </c>
      <c r="L5" s="129">
        <f>COUNTIFS('Июль 25'!$C$2:C1003, H5, 'Июль 25'!$D$2:D1003, 'Служебный лист 2'!$C$4)</f>
        <v>0</v>
      </c>
    </row>
    <row r="6" spans="1:32">
      <c r="A6" s="129" t="s">
        <v>1119</v>
      </c>
      <c r="B6" s="41">
        <f>COUNTIF('Июль 25'!$B$2:B1003, A6)</f>
        <v>0</v>
      </c>
      <c r="C6" s="129">
        <f t="shared" si="0"/>
        <v>0</v>
      </c>
      <c r="D6" s="129">
        <f>COUNTIFS('Июль 25'!$B$2:B1003, A6, 'Июль 25'!$D$2:D1003, 'Служебный лист 2'!$C$2)</f>
        <v>0</v>
      </c>
      <c r="E6" s="129">
        <f>COUNTIFS('Июль 25'!$B$2:B1003, A6, 'Июль 25'!$D$2:D1003, 'Служебный лист 2'!$C$3)</f>
        <v>0</v>
      </c>
      <c r="F6" s="129">
        <f>COUNTIFS('Июль 25'!$B$2:B1003, A6, 'Июль 25'!$D$2:D1003, 'Служебный лист 2'!$C$4)</f>
        <v>0</v>
      </c>
      <c r="H6" s="129" t="s">
        <v>102</v>
      </c>
      <c r="I6" s="129">
        <f>COUNTIF('Июль 25'!$C$2:C1003, H6)</f>
        <v>4</v>
      </c>
      <c r="J6" s="129">
        <f>COUNTIFS('Июль 25'!$C$2:C1003, H6, 'Июль 25'!$D$2:D1003, 'Служебный лист 2'!$C$2)</f>
        <v>4</v>
      </c>
      <c r="K6" s="129">
        <f>COUNTIFS('Июль 25'!$C$2:C1003, H6, 'Июль 25'!$D$2:D1003, 'Служебный лист 2'!$C$3)</f>
        <v>0</v>
      </c>
      <c r="L6" s="129">
        <f>COUNTIFS('Июль 25'!$C$2:C1003, H6, 'Июль 25'!$D$2:D1003, 'Служебный лист 2'!$C$4)</f>
        <v>0</v>
      </c>
    </row>
    <row r="7" spans="1:32">
      <c r="A7" s="129" t="s">
        <v>632</v>
      </c>
      <c r="B7" s="41">
        <f>COUNTIF('Июль 25'!$B$2:B1003, A7)</f>
        <v>4</v>
      </c>
      <c r="C7" s="129">
        <f t="shared" si="0"/>
        <v>0</v>
      </c>
      <c r="D7" s="129">
        <f>COUNTIFS('Июль 25'!$B$2:B1003, A7, 'Июль 25'!$D$2:D1003, 'Служебный лист 2'!$C$2)</f>
        <v>0</v>
      </c>
      <c r="E7" s="129">
        <f>COUNTIFS('Июль 25'!$B$2:B1003, A7, 'Июль 25'!$D$2:D1003, 'Служебный лист 2'!$C$3)</f>
        <v>0</v>
      </c>
      <c r="F7" s="129">
        <f>COUNTIFS('Июль 25'!$B$2:B1003, A7, 'Июль 25'!$D$2:D1003, 'Служебный лист 2'!$C$4)</f>
        <v>0</v>
      </c>
      <c r="H7" s="129" t="s">
        <v>638</v>
      </c>
      <c r="I7" s="129">
        <f>COUNTIF('Июль 25'!$C$2:C1003, H7)</f>
        <v>0</v>
      </c>
      <c r="J7" s="129">
        <f>COUNTIFS('Июль 25'!$C$2:C1003, H7, 'Июль 25'!$D$2:D1003, 'Служебный лист 2'!$C$2)</f>
        <v>0</v>
      </c>
      <c r="K7" s="129">
        <f>COUNTIFS('Июль 25'!$C$2:C1003, H7, 'Июль 25'!$D$2:D1003, 'Служебный лист 2'!$C$3)</f>
        <v>0</v>
      </c>
      <c r="L7" s="129">
        <f>COUNTIFS('Июль 25'!$C$2:C1003, H7, 'Июль 25'!$D$2:D1003, 'Служебный лист 2'!$C$4)</f>
        <v>0</v>
      </c>
    </row>
    <row r="8" spans="1:32">
      <c r="A8" s="129" t="s">
        <v>783</v>
      </c>
      <c r="B8" s="184">
        <f>COUNTIF('Июль 25'!$B$2:B1003, A8)</f>
        <v>78</v>
      </c>
      <c r="C8" s="129">
        <f t="shared" si="0"/>
        <v>0</v>
      </c>
      <c r="D8" s="129">
        <f>COUNTIFS('Июль 25'!$B$2:B1003, A8, 'Июль 25'!$D$2:D1003, 'Служебный лист 2'!$C$2)</f>
        <v>3</v>
      </c>
      <c r="E8" s="129">
        <f>COUNTIFS('Июль 25'!$B$2:B1003, A8, 'Июль 25'!$D$2:D1003, 'Служебный лист 2'!$C$3)</f>
        <v>0</v>
      </c>
      <c r="F8" s="129">
        <f>COUNTIFS('Июль 25'!$B$2:B1003, A8, 'Июль 25'!$D$2:D1003, 'Служебный лист 2'!$C$4)</f>
        <v>0</v>
      </c>
      <c r="H8" s="129" t="s">
        <v>1112</v>
      </c>
      <c r="I8" s="129">
        <f>COUNTIF('Июль 25'!$C$2:C1003, H8)</f>
        <v>0</v>
      </c>
      <c r="J8" s="129">
        <f>COUNTIFS('Июль 25'!$C$2:C1003, H8, 'Июль 25'!$D$2:D1003, 'Служебный лист 2'!$C$2)</f>
        <v>0</v>
      </c>
      <c r="K8" s="129">
        <f>COUNTIFS('Июль 25'!$C$2:C1003, H8, 'Июль 25'!$D$2:D1003, 'Служебный лист 2'!$C$3)</f>
        <v>0</v>
      </c>
      <c r="L8" s="129">
        <f>COUNTIFS('Июль 25'!$C$2:C1003, H8, 'Июль 25'!$D$2:D1003, 'Служебный лист 2'!$C$4)</f>
        <v>0</v>
      </c>
    </row>
    <row r="9" spans="1:32">
      <c r="A9" s="129" t="s">
        <v>51</v>
      </c>
      <c r="B9" s="184">
        <f>COUNTIF('Июль 25'!$B$2:B1003, A9)</f>
        <v>24</v>
      </c>
      <c r="C9" s="129">
        <f t="shared" si="0"/>
        <v>0</v>
      </c>
      <c r="D9" s="129">
        <f>COUNTIFS('Июль 25'!$B$2:B1003, A9, 'Июль 25'!$D$2:D1003, 'Служебный лист 2'!$C$2)</f>
        <v>4</v>
      </c>
      <c r="E9" s="129">
        <f>COUNTIFS('Июль 25'!$B$2:B1003, A9, 'Июль 25'!$D$2:D1003, 'Служебный лист 2'!$C$3)</f>
        <v>0</v>
      </c>
      <c r="F9" s="129">
        <f>COUNTIFS('Июль 25'!$B$2:B1003, A9, 'Июль 25'!$D$2:D1003, 'Служебный лист 2'!$C$4)</f>
        <v>0</v>
      </c>
      <c r="H9" s="129" t="s">
        <v>399</v>
      </c>
      <c r="I9" s="129">
        <f>COUNTIF('Июль 25'!$C$2:C1003, H9)</f>
        <v>1</v>
      </c>
      <c r="J9" s="129">
        <f>COUNTIFS('Июль 25'!$C$2:C1003, H9, 'Июль 25'!$D$2:D1003, 'Служебный лист 2'!$C$2)</f>
        <v>1</v>
      </c>
      <c r="K9" s="129">
        <f>COUNTIFS('Июль 25'!$C$2:C1003, H9, 'Июль 25'!$D$2:D1003, 'Служебный лист 2'!$C$3)</f>
        <v>0</v>
      </c>
      <c r="L9" s="129">
        <f>COUNTIFS('Июль 25'!$C$2:C1003, H9, 'Июль 25'!$D$2:D1003, 'Служебный лист 2'!$C$4)</f>
        <v>0</v>
      </c>
    </row>
    <row r="10" spans="1:32">
      <c r="A10" s="131" t="s">
        <v>1113</v>
      </c>
      <c r="B10" s="1">
        <f t="shared" ref="B10:F10" si="1">SUM(B3:B9)</f>
        <v>434</v>
      </c>
      <c r="C10" s="1">
        <f t="shared" si="1"/>
        <v>0</v>
      </c>
      <c r="D10" s="1">
        <f t="shared" si="1"/>
        <v>42</v>
      </c>
      <c r="E10" s="1">
        <f t="shared" si="1"/>
        <v>1</v>
      </c>
      <c r="F10" s="1">
        <f t="shared" si="1"/>
        <v>3</v>
      </c>
      <c r="H10" s="129" t="s">
        <v>41</v>
      </c>
      <c r="I10" s="129">
        <f>COUNTIF('Июль 25'!$C$2:C1003, H10)</f>
        <v>16</v>
      </c>
      <c r="J10" s="129">
        <f>COUNTIFS('Июль 25'!$C$2:C1003, H10, 'Июль 25'!$D$2:D1003, 'Служебный лист 2'!$C$2)</f>
        <v>14</v>
      </c>
      <c r="K10" s="129">
        <f>COUNTIFS('Июль 25'!$C$2:C1003, H10, 'Июль 25'!$D$2:D1003, 'Служебный лист 2'!$C$3)</f>
        <v>0</v>
      </c>
      <c r="L10" s="129">
        <f>COUNTIFS('Июль 25'!$C$2:C1003, H10, 'Июль 25'!$D$2:D1003, 'Служебный лист 2'!$C$4)</f>
        <v>2</v>
      </c>
    </row>
    <row r="11" spans="1:32">
      <c r="H11" s="129" t="s">
        <v>355</v>
      </c>
      <c r="I11" s="129">
        <f>COUNTIF('Июль 25'!$C$2:C1003, H11)</f>
        <v>1</v>
      </c>
      <c r="J11" s="129">
        <f>COUNTIFS('Июль 25'!$C$2:C1003, H11, 'Июль 25'!$D$2:D1003, 'Служебный лист 2'!$C$2)</f>
        <v>0</v>
      </c>
      <c r="K11" s="129">
        <f>COUNTIFS('Июль 25'!$C$2:C1003, H11, 'Июль 25'!$D$2:D1003, 'Служебный лист 2'!$C$3)</f>
        <v>0</v>
      </c>
      <c r="L11" s="129">
        <f>COUNTIFS('Июль 25'!$C$2:C1003, H11, 'Июль 25'!$D$2:D1003, 'Служебный лист 2'!$C$4)</f>
        <v>1</v>
      </c>
    </row>
    <row r="12" spans="1:32">
      <c r="H12" s="129" t="s">
        <v>154</v>
      </c>
      <c r="I12" s="129">
        <f>COUNTIF('Июль 25'!$C$2:C1003, H12)</f>
        <v>1</v>
      </c>
      <c r="J12" s="129">
        <f>COUNTIFS('Июль 25'!$C$2:C1003, H12, 'Июль 25'!$D$2:D1003, 'Служебный лист 2'!$C$2)</f>
        <v>1</v>
      </c>
      <c r="K12" s="129">
        <f>COUNTIFS('Июль 25'!$C$2:C1003, H12, 'Июль 25'!$D$2:D1003, 'Служебный лист 2'!$C$3)</f>
        <v>0</v>
      </c>
      <c r="L12" s="129">
        <f>COUNTIFS('Июль 25'!$C$2:C1003, H12, 'Июль 25'!$D$2:D1003, 'Служебный лист 2'!$C$4)</f>
        <v>0</v>
      </c>
    </row>
    <row r="13" spans="1:32">
      <c r="H13" s="129" t="s">
        <v>1114</v>
      </c>
      <c r="I13" s="129">
        <f>COUNTIF('Июль 25'!$C$2:C1003, H13)</f>
        <v>0</v>
      </c>
      <c r="J13" s="129">
        <f>COUNTIFS('Июль 25'!$C$2:C1003, H13, 'Июль 25'!$D$2:D1003, 'Служебный лист 2'!$C$2)</f>
        <v>0</v>
      </c>
      <c r="K13" s="129">
        <f>COUNTIFS('Июль 25'!$C$2:C1003, H13, 'Июль 25'!$D$2:D1003, 'Служебный лист 2'!$C$3)</f>
        <v>0</v>
      </c>
      <c r="L13" s="129">
        <f>COUNTIFS('Июль 25'!$C$2:C1003, H13, 'Июль 25'!$D$2:D1003, 'Служебный лист 2'!$C$4)</f>
        <v>0</v>
      </c>
    </row>
    <row r="14" spans="1:32">
      <c r="H14" s="129" t="s">
        <v>224</v>
      </c>
      <c r="I14" s="129">
        <f>COUNTIF('Июль 25'!$C$2:C1003, H14)</f>
        <v>0</v>
      </c>
      <c r="J14" s="129">
        <f>COUNTIFS('Июль 25'!$C$2:C1003, H14, 'Июль 25'!$D$2:D1003, 'Служебный лист 2'!$C$2)</f>
        <v>0</v>
      </c>
      <c r="K14" s="129">
        <f>COUNTIFS('Июль 25'!$C$2:C1003, H14, 'Июль 25'!$D$2:D1003, 'Служебный лист 2'!$C$3)</f>
        <v>0</v>
      </c>
      <c r="L14" s="129">
        <f>COUNTIFS('Июль 25'!$C$2:C1003, H14, 'Июль 25'!$D$2:D1003, 'Служебный лист 2'!$C$4)</f>
        <v>0</v>
      </c>
    </row>
    <row r="15" spans="1:32">
      <c r="H15" s="129" t="s">
        <v>1115</v>
      </c>
      <c r="I15" s="129">
        <f>COUNTIF('Июль 25'!$C$2:C1003, H15)</f>
        <v>0</v>
      </c>
      <c r="J15" s="129">
        <f>COUNTIFS('Июль 25'!$C$2:C1003, H15, 'Июль 25'!$D$2:D1003, 'Служебный лист 2'!$C$2)</f>
        <v>0</v>
      </c>
      <c r="K15" s="129">
        <f>COUNTIFS('Июль 25'!$C$2:C1003, H15, 'Июль 25'!$D$2:D1003, 'Служебный лист 2'!$C$3)</f>
        <v>0</v>
      </c>
      <c r="L15" s="129">
        <f>COUNTIFS('Июль 25'!$C$2:C1003, H15, 'Июль 25'!$D$2:D1003, 'Служебный лист 2'!$C$4)</f>
        <v>0</v>
      </c>
    </row>
    <row r="16" spans="1:32">
      <c r="A16" s="129">
        <f>'Служебный лист'!A13:A1003</f>
        <v>0</v>
      </c>
      <c r="H16" s="129" t="s">
        <v>1116</v>
      </c>
      <c r="I16" s="129">
        <f>COUNTIF('Июль 25'!$C$2:C1003, H16)</f>
        <v>0</v>
      </c>
      <c r="J16" s="129">
        <f>COUNTIFS('Июль 25'!$C$2:C1003, H16, 'Июль 25'!$D$2:D1003, 'Служебный лист 2'!$C$2)</f>
        <v>0</v>
      </c>
      <c r="K16" s="129">
        <f>COUNTIFS('Июль 25'!$C$2:C1003, H16, 'Июль 25'!$D$2:D1003, 'Служебный лист 2'!$C$3)</f>
        <v>0</v>
      </c>
      <c r="L16" s="129">
        <f>COUNTIFS('Июль 25'!$C$2:C1003, H16, 'Июль 25'!$D$2:D1003, 'Служебный лист 2'!$C$4)</f>
        <v>0</v>
      </c>
    </row>
    <row r="17" spans="1:12">
      <c r="A17" s="129">
        <f>'Служебный лист'!A14:A1003</f>
        <v>0</v>
      </c>
      <c r="H17" s="129" t="s">
        <v>1117</v>
      </c>
      <c r="I17" s="129">
        <f>COUNTIF('Июль 25'!$C$2:C1003, H17)</f>
        <v>0</v>
      </c>
      <c r="J17" s="129">
        <f>COUNTIFS('Июль 25'!$C$2:C1003, H17, 'Июль 25'!$D$2:D1003, 'Служебный лист 2'!$C$2)</f>
        <v>0</v>
      </c>
      <c r="K17" s="129">
        <f>COUNTIFS('Июль 25'!$C$2:C1003, H17, 'Июль 25'!$D$2:D1003, 'Служебный лист 2'!$C$3)</f>
        <v>0</v>
      </c>
      <c r="L17" s="129">
        <f>COUNTIFS('Июль 25'!$C$2:C1003, H17, 'Июль 25'!$D$2:D1003, 'Служебный лист 2'!$C$4)</f>
        <v>0</v>
      </c>
    </row>
    <row r="18" spans="1:12">
      <c r="C18" s="132" t="s">
        <v>1105</v>
      </c>
      <c r="D18" s="129">
        <f>D10</f>
        <v>42</v>
      </c>
      <c r="H18" s="129" t="s">
        <v>928</v>
      </c>
      <c r="I18" s="129">
        <f>COUNTIF('Июль 25'!$C$2:C1003, H18)</f>
        <v>0</v>
      </c>
      <c r="J18" s="129">
        <f>COUNTIFS('Июль 25'!$C$2:C1003, H18, 'Июль 25'!$D$2:D1003, 'Служебный лист 2'!$C$2)</f>
        <v>0</v>
      </c>
      <c r="K18" s="129">
        <f>COUNTIFS('Июль 25'!$C$2:C1003, H18, 'Июль 25'!$D$2:D1003, 'Служебный лист 2'!$C$3)</f>
        <v>0</v>
      </c>
      <c r="L18" s="129">
        <f>COUNTIFS('Июль 25'!$C$2:C1003, H18, 'Июль 25'!$D$2:D1003, 'Служебный лист 2'!$C$4)</f>
        <v>0</v>
      </c>
    </row>
    <row r="19" spans="1:12">
      <c r="A19" s="129">
        <f>'Служебный лист'!A15:A1003</f>
        <v>0</v>
      </c>
      <c r="C19" s="132" t="s">
        <v>1106</v>
      </c>
      <c r="D19" s="129">
        <f>E10</f>
        <v>1</v>
      </c>
      <c r="H19" s="129" t="s">
        <v>18</v>
      </c>
      <c r="I19" s="129">
        <f>COUNTIF('Июль 25'!$C$2:C1003, H19)</f>
        <v>17</v>
      </c>
      <c r="J19" s="129">
        <f>COUNTIFS('Июль 25'!$C$2:C1003, H19, 'Июль 25'!$D$2:D1003, 'Служебный лист 2'!$C$2)</f>
        <v>17</v>
      </c>
      <c r="K19" s="129">
        <f>COUNTIFS('Июль 25'!$C$2:C1003, H19, 'Июль 25'!$D$2:D1003, 'Служебный лист 2'!$C$3)</f>
        <v>0</v>
      </c>
      <c r="L19" s="129">
        <f>COUNTIFS('Июль 25'!$C$2:C1003, H19, 'Июль 25'!$D$2:D1003, 'Служебный лист 2'!$C$4)</f>
        <v>0</v>
      </c>
    </row>
    <row r="20" spans="1:12">
      <c r="C20" s="132" t="s">
        <v>1107</v>
      </c>
      <c r="D20" s="129">
        <f>F10</f>
        <v>3</v>
      </c>
      <c r="H20" s="129" t="s">
        <v>54</v>
      </c>
      <c r="I20" s="129">
        <f>COUNTIF('Июль 25'!$C$2:C1003, H20)</f>
        <v>0</v>
      </c>
      <c r="J20" s="129">
        <f>COUNTIFS('Июль 25'!$C$2:C1003, H20, 'Июль 25'!$D$2:D1003, 'Служебный лист 2'!$C$2)</f>
        <v>0</v>
      </c>
      <c r="K20" s="129">
        <f>COUNTIFS('Июль 25'!$C$2:C1003, H20, 'Июль 25'!$D$2:D1003, 'Служебный лист 2'!$C$3)</f>
        <v>0</v>
      </c>
      <c r="L20" s="129">
        <f>COUNTIFS('Июль 25'!$C$2:C1003, H20, 'Июль 25'!$D$2:D1003, 'Служебный лист 2'!$C$4)</f>
        <v>0</v>
      </c>
    </row>
    <row r="21" spans="1:12">
      <c r="C21" s="132"/>
      <c r="H21" s="8" t="s">
        <v>308</v>
      </c>
      <c r="I21" s="129">
        <f>COUNTIF('Июль 25'!$C$2:C1003, H21)</f>
        <v>0</v>
      </c>
      <c r="J21" s="129">
        <f>COUNTIFS('Июль 25'!$C$2:C1003, H21, 'Июль 25'!$D$2:D1003, 'Служебный лист 2'!$C$2)</f>
        <v>0</v>
      </c>
      <c r="K21" s="129">
        <f>COUNTIFS('Июль 25'!$C$2:C1003, H21, 'Июль 25'!$D$2:D1003, 'Служебный лист 2'!$C$3)</f>
        <v>0</v>
      </c>
      <c r="L21" s="129">
        <f>COUNTIFS('Июль 25'!$C$2:C1003, H21, 'Июль 25'!$D$2:D1003, 'Служебный лист 2'!$C$4)</f>
        <v>0</v>
      </c>
    </row>
    <row r="22" spans="1:12">
      <c r="C22" s="132"/>
      <c r="H22" s="8" t="s">
        <v>68</v>
      </c>
      <c r="I22" s="129">
        <f>COUNTIF('Июль 25'!$C$2:C1003, H22)</f>
        <v>2</v>
      </c>
      <c r="J22" s="129">
        <f>COUNTIFS('Июль 25'!$C$2:C1003, H22, 'Июль 25'!$D$2:D1003, 'Служебный лист 2'!$C$2)</f>
        <v>2</v>
      </c>
      <c r="K22" s="129">
        <f>COUNTIFS('Июль 25'!$C$2:C1003, H22, 'Июль 25'!$D$2:D1003, 'Служебный лист 2'!$C$3)</f>
        <v>0</v>
      </c>
      <c r="L22" s="129">
        <f>COUNTIFS('Июль 25'!$C$2:C1003, H22, 'Июль 25'!$D$2:D1003, 'Служебный лист 2'!$C$4)</f>
        <v>0</v>
      </c>
    </row>
    <row r="23" spans="1:12">
      <c r="C23" s="132"/>
      <c r="H23" s="131" t="s">
        <v>1113</v>
      </c>
      <c r="I23" s="129">
        <f t="shared" ref="I23:K23" si="2">SUM(I3:I22)</f>
        <v>45</v>
      </c>
      <c r="J23" s="129">
        <f t="shared" si="2"/>
        <v>41</v>
      </c>
      <c r="K23" s="129">
        <f t="shared" si="2"/>
        <v>1</v>
      </c>
      <c r="L23" s="129">
        <f>SUM(L2:L22)</f>
        <v>3</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78</v>
      </c>
    </row>
    <row r="48" spans="1:32">
      <c r="A48" s="129" t="s">
        <v>522</v>
      </c>
      <c r="E48" s="135"/>
      <c r="I48" s="135"/>
      <c r="L48" s="135"/>
      <c r="M48" s="135"/>
      <c r="O48" s="135"/>
      <c r="U48" s="135"/>
      <c r="V48" s="135"/>
    </row>
    <row r="49" spans="1:21">
      <c r="A49" s="129" t="s">
        <v>640</v>
      </c>
    </row>
    <row r="50" spans="1:21">
      <c r="A50" s="129" t="s">
        <v>1119</v>
      </c>
      <c r="S50" s="136"/>
      <c r="T50" s="136"/>
      <c r="U50" s="136"/>
    </row>
    <row r="51" spans="1:21">
      <c r="A51" s="129" t="s">
        <v>632</v>
      </c>
    </row>
    <row r="52" spans="1:21">
      <c r="A52" s="129" t="s">
        <v>783</v>
      </c>
    </row>
    <row r="53" spans="1:21">
      <c r="A53" s="129" t="s">
        <v>51</v>
      </c>
    </row>
  </sheetData>
  <mergeCells count="3">
    <mergeCell ref="A1:F1"/>
    <mergeCell ref="H1:L1"/>
    <mergeCell ref="A44:B44"/>
  </mergeCells>
  <conditionalFormatting sqref="L3:L24">
    <cfRule type="cellIs" dxfId="31" priority="1" operator="greaterThanOrEqual">
      <formula>1</formula>
    </cfRule>
  </conditionalFormatting>
  <conditionalFormatting sqref="F3:F15">
    <cfRule type="cellIs" dxfId="30" priority="2" operator="greaterThanOrEqual">
      <formula>1</formula>
    </cfRule>
  </conditionalFormatting>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F51"/>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COUNTIF('Июнь 25'!$B$2:B1003, A3)</f>
        <v>183</v>
      </c>
      <c r="C3" s="129">
        <f>SUM(B47:AE47)</f>
        <v>0</v>
      </c>
      <c r="D3" s="129">
        <f>COUNTIFS('Июнь 25'!$B$2:B1003, A3, 'Июнь 25'!$D$2:D1003, 'Служебный лист 2'!$C$2)</f>
        <v>29</v>
      </c>
      <c r="E3" s="129">
        <f>COUNTIFS('Июнь 25'!$B$2:B1003, A3, 'Июнь 25'!$D$2:D1003, 'Служебный лист 2'!$C$3)</f>
        <v>0</v>
      </c>
      <c r="F3" s="129">
        <f>COUNTIFS('Июнь 25'!$B$2:B1003, A3, 'Июнь 25'!$D$2:D1003, 'Служебный лист 2'!$C$4)</f>
        <v>0</v>
      </c>
      <c r="H3" s="129" t="s">
        <v>75</v>
      </c>
      <c r="I3" s="129">
        <f>COUNTIF('Июнь 25'!$C$2:C1003, H3)</f>
        <v>0</v>
      </c>
      <c r="J3" s="129">
        <f>COUNTIFS('Июнь 25'!$C$2:C1003, H3, 'Июнь 25'!$D$2:D1003, 'Служебный лист 2'!$C$2)</f>
        <v>0</v>
      </c>
      <c r="K3" s="129">
        <f>COUNTIFS('Июнь 25'!$C$2:C1003, H3, 'Июнь 25'!$D$2:D1003, 'Служебный лист 2'!$C$3)</f>
        <v>0</v>
      </c>
      <c r="L3" s="129">
        <f>COUNTIFS('Июнь 25'!$C$2:C1003, H3, 'Июнь 25'!$D$2:D1003, 'Служебный лист 2'!$C$4)</f>
        <v>0</v>
      </c>
    </row>
    <row r="4" spans="1:32">
      <c r="A4" s="129" t="s">
        <v>522</v>
      </c>
      <c r="B4" s="184">
        <f>COUNTIF('Июнь 25'!$B$2:B1003, A4)</f>
        <v>36</v>
      </c>
      <c r="C4" s="129">
        <f t="shared" ref="C4:C8" si="0">SUM(B49:AE49)</f>
        <v>0</v>
      </c>
      <c r="D4" s="129">
        <f>COUNTIFS('Июнь 25'!$B$2:B1003, A4, 'Июнь 25'!$D$2:D1003, 'Служебный лист 2'!$C$2)</f>
        <v>1</v>
      </c>
      <c r="E4" s="129">
        <f>COUNTIFS('Июнь 25'!$B$2:B1003, A4, 'Июнь 25'!$D$2:D1003, 'Служебный лист 2'!$C$3)</f>
        <v>1</v>
      </c>
      <c r="F4" s="129">
        <f>COUNTIFS('Июнь 25'!$B$2:B1003, A4, 'Июнь 25'!$D$2:D1003, 'Служебный лист 2'!$C$4)</f>
        <v>2</v>
      </c>
      <c r="H4" s="129" t="s">
        <v>44</v>
      </c>
      <c r="I4" s="129">
        <f>COUNTIF('Июнь 25'!$C$2:C1003, H4)</f>
        <v>0</v>
      </c>
      <c r="J4" s="129">
        <f>COUNTIFS('Июнь 25'!$C$2:C1003, H4, 'Июнь 25'!$D$2:D1003, 'Служебный лист 2'!$C$2)</f>
        <v>0</v>
      </c>
      <c r="K4" s="129">
        <f>COUNTIFS('Июнь 25'!$C$2:C1003, H4, 'Июнь 25'!$D$2:D1003, 'Служебный лист 2'!$C$3)</f>
        <v>0</v>
      </c>
      <c r="L4" s="129">
        <f>COUNTIFS('Июнь 25'!$C$2:C1003, H4, 'Июнь 25'!$D$2:D1003, 'Служебный лист 2'!$C$4)</f>
        <v>0</v>
      </c>
    </row>
    <row r="5" spans="1:32">
      <c r="A5" s="129" t="s">
        <v>640</v>
      </c>
      <c r="B5" s="184">
        <f>COUNTIF('Июнь 25'!$B$2:B1003, A5)</f>
        <v>112</v>
      </c>
      <c r="C5" s="129">
        <f t="shared" si="0"/>
        <v>0</v>
      </c>
      <c r="D5" s="129">
        <f>COUNTIFS('Июнь 25'!$B$2:B1003, A5, 'Июнь 25'!$D$2:D1003, 'Служебный лист 2'!$C$2)</f>
        <v>14</v>
      </c>
      <c r="E5" s="129">
        <f>COUNTIFS('Июнь 25'!$B$2:B1003, A5, 'Июнь 25'!$D$2:D1003, 'Служебный лист 2'!$C$3)</f>
        <v>5</v>
      </c>
      <c r="F5" s="129">
        <f>COUNTIFS('Июнь 25'!$B$2:B1003, A5, 'Июнь 25'!$D$2:D1003, 'Служебный лист 2'!$C$4)</f>
        <v>0</v>
      </c>
      <c r="H5" s="129" t="s">
        <v>541</v>
      </c>
      <c r="I5" s="129">
        <f>COUNTIF('Июнь 25'!$C$2:C1003, H5)</f>
        <v>3</v>
      </c>
      <c r="J5" s="129">
        <f>COUNTIFS('Июнь 25'!$C$2:C1003, H5, 'Июнь 25'!$D$2:D1003, 'Служебный лист 2'!$C$2)</f>
        <v>3</v>
      </c>
      <c r="K5" s="129">
        <f>COUNTIFS('Июнь 25'!$C$2:C1003, H5, 'Июнь 25'!$D$2:D1003, 'Служебный лист 2'!$C$3)</f>
        <v>0</v>
      </c>
      <c r="L5" s="129">
        <f>COUNTIFS('Июнь 25'!$C$2:C1003, H5, 'Июнь 25'!$D$2:D1003, 'Служебный лист 2'!$C$4)</f>
        <v>0</v>
      </c>
    </row>
    <row r="6" spans="1:32">
      <c r="A6" s="129" t="s">
        <v>1119</v>
      </c>
      <c r="B6" s="41">
        <f>COUNTIF('Июнь 25'!$B$2:B1003, A6)</f>
        <v>0</v>
      </c>
      <c r="C6" s="129">
        <f t="shared" si="0"/>
        <v>0</v>
      </c>
      <c r="D6" s="129">
        <f>COUNTIFS('Июнь 25'!$B$2:B1003, A6, 'Июнь 25'!$D$2:D1003, 'Служебный лист 2'!$C$2)</f>
        <v>0</v>
      </c>
      <c r="E6" s="129">
        <f>COUNTIFS('Июнь 25'!$B$2:B1003, A6, 'Июнь 25'!$D$2:D1003, 'Служебный лист 2'!$C$3)</f>
        <v>0</v>
      </c>
      <c r="F6" s="129">
        <f>COUNTIFS('Июнь 25'!$B$2:B1003, A6, 'Июнь 25'!$D$2:D1003, 'Служебный лист 2'!$C$4)</f>
        <v>0</v>
      </c>
      <c r="H6" s="129" t="s">
        <v>102</v>
      </c>
      <c r="I6" s="129">
        <f>COUNTIF('Июнь 25'!$C$2:C1003, H6)</f>
        <v>7</v>
      </c>
      <c r="J6" s="129">
        <f>COUNTIFS('Июнь 25'!$C$2:C1003, H6, 'Июнь 25'!$D$2:D1003, 'Служебный лист 2'!$C$2)</f>
        <v>6</v>
      </c>
      <c r="K6" s="129">
        <f>COUNTIFS('Июнь 25'!$C$2:C1003, H6, 'Июнь 25'!$D$2:D1003, 'Служебный лист 2'!$C$3)</f>
        <v>1</v>
      </c>
      <c r="L6" s="129">
        <f>COUNTIFS('Июнь 25'!$C$2:C1003, H6, 'Июнь 25'!$D$2:D1003, 'Служебный лист 2'!$C$4)</f>
        <v>0</v>
      </c>
    </row>
    <row r="7" spans="1:32">
      <c r="A7" s="129" t="s">
        <v>632</v>
      </c>
      <c r="B7" s="184">
        <f>COUNTIF('Июнь 25'!$B$2:B1003, A7)</f>
        <v>14</v>
      </c>
      <c r="C7" s="129">
        <f t="shared" si="0"/>
        <v>0</v>
      </c>
      <c r="D7" s="129">
        <f>COUNTIFS('Июнь 25'!$B$2:B1003, A7, 'Июнь 25'!$D$2:D1003, 'Служебный лист 2'!$C$2)</f>
        <v>0</v>
      </c>
      <c r="E7" s="129">
        <f>COUNTIFS('Июнь 25'!$B$2:B1003, A7, 'Июнь 25'!$D$2:D1003, 'Служебный лист 2'!$C$3)</f>
        <v>0</v>
      </c>
      <c r="F7" s="129">
        <f>COUNTIFS('Июнь 25'!$B$2:B1003, A7, 'Июнь 25'!$D$2:D1003, 'Служебный лист 2'!$C$4)</f>
        <v>0</v>
      </c>
      <c r="H7" s="129" t="s">
        <v>638</v>
      </c>
      <c r="I7" s="129">
        <f>COUNTIF('Июнь 25'!$C$2:C1003, H7)</f>
        <v>2</v>
      </c>
      <c r="J7" s="129">
        <f>COUNTIFS('Июнь 25'!$C$2:C1003, H7, 'Июнь 25'!$D$2:D1003, 'Служебный лист 2'!$C$2)</f>
        <v>0</v>
      </c>
      <c r="K7" s="129">
        <f>COUNTIFS('Июнь 25'!$C$2:C1003, H7, 'Июнь 25'!$D$2:D1003, 'Служебный лист 2'!$C$3)</f>
        <v>2</v>
      </c>
      <c r="L7" s="129">
        <f>COUNTIFS('Июнь 25'!$C$2:C1003, H7, 'Июнь 25'!$D$2:D1003, 'Служебный лист 2'!$C$4)</f>
        <v>0</v>
      </c>
    </row>
    <row r="8" spans="1:32">
      <c r="A8" s="129" t="s">
        <v>783</v>
      </c>
      <c r="B8" s="184">
        <f>COUNTIF('Июнь 25'!$B$2:B1003, A8)</f>
        <v>75</v>
      </c>
      <c r="C8" s="129">
        <f t="shared" si="0"/>
        <v>0</v>
      </c>
      <c r="D8" s="129">
        <f>COUNTIFS('Июнь 25'!$B$2:B1003, A8, 'Июнь 25'!$D$2:D1003, 'Служебный лист 2'!$C$2)</f>
        <v>5</v>
      </c>
      <c r="E8" s="129">
        <f>COUNTIFS('Июнь 25'!$B$2:B1003, A8, 'Июнь 25'!$D$2:D1003, 'Служебный лист 2'!$C$3)</f>
        <v>0</v>
      </c>
      <c r="F8" s="129">
        <f>COUNTIFS('Июнь 25'!$B$2:B1003, A8, 'Июнь 25'!$D$2:D1003, 'Служебный лист 2'!$C$4)</f>
        <v>0</v>
      </c>
      <c r="H8" s="129" t="s">
        <v>1112</v>
      </c>
      <c r="I8" s="129">
        <f>COUNTIF('Июнь 25'!$C$2:C1003, H8)</f>
        <v>0</v>
      </c>
      <c r="J8" s="129">
        <f>COUNTIFS('Июнь 25'!$C$2:C1003, H8, 'Июнь 25'!$D$2:D1003, 'Служебный лист 2'!$C$2)</f>
        <v>0</v>
      </c>
      <c r="K8" s="129">
        <f>COUNTIFS('Июнь 25'!$C$2:C1003, H8, 'Июнь 25'!$D$2:D1003, 'Служебный лист 2'!$C$3)</f>
        <v>0</v>
      </c>
      <c r="L8" s="129">
        <f>COUNTIFS('Июнь 25'!$C$2:C1003, H8, 'Июнь 25'!$D$2:D1003, 'Служебный лист 2'!$C$4)</f>
        <v>0</v>
      </c>
    </row>
    <row r="9" spans="1:32">
      <c r="A9" s="131" t="s">
        <v>1113</v>
      </c>
      <c r="B9" s="1">
        <f>SUM(B3:B8)</f>
        <v>420</v>
      </c>
      <c r="C9" s="1">
        <f>SUM(C3:C7)</f>
        <v>0</v>
      </c>
      <c r="D9" s="1">
        <f t="shared" ref="D9:F9" si="1">SUM(D3:D8)</f>
        <v>49</v>
      </c>
      <c r="E9" s="1">
        <f t="shared" si="1"/>
        <v>6</v>
      </c>
      <c r="F9" s="1">
        <f t="shared" si="1"/>
        <v>2</v>
      </c>
      <c r="H9" s="129" t="s">
        <v>399</v>
      </c>
      <c r="I9" s="129">
        <f>COUNTIF('Июнь 25'!$C$2:C1003, H9)</f>
        <v>0</v>
      </c>
      <c r="J9" s="129">
        <f>COUNTIFS('Июнь 25'!$C$2:C1003, H9, 'Июнь 25'!$D$2:D1003, 'Служебный лист 2'!$C$2)</f>
        <v>0</v>
      </c>
      <c r="K9" s="129">
        <f>COUNTIFS('Июнь 25'!$C$2:C1003, H9, 'Июнь 25'!$D$2:D1003, 'Служебный лист 2'!$C$3)</f>
        <v>0</v>
      </c>
      <c r="L9" s="129">
        <f>COUNTIFS('Июнь 25'!$C$2:C1003, H9, 'Июнь 25'!$D$2:D1003, 'Служебный лист 2'!$C$4)</f>
        <v>0</v>
      </c>
    </row>
    <row r="10" spans="1:32">
      <c r="H10" s="129" t="s">
        <v>41</v>
      </c>
      <c r="I10" s="129">
        <f>COUNTIF('Июнь 25'!$C$2:C1003, H10)</f>
        <v>6</v>
      </c>
      <c r="J10" s="129">
        <f>COUNTIFS('Июнь 25'!$C$2:C1003, H10, 'Июнь 25'!$D$2:D1003, 'Служебный лист 2'!$C$2)</f>
        <v>4</v>
      </c>
      <c r="K10" s="129">
        <f>COUNTIFS('Июнь 25'!$C$2:C1003, H10, 'Июнь 25'!$D$2:D1003, 'Служебный лист 2'!$C$3)</f>
        <v>2</v>
      </c>
      <c r="L10" s="129">
        <f>COUNTIFS('Июнь 25'!$C$2:C1003, H10, 'Июнь 25'!$D$2:D1003, 'Служебный лист 2'!$C$4)</f>
        <v>0</v>
      </c>
    </row>
    <row r="11" spans="1:32">
      <c r="H11" s="129" t="s">
        <v>355</v>
      </c>
      <c r="I11" s="129">
        <f>COUNTIF('Июнь 25'!$C$2:C1003, H11)</f>
        <v>0</v>
      </c>
      <c r="J11" s="129">
        <f>COUNTIFS('Июнь 25'!$C$2:C1003, H11, 'Июнь 25'!$D$2:D1003, 'Служебный лист 2'!$C$2)</f>
        <v>0</v>
      </c>
      <c r="K11" s="129">
        <f>COUNTIFS('Июнь 25'!$C$2:C1003, H11, 'Июнь 25'!$D$2:D1003, 'Служебный лист 2'!$C$3)</f>
        <v>0</v>
      </c>
      <c r="L11" s="129">
        <f>COUNTIFS('Июнь 25'!$C$2:C1003, H11, 'Июнь 25'!$D$2:D1003, 'Служебный лист 2'!$C$4)</f>
        <v>0</v>
      </c>
    </row>
    <row r="12" spans="1:32">
      <c r="H12" s="129" t="s">
        <v>154</v>
      </c>
      <c r="I12" s="129">
        <f>COUNTIF('Июнь 25'!$C$2:C1003, H12)</f>
        <v>0</v>
      </c>
      <c r="J12" s="129">
        <f>COUNTIFS('Июнь 25'!$C$2:C1003, H12, 'Июнь 25'!$D$2:D1003, 'Служебный лист 2'!$C$2)</f>
        <v>0</v>
      </c>
      <c r="K12" s="129">
        <f>COUNTIFS('Июнь 25'!$C$2:C1003, H12, 'Июнь 25'!$D$2:D1003, 'Служебный лист 2'!$C$3)</f>
        <v>0</v>
      </c>
      <c r="L12" s="129">
        <f>COUNTIFS('Июнь 25'!$C$2:C1003, H12, 'Июнь 25'!$D$2:D1003, 'Служебный лист 2'!$C$4)</f>
        <v>0</v>
      </c>
    </row>
    <row r="13" spans="1:32">
      <c r="H13" s="129" t="s">
        <v>1114</v>
      </c>
      <c r="I13" s="129">
        <f>COUNTIF('Июнь 25'!$C$2:C1003, H13)</f>
        <v>0</v>
      </c>
      <c r="J13" s="129">
        <f>COUNTIFS('Июнь 25'!$C$2:C1003, H13, 'Июнь 25'!$D$2:D1003, 'Служебный лист 2'!$C$2)</f>
        <v>0</v>
      </c>
      <c r="K13" s="129">
        <f>COUNTIFS('Июнь 25'!$C$2:C1003, H13, 'Июнь 25'!$D$2:D1003, 'Служебный лист 2'!$C$3)</f>
        <v>0</v>
      </c>
      <c r="L13" s="129">
        <f>COUNTIFS('Июнь 25'!$C$2:C1003, H13, 'Июнь 25'!$D$2:D1003, 'Служебный лист 2'!$C$4)</f>
        <v>0</v>
      </c>
    </row>
    <row r="14" spans="1:32">
      <c r="H14" s="129" t="s">
        <v>224</v>
      </c>
      <c r="I14" s="129">
        <f>COUNTIF('Июнь 25'!$C$2:C1003, H14)</f>
        <v>1</v>
      </c>
      <c r="J14" s="129">
        <f>COUNTIFS('Июнь 25'!$C$2:C1003, H14, 'Июнь 25'!$D$2:D1003, 'Служебный лист 2'!$C$2)</f>
        <v>1</v>
      </c>
      <c r="K14" s="129">
        <f>COUNTIFS('Июнь 25'!$C$2:C1003, H14, 'Июнь 25'!$D$2:D1003, 'Служебный лист 2'!$C$3)</f>
        <v>0</v>
      </c>
      <c r="L14" s="129">
        <f>COUNTIFS('Июнь 25'!$C$2:C1003, H14, 'Июнь 25'!$D$2:D1003, 'Служебный лист 2'!$C$4)</f>
        <v>0</v>
      </c>
    </row>
    <row r="15" spans="1:32">
      <c r="H15" s="129" t="s">
        <v>1115</v>
      </c>
      <c r="I15" s="129">
        <f>COUNTIF('Июнь 25'!$C$2:C1003, H15)</f>
        <v>0</v>
      </c>
      <c r="J15" s="129">
        <f>COUNTIFS('Июнь 25'!$C$2:C1003, H15, 'Июнь 25'!$D$2:D1003, 'Служебный лист 2'!$C$2)</f>
        <v>0</v>
      </c>
      <c r="K15" s="129">
        <f>COUNTIFS('Июнь 25'!$C$2:C1003, H15, 'Июнь 25'!$D$2:D1003, 'Служебный лист 2'!$C$3)</f>
        <v>0</v>
      </c>
      <c r="L15" s="129">
        <f>COUNTIFS('Июнь 25'!$C$2:C1003, H15, 'Июнь 25'!$D$2:D1003, 'Служебный лист 2'!$C$4)</f>
        <v>0</v>
      </c>
    </row>
    <row r="16" spans="1:32">
      <c r="A16" s="129">
        <f>'Служебный лист'!A13:A1003</f>
        <v>0</v>
      </c>
      <c r="H16" s="129" t="s">
        <v>1116</v>
      </c>
      <c r="I16" s="129">
        <f>COUNTIF('Июнь 25'!$C$2:C1003, H16)</f>
        <v>0</v>
      </c>
      <c r="J16" s="129">
        <f>COUNTIFS('Июнь 25'!$C$2:C1003, H16, 'Июнь 25'!$D$2:D1003, 'Служебный лист 2'!$C$2)</f>
        <v>0</v>
      </c>
      <c r="K16" s="129">
        <f>COUNTIFS('Июнь 25'!$C$2:C1003, H16, 'Июнь 25'!$D$2:D1003, 'Служебный лист 2'!$C$3)</f>
        <v>0</v>
      </c>
      <c r="L16" s="129">
        <f>COUNTIFS('Июнь 25'!$C$2:C1003, H16, 'Июнь 25'!$D$2:D1003, 'Служебный лист 2'!$C$4)</f>
        <v>0</v>
      </c>
    </row>
    <row r="17" spans="1:12">
      <c r="A17" s="129">
        <f>'Служебный лист'!A14:A1003</f>
        <v>0</v>
      </c>
      <c r="H17" s="129" t="s">
        <v>1117</v>
      </c>
      <c r="I17" s="129">
        <f>COUNTIF('Июнь 25'!$C$2:C1003, H17)</f>
        <v>0</v>
      </c>
      <c r="J17" s="129">
        <f>COUNTIFS('Июнь 25'!$C$2:C1003, H17, 'Июнь 25'!$D$2:D1003, 'Служебный лист 2'!$C$2)</f>
        <v>0</v>
      </c>
      <c r="K17" s="129">
        <f>COUNTIFS('Июнь 25'!$C$2:C1003, H17, 'Июнь 25'!$D$2:D1003, 'Служебный лист 2'!$C$3)</f>
        <v>0</v>
      </c>
      <c r="L17" s="129">
        <f>COUNTIFS('Июнь 25'!$C$2:C1003, H17, 'Июнь 25'!$D$2:D1003, 'Служебный лист 2'!$C$4)</f>
        <v>0</v>
      </c>
    </row>
    <row r="18" spans="1:12">
      <c r="C18" s="132" t="s">
        <v>1105</v>
      </c>
      <c r="D18" s="129">
        <f>D9</f>
        <v>49</v>
      </c>
      <c r="H18" s="129" t="s">
        <v>928</v>
      </c>
      <c r="I18" s="129">
        <f>COUNTIF('Июнь 25'!$C$2:C1003, H18)</f>
        <v>2</v>
      </c>
      <c r="J18" s="129">
        <f>COUNTIFS('Июнь 25'!$C$2:C1003, H18, 'Июнь 25'!$D$2:D1003, 'Служебный лист 2'!$C$2)</f>
        <v>2</v>
      </c>
      <c r="K18" s="129">
        <f>COUNTIFS('Июнь 25'!$C$2:C1003, H18, 'Июнь 25'!$D$2:D1003, 'Служебный лист 2'!$C$3)</f>
        <v>0</v>
      </c>
      <c r="L18" s="129">
        <f>COUNTIFS('Июнь 25'!$C$2:C1003, H18, 'Июнь 25'!$D$2:D1003, 'Служебный лист 2'!$C$4)</f>
        <v>0</v>
      </c>
    </row>
    <row r="19" spans="1:12">
      <c r="A19" s="129">
        <f>'Служебный лист'!A15:A1003</f>
        <v>0</v>
      </c>
      <c r="C19" s="132" t="s">
        <v>1106</v>
      </c>
      <c r="D19" s="129">
        <f>E9</f>
        <v>6</v>
      </c>
      <c r="H19" s="129" t="s">
        <v>18</v>
      </c>
      <c r="I19" s="129">
        <f>COUNTIF('Июнь 25'!$C$2:C1003, H19)</f>
        <v>33</v>
      </c>
      <c r="J19" s="129">
        <f>COUNTIFS('Июнь 25'!$C$2:C1003, H19, 'Июнь 25'!$D$2:D1003, 'Служебный лист 2'!$C$2)</f>
        <v>30</v>
      </c>
      <c r="K19" s="129">
        <f>COUNTIFS('Июнь 25'!$C$2:C1003, H19, 'Июнь 25'!$D$2:D1003, 'Служебный лист 2'!$C$3)</f>
        <v>1</v>
      </c>
      <c r="L19" s="129">
        <f>COUNTIFS('Июнь 25'!$C$2:C1003, H19, 'Июнь 25'!$D$2:D1003, 'Служебный лист 2'!$C$4)</f>
        <v>2</v>
      </c>
    </row>
    <row r="20" spans="1:12">
      <c r="C20" s="132" t="s">
        <v>1107</v>
      </c>
      <c r="D20" s="129">
        <f>F9</f>
        <v>2</v>
      </c>
      <c r="H20" s="129" t="s">
        <v>54</v>
      </c>
      <c r="I20" s="129">
        <f>COUNTIF('Июнь 25'!$C$2:C1003, H20)</f>
        <v>3</v>
      </c>
      <c r="J20" s="129">
        <f>COUNTIFS('Июнь 25'!$C$2:C1003, H20, 'Июнь 25'!$D$2:D1003, 'Служебный лист 2'!$C$2)</f>
        <v>3</v>
      </c>
      <c r="K20" s="129">
        <f>COUNTIFS('Июнь 25'!$C$2:C1003, H20, 'Июнь 25'!$D$2:D1003, 'Служебный лист 2'!$C$3)</f>
        <v>0</v>
      </c>
      <c r="L20" s="129">
        <f>COUNTIFS('Июнь 25'!$C$2:C1003, H20, 'Июнь 25'!$D$2:D1003, 'Служебный лист 2'!$C$4)</f>
        <v>0</v>
      </c>
    </row>
    <row r="21" spans="1:12">
      <c r="C21" s="132"/>
      <c r="H21" s="8" t="s">
        <v>308</v>
      </c>
      <c r="I21" s="129">
        <f>COUNTIF('Июнь 25'!$C$2:C1003, H21)</f>
        <v>0</v>
      </c>
      <c r="J21" s="129">
        <f>COUNTIFS('Июнь 25'!$C$2:C1003, H21, 'Июнь 25'!$D$2:D1003, 'Служебный лист 2'!$C$2)</f>
        <v>0</v>
      </c>
      <c r="K21" s="129">
        <f>COUNTIFS('Июнь 25'!$C$2:C1003, H21, 'Июнь 25'!$D$2:D1003, 'Служебный лист 2'!$C$3)</f>
        <v>0</v>
      </c>
      <c r="L21" s="129">
        <f>COUNTIFS('Июнь 25'!$C$2:C1003, H21, 'Июнь 25'!$D$2:D1003, 'Служебный лист 2'!$C$4)</f>
        <v>0</v>
      </c>
    </row>
    <row r="22" spans="1:12">
      <c r="C22" s="132"/>
      <c r="H22" s="8" t="s">
        <v>68</v>
      </c>
      <c r="I22" s="129">
        <f>COUNTIF('Июнь 25'!$C$2:C1003, H22)</f>
        <v>0</v>
      </c>
      <c r="J22" s="129">
        <f>COUNTIFS('Июнь 25'!$C$2:C1003, H22, 'Июнь 25'!$D$2:D1003, 'Служебный лист 2'!$C$2)</f>
        <v>0</v>
      </c>
      <c r="K22" s="129">
        <f>COUNTIFS('Июнь 25'!$C$2:C1003, H22, 'Июнь 25'!$D$2:D1003, 'Служебный лист 2'!$C$3)</f>
        <v>0</v>
      </c>
      <c r="L22" s="129">
        <f>COUNTIFS('Июнь 25'!$C$2:C1003, H22, 'Июнь 25'!$D$2:D1003, 'Служебный лист 2'!$C$4)</f>
        <v>0</v>
      </c>
    </row>
    <row r="23" spans="1:12">
      <c r="C23" s="132"/>
      <c r="H23" s="131" t="s">
        <v>1113</v>
      </c>
      <c r="I23" s="129">
        <f t="shared" ref="I23:K23" si="2">SUM(I3:I22)</f>
        <v>57</v>
      </c>
      <c r="J23" s="129">
        <f t="shared" si="2"/>
        <v>49</v>
      </c>
      <c r="K23" s="129">
        <f t="shared" si="2"/>
        <v>6</v>
      </c>
      <c r="L23" s="129">
        <f>SUM(L2:L22)</f>
        <v>2</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2020</v>
      </c>
    </row>
    <row r="48" spans="1:32">
      <c r="A48" s="129" t="s">
        <v>2021</v>
      </c>
      <c r="E48" s="135"/>
      <c r="I48" s="135"/>
      <c r="L48" s="135"/>
      <c r="M48" s="135"/>
      <c r="O48" s="135"/>
      <c r="U48" s="135"/>
      <c r="V48" s="135"/>
    </row>
    <row r="49" spans="1:21">
      <c r="A49" s="129" t="s">
        <v>1271</v>
      </c>
    </row>
    <row r="50" spans="1:21">
      <c r="A50" s="129" t="s">
        <v>2022</v>
      </c>
      <c r="S50" s="136"/>
      <c r="T50" s="136"/>
      <c r="U50" s="136"/>
    </row>
    <row r="51" spans="1:21">
      <c r="A51" s="129" t="s">
        <v>1774</v>
      </c>
    </row>
  </sheetData>
  <mergeCells count="3">
    <mergeCell ref="A1:F1"/>
    <mergeCell ref="H1:L1"/>
    <mergeCell ref="A44:B44"/>
  </mergeCells>
  <conditionalFormatting sqref="L3:L24">
    <cfRule type="cellIs" dxfId="29" priority="1" operator="greaterThanOrEqual">
      <formula>1</formula>
    </cfRule>
  </conditionalFormatting>
  <conditionalFormatting sqref="F3:F15">
    <cfRule type="cellIs" dxfId="28" priority="2" operator="greaterThanOrEqual">
      <formula>1</formula>
    </cfRule>
  </conditionalFormatting>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AF51"/>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COUNTIF('Май 25'!$B$2:B1003, A3)</f>
        <v>201</v>
      </c>
      <c r="C3" s="129">
        <f>SUM(B47:AE47)</f>
        <v>0</v>
      </c>
      <c r="D3" s="129">
        <f>COUNTIFS('Май 25'!$B$2:B1003, A3, 'Май 25'!$D$2:D1003, 'Служебный лист 2'!$C$2)</f>
        <v>1</v>
      </c>
      <c r="E3" s="129">
        <f>COUNTIFS('Май 25'!$B$2:B1003, A3, 'Май 25'!$D$2:D1003, 'Служебный лист 2'!$C$3)</f>
        <v>0</v>
      </c>
      <c r="F3" s="129">
        <f>COUNTIFS('Май 25'!$B$2:B1003, A3, 'Май 25'!$D$2:D1003, 'Служебный лист 2'!$C$4)</f>
        <v>0</v>
      </c>
      <c r="H3" s="129" t="s">
        <v>75</v>
      </c>
      <c r="I3" s="129">
        <f>COUNTIF('Май 25'!$C$2:C1003, H3)</f>
        <v>0</v>
      </c>
      <c r="J3" s="129">
        <f>COUNTIFS('Май 25'!$C$2:C1003, H3, 'Май 25'!$D$2:D1003, 'Служебный лист 2'!$C$2)</f>
        <v>0</v>
      </c>
      <c r="K3" s="129">
        <f>COUNTIFS('Май 25'!$C$2:C1003, H3, 'Май 25'!$D$2:D1003, 'Служебный лист 2'!$C$3)</f>
        <v>0</v>
      </c>
      <c r="L3" s="129">
        <f>COUNTIFS('Май 25'!$C$2:C1003, H3, 'Май 25'!$D$2:D1003, 'Служебный лист 2'!$C$4)</f>
        <v>0</v>
      </c>
    </row>
    <row r="4" spans="1:32">
      <c r="A4" s="129" t="s">
        <v>522</v>
      </c>
      <c r="B4" s="184">
        <f>COUNTIF('Май 25'!$B$2:B1003, A4)</f>
        <v>66</v>
      </c>
      <c r="C4" s="129">
        <f t="shared" ref="C4:C8" si="0">SUM(B49:AE49)</f>
        <v>0</v>
      </c>
      <c r="D4" s="129">
        <f>COUNTIFS('Май 25'!$B$2:B1003, A4, 'Май 25'!$D$2:D1003, 'Служебный лист 2'!$C$2)</f>
        <v>1</v>
      </c>
      <c r="E4" s="129">
        <f>COUNTIFS('Май 25'!$B$2:B1003, A4, 'Май 25'!$D$2:D1003, 'Служебный лист 2'!$C$3)</f>
        <v>0</v>
      </c>
      <c r="F4" s="129">
        <f>COUNTIFS('Май 25'!$B$2:B1003, A4, 'Май 25'!$D$2:D1003, 'Служебный лист 2'!$C$4)</f>
        <v>0</v>
      </c>
      <c r="H4" s="129" t="s">
        <v>44</v>
      </c>
      <c r="I4" s="129">
        <f>COUNTIF('Май 25'!$C$2:C1003, H4)</f>
        <v>0</v>
      </c>
      <c r="J4" s="129">
        <f>COUNTIFS('Май 25'!$C$2:C1003, H4, 'Май 25'!$D$2:D1003, 'Служебный лист 2'!$C$2)</f>
        <v>0</v>
      </c>
      <c r="K4" s="129">
        <f>COUNTIFS('Май 25'!$C$2:C1003, H4, 'Май 25'!$D$2:D1003, 'Служебный лист 2'!$C$3)</f>
        <v>0</v>
      </c>
      <c r="L4" s="129">
        <f>COUNTIFS('Май 25'!$C$2:C1003, H4, 'Май 25'!$D$2:D1003, 'Служебный лист 2'!$C$4)</f>
        <v>0</v>
      </c>
    </row>
    <row r="5" spans="1:32">
      <c r="A5" s="129" t="s">
        <v>640</v>
      </c>
      <c r="B5" s="184">
        <f>COUNTIF('Май 25'!$B$2:B1003, A5)</f>
        <v>115</v>
      </c>
      <c r="C5" s="129">
        <f t="shared" si="0"/>
        <v>0</v>
      </c>
      <c r="D5" s="129">
        <f>COUNTIFS('Май 25'!$B$2:B1003, A5, 'Май 25'!$D$2:D1003, 'Служебный лист 2'!$C$2)</f>
        <v>12</v>
      </c>
      <c r="E5" s="129">
        <f>COUNTIFS('Май 25'!$B$2:B1003, A5, 'Май 25'!$D$2:D1003, 'Служебный лист 2'!$C$3)</f>
        <v>0</v>
      </c>
      <c r="F5" s="129">
        <f>COUNTIFS('Май 25'!$B$2:B1003, A5, 'Май 25'!$D$2:D1003, 'Служебный лист 2'!$C$4)</f>
        <v>0</v>
      </c>
      <c r="H5" s="129" t="s">
        <v>541</v>
      </c>
      <c r="I5" s="129">
        <f>COUNTIF('Май 25'!$C$2:C1003, H5)</f>
        <v>0</v>
      </c>
      <c r="J5" s="129">
        <f>COUNTIFS('Май 25'!$C$2:C1003, H5, 'Май 25'!$D$2:D1003, 'Служебный лист 2'!$C$2)</f>
        <v>0</v>
      </c>
      <c r="K5" s="129">
        <f>COUNTIFS('Май 25'!$C$2:C1003, H5, 'Май 25'!$D$2:D1003, 'Служебный лист 2'!$C$3)</f>
        <v>0</v>
      </c>
      <c r="L5" s="129">
        <f>COUNTIFS('Май 25'!$C$2:C1003, H5, 'Май 25'!$D$2:D1003, 'Служебный лист 2'!$C$4)</f>
        <v>0</v>
      </c>
    </row>
    <row r="6" spans="1:32">
      <c r="A6" s="129" t="s">
        <v>1119</v>
      </c>
      <c r="B6" s="184">
        <f>COUNTIF('Май 25'!$B$2:B1003, A6)</f>
        <v>12</v>
      </c>
      <c r="C6" s="129">
        <f t="shared" si="0"/>
        <v>0</v>
      </c>
      <c r="D6" s="129">
        <f>COUNTIFS('Май 25'!$B$2:B1003, A6, 'Май 25'!$D$2:D1003, 'Служебный лист 2'!$C$2)</f>
        <v>1</v>
      </c>
      <c r="E6" s="129">
        <f>COUNTIFS('Май 25'!$B$2:B1003, A6, 'Май 25'!$D$2:D1003, 'Служебный лист 2'!$C$3)</f>
        <v>0</v>
      </c>
      <c r="F6" s="129">
        <f>COUNTIFS('Май 25'!$B$2:B1003, A6, 'Май 25'!$D$2:D1003, 'Служебный лист 2'!$C$4)</f>
        <v>0</v>
      </c>
      <c r="H6" s="129" t="s">
        <v>102</v>
      </c>
      <c r="I6" s="129">
        <f>COUNTIF('Май 25'!$C$2:C1003, H6)</f>
        <v>0</v>
      </c>
      <c r="J6" s="129">
        <f>COUNTIFS('Май 25'!$C$2:C1003, H6, 'Май 25'!$D$2:D1003, 'Служебный лист 2'!$C$2)</f>
        <v>0</v>
      </c>
      <c r="K6" s="129">
        <f>COUNTIFS('Май 25'!$C$2:C1003, H6, 'Май 25'!$D$2:D1003, 'Служебный лист 2'!$C$3)</f>
        <v>0</v>
      </c>
      <c r="L6" s="129">
        <f>COUNTIFS('Май 25'!$C$2:C1003, H6, 'Май 25'!$D$2:D1003, 'Служебный лист 2'!$C$4)</f>
        <v>0</v>
      </c>
    </row>
    <row r="7" spans="1:32">
      <c r="A7" s="129" t="s">
        <v>632</v>
      </c>
      <c r="B7" s="184">
        <f>COUNTIF('Май 25'!$B$2:B1003, A7)</f>
        <v>0</v>
      </c>
      <c r="C7" s="129">
        <f t="shared" si="0"/>
        <v>0</v>
      </c>
      <c r="D7" s="129">
        <f>COUNTIFS('Май 25'!$B$2:B1003, A7, 'Май 25'!$D$2:D1003, 'Служебный лист 2'!$C$2)</f>
        <v>0</v>
      </c>
      <c r="E7" s="129">
        <f>COUNTIFS('Май 25'!$B$2:B1003, A7, 'Май 25'!$D$2:D1003, 'Служебный лист 2'!$C$3)</f>
        <v>0</v>
      </c>
      <c r="F7" s="129">
        <f>COUNTIFS('Май 25'!$B$2:B1003, A7, 'Май 25'!$D$2:D1003, 'Служебный лист 2'!$C$4)</f>
        <v>0</v>
      </c>
      <c r="H7" s="129" t="s">
        <v>638</v>
      </c>
      <c r="I7" s="129">
        <f>COUNTIF('Май 25'!$C$2:C1003, H7)</f>
        <v>0</v>
      </c>
      <c r="J7" s="129">
        <f>COUNTIFS('Май 25'!$C$2:C1003, H7, 'Май 25'!$D$2:D1003, 'Служебный лист 2'!$C$2)</f>
        <v>0</v>
      </c>
      <c r="K7" s="129">
        <f>COUNTIFS('Май 25'!$C$2:C1003, H7, 'Май 25'!$D$2:D1003, 'Служебный лист 2'!$C$3)</f>
        <v>0</v>
      </c>
      <c r="L7" s="129">
        <f>COUNTIFS('Май 25'!$C$2:C1003, H7, 'Май 25'!$D$2:D1003, 'Служебный лист 2'!$C$4)</f>
        <v>0</v>
      </c>
    </row>
    <row r="8" spans="1:32">
      <c r="A8" s="129" t="s">
        <v>783</v>
      </c>
      <c r="B8" s="184">
        <f>COUNTIF('Май 25'!$B$2:B1003, A8)</f>
        <v>40</v>
      </c>
      <c r="C8" s="129">
        <f t="shared" si="0"/>
        <v>0</v>
      </c>
      <c r="D8" s="129">
        <f>COUNTIFS('Май 25'!$B$2:B1003, A8, 'Май 25'!$D$2:D1003, 'Служебный лист 2'!$C$2)</f>
        <v>1</v>
      </c>
      <c r="E8" s="129">
        <f>COUNTIFS('Май 25'!$B$2:B1003, A8, 'Май 25'!$D$2:D1003, 'Служебный лист 2'!$C$3)</f>
        <v>1</v>
      </c>
      <c r="F8" s="129">
        <f>COUNTIFS('Май 25'!$B$2:B1003, A8, 'Май 25'!$D$2:D1003, 'Служебный лист 2'!$C$4)</f>
        <v>0</v>
      </c>
      <c r="H8" s="129" t="s">
        <v>1112</v>
      </c>
      <c r="I8" s="129">
        <f>COUNTIF('Май 25'!$C$2:C1003, H8)</f>
        <v>0</v>
      </c>
      <c r="J8" s="129">
        <f>COUNTIFS('Май 25'!$C$2:C1003, H8, 'Май 25'!$D$2:D1003, 'Служебный лист 2'!$C$2)</f>
        <v>0</v>
      </c>
      <c r="K8" s="129">
        <f>COUNTIFS('Май 25'!$C$2:C1003, H8, 'Май 25'!$D$2:D1003, 'Служебный лист 2'!$C$3)</f>
        <v>0</v>
      </c>
      <c r="L8" s="129">
        <f>COUNTIFS('Май 25'!$C$2:C1003, H8, 'Май 25'!$D$2:D1003, 'Служебный лист 2'!$C$4)</f>
        <v>0</v>
      </c>
    </row>
    <row r="9" spans="1:32">
      <c r="A9" s="131" t="s">
        <v>1113</v>
      </c>
      <c r="B9" s="1">
        <f>SUM(B3:B8)</f>
        <v>434</v>
      </c>
      <c r="C9" s="1">
        <f>SUM(C3:C7)</f>
        <v>0</v>
      </c>
      <c r="D9" s="1">
        <f t="shared" ref="D9:F9" si="1">SUM(D3:D8)</f>
        <v>16</v>
      </c>
      <c r="E9" s="1">
        <f t="shared" si="1"/>
        <v>1</v>
      </c>
      <c r="F9" s="1">
        <f t="shared" si="1"/>
        <v>0</v>
      </c>
      <c r="H9" s="129" t="s">
        <v>399</v>
      </c>
      <c r="I9" s="129">
        <f>COUNTIF('Май 25'!$C$2:C1003, H9)</f>
        <v>1</v>
      </c>
      <c r="J9" s="129">
        <f>COUNTIFS('Май 25'!$C$2:C1003, H9, 'Май 25'!$D$2:D1003, 'Служебный лист 2'!$C$2)</f>
        <v>1</v>
      </c>
      <c r="K9" s="129">
        <f>COUNTIFS('Май 25'!$C$2:C1003, H9, 'Май 25'!$D$2:D1003, 'Служебный лист 2'!$C$3)</f>
        <v>0</v>
      </c>
      <c r="L9" s="129">
        <f>COUNTIFS('Май 25'!$C$2:C1003, H9, 'Май 25'!$D$2:D1003, 'Служебный лист 2'!$C$4)</f>
        <v>0</v>
      </c>
    </row>
    <row r="10" spans="1:32">
      <c r="H10" s="129" t="s">
        <v>41</v>
      </c>
      <c r="I10" s="129">
        <f>COUNTIF('Май 25'!$C$2:C1003, H10)</f>
        <v>2</v>
      </c>
      <c r="J10" s="129">
        <f>COUNTIFS('Май 25'!$C$2:C1003, H10, 'Май 25'!$D$2:D1003, 'Служебный лист 2'!$C$2)</f>
        <v>2</v>
      </c>
      <c r="K10" s="129">
        <f>COUNTIFS('Май 25'!$C$2:C1003, H10, 'Май 25'!$D$2:D1003, 'Служебный лист 2'!$C$3)</f>
        <v>0</v>
      </c>
      <c r="L10" s="129">
        <f>COUNTIFS('Май 25'!$C$2:C1003, H10, 'Май 25'!$D$2:D1003, 'Служебный лист 2'!$C$4)</f>
        <v>0</v>
      </c>
    </row>
    <row r="11" spans="1:32">
      <c r="H11" s="129" t="s">
        <v>355</v>
      </c>
      <c r="I11" s="129">
        <f>COUNTIF('Май 25'!$C$2:C1003, H11)</f>
        <v>0</v>
      </c>
      <c r="J11" s="129">
        <f>COUNTIFS('Май 25'!$C$2:C1003, H11, 'Май 25'!$D$2:D1003, 'Служебный лист 2'!$C$2)</f>
        <v>0</v>
      </c>
      <c r="K11" s="129">
        <f>COUNTIFS('Май 25'!$C$2:C1003, H11, 'Май 25'!$D$2:D1003, 'Служебный лист 2'!$C$3)</f>
        <v>0</v>
      </c>
      <c r="L11" s="129">
        <f>COUNTIFS('Май 25'!$C$2:C1003, H11, 'Май 25'!$D$2:D1003, 'Служебный лист 2'!$C$4)</f>
        <v>0</v>
      </c>
    </row>
    <row r="12" spans="1:32">
      <c r="H12" s="129" t="s">
        <v>154</v>
      </c>
      <c r="I12" s="129">
        <f>COUNTIF('Май 25'!$C$2:C1003, H12)</f>
        <v>0</v>
      </c>
      <c r="J12" s="129">
        <f>COUNTIFS('Май 25'!$C$2:C1003, H12, 'Май 25'!$D$2:D1003, 'Служебный лист 2'!$C$2)</f>
        <v>0</v>
      </c>
      <c r="K12" s="129">
        <f>COUNTIFS('Май 25'!$C$2:C1003, H12, 'Май 25'!$D$2:D1003, 'Служебный лист 2'!$C$3)</f>
        <v>0</v>
      </c>
      <c r="L12" s="129">
        <f>COUNTIFS('Май 25'!$C$2:C1003, H12, 'Май 25'!$D$2:D1003, 'Служебный лист 2'!$C$4)</f>
        <v>0</v>
      </c>
    </row>
    <row r="13" spans="1:32">
      <c r="H13" s="129" t="s">
        <v>1114</v>
      </c>
      <c r="I13" s="129">
        <f>COUNTIF('Май 25'!$C$2:C1003, H13)</f>
        <v>0</v>
      </c>
      <c r="J13" s="129">
        <f>COUNTIFS('Май 25'!$C$2:C1003, H13, 'Май 25'!$D$2:D1003, 'Служебный лист 2'!$C$2)</f>
        <v>0</v>
      </c>
      <c r="K13" s="129">
        <f>COUNTIFS('Май 25'!$C$2:C1003, H13, 'Май 25'!$D$2:D1003, 'Служебный лист 2'!$C$3)</f>
        <v>0</v>
      </c>
      <c r="L13" s="129">
        <f>COUNTIFS('Май 25'!$C$2:C1003, H13, 'Май 25'!$D$2:D1003, 'Служебный лист 2'!$C$4)</f>
        <v>0</v>
      </c>
    </row>
    <row r="14" spans="1:32">
      <c r="H14" s="129" t="s">
        <v>224</v>
      </c>
      <c r="I14" s="129">
        <f>COUNTIF('Май 25'!$C$2:C1003, H14)</f>
        <v>0</v>
      </c>
      <c r="J14" s="129">
        <f>COUNTIFS('Май 25'!$C$2:C1003, H14, 'Май 25'!$D$2:D1003, 'Служебный лист 2'!$C$2)</f>
        <v>0</v>
      </c>
      <c r="K14" s="129">
        <f>COUNTIFS('Май 25'!$C$2:C1003, H14, 'Май 25'!$D$2:D1003, 'Служебный лист 2'!$C$3)</f>
        <v>0</v>
      </c>
      <c r="L14" s="129">
        <f>COUNTIFS('Май 25'!$C$2:C1003, H14, 'Май 25'!$D$2:D1003, 'Служебный лист 2'!$C$4)</f>
        <v>0</v>
      </c>
    </row>
    <row r="15" spans="1:32">
      <c r="H15" s="129" t="s">
        <v>1115</v>
      </c>
      <c r="I15" s="129">
        <f>COUNTIF('Май 25'!$C$2:C1003, H15)</f>
        <v>0</v>
      </c>
      <c r="J15" s="129">
        <f>COUNTIFS('Май 25'!$C$2:C1003, H15, 'Май 25'!$D$2:D1003, 'Служебный лист 2'!$C$2)</f>
        <v>0</v>
      </c>
      <c r="K15" s="129">
        <f>COUNTIFS('Май 25'!$C$2:C1003, H15, 'Май 25'!$D$2:D1003, 'Служебный лист 2'!$C$3)</f>
        <v>0</v>
      </c>
      <c r="L15" s="129">
        <f>COUNTIFS('Май 25'!$C$2:C1003, H15, 'Май 25'!$D$2:D1003, 'Служебный лист 2'!$C$4)</f>
        <v>0</v>
      </c>
    </row>
    <row r="16" spans="1:32">
      <c r="A16" s="129">
        <f>'Служебный лист'!A13:A1003</f>
        <v>0</v>
      </c>
      <c r="H16" s="129" t="s">
        <v>1116</v>
      </c>
      <c r="I16" s="129">
        <f>COUNTIF('Май 25'!$C$2:C1003, H16)</f>
        <v>0</v>
      </c>
      <c r="J16" s="129">
        <f>COUNTIFS('Май 25'!$C$2:C1003, H16, 'Май 25'!$D$2:D1003, 'Служебный лист 2'!$C$2)</f>
        <v>0</v>
      </c>
      <c r="K16" s="129">
        <f>COUNTIFS('Май 25'!$C$2:C1003, H16, 'Май 25'!$D$2:D1003, 'Служебный лист 2'!$C$3)</f>
        <v>0</v>
      </c>
      <c r="L16" s="129">
        <f>COUNTIFS('Май 25'!$C$2:C1003, H16, 'Май 25'!$D$2:D1003, 'Служебный лист 2'!$C$4)</f>
        <v>0</v>
      </c>
    </row>
    <row r="17" spans="1:12">
      <c r="A17" s="129">
        <f>'Служебный лист'!A14:A1003</f>
        <v>0</v>
      </c>
      <c r="H17" s="129" t="s">
        <v>1117</v>
      </c>
      <c r="I17" s="129">
        <f>COUNTIF('Май 25'!$C$2:C1003, H17)</f>
        <v>0</v>
      </c>
      <c r="J17" s="129">
        <f>COUNTIFS('Май 25'!$C$2:C1003, H17, 'Май 25'!$D$2:D1003, 'Служебный лист 2'!$C$2)</f>
        <v>0</v>
      </c>
      <c r="K17" s="129">
        <f>COUNTIFS('Май 25'!$C$2:C1003, H17, 'Май 25'!$D$2:D1003, 'Служебный лист 2'!$C$3)</f>
        <v>0</v>
      </c>
      <c r="L17" s="129">
        <f>COUNTIFS('Май 25'!$C$2:C1003, H17, 'Май 25'!$D$2:D1003, 'Служебный лист 2'!$C$4)</f>
        <v>0</v>
      </c>
    </row>
    <row r="18" spans="1:12">
      <c r="C18" s="132" t="s">
        <v>1105</v>
      </c>
      <c r="D18" s="129">
        <f>D9</f>
        <v>16</v>
      </c>
      <c r="H18" s="129" t="s">
        <v>928</v>
      </c>
      <c r="I18" s="129">
        <f>COUNTIF('Май 25'!$C$2:C1003, H18)</f>
        <v>0</v>
      </c>
      <c r="J18" s="129">
        <f>COUNTIFS('Май 25'!$C$2:C1003, H18, 'Май 25'!$D$2:D1003, 'Служебный лист 2'!$C$2)</f>
        <v>0</v>
      </c>
      <c r="K18" s="129">
        <f>COUNTIFS('Май 25'!$C$2:C1003, H18, 'Май 25'!$D$2:D1003, 'Служебный лист 2'!$C$3)</f>
        <v>0</v>
      </c>
      <c r="L18" s="129">
        <f>COUNTIFS('Май 25'!$C$2:C1003, H18, 'Май 25'!$D$2:D1003, 'Служебный лист 2'!$C$4)</f>
        <v>0</v>
      </c>
    </row>
    <row r="19" spans="1:12">
      <c r="A19" s="129">
        <f>'Служебный лист'!A15:A1003</f>
        <v>0</v>
      </c>
      <c r="C19" s="132" t="s">
        <v>1106</v>
      </c>
      <c r="D19" s="129">
        <f>E9</f>
        <v>1</v>
      </c>
      <c r="H19" s="129" t="s">
        <v>18</v>
      </c>
      <c r="I19" s="129">
        <f>COUNTIF('Май 25'!$C$2:C1003, H19)</f>
        <v>8</v>
      </c>
      <c r="J19" s="129">
        <f>COUNTIFS('Май 25'!$C$2:C1003, H19, 'Май 25'!$D$2:D1003, 'Служебный лист 2'!$C$2)</f>
        <v>7</v>
      </c>
      <c r="K19" s="129">
        <f>COUNTIFS('Май 25'!$C$2:C1003, H19, 'Май 25'!$D$2:D1003, 'Служебный лист 2'!$C$3)</f>
        <v>1</v>
      </c>
      <c r="L19" s="129">
        <f>COUNTIFS('Май 25'!$C$2:C1003, H19, 'Май 25'!$D$2:D1003, 'Служебный лист 2'!$C$4)</f>
        <v>0</v>
      </c>
    </row>
    <row r="20" spans="1:12">
      <c r="C20" s="132" t="s">
        <v>1107</v>
      </c>
      <c r="D20" s="129">
        <f>F9</f>
        <v>0</v>
      </c>
      <c r="H20" s="129" t="s">
        <v>54</v>
      </c>
      <c r="I20" s="129">
        <f>COUNTIF('Май 25'!$C$2:C1003, H20)</f>
        <v>5</v>
      </c>
      <c r="J20" s="129">
        <f>COUNTIFS('Май 25'!$C$2:C1003, H20, 'Май 25'!$D$2:D1003, 'Служебный лист 2'!$C$2)</f>
        <v>5</v>
      </c>
      <c r="K20" s="129">
        <f>COUNTIFS('Май 25'!$C$2:C1003, H20, 'Май 25'!$D$2:D1003, 'Служебный лист 2'!$C$3)</f>
        <v>0</v>
      </c>
      <c r="L20" s="129">
        <f>COUNTIFS('Май 25'!$C$2:C1003, H20, 'Май 25'!$D$2:D1003, 'Служебный лист 2'!$C$4)</f>
        <v>0</v>
      </c>
    </row>
    <row r="21" spans="1:12">
      <c r="C21" s="132"/>
      <c r="H21" s="8" t="s">
        <v>308</v>
      </c>
      <c r="I21" s="129">
        <f>COUNTIF('Май 25'!$C$2:C1003, H21)</f>
        <v>0</v>
      </c>
      <c r="J21" s="129">
        <f>COUNTIFS('Май 25'!$C$2:C1003, H21, 'Май 25'!$D$2:D1003, 'Служебный лист 2'!$C$2)</f>
        <v>0</v>
      </c>
      <c r="K21" s="129">
        <f>COUNTIFS('Май 25'!$C$2:C1003, H21, 'Май 25'!$D$2:D1003, 'Служебный лист 2'!$C$3)</f>
        <v>0</v>
      </c>
      <c r="L21" s="129">
        <f>COUNTIFS('Май 25'!$C$2:C1003, H21, 'Май 25'!$D$2:D1003, 'Служебный лист 2'!$C$4)</f>
        <v>0</v>
      </c>
    </row>
    <row r="22" spans="1:12">
      <c r="C22" s="132"/>
      <c r="H22" s="8" t="s">
        <v>68</v>
      </c>
      <c r="I22" s="129">
        <f>COUNTIF('Май 25'!$C$2:C1003, H22)</f>
        <v>1</v>
      </c>
      <c r="J22" s="129">
        <f>COUNTIFS('Май 25'!$C$2:C1003, H22, 'Май 25'!$D$2:D1003, 'Служебный лист 2'!$C$2)</f>
        <v>1</v>
      </c>
      <c r="K22" s="129">
        <f>COUNTIFS('Май 25'!$C$2:C1003, H22, 'Май 25'!$D$2:D1003, 'Служебный лист 2'!$C$3)</f>
        <v>0</v>
      </c>
      <c r="L22" s="129">
        <f>COUNTIFS('Май 25'!$C$2:C1003, H22, 'Май 25'!$D$2:D1003, 'Служебный лист 2'!$C$4)</f>
        <v>0</v>
      </c>
    </row>
    <row r="23" spans="1:12">
      <c r="C23" s="132"/>
      <c r="H23" s="131" t="s">
        <v>1113</v>
      </c>
      <c r="I23" s="129">
        <f t="shared" ref="I23:K23" si="2">SUM(I3:I22)</f>
        <v>17</v>
      </c>
      <c r="J23" s="129">
        <f t="shared" si="2"/>
        <v>16</v>
      </c>
      <c r="K23" s="129">
        <f t="shared" si="2"/>
        <v>1</v>
      </c>
      <c r="L23" s="129">
        <f>SUM(L2:L22)</f>
        <v>0</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2020</v>
      </c>
    </row>
    <row r="48" spans="1:32">
      <c r="A48" s="129" t="s">
        <v>2021</v>
      </c>
      <c r="E48" s="135"/>
      <c r="I48" s="135"/>
      <c r="L48" s="135"/>
      <c r="M48" s="135"/>
      <c r="O48" s="135"/>
      <c r="U48" s="135"/>
      <c r="V48" s="135"/>
    </row>
    <row r="49" spans="1:21">
      <c r="A49" s="129" t="s">
        <v>1271</v>
      </c>
    </row>
    <row r="50" spans="1:21">
      <c r="A50" s="129" t="s">
        <v>2022</v>
      </c>
      <c r="S50" s="136"/>
      <c r="T50" s="136"/>
      <c r="U50" s="136"/>
    </row>
    <row r="51" spans="1:21">
      <c r="A51" s="129" t="s">
        <v>1774</v>
      </c>
    </row>
  </sheetData>
  <mergeCells count="3">
    <mergeCell ref="A1:F1"/>
    <mergeCell ref="H1:L1"/>
    <mergeCell ref="A44:B44"/>
  </mergeCells>
  <conditionalFormatting sqref="L3:L24">
    <cfRule type="cellIs" dxfId="27" priority="1" operator="greaterThanOrEqual">
      <formula>1</formula>
    </cfRule>
  </conditionalFormatting>
  <conditionalFormatting sqref="F3:F15">
    <cfRule type="cellIs" dxfId="26" priority="2" operator="greaterThanOrEqual">
      <formula>1</formula>
    </cfRule>
  </conditionalFormatting>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COUNTIF('Апрель 25'!$B$2:B1002, A3)</f>
        <v>0</v>
      </c>
      <c r="C3" s="129">
        <f>SUM(B46:AE46)</f>
        <v>0</v>
      </c>
      <c r="D3" s="129">
        <f>COUNTIFS('Апрель 25'!$B$2:B1002, A3, 'Апрель 25'!$D$2:D1002, 'Служебный лист 2'!$C$2)</f>
        <v>0</v>
      </c>
      <c r="E3" s="129">
        <f>COUNTIFS('Апрель 25'!$B$2:B1002, A3, 'Апрель 25'!$D$2:D1002, 'Служебный лист 2'!$C$3)</f>
        <v>0</v>
      </c>
      <c r="F3" s="129">
        <f>COUNTIFS('Апрель 25'!$B$2:B1002, A3, 'Апрель 25'!$D$2:D1002, 'Служебный лист 2'!$C$4)</f>
        <v>0</v>
      </c>
      <c r="H3" s="129" t="s">
        <v>75</v>
      </c>
      <c r="I3" s="129">
        <f>COUNTIF('Апрель 25'!$C$2:C1002, H3)</f>
        <v>0</v>
      </c>
      <c r="J3" s="129">
        <f>COUNTIFS('Апрель 25'!$C$2:C1002, H3, 'Апрель 25'!$D$2:D1002, 'Служебный лист 2'!$C$2)</f>
        <v>0</v>
      </c>
      <c r="K3" s="129">
        <f>COUNTIFS('Апрель 25'!$C$2:C1002, H3, 'Апрель 25'!$D$2:D1002, 'Служебный лист 2'!$C$3)</f>
        <v>0</v>
      </c>
      <c r="L3" s="129">
        <f>COUNTIFS('Апрель 25'!$C$2:C1002, H3, 'Апрель 25'!$D$2:D1002, 'Служебный лист 2'!$C$4)</f>
        <v>0</v>
      </c>
    </row>
    <row r="4" spans="1:32">
      <c r="A4" s="129" t="s">
        <v>78</v>
      </c>
      <c r="B4" s="129">
        <f>COUNTIF('Апрель 25'!$B$2:B1002, A4)</f>
        <v>200</v>
      </c>
      <c r="C4" s="129">
        <f t="shared" ref="C4:C5" si="0">SUM(B48:AE48)</f>
        <v>0</v>
      </c>
      <c r="D4" s="129">
        <f>COUNTIFS('Апрель 25'!$B$2:B1002, A4, 'Апрель 25'!$D$2:D1002, 'Служебный лист 2'!$C$2)</f>
        <v>5</v>
      </c>
      <c r="E4" s="129">
        <f>COUNTIFS('Апрель 25'!$B$2:B1002, A4, 'Апрель 25'!$D$2:D1002, 'Служебный лист 2'!$C$3)</f>
        <v>0</v>
      </c>
      <c r="F4" s="129">
        <f>COUNTIFS('Апрель 25'!$B$2:B1002, A4, 'Апрель 25'!$D$2:D1002, 'Служебный лист 2'!$C$4)</f>
        <v>0</v>
      </c>
      <c r="H4" s="129" t="s">
        <v>44</v>
      </c>
      <c r="I4" s="129">
        <f>COUNTIF('Апрель 25'!$C$2:C1002, H4)</f>
        <v>0</v>
      </c>
      <c r="J4" s="129">
        <f>COUNTIFS('Апрель 25'!$C$2:C1002, H4, 'Апрель 25'!$D$2:D1002, 'Служебный лист 2'!$C$2)</f>
        <v>0</v>
      </c>
      <c r="K4" s="129">
        <f>COUNTIFS('Апрель 25'!$C$2:C1002, H4, 'Апрель 25'!$D$2:D1002, 'Служебный лист 2'!$C$3)</f>
        <v>0</v>
      </c>
      <c r="L4" s="129">
        <f>COUNTIFS('Апрель 25'!$C$2:C1002, H4, 'Апрель 25'!$D$2:D1002, 'Служебный лист 2'!$C$4)</f>
        <v>0</v>
      </c>
    </row>
    <row r="5" spans="1:32">
      <c r="A5" s="129" t="s">
        <v>522</v>
      </c>
      <c r="B5" s="129">
        <f>COUNTIF('Апрель 25'!$B$2:B1002, A5)</f>
        <v>70</v>
      </c>
      <c r="C5" s="129">
        <f t="shared" si="0"/>
        <v>0</v>
      </c>
      <c r="D5" s="129">
        <f>COUNTIFS('Апрель 25'!$B$2:B1002, A5, 'Апрель 25'!$D$2:D1002, 'Служебный лист 2'!$C$2)</f>
        <v>3</v>
      </c>
      <c r="E5" s="129">
        <f>COUNTIFS('Апрель 25'!$B$2:B1002, A5, 'Апрель 25'!$D$2:D1002, 'Служебный лист 2'!$C$3)</f>
        <v>0</v>
      </c>
      <c r="F5" s="129">
        <f>COUNTIFS('Апрель 25'!$B$2:B1002, A5, 'Апрель 25'!$D$2:D1002, 'Служебный лист 2'!$C$4)</f>
        <v>0</v>
      </c>
      <c r="H5" s="129" t="s">
        <v>541</v>
      </c>
      <c r="I5" s="129">
        <f>COUNTIF('Апрель 25'!$C$2:C1002, H5)</f>
        <v>0</v>
      </c>
      <c r="J5" s="129">
        <f>COUNTIFS('Апрель 25'!$C$2:C1002, H5, 'Апрель 25'!$D$2:D1002, 'Служебный лист 2'!$C$2)</f>
        <v>0</v>
      </c>
      <c r="K5" s="129">
        <f>COUNTIFS('Апрель 25'!$C$2:C1002, H5, 'Апрель 25'!$D$2:D1002, 'Служебный лист 2'!$C$3)</f>
        <v>0</v>
      </c>
      <c r="L5" s="129">
        <f>COUNTIFS('Апрель 25'!$C$2:C1002, H5, 'Апрель 25'!$D$2:D1002, 'Служебный лист 2'!$C$4)</f>
        <v>0</v>
      </c>
    </row>
    <row r="6" spans="1:32">
      <c r="A6" s="129" t="s">
        <v>640</v>
      </c>
      <c r="B6" s="129">
        <f>COUNTIF('Апрель 25'!$B$2:B1002, A6)</f>
        <v>107</v>
      </c>
      <c r="C6" s="129">
        <v>0</v>
      </c>
      <c r="D6" s="129">
        <f>COUNTIFS('Апрель 25'!$B$2:B1002, A6, 'Апрель 25'!$D$2:D1002, 'Служебный лист 2'!$C$2)</f>
        <v>45</v>
      </c>
      <c r="E6" s="129">
        <f>COUNTIFS('Апрель 25'!$B$2:B1002, A6, 'Апрель 25'!$D$2:D1002, 'Служебный лист 2'!$C$3)</f>
        <v>1</v>
      </c>
      <c r="F6" s="129">
        <f>COUNTIFS('Апрель 25'!$B$2:B1002, A6, 'Апрель 25'!$D$2:D1002, 'Служебный лист 2'!$C$4)</f>
        <v>0</v>
      </c>
      <c r="H6" s="129" t="s">
        <v>102</v>
      </c>
      <c r="I6" s="129">
        <f>COUNTIF('Апрель 25'!$C$2:C1002, H6)</f>
        <v>1</v>
      </c>
      <c r="J6" s="129">
        <f>COUNTIFS('Апрель 25'!$C$2:C1002, H6, 'Апрель 25'!$D$2:D1002, 'Служебный лист 2'!$C$2)</f>
        <v>1</v>
      </c>
      <c r="K6" s="129">
        <f>COUNTIFS('Апрель 25'!$C$2:C1002, H6, 'Апрель 25'!$D$2:D1002, 'Служебный лист 2'!$C$3)</f>
        <v>0</v>
      </c>
      <c r="L6" s="129">
        <f>COUNTIFS('Апрель 25'!$C$2:C1002, H6, 'Апрель 25'!$D$2:D1002, 'Служебный лист 2'!$C$4)</f>
        <v>0</v>
      </c>
    </row>
    <row r="7" spans="1:32">
      <c r="A7" s="129" t="s">
        <v>1119</v>
      </c>
      <c r="B7" s="129">
        <f>COUNTIF('Апрель 25'!$B$2:B1002, A7)</f>
        <v>43</v>
      </c>
      <c r="C7" s="129">
        <f>SUM(B51:AE51)</f>
        <v>0</v>
      </c>
      <c r="D7" s="129">
        <f>COUNTIFS('Апрель 25'!$B$2:B1002, A7, 'Апрель 25'!$D$2:D1002, 'Служебный лист 2'!$C$2)</f>
        <v>11</v>
      </c>
      <c r="E7" s="129">
        <f>COUNTIFS('Апрель 25'!$B$2:B1002, A7, 'Апрель 25'!$D$2:D1002, 'Служебный лист 2'!$C$3)</f>
        <v>0</v>
      </c>
      <c r="F7" s="129">
        <f>COUNTIFS('Апрель 25'!$B$2:B1002, A7, 'Апрель 25'!$D$2:D1002, 'Служебный лист 2'!$C$4)</f>
        <v>0</v>
      </c>
      <c r="H7" s="129" t="s">
        <v>638</v>
      </c>
      <c r="I7" s="129">
        <f>COUNTIF('Апрель 25'!$C$2:C1002, H7)</f>
        <v>0</v>
      </c>
      <c r="J7" s="129">
        <f>COUNTIFS('Апрель 25'!$C$2:C1002, H7, 'Апрель 25'!$D$2:D1002, 'Служебный лист 2'!$C$2)</f>
        <v>0</v>
      </c>
      <c r="K7" s="129">
        <f>COUNTIFS('Апрель 25'!$C$2:C1002, H7, 'Апрель 25'!$D$2:D1002, 'Служебный лист 2'!$C$3)</f>
        <v>0</v>
      </c>
      <c r="L7" s="129">
        <f>COUNTIFS('Апрель 25'!$C$2:C1002, H7, 'Апрель 25'!$D$2:D1002, 'Служебный лист 2'!$C$4)</f>
        <v>0</v>
      </c>
    </row>
    <row r="8" spans="1:32">
      <c r="A8" s="131" t="s">
        <v>1113</v>
      </c>
      <c r="B8" s="1">
        <f t="shared" ref="B8:F8" si="1">SUM(B3:B7)</f>
        <v>420</v>
      </c>
      <c r="C8" s="1">
        <f t="shared" si="1"/>
        <v>0</v>
      </c>
      <c r="D8" s="1">
        <f t="shared" si="1"/>
        <v>64</v>
      </c>
      <c r="E8" s="1">
        <f t="shared" si="1"/>
        <v>1</v>
      </c>
      <c r="F8" s="1">
        <f t="shared" si="1"/>
        <v>0</v>
      </c>
      <c r="H8" s="129" t="s">
        <v>1112</v>
      </c>
      <c r="I8" s="129">
        <f>COUNTIF('Апрель 25'!$C$2:C1002, H8)</f>
        <v>0</v>
      </c>
      <c r="J8" s="129">
        <f>COUNTIFS('Апрель 25'!$C$2:C1002, H8, 'Апрель 25'!$D$2:D1002, 'Служебный лист 2'!$C$2)</f>
        <v>0</v>
      </c>
      <c r="K8" s="129">
        <f>COUNTIFS('Апрель 25'!$C$2:C1002, H8, 'Апрель 25'!$D$2:D1002, 'Служебный лист 2'!$C$3)</f>
        <v>0</v>
      </c>
      <c r="L8" s="129">
        <f>COUNTIFS('Апрель 25'!$C$2:C1002, H8, 'Апрель 25'!$D$2:D1002, 'Служебный лист 2'!$C$4)</f>
        <v>0</v>
      </c>
    </row>
    <row r="9" spans="1:32">
      <c r="H9" s="129" t="s">
        <v>399</v>
      </c>
      <c r="I9" s="129">
        <f>COUNTIF('Апрель 25'!$C$2:C1002, H9)</f>
        <v>0</v>
      </c>
      <c r="J9" s="129">
        <f>COUNTIFS('Апрель 25'!$C$2:C1002, H9, 'Апрель 25'!$D$2:D1002, 'Служебный лист 2'!$C$2)</f>
        <v>0</v>
      </c>
      <c r="K9" s="129">
        <f>COUNTIFS('Апрель 25'!$C$2:C1002, H9, 'Апрель 25'!$D$2:D1002, 'Служебный лист 2'!$C$3)</f>
        <v>0</v>
      </c>
      <c r="L9" s="129">
        <f>COUNTIFS('Апрель 25'!$C$2:C1002, H9, 'Апрель 25'!$D$2:D1002, 'Служебный лист 2'!$C$4)</f>
        <v>0</v>
      </c>
    </row>
    <row r="10" spans="1:32">
      <c r="H10" s="129" t="s">
        <v>41</v>
      </c>
      <c r="I10" s="129">
        <f>COUNTIF('Апрель 25'!$C$2:C1002, H10)</f>
        <v>10</v>
      </c>
      <c r="J10" s="129">
        <f>COUNTIFS('Апрель 25'!$C$2:C1002, H10, 'Апрель 25'!$D$2:D1002, 'Служебный лист 2'!$C$2)</f>
        <v>10</v>
      </c>
      <c r="K10" s="129">
        <f>COUNTIFS('Апрель 25'!$C$2:C1002, H10, 'Апрель 25'!$D$2:D1002, 'Служебный лист 2'!$C$3)</f>
        <v>0</v>
      </c>
      <c r="L10" s="129">
        <f>COUNTIFS('Апрель 25'!$C$2:C1002, H10, 'Апрель 25'!$D$2:D1002, 'Служебный лист 2'!$C$4)</f>
        <v>0</v>
      </c>
    </row>
    <row r="11" spans="1:32">
      <c r="H11" s="129" t="s">
        <v>355</v>
      </c>
      <c r="I11" s="129">
        <f>COUNTIF('Апрель 25'!$C$2:C1002, H11)</f>
        <v>1</v>
      </c>
      <c r="J11" s="129">
        <f>COUNTIFS('Апрель 25'!$C$2:C1002, H11, 'Апрель 25'!$D$2:D1002, 'Служебный лист 2'!$C$2)</f>
        <v>1</v>
      </c>
      <c r="K11" s="129">
        <f>COUNTIFS('Апрель 25'!$C$2:C1002, H11, 'Апрель 25'!$D$2:D1002, 'Служебный лист 2'!$C$3)</f>
        <v>0</v>
      </c>
      <c r="L11" s="129">
        <f>COUNTIFS('Апрель 25'!$C$2:C1002, H11, 'Апрель 25'!$D$2:D1002, 'Служебный лист 2'!$C$4)</f>
        <v>0</v>
      </c>
    </row>
    <row r="12" spans="1:32">
      <c r="H12" s="129" t="s">
        <v>154</v>
      </c>
      <c r="I12" s="129">
        <f>COUNTIF('Апрель 25'!$C$2:C1002, H12)</f>
        <v>0</v>
      </c>
      <c r="J12" s="129">
        <f>COUNTIFS('Апрель 25'!$C$2:C1002, H12, 'Апрель 25'!$D$2:D1002, 'Служебный лист 2'!$C$2)</f>
        <v>0</v>
      </c>
      <c r="K12" s="129">
        <f>COUNTIFS('Апрель 25'!$C$2:C1002, H12, 'Апрель 25'!$D$2:D1002, 'Служебный лист 2'!$C$3)</f>
        <v>0</v>
      </c>
      <c r="L12" s="129">
        <f>COUNTIFS('Апрель 25'!$C$2:C1002, H12, 'Апрель 25'!$D$2:D1002, 'Служебный лист 2'!$C$4)</f>
        <v>0</v>
      </c>
    </row>
    <row r="13" spans="1:32">
      <c r="H13" s="129" t="s">
        <v>1114</v>
      </c>
      <c r="I13" s="129">
        <f>COUNTIF('Апрель 25'!$C$2:C1002, H13)</f>
        <v>0</v>
      </c>
      <c r="J13" s="129">
        <f>COUNTIFS('Апрель 25'!$C$2:C1002, H13, 'Апрель 25'!$D$2:D1002, 'Служебный лист 2'!$C$2)</f>
        <v>0</v>
      </c>
      <c r="K13" s="129">
        <f>COUNTIFS('Апрель 25'!$C$2:C1002, H13, 'Апрель 25'!$D$2:D1002, 'Служебный лист 2'!$C$3)</f>
        <v>0</v>
      </c>
      <c r="L13" s="129">
        <f>COUNTIFS('Апрель 25'!$C$2:C1002, H13, 'Апрель 25'!$D$2:D1002, 'Служебный лист 2'!$C$4)</f>
        <v>0</v>
      </c>
    </row>
    <row r="14" spans="1:32">
      <c r="H14" s="129" t="s">
        <v>224</v>
      </c>
      <c r="I14" s="129">
        <f>COUNTIF('Апрель 25'!$C$2:C1002, H14)</f>
        <v>0</v>
      </c>
      <c r="J14" s="129">
        <f>COUNTIFS('Апрель 25'!$C$2:C1002, H14, 'Апрель 25'!$D$2:D1002, 'Служебный лист 2'!$C$2)</f>
        <v>0</v>
      </c>
      <c r="K14" s="129">
        <f>COUNTIFS('Апрель 25'!$C$2:C1002, H14, 'Апрель 25'!$D$2:D1002, 'Служебный лист 2'!$C$3)</f>
        <v>0</v>
      </c>
      <c r="L14" s="129">
        <f>COUNTIFS('Апрель 25'!$C$2:C1002, H14, 'Апрель 25'!$D$2:D1002, 'Служебный лист 2'!$C$4)</f>
        <v>0</v>
      </c>
    </row>
    <row r="15" spans="1:32">
      <c r="A15" s="129">
        <f>'Служебный лист'!A13:A1002</f>
        <v>0</v>
      </c>
      <c r="H15" s="129" t="s">
        <v>1115</v>
      </c>
      <c r="I15" s="129">
        <f>COUNTIF('Апрель 25'!$C$2:C1002, H15)</f>
        <v>0</v>
      </c>
      <c r="J15" s="129">
        <f>COUNTIFS('Апрель 25'!$C$2:C1002, H15, 'Апрель 25'!$D$2:D1002, 'Служебный лист 2'!$C$2)</f>
        <v>0</v>
      </c>
      <c r="K15" s="129">
        <f>COUNTIFS('Апрель 25'!$C$2:C1002, H15, 'Апрель 25'!$D$2:D1002, 'Служебный лист 2'!$C$3)</f>
        <v>0</v>
      </c>
      <c r="L15" s="129">
        <f>COUNTIFS('Апрель 25'!$C$2:C1002, H15, 'Апрель 25'!$D$2:D1002, 'Служебный лист 2'!$C$4)</f>
        <v>0</v>
      </c>
    </row>
    <row r="16" spans="1:32">
      <c r="A16" s="129">
        <f>'Служебный лист'!A14:A1002</f>
        <v>0</v>
      </c>
      <c r="H16" s="129" t="s">
        <v>1116</v>
      </c>
      <c r="I16" s="129">
        <f>COUNTIF('Апрель 25'!$C$2:C1002, H16)</f>
        <v>0</v>
      </c>
      <c r="J16" s="129">
        <f>COUNTIFS('Апрель 25'!$C$2:C1002, H16, 'Апрель 25'!$D$2:D1002, 'Служебный лист 2'!$C$2)</f>
        <v>0</v>
      </c>
      <c r="K16" s="129">
        <f>COUNTIFS('Апрель 25'!$C$2:C1002, H16, 'Апрель 25'!$D$2:D1002, 'Служебный лист 2'!$C$3)</f>
        <v>0</v>
      </c>
      <c r="L16" s="129">
        <f>COUNTIFS('Апрель 25'!$C$2:C1002, H16, 'Апрель 25'!$D$2:D1002, 'Служебный лист 2'!$C$4)</f>
        <v>0</v>
      </c>
    </row>
    <row r="17" spans="1:12">
      <c r="C17" s="132" t="s">
        <v>1105</v>
      </c>
      <c r="D17" s="129">
        <f>D8</f>
        <v>64</v>
      </c>
      <c r="H17" s="129" t="s">
        <v>1117</v>
      </c>
      <c r="I17" s="129">
        <f>COUNTIF('Апрель 25'!$C$2:C1002, H17)</f>
        <v>0</v>
      </c>
      <c r="J17" s="129">
        <f>COUNTIFS('Апрель 25'!$C$2:C1002, H17, 'Апрель 25'!$D$2:D1002, 'Служебный лист 2'!$C$2)</f>
        <v>0</v>
      </c>
      <c r="K17" s="129">
        <f>COUNTIFS('Апрель 25'!$C$2:C1002, H17, 'Апрель 25'!$D$2:D1002, 'Служебный лист 2'!$C$3)</f>
        <v>0</v>
      </c>
      <c r="L17" s="129">
        <f>COUNTIFS('Апрель 25'!$C$2:C1002, H17, 'Апрель 25'!$D$2:D1002, 'Служебный лист 2'!$C$4)</f>
        <v>0</v>
      </c>
    </row>
    <row r="18" spans="1:12">
      <c r="A18" s="129">
        <f>'Служебный лист'!A15:A1002</f>
        <v>0</v>
      </c>
      <c r="C18" s="132" t="s">
        <v>1106</v>
      </c>
      <c r="D18" s="129">
        <f>E8</f>
        <v>1</v>
      </c>
      <c r="H18" s="129" t="s">
        <v>928</v>
      </c>
      <c r="I18" s="129">
        <f>COUNTIF('Апрель 25'!$C$2:C1002, H18)</f>
        <v>0</v>
      </c>
      <c r="J18" s="129">
        <f>COUNTIFS('Апрель 25'!$C$2:C1002, H18, 'Апрель 25'!$D$2:D1002, 'Служебный лист 2'!$C$2)</f>
        <v>0</v>
      </c>
      <c r="K18" s="129">
        <f>COUNTIFS('Апрель 25'!$C$2:C1002, H18, 'Апрель 25'!$D$2:D1002, 'Служебный лист 2'!$C$3)</f>
        <v>0</v>
      </c>
      <c r="L18" s="129">
        <f>COUNTIFS('Апрель 25'!$C$2:C1002, H18, 'Апрель 25'!$D$2:D1002, 'Служебный лист 2'!$C$4)</f>
        <v>0</v>
      </c>
    </row>
    <row r="19" spans="1:12">
      <c r="C19" s="132" t="s">
        <v>1107</v>
      </c>
      <c r="D19" s="129">
        <f>F8</f>
        <v>0</v>
      </c>
      <c r="H19" s="129" t="s">
        <v>18</v>
      </c>
      <c r="I19" s="129">
        <f>COUNTIF('Апрель 25'!$C$2:C1002, H19)</f>
        <v>45</v>
      </c>
      <c r="J19" s="129">
        <f>COUNTIFS('Апрель 25'!$C$2:C1002, H19, 'Апрель 25'!$D$2:D1002, 'Служебный лист 2'!$C$2)</f>
        <v>44</v>
      </c>
      <c r="K19" s="129">
        <f>COUNTIFS('Апрель 25'!$C$2:C1002, H19, 'Апрель 25'!$D$2:D1002, 'Служебный лист 2'!$C$3)</f>
        <v>1</v>
      </c>
      <c r="L19" s="129">
        <f>COUNTIFS('Апрель 25'!$C$2:C1002, H19, 'Апрель 25'!$D$2:D1002, 'Служебный лист 2'!$C$4)</f>
        <v>0</v>
      </c>
    </row>
    <row r="20" spans="1:12">
      <c r="C20" s="132"/>
      <c r="H20" s="129" t="s">
        <v>54</v>
      </c>
      <c r="I20" s="129">
        <f>COUNTIF('Апрель 25'!$C$2:C1002, H20)</f>
        <v>5</v>
      </c>
      <c r="J20" s="129">
        <f>COUNTIFS('Апрель 25'!$C$2:C1002, H20, 'Апрель 25'!$D$2:D1002, 'Служебный лист 2'!$C$2)</f>
        <v>5</v>
      </c>
      <c r="K20" s="129">
        <f>COUNTIFS('Апрель 25'!$C$2:C1002, H20, 'Апрель 25'!$D$2:D1002, 'Служебный лист 2'!$C$3)</f>
        <v>0</v>
      </c>
      <c r="L20" s="129">
        <f>COUNTIFS('Апрель 25'!$C$2:C1002, H20, 'Апрель 25'!$D$2:D1002, 'Служебный лист 2'!$C$4)</f>
        <v>0</v>
      </c>
    </row>
    <row r="21" spans="1:12">
      <c r="C21" s="132"/>
      <c r="H21" s="8" t="s">
        <v>308</v>
      </c>
      <c r="I21" s="129">
        <f>COUNTIF('Апрель 25'!$C$2:C1002, H21)</f>
        <v>1</v>
      </c>
      <c r="J21" s="129">
        <f>COUNTIFS('Апрель 25'!$C$2:C1002, H21, 'Апрель 25'!$D$2:D1002, 'Служебный лист 2'!$C$2)</f>
        <v>1</v>
      </c>
      <c r="K21" s="129">
        <f>COUNTIFS('Апрель 25'!$C$2:C1002, H21, 'Апрель 25'!$D$2:D1002, 'Служебный лист 2'!$C$3)</f>
        <v>0</v>
      </c>
      <c r="L21" s="129">
        <f>COUNTIFS('Апрель 25'!$C$2:C1002, H21, 'Апрель 25'!$D$2:D1002, 'Служебный лист 2'!$C$4)</f>
        <v>0</v>
      </c>
    </row>
    <row r="22" spans="1:12">
      <c r="C22" s="132"/>
      <c r="H22" s="8" t="s">
        <v>68</v>
      </c>
      <c r="I22" s="129">
        <f>COUNTIF('Апрель 25'!$C$2:C1002, H22)</f>
        <v>2</v>
      </c>
      <c r="J22" s="129">
        <f>COUNTIFS('Апрель 25'!$C$2:C1002, H22, 'Апрель 25'!$D$2:D1002, 'Служебный лист 2'!$C$2)</f>
        <v>2</v>
      </c>
      <c r="K22" s="129">
        <f>COUNTIFS('Апрель 25'!$C$2:C1002, H22, 'Апрель 25'!$D$2:D1002, 'Служебный лист 2'!$C$3)</f>
        <v>0</v>
      </c>
      <c r="L22" s="129">
        <f>COUNTIFS('Апрель 25'!$C$2:C1002, H22, 'Апрель 25'!$D$2:D1002, 'Служебный лист 2'!$C$4)</f>
        <v>0</v>
      </c>
    </row>
    <row r="23" spans="1:12">
      <c r="H23" s="131" t="s">
        <v>1113</v>
      </c>
      <c r="I23" s="129">
        <f t="shared" ref="I23:K23" si="2">SUM(I3:I22)</f>
        <v>65</v>
      </c>
      <c r="J23" s="129">
        <f t="shared" si="2"/>
        <v>64</v>
      </c>
      <c r="K23" s="129">
        <f t="shared" si="2"/>
        <v>1</v>
      </c>
      <c r="L23" s="129">
        <f>SUM(L2:L22)</f>
        <v>0</v>
      </c>
    </row>
    <row r="24" spans="1:12">
      <c r="H24" s="129">
        <f>'Служебный лист'!B19:B1002</f>
        <v>0</v>
      </c>
    </row>
    <row r="25" spans="1:12">
      <c r="H25" s="129">
        <f>'Служебный лист'!B20:B1002</f>
        <v>0</v>
      </c>
    </row>
    <row r="26" spans="1:12">
      <c r="H26" s="129">
        <f>'Служебный лист'!B21:B1002</f>
        <v>0</v>
      </c>
    </row>
    <row r="27" spans="1:12">
      <c r="H27" s="129">
        <f>'Служебный лист'!B22:B1002</f>
        <v>0</v>
      </c>
    </row>
    <row r="28" spans="1:12">
      <c r="H28" s="129">
        <f>'Служебный лист'!B23:B1002</f>
        <v>0</v>
      </c>
    </row>
    <row r="29" spans="1:12">
      <c r="H29" s="129">
        <f>'Служебный лист'!B24:B1002</f>
        <v>0</v>
      </c>
    </row>
    <row r="30" spans="1:12">
      <c r="H30" s="129">
        <f>'Служебный лист'!B25:B1002</f>
        <v>0</v>
      </c>
    </row>
    <row r="31" spans="1:12">
      <c r="H31" s="129">
        <f>'Служебный лист'!B26:B1002</f>
        <v>0</v>
      </c>
    </row>
    <row r="32" spans="1:12">
      <c r="H32" s="129">
        <f>'Служебный лист'!B27:B1002</f>
        <v>0</v>
      </c>
    </row>
    <row r="33" spans="1:32">
      <c r="H33" s="129">
        <f>'Служебный лист'!B28:B1002</f>
        <v>0</v>
      </c>
    </row>
    <row r="34" spans="1:32">
      <c r="H34" s="129">
        <f>'Служебный лист'!B29:B1002</f>
        <v>0</v>
      </c>
    </row>
    <row r="43" spans="1:32">
      <c r="A43" s="272" t="s">
        <v>1118</v>
      </c>
      <c r="B43" s="271"/>
    </row>
    <row r="45" spans="1:32">
      <c r="A45" s="185" t="s">
        <v>1102</v>
      </c>
      <c r="B45" s="186">
        <v>45597</v>
      </c>
      <c r="C45" s="186">
        <v>45598</v>
      </c>
      <c r="D45" s="186">
        <v>45599</v>
      </c>
      <c r="E45" s="186">
        <v>45600</v>
      </c>
      <c r="F45" s="186">
        <v>45601</v>
      </c>
      <c r="G45" s="186">
        <v>45602</v>
      </c>
      <c r="H45" s="186">
        <v>45603</v>
      </c>
      <c r="I45" s="186">
        <v>45604</v>
      </c>
      <c r="J45" s="186">
        <v>45605</v>
      </c>
      <c r="K45" s="186">
        <v>45606</v>
      </c>
      <c r="L45" s="186">
        <v>45607</v>
      </c>
      <c r="M45" s="186">
        <v>45608</v>
      </c>
      <c r="N45" s="186">
        <v>45609</v>
      </c>
      <c r="O45" s="186">
        <v>45610</v>
      </c>
      <c r="P45" s="186">
        <v>45611</v>
      </c>
      <c r="Q45" s="186">
        <v>45612</v>
      </c>
      <c r="R45" s="186">
        <v>45613</v>
      </c>
      <c r="S45" s="186">
        <v>45614</v>
      </c>
      <c r="T45" s="186">
        <v>45615</v>
      </c>
      <c r="U45" s="186">
        <v>45616</v>
      </c>
      <c r="V45" s="186">
        <v>45617</v>
      </c>
      <c r="W45" s="186">
        <v>45618</v>
      </c>
      <c r="X45" s="186">
        <v>45619</v>
      </c>
      <c r="Y45" s="186">
        <v>45620</v>
      </c>
      <c r="Z45" s="186">
        <v>45621</v>
      </c>
      <c r="AA45" s="186">
        <v>45622</v>
      </c>
      <c r="AB45" s="186">
        <v>45623</v>
      </c>
      <c r="AC45" s="186">
        <v>45624</v>
      </c>
      <c r="AD45" s="186">
        <v>45625</v>
      </c>
      <c r="AE45" s="186">
        <v>45626</v>
      </c>
      <c r="AF45" s="186">
        <v>45657</v>
      </c>
    </row>
    <row r="46" spans="1:32">
      <c r="A46" s="129" t="s">
        <v>2020</v>
      </c>
    </row>
    <row r="47" spans="1:32">
      <c r="A47" s="129" t="s">
        <v>2021</v>
      </c>
      <c r="E47" s="135"/>
      <c r="I47" s="135"/>
      <c r="L47" s="135"/>
      <c r="M47" s="135"/>
      <c r="O47" s="135"/>
      <c r="U47" s="135"/>
      <c r="V47" s="135"/>
    </row>
    <row r="48" spans="1:32">
      <c r="A48" s="129" t="s">
        <v>1271</v>
      </c>
    </row>
    <row r="49" spans="1:21">
      <c r="A49" s="129" t="s">
        <v>2022</v>
      </c>
      <c r="S49" s="136"/>
      <c r="T49" s="136"/>
      <c r="U49" s="136"/>
    </row>
    <row r="50" spans="1:21">
      <c r="A50" s="129" t="s">
        <v>1774</v>
      </c>
    </row>
  </sheetData>
  <mergeCells count="3">
    <mergeCell ref="A1:F1"/>
    <mergeCell ref="H1:L1"/>
    <mergeCell ref="A43:B43"/>
  </mergeCells>
  <conditionalFormatting sqref="L3:L23">
    <cfRule type="cellIs" dxfId="25" priority="1" operator="greaterThanOrEqual">
      <formula>1</formula>
    </cfRule>
  </conditionalFormatting>
  <conditionalFormatting sqref="F3:F14">
    <cfRule type="cellIs" dxfId="24" priority="2" operator="greaterThanOrEqual">
      <formula>1</formula>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12.33203125" customWidth="1"/>
  </cols>
  <sheetData>
    <row r="1" spans="1:27" ht="39.6">
      <c r="A1" s="153" t="s">
        <v>7</v>
      </c>
      <c r="B1" s="149" t="s">
        <v>8</v>
      </c>
      <c r="C1" s="149" t="s">
        <v>4</v>
      </c>
      <c r="D1" s="149" t="s">
        <v>9</v>
      </c>
      <c r="E1" s="149" t="s">
        <v>10</v>
      </c>
      <c r="F1" s="149" t="s">
        <v>11</v>
      </c>
      <c r="G1" s="149" t="s">
        <v>12</v>
      </c>
      <c r="H1" s="149"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45536</v>
      </c>
      <c r="B2" s="33"/>
      <c r="C2" s="33"/>
      <c r="D2" s="33"/>
      <c r="E2" s="33"/>
      <c r="F2" s="33"/>
      <c r="G2" s="33"/>
      <c r="H2" s="155" t="s">
        <v>17</v>
      </c>
      <c r="I2" s="33"/>
      <c r="J2" s="33"/>
      <c r="K2" s="33"/>
      <c r="L2" s="33"/>
      <c r="M2" s="33"/>
      <c r="N2" s="33"/>
      <c r="O2" s="33"/>
      <c r="P2" s="84"/>
      <c r="Q2" s="33"/>
    </row>
    <row r="3" spans="1:27" ht="13.2">
      <c r="A3" s="266"/>
      <c r="B3" s="33"/>
      <c r="C3" s="33"/>
      <c r="D3" s="33"/>
      <c r="E3" s="33"/>
      <c r="F3" s="33"/>
      <c r="G3" s="33"/>
      <c r="H3" s="33" t="s">
        <v>22</v>
      </c>
      <c r="I3" s="33"/>
      <c r="J3" s="33"/>
      <c r="K3" s="33"/>
      <c r="L3" s="33"/>
      <c r="M3" s="33"/>
      <c r="N3" s="33"/>
      <c r="O3" s="33"/>
      <c r="P3" s="156"/>
      <c r="Q3" s="33"/>
    </row>
    <row r="4" spans="1:27" ht="21.75" customHeight="1">
      <c r="A4" s="266"/>
      <c r="B4" s="33"/>
      <c r="C4" s="33"/>
      <c r="D4" s="33"/>
      <c r="E4" s="33"/>
      <c r="F4" s="33"/>
      <c r="G4" s="33"/>
      <c r="H4" s="33" t="s">
        <v>24</v>
      </c>
      <c r="I4" s="33"/>
      <c r="J4" s="33"/>
      <c r="K4" s="33"/>
      <c r="L4" s="33"/>
      <c r="M4" s="33"/>
      <c r="N4" s="33"/>
      <c r="O4" s="33"/>
      <c r="P4" s="156"/>
      <c r="Q4" s="33"/>
    </row>
    <row r="5" spans="1:27" ht="13.2">
      <c r="A5" s="266"/>
      <c r="B5" s="33"/>
      <c r="C5" s="33"/>
      <c r="D5" s="33"/>
      <c r="E5" s="33"/>
      <c r="F5" s="33"/>
      <c r="G5" s="33"/>
      <c r="H5" s="33" t="s">
        <v>25</v>
      </c>
      <c r="I5" s="33"/>
      <c r="J5" s="33"/>
      <c r="K5" s="33"/>
      <c r="L5" s="33"/>
      <c r="M5" s="33"/>
      <c r="N5" s="33"/>
      <c r="O5" s="33"/>
      <c r="P5" s="156"/>
      <c r="Q5" s="33"/>
    </row>
    <row r="6" spans="1:27" ht="13.2">
      <c r="A6" s="266"/>
      <c r="B6" s="33"/>
      <c r="C6" s="33"/>
      <c r="D6" s="33"/>
      <c r="E6" s="33"/>
      <c r="F6" s="33"/>
      <c r="G6" s="33"/>
      <c r="H6" s="33" t="s">
        <v>26</v>
      </c>
      <c r="I6" s="33"/>
      <c r="J6" s="33"/>
      <c r="K6" s="33"/>
      <c r="L6" s="33"/>
      <c r="M6" s="33"/>
      <c r="N6" s="33"/>
      <c r="O6" s="33"/>
      <c r="P6" s="156"/>
      <c r="Q6" s="33"/>
    </row>
    <row r="7" spans="1:27" ht="13.2">
      <c r="A7" s="266"/>
      <c r="B7" s="33"/>
      <c r="C7" s="33"/>
      <c r="D7" s="33"/>
      <c r="E7" s="33"/>
      <c r="F7" s="33"/>
      <c r="G7" s="33"/>
      <c r="H7" s="33" t="s">
        <v>27</v>
      </c>
      <c r="I7" s="33"/>
      <c r="J7" s="33"/>
      <c r="K7" s="33"/>
      <c r="L7" s="33"/>
      <c r="M7" s="33"/>
      <c r="N7" s="33"/>
      <c r="O7" s="33"/>
      <c r="P7" s="156"/>
      <c r="Q7" s="33"/>
    </row>
    <row r="8" spans="1:27" ht="13.2">
      <c r="A8" s="266"/>
      <c r="B8" s="33" t="s">
        <v>522</v>
      </c>
      <c r="C8" s="33"/>
      <c r="D8" s="33"/>
      <c r="E8" s="33"/>
      <c r="F8" s="33"/>
      <c r="G8" s="33"/>
      <c r="H8" s="33" t="s">
        <v>28</v>
      </c>
      <c r="I8" s="33"/>
      <c r="J8" s="33"/>
      <c r="K8" s="33"/>
      <c r="L8" s="33"/>
      <c r="M8" s="33"/>
      <c r="N8" s="33"/>
      <c r="O8" s="33"/>
      <c r="P8" s="156"/>
      <c r="Q8" s="33"/>
    </row>
    <row r="9" spans="1:27" ht="13.8">
      <c r="A9" s="266"/>
      <c r="B9" s="157" t="s">
        <v>522</v>
      </c>
      <c r="C9" s="33"/>
      <c r="D9" s="157"/>
      <c r="E9" s="157"/>
      <c r="F9" s="33"/>
      <c r="G9" s="33"/>
      <c r="H9" s="33" t="s">
        <v>29</v>
      </c>
      <c r="I9" s="33"/>
      <c r="J9" s="33"/>
      <c r="K9" s="33"/>
      <c r="L9" s="33"/>
      <c r="M9" s="33"/>
      <c r="N9" s="33"/>
      <c r="O9" s="33"/>
      <c r="P9" s="156"/>
      <c r="Q9" s="33"/>
    </row>
    <row r="10" spans="1:27" ht="13.2">
      <c r="A10" s="266"/>
      <c r="B10" s="33" t="s">
        <v>522</v>
      </c>
      <c r="C10" s="33" t="s">
        <v>41</v>
      </c>
      <c r="D10" s="33" t="s">
        <v>19</v>
      </c>
      <c r="F10" s="33"/>
      <c r="G10" s="119" t="s">
        <v>2023</v>
      </c>
      <c r="H10" s="33" t="s">
        <v>30</v>
      </c>
      <c r="I10" s="33"/>
      <c r="J10" s="33"/>
      <c r="K10" s="33"/>
      <c r="L10" s="33"/>
      <c r="M10" s="33"/>
      <c r="N10" s="33"/>
      <c r="O10" s="33"/>
      <c r="P10" s="156"/>
      <c r="Q10" s="33"/>
    </row>
    <row r="11" spans="1:27" ht="13.2">
      <c r="A11" s="266"/>
      <c r="B11" s="33" t="s">
        <v>522</v>
      </c>
      <c r="C11" s="33"/>
      <c r="D11" s="33"/>
      <c r="E11" s="33"/>
      <c r="F11" s="33"/>
      <c r="G11" s="33"/>
      <c r="H11" s="158" t="s">
        <v>34</v>
      </c>
      <c r="I11" s="33"/>
      <c r="J11" s="33"/>
      <c r="K11" s="33"/>
      <c r="L11" s="33"/>
      <c r="M11" s="33"/>
      <c r="N11" s="33"/>
      <c r="O11" s="33"/>
      <c r="P11" s="156"/>
      <c r="Q11" s="33"/>
    </row>
    <row r="12" spans="1:27" ht="13.2">
      <c r="A12" s="266"/>
      <c r="B12" s="33" t="s">
        <v>522</v>
      </c>
      <c r="C12" s="33" t="s">
        <v>41</v>
      </c>
      <c r="D12" s="33" t="s">
        <v>19</v>
      </c>
      <c r="E12" s="33"/>
      <c r="F12" s="33"/>
      <c r="G12" s="33" t="s">
        <v>2024</v>
      </c>
      <c r="H12" s="159" t="s">
        <v>35</v>
      </c>
      <c r="I12" s="33"/>
      <c r="J12" s="33"/>
      <c r="K12" s="33"/>
      <c r="L12" s="33"/>
      <c r="M12" s="33"/>
      <c r="N12" s="33"/>
      <c r="O12" s="33"/>
      <c r="P12" s="156"/>
      <c r="Q12" s="33"/>
    </row>
    <row r="13" spans="1:27" ht="13.2">
      <c r="A13" s="266"/>
      <c r="B13" s="33" t="s">
        <v>78</v>
      </c>
      <c r="C13" s="33"/>
      <c r="D13" s="33"/>
      <c r="E13" s="33"/>
      <c r="F13" s="33"/>
      <c r="G13" s="33"/>
      <c r="H13" s="159" t="s">
        <v>36</v>
      </c>
      <c r="I13" s="33"/>
      <c r="J13" s="33"/>
      <c r="K13" s="33"/>
      <c r="L13" s="33"/>
      <c r="M13" s="33"/>
      <c r="N13" s="33"/>
      <c r="O13" s="33"/>
      <c r="P13" s="156"/>
      <c r="Q13" s="33"/>
    </row>
    <row r="14" spans="1:27" ht="13.2">
      <c r="A14" s="266"/>
      <c r="B14" s="33" t="s">
        <v>78</v>
      </c>
      <c r="C14" s="33"/>
      <c r="D14" s="33"/>
      <c r="E14" s="33"/>
      <c r="F14" s="33"/>
      <c r="G14" s="33"/>
      <c r="H14" s="159" t="s">
        <v>37</v>
      </c>
      <c r="I14" s="33"/>
      <c r="J14" s="33"/>
      <c r="K14" s="33"/>
      <c r="L14" s="33"/>
      <c r="M14" s="33"/>
      <c r="N14" s="33"/>
      <c r="O14" s="33"/>
      <c r="P14" s="156"/>
      <c r="Q14" s="33"/>
    </row>
    <row r="15" spans="1:27" ht="13.2">
      <c r="A15" s="267"/>
      <c r="B15" s="33" t="s">
        <v>78</v>
      </c>
      <c r="C15" s="33"/>
      <c r="D15" s="33"/>
      <c r="E15" s="33"/>
      <c r="F15" s="33"/>
      <c r="G15" s="33"/>
      <c r="H15" s="159" t="s">
        <v>38</v>
      </c>
      <c r="I15" s="33"/>
      <c r="J15" s="33"/>
      <c r="K15" s="33"/>
      <c r="L15" s="33"/>
      <c r="M15" s="33"/>
      <c r="N15" s="33"/>
      <c r="O15" s="33"/>
      <c r="P15" s="156"/>
      <c r="Q15" s="33"/>
    </row>
    <row r="16" spans="1:27" ht="13.2">
      <c r="A16" s="265">
        <v>45537</v>
      </c>
      <c r="B16" s="33" t="s">
        <v>78</v>
      </c>
      <c r="C16" s="33"/>
      <c r="D16" s="33"/>
      <c r="E16" s="33"/>
      <c r="F16" s="33"/>
      <c r="G16" s="33"/>
      <c r="H16" s="155" t="s">
        <v>17</v>
      </c>
      <c r="I16" s="33"/>
      <c r="J16" s="33"/>
      <c r="K16" s="33"/>
      <c r="L16" s="33"/>
      <c r="M16" s="33"/>
      <c r="N16" s="33"/>
      <c r="O16" s="33"/>
      <c r="P16" s="156"/>
      <c r="Q16" s="33"/>
    </row>
    <row r="17" spans="1:17" ht="13.2">
      <c r="A17" s="266"/>
      <c r="B17" s="33" t="s">
        <v>78</v>
      </c>
      <c r="C17" s="33"/>
      <c r="D17" s="33"/>
      <c r="E17" s="33"/>
      <c r="F17" s="33"/>
      <c r="G17" s="33"/>
      <c r="H17" s="33" t="s">
        <v>22</v>
      </c>
      <c r="I17" s="33"/>
      <c r="J17" s="33"/>
      <c r="K17" s="33"/>
      <c r="L17" s="33"/>
      <c r="M17" s="33"/>
      <c r="N17" s="33"/>
      <c r="O17" s="33"/>
      <c r="P17" s="156"/>
      <c r="Q17" s="33"/>
    </row>
    <row r="18" spans="1:17" ht="19.5" customHeight="1">
      <c r="A18" s="266"/>
      <c r="B18" s="33" t="s">
        <v>78</v>
      </c>
      <c r="C18" s="33"/>
      <c r="D18" s="33"/>
      <c r="E18" s="33"/>
      <c r="F18" s="33"/>
      <c r="G18" s="33"/>
      <c r="H18" s="33" t="s">
        <v>24</v>
      </c>
      <c r="I18" s="33"/>
      <c r="J18" s="33"/>
      <c r="K18" s="33"/>
      <c r="L18" s="33"/>
      <c r="M18" s="33"/>
      <c r="N18" s="33"/>
      <c r="O18" s="33"/>
      <c r="P18" s="156"/>
      <c r="Q18" s="33"/>
    </row>
    <row r="19" spans="1:17" ht="13.2">
      <c r="A19" s="266"/>
      <c r="B19" s="33" t="s">
        <v>78</v>
      </c>
      <c r="C19" s="33"/>
      <c r="D19" s="33"/>
      <c r="E19" s="33"/>
      <c r="F19" s="33"/>
      <c r="G19" s="33"/>
      <c r="H19" s="33" t="s">
        <v>25</v>
      </c>
      <c r="I19" s="33"/>
      <c r="J19" s="33"/>
      <c r="K19" s="33"/>
      <c r="L19" s="33"/>
      <c r="M19" s="33"/>
      <c r="N19" s="33"/>
      <c r="O19" s="33"/>
      <c r="P19" s="156"/>
      <c r="Q19" s="33"/>
    </row>
    <row r="20" spans="1:17" ht="13.2">
      <c r="A20" s="266"/>
      <c r="B20" s="33" t="s">
        <v>78</v>
      </c>
      <c r="C20" s="33"/>
      <c r="D20" s="33"/>
      <c r="E20" s="33"/>
      <c r="F20" s="33"/>
      <c r="G20" s="33"/>
      <c r="H20" s="33" t="s">
        <v>26</v>
      </c>
      <c r="I20" s="33"/>
      <c r="J20" s="33"/>
      <c r="K20" s="33"/>
      <c r="L20" s="33"/>
      <c r="M20" s="33"/>
      <c r="N20" s="33"/>
      <c r="O20" s="33"/>
      <c r="P20" s="156"/>
      <c r="Q20" s="33"/>
    </row>
    <row r="21" spans="1:17" ht="13.2">
      <c r="A21" s="266"/>
      <c r="B21" s="33" t="s">
        <v>78</v>
      </c>
      <c r="C21" s="33"/>
      <c r="D21" s="33"/>
      <c r="G21" s="33"/>
      <c r="H21" s="33" t="s">
        <v>27</v>
      </c>
      <c r="I21" s="33"/>
      <c r="J21" s="33"/>
      <c r="K21" s="33"/>
      <c r="L21" s="33"/>
      <c r="M21" s="33"/>
      <c r="N21" s="33"/>
      <c r="O21" s="33"/>
      <c r="P21" s="156"/>
      <c r="Q21" s="33"/>
    </row>
    <row r="22" spans="1:17" ht="13.2">
      <c r="A22" s="266"/>
      <c r="B22" s="33" t="s">
        <v>78</v>
      </c>
      <c r="C22" s="33"/>
      <c r="D22" s="33"/>
      <c r="E22" s="33"/>
      <c r="F22" s="33"/>
      <c r="G22" s="33"/>
      <c r="H22" s="33" t="s">
        <v>28</v>
      </c>
      <c r="I22" s="33"/>
      <c r="J22" s="33"/>
      <c r="K22" s="33"/>
      <c r="L22" s="33"/>
      <c r="M22" s="33"/>
      <c r="N22" s="33"/>
      <c r="O22" s="33"/>
      <c r="P22" s="156"/>
      <c r="Q22" s="33"/>
    </row>
    <row r="23" spans="1:17" ht="13.2">
      <c r="A23" s="266"/>
      <c r="B23" s="33" t="s">
        <v>522</v>
      </c>
      <c r="C23" s="33"/>
      <c r="D23" s="33"/>
      <c r="E23" s="33"/>
      <c r="F23" s="33"/>
      <c r="G23" s="33"/>
      <c r="H23" s="33" t="s">
        <v>29</v>
      </c>
      <c r="I23" s="33"/>
      <c r="J23" s="33"/>
      <c r="K23" s="33"/>
      <c r="L23" s="33"/>
      <c r="M23" s="33"/>
      <c r="N23" s="33"/>
      <c r="O23" s="33"/>
      <c r="P23" s="156"/>
      <c r="Q23" s="33"/>
    </row>
    <row r="24" spans="1:17" ht="13.2">
      <c r="A24" s="266"/>
      <c r="B24" s="33" t="s">
        <v>522</v>
      </c>
      <c r="C24" s="33"/>
      <c r="D24" s="33"/>
      <c r="E24" s="33"/>
      <c r="F24" s="33"/>
      <c r="G24" s="33"/>
      <c r="H24" s="33" t="s">
        <v>30</v>
      </c>
      <c r="I24" s="33"/>
      <c r="J24" s="33"/>
      <c r="K24" s="33"/>
      <c r="L24" s="33"/>
      <c r="M24" s="33"/>
      <c r="N24" s="33"/>
      <c r="O24" s="33"/>
      <c r="P24" s="156"/>
      <c r="Q24" s="33"/>
    </row>
    <row r="25" spans="1:17" ht="13.2">
      <c r="A25" s="266"/>
      <c r="B25" s="33" t="s">
        <v>522</v>
      </c>
      <c r="C25" s="33"/>
      <c r="D25" s="33"/>
      <c r="E25" s="33"/>
      <c r="F25" s="33"/>
      <c r="G25" s="33"/>
      <c r="H25" s="158" t="s">
        <v>34</v>
      </c>
      <c r="I25" s="33"/>
      <c r="J25" s="33"/>
      <c r="K25" s="33"/>
      <c r="L25" s="33"/>
      <c r="M25" s="33"/>
      <c r="N25" s="33"/>
      <c r="O25" s="33"/>
      <c r="P25" s="156"/>
      <c r="Q25" s="33"/>
    </row>
    <row r="26" spans="1:17" ht="13.2">
      <c r="A26" s="266"/>
      <c r="B26" s="33" t="s">
        <v>78</v>
      </c>
      <c r="C26" s="33"/>
      <c r="D26" s="33"/>
      <c r="E26" s="33"/>
      <c r="F26" s="33"/>
      <c r="G26" s="33"/>
      <c r="H26" s="159" t="s">
        <v>35</v>
      </c>
      <c r="I26" s="33"/>
      <c r="J26" s="33"/>
      <c r="K26" s="33"/>
      <c r="L26" s="33"/>
      <c r="M26" s="33"/>
      <c r="N26" s="33"/>
      <c r="O26" s="33"/>
      <c r="P26" s="156"/>
      <c r="Q26" s="33"/>
    </row>
    <row r="27" spans="1:17" ht="13.2">
      <c r="A27" s="266"/>
      <c r="B27" s="33" t="s">
        <v>78</v>
      </c>
      <c r="C27" s="33"/>
      <c r="D27" s="33"/>
      <c r="E27" s="33"/>
      <c r="F27" s="33"/>
      <c r="G27" s="33"/>
      <c r="H27" s="159" t="s">
        <v>36</v>
      </c>
      <c r="I27" s="33"/>
      <c r="J27" s="33"/>
      <c r="K27" s="33"/>
      <c r="L27" s="33"/>
      <c r="M27" s="33"/>
      <c r="N27" s="33"/>
      <c r="O27" s="33"/>
      <c r="P27" s="156"/>
      <c r="Q27" s="33"/>
    </row>
    <row r="28" spans="1:17" ht="13.2">
      <c r="A28" s="266"/>
      <c r="B28" s="33" t="s">
        <v>78</v>
      </c>
      <c r="C28" s="33"/>
      <c r="D28" s="33"/>
      <c r="E28" s="33"/>
      <c r="F28" s="33"/>
      <c r="G28" s="33"/>
      <c r="H28" s="159" t="s">
        <v>37</v>
      </c>
      <c r="I28" s="33"/>
      <c r="J28" s="33"/>
      <c r="K28" s="33"/>
      <c r="L28" s="33"/>
      <c r="M28" s="33"/>
      <c r="N28" s="33"/>
      <c r="O28" s="33"/>
      <c r="P28" s="156"/>
      <c r="Q28" s="33"/>
    </row>
    <row r="29" spans="1:17" ht="13.2">
      <c r="A29" s="267"/>
      <c r="B29" s="76" t="s">
        <v>78</v>
      </c>
      <c r="C29" s="76"/>
      <c r="D29" s="76"/>
      <c r="E29" s="33"/>
      <c r="F29" s="33"/>
      <c r="G29" s="33"/>
      <c r="H29" s="161" t="s">
        <v>38</v>
      </c>
      <c r="I29" s="33"/>
      <c r="J29" s="33"/>
      <c r="K29" s="33"/>
      <c r="L29" s="33"/>
      <c r="M29" s="33"/>
      <c r="N29" s="33"/>
      <c r="O29" s="33"/>
      <c r="P29" s="156"/>
      <c r="Q29" s="33"/>
    </row>
    <row r="30" spans="1:17" ht="13.8">
      <c r="A30" s="265">
        <v>45538</v>
      </c>
      <c r="B30" s="157" t="s">
        <v>1774</v>
      </c>
      <c r="C30" s="33" t="s">
        <v>44</v>
      </c>
      <c r="D30" s="33" t="s">
        <v>19</v>
      </c>
      <c r="E30" s="33" t="s">
        <v>2025</v>
      </c>
      <c r="F30" s="33"/>
      <c r="G30" s="33" t="s">
        <v>2026</v>
      </c>
      <c r="H30" s="155" t="s">
        <v>17</v>
      </c>
      <c r="I30" s="33"/>
      <c r="J30" s="33"/>
      <c r="K30" s="33"/>
      <c r="L30" s="33"/>
      <c r="M30" s="33"/>
      <c r="O30" s="33"/>
      <c r="P30" s="156"/>
      <c r="Q30" s="33"/>
    </row>
    <row r="31" spans="1:17" ht="13.2">
      <c r="A31" s="266"/>
      <c r="B31" s="33" t="s">
        <v>1774</v>
      </c>
      <c r="C31" s="33"/>
      <c r="D31" s="33"/>
      <c r="E31" s="33"/>
      <c r="F31" s="33"/>
      <c r="G31" s="33"/>
      <c r="H31" s="33" t="s">
        <v>22</v>
      </c>
      <c r="I31" s="33"/>
      <c r="J31" s="33"/>
      <c r="K31" s="33"/>
      <c r="L31" s="33"/>
      <c r="M31" s="33"/>
      <c r="N31" s="33"/>
      <c r="O31" s="33"/>
      <c r="P31" s="156"/>
      <c r="Q31" s="33"/>
    </row>
    <row r="32" spans="1:17" ht="13.2">
      <c r="A32" s="266"/>
      <c r="B32" s="33" t="s">
        <v>1774</v>
      </c>
      <c r="C32" s="33" t="s">
        <v>41</v>
      </c>
      <c r="D32" s="33" t="s">
        <v>19</v>
      </c>
      <c r="F32" s="187" t="s">
        <v>2027</v>
      </c>
      <c r="G32" s="188" t="s">
        <v>2028</v>
      </c>
      <c r="H32" s="33" t="s">
        <v>24</v>
      </c>
      <c r="I32" s="33"/>
      <c r="J32" s="33"/>
      <c r="K32" s="33"/>
      <c r="L32" s="33"/>
      <c r="M32" s="33"/>
      <c r="N32" s="33"/>
      <c r="O32" s="33"/>
      <c r="P32" s="156"/>
      <c r="Q32" s="33"/>
    </row>
    <row r="33" spans="1:17" ht="13.2">
      <c r="A33" s="266"/>
      <c r="B33" s="33" t="s">
        <v>1774</v>
      </c>
      <c r="C33" s="33"/>
      <c r="D33" s="33"/>
      <c r="E33" s="33"/>
      <c r="F33" s="33"/>
      <c r="G33" s="33"/>
      <c r="H33" s="33" t="s">
        <v>25</v>
      </c>
      <c r="I33" s="33"/>
      <c r="J33" s="33"/>
      <c r="K33" s="33"/>
      <c r="L33" s="33"/>
      <c r="M33" s="33"/>
      <c r="N33" s="33"/>
      <c r="O33" s="33"/>
      <c r="P33" s="156"/>
      <c r="Q33" s="33"/>
    </row>
    <row r="34" spans="1:17" ht="13.2">
      <c r="A34" s="266"/>
      <c r="B34" s="33"/>
      <c r="C34" s="33"/>
      <c r="D34" s="33"/>
      <c r="E34" s="33"/>
      <c r="F34" s="33"/>
      <c r="G34" s="33"/>
      <c r="H34" s="33" t="s">
        <v>26</v>
      </c>
      <c r="I34" s="33"/>
      <c r="J34" s="33"/>
      <c r="K34" s="33"/>
      <c r="L34" s="33"/>
      <c r="M34" s="33"/>
      <c r="N34" s="33"/>
      <c r="O34" s="33"/>
      <c r="P34" s="156"/>
      <c r="Q34" s="33"/>
    </row>
    <row r="35" spans="1:17" ht="13.2">
      <c r="A35" s="266"/>
      <c r="B35" s="33"/>
      <c r="C35" s="33"/>
      <c r="D35" s="33"/>
      <c r="E35" s="33"/>
      <c r="F35" s="33"/>
      <c r="G35" s="33"/>
      <c r="H35" s="33" t="s">
        <v>27</v>
      </c>
      <c r="I35" s="33"/>
      <c r="J35" s="33"/>
      <c r="K35" s="33"/>
      <c r="L35" s="33"/>
      <c r="M35" s="33"/>
      <c r="N35" s="33"/>
      <c r="O35" s="33"/>
      <c r="P35" s="156"/>
      <c r="Q35" s="33"/>
    </row>
    <row r="36" spans="1:17" ht="13.2">
      <c r="A36" s="266"/>
      <c r="B36" s="33"/>
      <c r="C36" s="33"/>
      <c r="D36" s="33"/>
      <c r="E36" s="33"/>
      <c r="F36" s="33"/>
      <c r="G36" s="33"/>
      <c r="H36" s="33" t="s">
        <v>28</v>
      </c>
      <c r="I36" s="33"/>
      <c r="J36" s="33"/>
      <c r="K36" s="33"/>
      <c r="L36" s="33"/>
      <c r="M36" s="33"/>
      <c r="N36" s="33"/>
      <c r="O36" s="33"/>
      <c r="P36" s="156"/>
      <c r="Q36" s="33"/>
    </row>
    <row r="37" spans="1:17" ht="13.2">
      <c r="A37" s="266"/>
      <c r="B37" s="33"/>
      <c r="C37" s="33"/>
      <c r="D37" s="33"/>
      <c r="E37" s="33"/>
      <c r="F37" s="33"/>
      <c r="G37" s="33"/>
      <c r="H37" s="33" t="s">
        <v>29</v>
      </c>
      <c r="I37" s="33"/>
      <c r="J37" s="33"/>
      <c r="K37" s="33"/>
      <c r="L37" s="33"/>
      <c r="M37" s="33"/>
      <c r="N37" s="33"/>
      <c r="O37" s="33"/>
      <c r="P37" s="156"/>
      <c r="Q37" s="33"/>
    </row>
    <row r="38" spans="1:17" ht="13.2">
      <c r="A38" s="266"/>
      <c r="B38" s="33"/>
      <c r="C38" s="33"/>
      <c r="D38" s="33"/>
      <c r="E38" s="33"/>
      <c r="F38" s="33"/>
      <c r="G38" s="33"/>
      <c r="H38" s="33" t="s">
        <v>30</v>
      </c>
      <c r="I38" s="33"/>
      <c r="J38" s="33"/>
      <c r="K38" s="33"/>
      <c r="L38" s="33"/>
      <c r="M38" s="33"/>
      <c r="N38" s="33"/>
      <c r="O38" s="33"/>
      <c r="P38" s="156"/>
      <c r="Q38" s="33"/>
    </row>
    <row r="39" spans="1:17" ht="13.2">
      <c r="A39" s="266"/>
      <c r="B39" s="33" t="s">
        <v>522</v>
      </c>
      <c r="C39" s="33"/>
      <c r="D39" s="33"/>
      <c r="E39" s="33"/>
      <c r="F39" s="33"/>
      <c r="G39" s="33"/>
      <c r="H39" s="158" t="s">
        <v>34</v>
      </c>
      <c r="I39" s="33"/>
      <c r="J39" s="33"/>
      <c r="K39" s="33"/>
      <c r="L39" s="33"/>
      <c r="M39" s="33"/>
      <c r="N39" s="33"/>
      <c r="O39" s="33"/>
      <c r="P39" s="84"/>
      <c r="Q39" s="33"/>
    </row>
    <row r="40" spans="1:17" ht="13.2">
      <c r="A40" s="266"/>
      <c r="B40" s="33" t="s">
        <v>522</v>
      </c>
      <c r="C40" s="33"/>
      <c r="D40" s="33"/>
      <c r="E40" s="33"/>
      <c r="F40" s="33"/>
      <c r="G40" s="33"/>
      <c r="H40" s="159" t="s">
        <v>35</v>
      </c>
      <c r="I40" s="33"/>
      <c r="J40" s="33"/>
      <c r="K40" s="33"/>
      <c r="L40" s="33"/>
      <c r="M40" s="33"/>
      <c r="N40" s="33"/>
      <c r="O40" s="33"/>
      <c r="P40" s="156"/>
      <c r="Q40" s="33"/>
    </row>
    <row r="41" spans="1:17" ht="13.2">
      <c r="A41" s="266"/>
      <c r="B41" s="33" t="s">
        <v>78</v>
      </c>
      <c r="C41" s="33"/>
      <c r="D41" s="33"/>
      <c r="E41" s="33"/>
      <c r="F41" s="33"/>
      <c r="G41" s="33"/>
      <c r="H41" s="159" t="s">
        <v>36</v>
      </c>
      <c r="I41" s="33"/>
      <c r="J41" s="33"/>
      <c r="K41" s="33"/>
      <c r="L41" s="33"/>
      <c r="M41" s="33"/>
      <c r="N41" s="33"/>
      <c r="O41" s="33"/>
      <c r="P41" s="156"/>
      <c r="Q41" s="33"/>
    </row>
    <row r="42" spans="1:17" ht="13.2">
      <c r="A42" s="266"/>
      <c r="B42" s="33" t="s">
        <v>78</v>
      </c>
      <c r="C42" s="33"/>
      <c r="D42" s="33"/>
      <c r="E42" s="33"/>
      <c r="F42" s="33"/>
      <c r="G42" s="33"/>
      <c r="H42" s="159" t="s">
        <v>37</v>
      </c>
      <c r="I42" s="33"/>
      <c r="J42" s="33"/>
      <c r="K42" s="33"/>
      <c r="L42" s="33"/>
      <c r="M42" s="33"/>
      <c r="N42" s="33"/>
      <c r="O42" s="33"/>
      <c r="P42" s="156"/>
      <c r="Q42" s="33"/>
    </row>
    <row r="43" spans="1:17" ht="13.2">
      <c r="A43" s="267"/>
      <c r="B43" s="33" t="s">
        <v>78</v>
      </c>
      <c r="C43" s="33"/>
      <c r="D43" s="33"/>
      <c r="E43" s="33"/>
      <c r="F43" s="33"/>
      <c r="G43" s="33"/>
      <c r="H43" s="159" t="s">
        <v>38</v>
      </c>
      <c r="I43" s="33"/>
      <c r="J43" s="33"/>
      <c r="K43" s="33"/>
      <c r="L43" s="33"/>
      <c r="M43" s="33"/>
      <c r="N43" s="33"/>
      <c r="O43" s="33"/>
      <c r="P43" s="156"/>
      <c r="Q43" s="33"/>
    </row>
    <row r="44" spans="1:17" ht="13.8">
      <c r="A44" s="265">
        <v>45539</v>
      </c>
      <c r="B44" s="157" t="s">
        <v>1774</v>
      </c>
      <c r="C44" s="33"/>
      <c r="D44" s="33"/>
      <c r="E44" s="33"/>
      <c r="F44" s="33"/>
      <c r="G44" s="33"/>
      <c r="H44" s="155" t="s">
        <v>17</v>
      </c>
      <c r="I44" s="33"/>
      <c r="J44" s="33"/>
      <c r="K44" s="33"/>
      <c r="L44" s="33"/>
      <c r="M44" s="33"/>
      <c r="N44" s="33"/>
      <c r="O44" s="33"/>
      <c r="P44" s="156"/>
      <c r="Q44" s="33"/>
    </row>
    <row r="45" spans="1:17" ht="13.8">
      <c r="A45" s="266"/>
      <c r="B45" s="157" t="s">
        <v>1774</v>
      </c>
      <c r="C45" s="157" t="s">
        <v>44</v>
      </c>
      <c r="D45" s="157" t="s">
        <v>19</v>
      </c>
      <c r="E45" s="157"/>
      <c r="F45" s="157"/>
      <c r="G45" s="163" t="s">
        <v>2029</v>
      </c>
      <c r="H45" s="33" t="s">
        <v>22</v>
      </c>
      <c r="I45" s="33"/>
      <c r="J45" s="33"/>
      <c r="K45" s="33"/>
      <c r="L45" s="33"/>
      <c r="M45" s="33"/>
      <c r="N45" s="33"/>
      <c r="O45" s="33"/>
      <c r="P45" s="156"/>
      <c r="Q45" s="33"/>
    </row>
    <row r="46" spans="1:17" ht="17.25" customHeight="1">
      <c r="A46" s="266"/>
      <c r="B46" s="157" t="s">
        <v>1774</v>
      </c>
      <c r="C46" s="33"/>
      <c r="D46" s="33"/>
      <c r="E46" s="33"/>
      <c r="F46" s="33"/>
      <c r="G46" s="33"/>
      <c r="H46" s="33" t="s">
        <v>24</v>
      </c>
      <c r="I46" s="33"/>
      <c r="J46" s="33"/>
      <c r="K46" s="33"/>
      <c r="L46" s="33"/>
      <c r="M46" s="33"/>
      <c r="N46" s="33"/>
      <c r="O46" s="33"/>
      <c r="P46" s="156"/>
      <c r="Q46" s="33"/>
    </row>
    <row r="47" spans="1:17" ht="13.8">
      <c r="A47" s="266"/>
      <c r="B47" s="157" t="s">
        <v>1774</v>
      </c>
      <c r="C47" s="33"/>
      <c r="D47" s="33"/>
      <c r="E47" s="33"/>
      <c r="F47" s="33"/>
      <c r="G47" s="33"/>
      <c r="H47" s="33" t="s">
        <v>25</v>
      </c>
      <c r="I47" s="33"/>
      <c r="J47" s="33"/>
      <c r="K47" s="33"/>
      <c r="L47" s="33"/>
      <c r="M47" s="33"/>
      <c r="N47" s="33"/>
      <c r="O47" s="33"/>
      <c r="P47" s="84"/>
      <c r="Q47" s="33"/>
    </row>
    <row r="48" spans="1:17" ht="13.2">
      <c r="A48" s="266"/>
      <c r="B48" s="33"/>
      <c r="C48" s="33"/>
      <c r="D48" s="33"/>
      <c r="E48" s="33"/>
      <c r="F48" s="33"/>
      <c r="G48" s="33"/>
      <c r="H48" s="33" t="s">
        <v>26</v>
      </c>
      <c r="I48" s="33"/>
      <c r="J48" s="33"/>
      <c r="K48" s="33"/>
      <c r="L48" s="33"/>
      <c r="M48" s="33"/>
      <c r="N48" s="33"/>
      <c r="O48" s="33"/>
      <c r="P48" s="156"/>
      <c r="Q48" s="33"/>
    </row>
    <row r="49" spans="1:17" ht="16.5" customHeight="1">
      <c r="A49" s="266"/>
      <c r="B49" s="33"/>
      <c r="C49" s="33"/>
      <c r="D49" s="157"/>
      <c r="E49" s="135"/>
      <c r="F49" s="129"/>
      <c r="G49" s="33"/>
      <c r="H49" s="33" t="s">
        <v>27</v>
      </c>
      <c r="I49" s="33"/>
      <c r="J49" s="33"/>
      <c r="K49" s="33"/>
      <c r="L49" s="33"/>
      <c r="M49" s="33"/>
      <c r="N49" s="33"/>
      <c r="O49" s="33"/>
      <c r="P49" s="156"/>
      <c r="Q49" s="33"/>
    </row>
    <row r="50" spans="1:17" ht="18" customHeight="1">
      <c r="A50" s="266"/>
      <c r="B50" s="33"/>
      <c r="C50" s="33"/>
      <c r="D50" s="33"/>
      <c r="E50" s="33"/>
      <c r="F50" s="33"/>
      <c r="G50" s="33"/>
      <c r="H50" s="33" t="s">
        <v>28</v>
      </c>
      <c r="I50" s="33"/>
      <c r="J50" s="33"/>
      <c r="K50" s="33"/>
      <c r="L50" s="33"/>
      <c r="M50" s="33"/>
      <c r="N50" s="33"/>
      <c r="O50" s="33"/>
      <c r="P50" s="156"/>
      <c r="Q50" s="33"/>
    </row>
    <row r="51" spans="1:17" ht="13.2">
      <c r="A51" s="266"/>
      <c r="B51" s="33"/>
      <c r="C51" s="33"/>
      <c r="D51" s="33"/>
      <c r="E51" s="33"/>
      <c r="F51" s="33"/>
      <c r="G51" s="33"/>
      <c r="H51" s="33" t="s">
        <v>29</v>
      </c>
      <c r="I51" s="33"/>
      <c r="J51" s="33"/>
      <c r="K51" s="33"/>
      <c r="L51" s="33"/>
      <c r="M51" s="33"/>
      <c r="N51" s="33"/>
      <c r="O51" s="33"/>
      <c r="P51" s="156"/>
      <c r="Q51" s="33"/>
    </row>
    <row r="52" spans="1:17" ht="13.2">
      <c r="A52" s="266"/>
      <c r="B52" s="33"/>
      <c r="C52" s="33"/>
      <c r="D52" s="33"/>
      <c r="E52" s="33"/>
      <c r="F52" s="33"/>
      <c r="G52" s="33"/>
      <c r="H52" s="33" t="s">
        <v>30</v>
      </c>
      <c r="I52" s="33"/>
      <c r="J52" s="33"/>
      <c r="K52" s="33"/>
      <c r="L52" s="33"/>
      <c r="M52" s="33"/>
      <c r="N52" s="33"/>
      <c r="O52" s="33"/>
      <c r="P52" s="156"/>
      <c r="Q52" s="33"/>
    </row>
    <row r="53" spans="1:17" ht="13.2">
      <c r="A53" s="266"/>
      <c r="B53" s="33"/>
      <c r="C53" s="33"/>
      <c r="D53" s="33"/>
      <c r="E53" s="33"/>
      <c r="F53" s="33"/>
      <c r="G53" s="33"/>
      <c r="H53" s="158" t="s">
        <v>34</v>
      </c>
      <c r="I53" s="33"/>
      <c r="J53" s="33"/>
      <c r="K53" s="33"/>
      <c r="L53" s="33"/>
      <c r="M53" s="33"/>
      <c r="N53" s="33"/>
      <c r="O53" s="33"/>
      <c r="P53" s="156"/>
      <c r="Q53" s="33"/>
    </row>
    <row r="54" spans="1:17" ht="13.2">
      <c r="A54" s="266"/>
      <c r="B54" s="33"/>
      <c r="C54" s="33"/>
      <c r="D54" s="33"/>
      <c r="E54" s="33"/>
      <c r="F54" s="33"/>
      <c r="G54" s="33"/>
      <c r="H54" s="159" t="s">
        <v>35</v>
      </c>
      <c r="I54" s="33"/>
      <c r="J54" s="33"/>
      <c r="K54" s="33"/>
      <c r="L54" s="33"/>
      <c r="M54" s="33"/>
      <c r="N54" s="33"/>
      <c r="O54" s="33"/>
      <c r="P54" s="84"/>
      <c r="Q54" s="33"/>
    </row>
    <row r="55" spans="1:17" ht="18" customHeight="1">
      <c r="A55" s="266"/>
      <c r="B55" s="33" t="s">
        <v>78</v>
      </c>
      <c r="C55" s="33" t="s">
        <v>41</v>
      </c>
      <c r="D55" s="33" t="s">
        <v>19</v>
      </c>
      <c r="E55" s="33"/>
      <c r="F55" s="33"/>
      <c r="G55" s="33" t="s">
        <v>2030</v>
      </c>
      <c r="H55" s="159" t="s">
        <v>36</v>
      </c>
      <c r="I55" s="33"/>
      <c r="J55" s="33"/>
      <c r="K55" s="33"/>
      <c r="L55" s="33"/>
      <c r="M55" s="33"/>
      <c r="N55" s="33"/>
      <c r="O55" s="33"/>
      <c r="P55" s="156"/>
      <c r="Q55" s="33"/>
    </row>
    <row r="56" spans="1:17" ht="13.2">
      <c r="A56" s="266"/>
      <c r="B56" s="33" t="s">
        <v>78</v>
      </c>
      <c r="C56" s="33"/>
      <c r="D56" s="33"/>
      <c r="E56" s="33"/>
      <c r="F56" s="33"/>
      <c r="G56" s="33"/>
      <c r="H56" s="159" t="s">
        <v>37</v>
      </c>
      <c r="I56" s="33"/>
      <c r="J56" s="33"/>
      <c r="K56" s="33"/>
      <c r="L56" s="33"/>
      <c r="M56" s="33"/>
      <c r="N56" s="33"/>
      <c r="O56" s="33"/>
      <c r="P56" s="156"/>
      <c r="Q56" s="33"/>
    </row>
    <row r="57" spans="1:17" ht="13.2">
      <c r="A57" s="267"/>
      <c r="B57" s="33" t="s">
        <v>78</v>
      </c>
      <c r="C57" s="33"/>
      <c r="D57" s="33"/>
      <c r="E57" s="33"/>
      <c r="F57" s="33"/>
      <c r="G57" s="33"/>
      <c r="H57" s="159" t="s">
        <v>38</v>
      </c>
      <c r="I57" s="33"/>
      <c r="J57" s="33"/>
      <c r="K57" s="33"/>
      <c r="L57" s="33"/>
      <c r="M57" s="33"/>
      <c r="N57" s="33"/>
      <c r="O57" s="33"/>
      <c r="P57" s="156"/>
      <c r="Q57" s="33"/>
    </row>
    <row r="58" spans="1:17" ht="13.2">
      <c r="A58" s="265">
        <v>45540</v>
      </c>
      <c r="B58" s="33" t="s">
        <v>78</v>
      </c>
      <c r="C58" s="33"/>
      <c r="D58" s="33"/>
      <c r="E58" s="33"/>
      <c r="F58" s="33"/>
      <c r="G58" s="33"/>
      <c r="H58" s="164" t="s">
        <v>17</v>
      </c>
      <c r="I58" s="33"/>
      <c r="J58" s="33"/>
      <c r="K58" s="33"/>
      <c r="L58" s="33"/>
      <c r="M58" s="33"/>
      <c r="N58" s="33"/>
      <c r="O58" s="33"/>
      <c r="P58" s="33"/>
      <c r="Q58" s="33"/>
    </row>
    <row r="59" spans="1:17" ht="13.2">
      <c r="A59" s="266"/>
      <c r="B59" s="33" t="s">
        <v>78</v>
      </c>
      <c r="C59" s="33"/>
      <c r="D59" s="33"/>
      <c r="E59" s="33"/>
      <c r="F59" s="33"/>
      <c r="G59" s="33"/>
      <c r="H59" s="156" t="s">
        <v>22</v>
      </c>
      <c r="I59" s="33"/>
      <c r="J59" s="33"/>
      <c r="K59" s="33"/>
      <c r="L59" s="33"/>
      <c r="M59" s="33"/>
      <c r="N59" s="33"/>
      <c r="O59" s="33"/>
      <c r="P59" s="33"/>
      <c r="Q59" s="33"/>
    </row>
    <row r="60" spans="1:17" ht="13.8">
      <c r="A60" s="266"/>
      <c r="B60" s="33" t="s">
        <v>78</v>
      </c>
      <c r="C60" s="33"/>
      <c r="D60" s="157"/>
      <c r="E60" s="135"/>
      <c r="F60" s="129"/>
      <c r="G60" s="33"/>
      <c r="H60" s="156" t="s">
        <v>24</v>
      </c>
      <c r="I60" s="33"/>
      <c r="J60" s="33"/>
      <c r="K60" s="33"/>
      <c r="L60" s="33"/>
      <c r="M60" s="33"/>
      <c r="N60" s="33"/>
      <c r="O60" s="33"/>
      <c r="P60" s="33"/>
      <c r="Q60" s="33"/>
    </row>
    <row r="61" spans="1:17" ht="19.5" customHeight="1">
      <c r="A61" s="266"/>
      <c r="B61" s="33" t="s">
        <v>78</v>
      </c>
      <c r="C61" s="33" t="s">
        <v>102</v>
      </c>
      <c r="D61" s="33" t="s">
        <v>19</v>
      </c>
      <c r="E61" s="33"/>
      <c r="F61" s="33"/>
      <c r="G61" s="33" t="s">
        <v>2031</v>
      </c>
      <c r="H61" s="156" t="s">
        <v>25</v>
      </c>
      <c r="I61" s="33"/>
      <c r="J61" s="33"/>
      <c r="K61" s="33"/>
      <c r="L61" s="33"/>
      <c r="M61" s="33"/>
      <c r="N61" s="33"/>
      <c r="O61" s="33"/>
      <c r="P61" s="33"/>
      <c r="Q61" s="33"/>
    </row>
    <row r="62" spans="1:17" ht="13.2">
      <c r="A62" s="266"/>
      <c r="B62" s="33" t="s">
        <v>78</v>
      </c>
      <c r="C62" s="33"/>
      <c r="D62" s="33"/>
      <c r="E62" s="33"/>
      <c r="F62" s="33"/>
      <c r="G62" s="33"/>
      <c r="H62" s="156" t="s">
        <v>26</v>
      </c>
      <c r="I62" s="33"/>
      <c r="J62" s="33"/>
      <c r="K62" s="33"/>
      <c r="L62" s="33"/>
      <c r="M62" s="33"/>
      <c r="N62" s="33"/>
      <c r="O62" s="33"/>
      <c r="P62" s="33"/>
      <c r="Q62" s="33"/>
    </row>
    <row r="63" spans="1:17" ht="13.2">
      <c r="A63" s="266"/>
      <c r="B63" s="33" t="s">
        <v>78</v>
      </c>
      <c r="C63" s="33"/>
      <c r="D63" s="33"/>
      <c r="E63" s="33"/>
      <c r="F63" s="33"/>
      <c r="G63" s="33"/>
      <c r="H63" s="156" t="s">
        <v>27</v>
      </c>
      <c r="I63" s="33"/>
      <c r="J63" s="33"/>
      <c r="K63" s="33"/>
      <c r="L63" s="33"/>
      <c r="M63" s="33"/>
      <c r="N63" s="33"/>
      <c r="O63" s="33"/>
      <c r="P63" s="33"/>
      <c r="Q63" s="33"/>
    </row>
    <row r="64" spans="1:17" ht="13.2">
      <c r="A64" s="266"/>
      <c r="B64" s="33" t="s">
        <v>78</v>
      </c>
      <c r="C64" s="33"/>
      <c r="D64" s="33"/>
      <c r="E64" s="33"/>
      <c r="F64" s="33"/>
      <c r="G64" s="33"/>
      <c r="H64" s="156" t="s">
        <v>28</v>
      </c>
      <c r="I64" s="33"/>
      <c r="J64" s="33"/>
      <c r="K64" s="33"/>
      <c r="L64" s="33"/>
      <c r="M64" s="33"/>
      <c r="N64" s="33"/>
      <c r="O64" s="33"/>
      <c r="P64" s="33"/>
      <c r="Q64" s="33"/>
    </row>
    <row r="65" spans="1:17" ht="20.25" customHeight="1">
      <c r="A65" s="266"/>
      <c r="B65" s="33" t="s">
        <v>78</v>
      </c>
      <c r="C65" s="33" t="s">
        <v>41</v>
      </c>
      <c r="D65" s="157" t="s">
        <v>19</v>
      </c>
      <c r="E65" s="165"/>
      <c r="F65" s="166"/>
      <c r="G65" s="33" t="s">
        <v>2032</v>
      </c>
      <c r="H65" s="156" t="s">
        <v>29</v>
      </c>
      <c r="I65" s="33"/>
      <c r="J65" s="33"/>
      <c r="K65" s="33"/>
      <c r="L65" s="33"/>
      <c r="M65" s="33"/>
      <c r="N65" s="33"/>
      <c r="O65" s="33"/>
      <c r="P65" s="84"/>
      <c r="Q65" s="33"/>
    </row>
    <row r="66" spans="1:17" ht="13.2">
      <c r="A66" s="266"/>
      <c r="B66" s="33" t="s">
        <v>78</v>
      </c>
      <c r="C66" s="33"/>
      <c r="D66" s="33"/>
      <c r="E66" s="33"/>
      <c r="F66" s="33"/>
      <c r="G66" s="33"/>
      <c r="H66" s="156" t="s">
        <v>30</v>
      </c>
      <c r="I66" s="33"/>
      <c r="J66" s="33"/>
      <c r="K66" s="33"/>
      <c r="L66" s="33"/>
      <c r="M66" s="33"/>
      <c r="N66" s="33"/>
      <c r="O66" s="33"/>
      <c r="P66" s="156"/>
      <c r="Q66" s="33"/>
    </row>
    <row r="67" spans="1:17" ht="13.2">
      <c r="A67" s="266"/>
      <c r="B67" s="33" t="s">
        <v>522</v>
      </c>
      <c r="C67" s="33" t="s">
        <v>44</v>
      </c>
      <c r="D67" s="33" t="s">
        <v>19</v>
      </c>
      <c r="E67" s="33"/>
      <c r="F67" s="33"/>
      <c r="G67" s="33" t="s">
        <v>2033</v>
      </c>
      <c r="H67" s="167" t="s">
        <v>34</v>
      </c>
      <c r="I67" s="33"/>
      <c r="J67" s="33"/>
      <c r="K67" s="33"/>
      <c r="L67" s="33"/>
      <c r="M67" s="33"/>
      <c r="N67" s="33"/>
      <c r="O67" s="33"/>
      <c r="P67" s="156"/>
      <c r="Q67" s="33"/>
    </row>
    <row r="68" spans="1:17" ht="13.2">
      <c r="A68" s="266"/>
      <c r="B68" s="33" t="s">
        <v>522</v>
      </c>
      <c r="C68" s="33" t="s">
        <v>41</v>
      </c>
      <c r="D68" s="33" t="s">
        <v>19</v>
      </c>
      <c r="E68" s="33"/>
      <c r="F68" s="33"/>
      <c r="G68" s="33" t="s">
        <v>2034</v>
      </c>
      <c r="H68" s="167" t="s">
        <v>35</v>
      </c>
      <c r="I68" s="33"/>
      <c r="J68" s="33"/>
      <c r="K68" s="33"/>
      <c r="L68" s="33"/>
      <c r="M68" s="33"/>
      <c r="N68" s="33"/>
      <c r="O68" s="33"/>
      <c r="P68" s="156"/>
      <c r="Q68" s="33"/>
    </row>
    <row r="69" spans="1:17" ht="13.2">
      <c r="A69" s="266"/>
      <c r="B69" s="33" t="s">
        <v>522</v>
      </c>
      <c r="C69" s="33"/>
      <c r="D69" s="33"/>
      <c r="E69" s="33"/>
      <c r="F69" s="33"/>
      <c r="G69" s="33"/>
      <c r="H69" s="167" t="s">
        <v>36</v>
      </c>
      <c r="I69" s="33"/>
      <c r="J69" s="33"/>
      <c r="K69" s="33"/>
      <c r="L69" s="33"/>
      <c r="M69" s="33"/>
      <c r="N69" s="33"/>
      <c r="O69" s="33"/>
      <c r="P69" s="156"/>
      <c r="Q69" s="33"/>
    </row>
    <row r="70" spans="1:17" ht="13.2">
      <c r="A70" s="266"/>
      <c r="B70" s="33" t="s">
        <v>522</v>
      </c>
      <c r="C70" s="33"/>
      <c r="D70" s="33"/>
      <c r="E70" s="33"/>
      <c r="F70" s="33"/>
      <c r="G70" s="33"/>
      <c r="H70" s="167" t="s">
        <v>37</v>
      </c>
      <c r="I70" s="33"/>
      <c r="J70" s="33"/>
      <c r="K70" s="33"/>
      <c r="L70" s="33"/>
      <c r="M70" s="33"/>
      <c r="N70" s="33"/>
      <c r="O70" s="33"/>
      <c r="P70" s="156"/>
      <c r="Q70" s="33"/>
    </row>
    <row r="71" spans="1:17" ht="13.2">
      <c r="A71" s="267"/>
      <c r="B71" s="33" t="s">
        <v>522</v>
      </c>
      <c r="C71" s="33"/>
      <c r="D71" s="33"/>
      <c r="E71" s="33"/>
      <c r="F71" s="33"/>
      <c r="G71" s="33"/>
      <c r="H71" s="156" t="s">
        <v>38</v>
      </c>
      <c r="I71" s="33"/>
      <c r="J71" s="33"/>
      <c r="K71" s="33"/>
      <c r="L71" s="33"/>
      <c r="M71" s="33"/>
      <c r="N71" s="33"/>
      <c r="O71" s="33"/>
      <c r="P71" s="156"/>
      <c r="Q71" s="33"/>
    </row>
    <row r="72" spans="1:17" ht="13.2">
      <c r="A72" s="265">
        <v>45541</v>
      </c>
      <c r="B72" s="33" t="s">
        <v>78</v>
      </c>
      <c r="C72" s="33"/>
      <c r="D72" s="33"/>
      <c r="E72" s="33"/>
      <c r="F72" s="33"/>
      <c r="G72" s="33"/>
      <c r="H72" s="164" t="s">
        <v>17</v>
      </c>
      <c r="I72" s="33"/>
      <c r="J72" s="33"/>
      <c r="K72" s="33"/>
      <c r="L72" s="33"/>
      <c r="M72" s="33"/>
      <c r="N72" s="33"/>
      <c r="O72" s="33"/>
      <c r="P72" s="33"/>
      <c r="Q72" s="33"/>
    </row>
    <row r="73" spans="1:17" ht="13.2">
      <c r="A73" s="266"/>
      <c r="B73" s="33" t="s">
        <v>78</v>
      </c>
      <c r="C73" s="33"/>
      <c r="D73" s="33"/>
      <c r="E73" s="33"/>
      <c r="F73" s="33"/>
      <c r="G73" s="33"/>
      <c r="H73" s="156" t="s">
        <v>22</v>
      </c>
      <c r="I73" s="33"/>
      <c r="J73" s="33"/>
      <c r="K73" s="33"/>
      <c r="L73" s="33"/>
      <c r="M73" s="33"/>
      <c r="N73" s="33"/>
      <c r="O73" s="33"/>
      <c r="P73" s="33"/>
      <c r="Q73" s="33"/>
    </row>
    <row r="74" spans="1:17" ht="13.2">
      <c r="A74" s="266"/>
      <c r="B74" s="33" t="s">
        <v>78</v>
      </c>
      <c r="C74" s="33"/>
      <c r="D74" s="33"/>
      <c r="E74" s="33"/>
      <c r="F74" s="33"/>
      <c r="G74" s="33"/>
      <c r="H74" s="156" t="s">
        <v>24</v>
      </c>
      <c r="I74" s="33"/>
      <c r="J74" s="33"/>
      <c r="K74" s="33"/>
      <c r="L74" s="33"/>
      <c r="M74" s="33"/>
      <c r="N74" s="33"/>
      <c r="O74" s="33"/>
      <c r="P74" s="33"/>
      <c r="Q74" s="33"/>
    </row>
    <row r="75" spans="1:17" ht="13.2">
      <c r="A75" s="266"/>
      <c r="B75" s="33" t="s">
        <v>78</v>
      </c>
      <c r="C75" s="33"/>
      <c r="D75" s="33"/>
      <c r="E75" s="33"/>
      <c r="F75" s="33"/>
      <c r="G75" s="33"/>
      <c r="H75" s="156" t="s">
        <v>25</v>
      </c>
      <c r="I75" s="33"/>
      <c r="J75" s="33"/>
      <c r="K75" s="33"/>
      <c r="L75" s="33"/>
      <c r="M75" s="33"/>
      <c r="N75" s="33"/>
      <c r="O75" s="33"/>
      <c r="P75" s="33"/>
      <c r="Q75" s="33"/>
    </row>
    <row r="76" spans="1:17" ht="13.2">
      <c r="A76" s="266"/>
      <c r="B76" s="33" t="s">
        <v>78</v>
      </c>
      <c r="C76" s="33" t="s">
        <v>102</v>
      </c>
      <c r="D76" s="33" t="s">
        <v>19</v>
      </c>
      <c r="E76" s="33"/>
      <c r="F76" s="33"/>
      <c r="G76" s="33" t="s">
        <v>2035</v>
      </c>
      <c r="H76" s="156" t="s">
        <v>26</v>
      </c>
      <c r="I76" s="33"/>
      <c r="J76" s="33"/>
      <c r="K76" s="33"/>
      <c r="L76" s="33"/>
      <c r="M76" s="33"/>
      <c r="N76" s="33"/>
      <c r="O76" s="33"/>
      <c r="P76" s="33"/>
      <c r="Q76" s="33"/>
    </row>
    <row r="77" spans="1:17" ht="17.25" customHeight="1">
      <c r="A77" s="266"/>
      <c r="B77" s="33" t="s">
        <v>78</v>
      </c>
      <c r="C77" s="33" t="s">
        <v>224</v>
      </c>
      <c r="D77" s="33" t="s">
        <v>19</v>
      </c>
      <c r="E77" s="33"/>
      <c r="F77" s="33"/>
      <c r="G77" s="33" t="s">
        <v>2036</v>
      </c>
      <c r="H77" s="156" t="s">
        <v>27</v>
      </c>
      <c r="I77" s="33"/>
      <c r="J77" s="33"/>
      <c r="K77" s="33"/>
      <c r="L77" s="33"/>
      <c r="M77" s="33"/>
      <c r="N77" s="33"/>
      <c r="O77" s="33"/>
      <c r="P77" s="33"/>
      <c r="Q77" s="33"/>
    </row>
    <row r="78" spans="1:17" ht="13.2">
      <c r="A78" s="266"/>
      <c r="B78" s="33" t="s">
        <v>1774</v>
      </c>
      <c r="C78" s="33"/>
      <c r="D78" s="33"/>
      <c r="E78" s="33"/>
      <c r="F78" s="33"/>
      <c r="G78" s="33"/>
      <c r="H78" s="156" t="s">
        <v>28</v>
      </c>
      <c r="I78" s="33"/>
      <c r="J78" s="33"/>
      <c r="K78" s="33"/>
      <c r="L78" s="33"/>
      <c r="M78" s="33"/>
      <c r="N78" s="33"/>
      <c r="O78" s="33"/>
      <c r="P78" s="33"/>
      <c r="Q78" s="33"/>
    </row>
    <row r="79" spans="1:17" ht="13.2">
      <c r="A79" s="266"/>
      <c r="B79" s="33" t="s">
        <v>1774</v>
      </c>
      <c r="C79" s="33"/>
      <c r="D79" s="33"/>
      <c r="E79" s="33"/>
      <c r="F79" s="33"/>
      <c r="G79" s="33"/>
      <c r="H79" s="156" t="s">
        <v>29</v>
      </c>
      <c r="I79" s="33"/>
      <c r="J79" s="33"/>
      <c r="K79" s="33"/>
      <c r="L79" s="33"/>
      <c r="M79" s="33"/>
      <c r="N79" s="33"/>
      <c r="O79" s="33"/>
      <c r="P79" s="33"/>
      <c r="Q79" s="33"/>
    </row>
    <row r="80" spans="1:17" ht="13.2">
      <c r="A80" s="266"/>
      <c r="B80" s="33" t="s">
        <v>1774</v>
      </c>
      <c r="C80" s="33"/>
      <c r="D80" s="33"/>
      <c r="E80" s="33"/>
      <c r="F80" s="33"/>
      <c r="G80" s="33"/>
      <c r="H80" s="156" t="s">
        <v>30</v>
      </c>
      <c r="I80" s="33"/>
      <c r="J80" s="33"/>
      <c r="K80" s="33"/>
      <c r="L80" s="33"/>
      <c r="M80" s="33"/>
      <c r="N80" s="33"/>
      <c r="O80" s="33"/>
      <c r="P80" s="33"/>
      <c r="Q80" s="33"/>
    </row>
    <row r="81" spans="1:17" ht="13.8">
      <c r="A81" s="266"/>
      <c r="B81" s="33" t="s">
        <v>522</v>
      </c>
      <c r="C81" s="33"/>
      <c r="D81" s="157"/>
      <c r="E81" s="33"/>
      <c r="F81" s="33"/>
      <c r="G81" s="33"/>
      <c r="H81" s="167" t="s">
        <v>34</v>
      </c>
      <c r="I81" s="33"/>
      <c r="J81" s="33"/>
      <c r="K81" s="33"/>
      <c r="L81" s="33"/>
      <c r="M81" s="33"/>
      <c r="N81" s="33"/>
      <c r="O81" s="33"/>
      <c r="P81" s="33"/>
      <c r="Q81" s="33"/>
    </row>
    <row r="82" spans="1:17" ht="13.2">
      <c r="A82" s="266"/>
      <c r="B82" s="33" t="s">
        <v>522</v>
      </c>
      <c r="C82" s="33"/>
      <c r="D82" s="33"/>
      <c r="E82" s="33"/>
      <c r="F82" s="33"/>
      <c r="G82" s="33"/>
      <c r="H82" s="167" t="s">
        <v>35</v>
      </c>
      <c r="I82" s="33"/>
      <c r="J82" s="33"/>
      <c r="K82" s="33"/>
      <c r="L82" s="33"/>
      <c r="M82" s="33"/>
      <c r="N82" s="33"/>
      <c r="O82" s="33"/>
      <c r="P82" s="33"/>
      <c r="Q82" s="33"/>
    </row>
    <row r="83" spans="1:17" ht="17.25" customHeight="1">
      <c r="A83" s="266"/>
      <c r="B83" s="33" t="s">
        <v>78</v>
      </c>
      <c r="C83" s="33" t="s">
        <v>355</v>
      </c>
      <c r="D83" s="33" t="s">
        <v>19</v>
      </c>
      <c r="E83" s="33"/>
      <c r="F83" s="160" t="s">
        <v>2037</v>
      </c>
      <c r="G83" s="33" t="s">
        <v>2038</v>
      </c>
      <c r="H83" s="167" t="s">
        <v>36</v>
      </c>
      <c r="I83" s="33"/>
      <c r="J83" s="33"/>
      <c r="K83" s="33"/>
      <c r="L83" s="33"/>
      <c r="M83" s="33"/>
      <c r="N83" s="33"/>
      <c r="O83" s="33"/>
      <c r="P83" s="33"/>
      <c r="Q83" s="33"/>
    </row>
    <row r="84" spans="1:17" ht="13.8">
      <c r="A84" s="266"/>
      <c r="B84" s="33" t="s">
        <v>78</v>
      </c>
      <c r="C84" s="33"/>
      <c r="D84" s="33"/>
      <c r="E84" s="135"/>
      <c r="F84" s="33"/>
      <c r="G84" s="33"/>
      <c r="H84" s="167" t="s">
        <v>37</v>
      </c>
      <c r="I84" s="33"/>
      <c r="J84" s="33"/>
      <c r="K84" s="33"/>
      <c r="L84" s="33"/>
      <c r="M84" s="33"/>
      <c r="N84" s="33"/>
      <c r="O84" s="33"/>
      <c r="P84" s="33"/>
      <c r="Q84" s="33"/>
    </row>
    <row r="85" spans="1:17" ht="13.2">
      <c r="A85" s="267"/>
      <c r="B85" s="33" t="s">
        <v>78</v>
      </c>
      <c r="C85" s="33"/>
      <c r="D85" s="33"/>
      <c r="E85" s="33"/>
      <c r="F85" s="33"/>
      <c r="G85" s="33"/>
      <c r="H85" s="156" t="s">
        <v>38</v>
      </c>
      <c r="I85" s="33"/>
      <c r="J85" s="33"/>
      <c r="K85" s="33"/>
      <c r="L85" s="33"/>
      <c r="M85" s="33"/>
      <c r="N85" s="33"/>
      <c r="O85" s="33"/>
      <c r="P85" s="33"/>
      <c r="Q85" s="33"/>
    </row>
    <row r="86" spans="1:17" ht="13.2">
      <c r="A86" s="265">
        <v>45542</v>
      </c>
      <c r="B86" s="33" t="s">
        <v>1774</v>
      </c>
      <c r="C86" s="33"/>
      <c r="D86" s="33"/>
      <c r="E86" s="33"/>
      <c r="F86" s="33"/>
      <c r="G86" s="33"/>
      <c r="H86" s="164" t="s">
        <v>17</v>
      </c>
      <c r="I86" s="33"/>
      <c r="J86" s="33"/>
      <c r="K86" s="33"/>
      <c r="L86" s="33"/>
      <c r="M86" s="33"/>
      <c r="N86" s="33"/>
      <c r="O86" s="33"/>
      <c r="P86" s="33"/>
      <c r="Q86" s="33"/>
    </row>
    <row r="87" spans="1:17" ht="13.2">
      <c r="A87" s="266"/>
      <c r="B87" s="33" t="s">
        <v>1774</v>
      </c>
      <c r="C87" s="33"/>
      <c r="D87" s="33"/>
      <c r="E87" s="33"/>
      <c r="F87" s="33"/>
      <c r="G87" s="33"/>
      <c r="H87" s="156" t="s">
        <v>22</v>
      </c>
      <c r="I87" s="33"/>
      <c r="J87" s="33"/>
      <c r="K87" s="33"/>
      <c r="L87" s="33"/>
      <c r="M87" s="33"/>
      <c r="N87" s="33"/>
      <c r="O87" s="33"/>
      <c r="P87" s="33"/>
      <c r="Q87" s="33"/>
    </row>
    <row r="88" spans="1:17" ht="13.2">
      <c r="A88" s="266"/>
      <c r="B88" s="33" t="s">
        <v>1774</v>
      </c>
      <c r="C88" s="33"/>
      <c r="D88" s="33"/>
      <c r="E88" s="33"/>
      <c r="F88" s="33"/>
      <c r="G88" s="33"/>
      <c r="H88" s="156" t="s">
        <v>24</v>
      </c>
      <c r="I88" s="33"/>
      <c r="J88" s="33"/>
      <c r="K88" s="33"/>
      <c r="L88" s="33"/>
      <c r="M88" s="33"/>
      <c r="N88" s="33"/>
      <c r="O88" s="33"/>
      <c r="P88" s="33"/>
      <c r="Q88" s="33"/>
    </row>
    <row r="89" spans="1:17" ht="13.2">
      <c r="A89" s="266"/>
      <c r="B89" s="33" t="s">
        <v>1774</v>
      </c>
      <c r="C89" s="33"/>
      <c r="D89" s="33"/>
      <c r="E89" s="33"/>
      <c r="F89" s="33"/>
      <c r="G89" s="33"/>
      <c r="H89" s="156" t="s">
        <v>25</v>
      </c>
      <c r="I89" s="33"/>
      <c r="J89" s="33"/>
      <c r="K89" s="33"/>
      <c r="L89" s="33"/>
      <c r="M89" s="33"/>
      <c r="N89" s="33"/>
      <c r="O89" s="33"/>
      <c r="P89" s="33"/>
      <c r="Q89" s="33"/>
    </row>
    <row r="90" spans="1:17" ht="13.2">
      <c r="A90" s="266"/>
      <c r="B90" s="33" t="s">
        <v>1774</v>
      </c>
      <c r="C90" s="33"/>
      <c r="D90" s="33"/>
      <c r="E90" s="33"/>
      <c r="F90" s="33"/>
      <c r="G90" s="33"/>
      <c r="H90" s="156" t="s">
        <v>26</v>
      </c>
      <c r="I90" s="33"/>
      <c r="J90" s="33"/>
      <c r="K90" s="33"/>
      <c r="L90" s="33"/>
      <c r="M90" s="33"/>
      <c r="N90" s="33"/>
      <c r="O90" s="33"/>
      <c r="P90" s="33"/>
      <c r="Q90" s="33"/>
    </row>
    <row r="91" spans="1:17" ht="13.2">
      <c r="A91" s="266"/>
      <c r="B91" s="33" t="s">
        <v>1271</v>
      </c>
      <c r="C91" s="33"/>
      <c r="D91" s="33"/>
      <c r="E91" s="33"/>
      <c r="F91" s="33"/>
      <c r="G91" s="33"/>
      <c r="H91" s="156" t="s">
        <v>27</v>
      </c>
      <c r="I91" s="33"/>
      <c r="J91" s="33"/>
      <c r="K91" s="33"/>
      <c r="L91" s="33"/>
      <c r="M91" s="33"/>
      <c r="N91" s="33"/>
      <c r="O91" s="33"/>
      <c r="P91" s="33"/>
      <c r="Q91" s="33"/>
    </row>
    <row r="92" spans="1:17" ht="13.2">
      <c r="A92" s="266"/>
      <c r="B92" s="33" t="s">
        <v>1271</v>
      </c>
      <c r="C92" s="33"/>
      <c r="D92" s="33"/>
      <c r="E92" s="33"/>
      <c r="F92" s="33"/>
      <c r="G92" s="33"/>
      <c r="H92" s="156" t="s">
        <v>28</v>
      </c>
      <c r="I92" s="33"/>
      <c r="J92" s="33"/>
      <c r="K92" s="33"/>
      <c r="L92" s="33"/>
      <c r="M92" s="33"/>
      <c r="N92" s="33"/>
      <c r="O92" s="33"/>
      <c r="P92" s="33"/>
      <c r="Q92" s="33"/>
    </row>
    <row r="93" spans="1:17" ht="13.8">
      <c r="A93" s="266"/>
      <c r="B93" s="33"/>
      <c r="C93" s="33"/>
      <c r="D93" s="33"/>
      <c r="E93" s="33"/>
      <c r="F93" s="157"/>
      <c r="G93" s="157"/>
      <c r="H93" s="156" t="s">
        <v>29</v>
      </c>
      <c r="I93" s="33"/>
      <c r="J93" s="33"/>
      <c r="K93" s="33"/>
      <c r="L93" s="33"/>
      <c r="M93" s="33"/>
      <c r="N93" s="33"/>
      <c r="O93" s="33"/>
      <c r="P93" s="33"/>
      <c r="Q93" s="33"/>
    </row>
    <row r="94" spans="1:17" ht="13.2">
      <c r="A94" s="266"/>
      <c r="B94" s="33"/>
      <c r="C94" s="33"/>
      <c r="D94" s="33"/>
      <c r="E94" s="33"/>
      <c r="F94" s="33"/>
      <c r="G94" s="33"/>
      <c r="H94" s="156" t="s">
        <v>30</v>
      </c>
      <c r="I94" s="33"/>
      <c r="J94" s="33"/>
      <c r="K94" s="33"/>
      <c r="L94" s="33"/>
      <c r="M94" s="33"/>
      <c r="N94" s="33"/>
      <c r="O94" s="33"/>
      <c r="P94" s="33"/>
      <c r="Q94" s="33"/>
    </row>
    <row r="95" spans="1:17" ht="13.2">
      <c r="A95" s="266"/>
      <c r="B95" s="33" t="s">
        <v>522</v>
      </c>
      <c r="C95" s="33"/>
      <c r="D95" s="33"/>
      <c r="E95" s="33"/>
      <c r="F95" s="33"/>
      <c r="G95" s="33"/>
      <c r="H95" s="167" t="s">
        <v>34</v>
      </c>
      <c r="I95" s="33"/>
      <c r="J95" s="33"/>
      <c r="K95" s="33"/>
      <c r="L95" s="33"/>
      <c r="M95" s="33"/>
      <c r="N95" s="33"/>
      <c r="O95" s="33"/>
      <c r="P95" s="33"/>
      <c r="Q95" s="33"/>
    </row>
    <row r="96" spans="1:17" ht="13.2">
      <c r="A96" s="266"/>
      <c r="B96" s="33" t="s">
        <v>522</v>
      </c>
      <c r="C96" s="33"/>
      <c r="D96" s="33"/>
      <c r="E96" s="33"/>
      <c r="F96" s="33"/>
      <c r="G96" s="33"/>
      <c r="H96" s="167" t="s">
        <v>35</v>
      </c>
      <c r="I96" s="33"/>
      <c r="J96" s="33"/>
      <c r="K96" s="33"/>
      <c r="L96" s="33"/>
      <c r="M96" s="33"/>
      <c r="N96" s="33"/>
      <c r="O96" s="33"/>
      <c r="P96" s="33"/>
      <c r="Q96" s="33"/>
    </row>
    <row r="97" spans="1:17" ht="13.2">
      <c r="A97" s="266"/>
      <c r="B97" s="33" t="s">
        <v>78</v>
      </c>
      <c r="C97" s="33"/>
      <c r="D97" s="33"/>
      <c r="E97" s="33"/>
      <c r="F97" s="33"/>
      <c r="G97" s="33"/>
      <c r="H97" s="167" t="s">
        <v>36</v>
      </c>
      <c r="I97" s="33"/>
      <c r="J97" s="33"/>
      <c r="K97" s="33"/>
      <c r="L97" s="33"/>
      <c r="M97" s="33"/>
      <c r="N97" s="33"/>
      <c r="O97" s="33"/>
      <c r="P97" s="33"/>
      <c r="Q97" s="33"/>
    </row>
    <row r="98" spans="1:17" ht="13.2">
      <c r="A98" s="266"/>
      <c r="B98" s="33" t="s">
        <v>78</v>
      </c>
      <c r="C98" s="33"/>
      <c r="D98" s="33"/>
      <c r="E98" s="33"/>
      <c r="F98" s="33"/>
      <c r="G98" s="33"/>
      <c r="H98" s="167" t="s">
        <v>37</v>
      </c>
      <c r="I98" s="33"/>
      <c r="J98" s="33"/>
      <c r="K98" s="33"/>
      <c r="L98" s="33"/>
      <c r="M98" s="33"/>
      <c r="N98" s="33"/>
      <c r="O98" s="33"/>
      <c r="P98" s="33"/>
      <c r="Q98" s="33"/>
    </row>
    <row r="99" spans="1:17" ht="13.2">
      <c r="A99" s="267"/>
      <c r="B99" s="33" t="s">
        <v>78</v>
      </c>
      <c r="C99" s="33"/>
      <c r="D99" s="33"/>
      <c r="E99" s="33"/>
      <c r="F99" s="33"/>
      <c r="G99" s="33"/>
      <c r="H99" s="156" t="s">
        <v>38</v>
      </c>
      <c r="I99" s="33"/>
      <c r="J99" s="33"/>
      <c r="K99" s="33"/>
      <c r="L99" s="33"/>
      <c r="M99" s="33"/>
      <c r="N99" s="33"/>
      <c r="O99" s="33"/>
      <c r="P99" s="33"/>
      <c r="Q99" s="33"/>
    </row>
    <row r="100" spans="1:17" ht="13.8">
      <c r="A100" s="265">
        <v>45543</v>
      </c>
      <c r="B100" s="157" t="s">
        <v>1774</v>
      </c>
      <c r="C100" s="33"/>
      <c r="D100" s="33"/>
      <c r="E100" s="33"/>
      <c r="F100" s="33"/>
      <c r="G100" s="33"/>
      <c r="H100" s="164" t="s">
        <v>17</v>
      </c>
      <c r="I100" s="33"/>
      <c r="J100" s="33"/>
      <c r="K100" s="33"/>
      <c r="L100" s="33"/>
      <c r="M100" s="33"/>
      <c r="N100" s="33"/>
      <c r="O100" s="33"/>
      <c r="P100" s="33"/>
      <c r="Q100" s="33"/>
    </row>
    <row r="101" spans="1:17" ht="21" customHeight="1">
      <c r="A101" s="266"/>
      <c r="B101" s="157" t="s">
        <v>1774</v>
      </c>
      <c r="C101" s="33"/>
      <c r="D101" s="33"/>
      <c r="E101" s="33"/>
      <c r="F101" s="33"/>
      <c r="G101" s="33"/>
      <c r="H101" s="156" t="s">
        <v>22</v>
      </c>
      <c r="I101" s="33"/>
      <c r="J101" s="33"/>
      <c r="K101" s="33"/>
      <c r="L101" s="33"/>
      <c r="M101" s="33"/>
      <c r="N101" s="33"/>
      <c r="O101" s="33"/>
      <c r="P101" s="33"/>
      <c r="Q101" s="33"/>
    </row>
    <row r="102" spans="1:17" ht="22.5" customHeight="1">
      <c r="A102" s="266"/>
      <c r="B102" s="157" t="s">
        <v>1774</v>
      </c>
      <c r="C102" s="33"/>
      <c r="D102" s="33"/>
      <c r="E102" s="33"/>
      <c r="F102" s="33"/>
      <c r="G102" s="33"/>
      <c r="H102" s="156" t="s">
        <v>24</v>
      </c>
      <c r="I102" s="33"/>
      <c r="J102" s="33"/>
      <c r="K102" s="33"/>
      <c r="L102" s="33"/>
      <c r="M102" s="33"/>
      <c r="N102" s="33"/>
      <c r="O102" s="33"/>
      <c r="P102" s="33"/>
      <c r="Q102" s="33"/>
    </row>
    <row r="103" spans="1:17" ht="13.8">
      <c r="A103" s="266"/>
      <c r="B103" s="157" t="s">
        <v>1774</v>
      </c>
      <c r="C103" s="157"/>
      <c r="D103" s="157"/>
      <c r="E103" s="157"/>
      <c r="F103" s="168"/>
      <c r="G103" s="157"/>
      <c r="H103" s="156" t="s">
        <v>25</v>
      </c>
      <c r="I103" s="33"/>
      <c r="J103" s="33"/>
      <c r="K103" s="33"/>
      <c r="L103" s="33"/>
      <c r="M103" s="33"/>
      <c r="N103" s="33"/>
      <c r="O103" s="33"/>
      <c r="P103" s="33"/>
      <c r="Q103" s="33"/>
    </row>
    <row r="104" spans="1:17" ht="13.2">
      <c r="A104" s="266"/>
      <c r="B104" s="33" t="s">
        <v>1774</v>
      </c>
      <c r="C104" s="33"/>
      <c r="D104" s="33"/>
      <c r="E104" s="33"/>
      <c r="F104" s="33"/>
      <c r="G104" s="33"/>
      <c r="H104" s="156" t="s">
        <v>26</v>
      </c>
      <c r="I104" s="33"/>
      <c r="J104" s="33"/>
      <c r="K104" s="33"/>
      <c r="L104" s="33"/>
      <c r="M104" s="33"/>
      <c r="N104" s="33"/>
      <c r="O104" s="33"/>
      <c r="P104" s="33"/>
      <c r="Q104" s="33"/>
    </row>
    <row r="105" spans="1:17" ht="13.2">
      <c r="A105" s="266"/>
      <c r="B105" s="33" t="s">
        <v>1774</v>
      </c>
      <c r="C105" s="33"/>
      <c r="D105" s="33"/>
      <c r="E105" s="33"/>
      <c r="F105" s="33"/>
      <c r="G105" s="33"/>
      <c r="H105" s="156" t="s">
        <v>27</v>
      </c>
      <c r="I105" s="33"/>
      <c r="J105" s="33"/>
      <c r="K105" s="33"/>
      <c r="L105" s="33"/>
      <c r="M105" s="33"/>
      <c r="N105" s="33"/>
      <c r="O105" s="33"/>
      <c r="P105" s="33"/>
      <c r="Q105" s="33"/>
    </row>
    <row r="106" spans="1:17" ht="13.2">
      <c r="A106" s="266"/>
      <c r="B106" s="33" t="s">
        <v>522</v>
      </c>
      <c r="C106" s="33"/>
      <c r="D106" s="33"/>
      <c r="E106" s="33"/>
      <c r="F106" s="33"/>
      <c r="G106" s="33"/>
      <c r="H106" s="156" t="s">
        <v>28</v>
      </c>
      <c r="I106" s="33"/>
      <c r="J106" s="33"/>
      <c r="K106" s="33"/>
      <c r="L106" s="33"/>
      <c r="M106" s="33"/>
      <c r="N106" s="33"/>
      <c r="O106" s="33"/>
      <c r="P106" s="33"/>
      <c r="Q106" s="33"/>
    </row>
    <row r="107" spans="1:17" ht="13.2">
      <c r="A107" s="266"/>
      <c r="B107" s="33" t="s">
        <v>522</v>
      </c>
      <c r="C107" s="33"/>
      <c r="D107" s="33"/>
      <c r="E107" s="33"/>
      <c r="F107" s="33"/>
      <c r="G107" s="33"/>
      <c r="H107" s="156" t="s">
        <v>29</v>
      </c>
      <c r="I107" s="33"/>
      <c r="J107" s="33"/>
      <c r="K107" s="33"/>
      <c r="L107" s="33"/>
      <c r="M107" s="33"/>
      <c r="N107" s="33"/>
      <c r="O107" s="33"/>
      <c r="P107" s="33"/>
      <c r="Q107" s="33"/>
    </row>
    <row r="108" spans="1:17" ht="13.2">
      <c r="A108" s="266"/>
      <c r="B108" s="33" t="s">
        <v>522</v>
      </c>
      <c r="C108" s="33"/>
      <c r="D108" s="33"/>
      <c r="E108" s="33"/>
      <c r="F108" s="33"/>
      <c r="G108" s="33"/>
      <c r="H108" s="156" t="s">
        <v>30</v>
      </c>
      <c r="I108" s="33"/>
      <c r="J108" s="33"/>
      <c r="K108" s="33"/>
      <c r="L108" s="33"/>
      <c r="M108" s="33"/>
      <c r="N108" s="33"/>
      <c r="O108" s="33"/>
      <c r="P108" s="33"/>
      <c r="Q108" s="33"/>
    </row>
    <row r="109" spans="1:17" ht="13.2">
      <c r="A109" s="266"/>
      <c r="B109" s="33" t="s">
        <v>522</v>
      </c>
      <c r="C109" s="33"/>
      <c r="D109" s="33"/>
      <c r="E109" s="33"/>
      <c r="F109" s="33"/>
      <c r="G109" s="33"/>
      <c r="H109" s="167" t="s">
        <v>34</v>
      </c>
      <c r="I109" s="33"/>
      <c r="J109" s="33"/>
      <c r="K109" s="33"/>
      <c r="L109" s="33"/>
      <c r="M109" s="33"/>
      <c r="N109" s="33"/>
      <c r="O109" s="33"/>
      <c r="P109" s="33"/>
      <c r="Q109" s="33"/>
    </row>
    <row r="110" spans="1:17" ht="13.8">
      <c r="A110" s="266"/>
      <c r="B110" s="157" t="s">
        <v>522</v>
      </c>
      <c r="C110" s="33"/>
      <c r="D110" s="33"/>
      <c r="E110" s="33"/>
      <c r="F110" s="33"/>
      <c r="G110" s="33"/>
      <c r="H110" s="167" t="s">
        <v>35</v>
      </c>
      <c r="I110" s="33"/>
      <c r="J110" s="33"/>
      <c r="K110" s="33"/>
      <c r="L110" s="33"/>
      <c r="M110" s="33"/>
      <c r="N110" s="33"/>
      <c r="O110" s="33"/>
      <c r="P110" s="33"/>
      <c r="Q110" s="33"/>
    </row>
    <row r="111" spans="1:17" ht="13.8">
      <c r="A111" s="266"/>
      <c r="B111" s="157" t="s">
        <v>78</v>
      </c>
      <c r="C111" s="33"/>
      <c r="D111" s="33"/>
      <c r="E111" s="33"/>
      <c r="F111" s="33"/>
      <c r="G111" s="33"/>
      <c r="H111" s="167" t="s">
        <v>36</v>
      </c>
      <c r="I111" s="33"/>
      <c r="J111" s="33"/>
      <c r="K111" s="33"/>
      <c r="L111" s="33"/>
      <c r="M111" s="33"/>
      <c r="N111" s="33"/>
      <c r="O111" s="33"/>
      <c r="P111" s="33"/>
      <c r="Q111" s="33"/>
    </row>
    <row r="112" spans="1:17" ht="13.8">
      <c r="A112" s="266"/>
      <c r="B112" s="157" t="s">
        <v>78</v>
      </c>
      <c r="C112" s="33"/>
      <c r="D112" s="33"/>
      <c r="E112" s="33"/>
      <c r="F112" s="33"/>
      <c r="G112" s="33"/>
      <c r="H112" s="167" t="s">
        <v>37</v>
      </c>
      <c r="I112" s="33"/>
      <c r="J112" s="33"/>
      <c r="K112" s="33"/>
      <c r="L112" s="33"/>
      <c r="M112" s="33"/>
      <c r="N112" s="33"/>
      <c r="O112" s="33"/>
      <c r="P112" s="33"/>
      <c r="Q112" s="33"/>
    </row>
    <row r="113" spans="1:27" ht="13.2">
      <c r="A113" s="267"/>
      <c r="B113" s="33" t="s">
        <v>78</v>
      </c>
      <c r="C113" s="33"/>
      <c r="D113" s="33"/>
      <c r="E113" s="33"/>
      <c r="F113" s="33"/>
      <c r="G113" s="33"/>
      <c r="H113" s="156" t="s">
        <v>38</v>
      </c>
      <c r="I113" s="33"/>
      <c r="J113" s="33"/>
      <c r="K113" s="33"/>
      <c r="L113" s="33"/>
      <c r="M113" s="33"/>
      <c r="N113" s="33"/>
      <c r="O113" s="33"/>
      <c r="P113" s="33"/>
      <c r="Q113" s="33"/>
    </row>
    <row r="114" spans="1:27" ht="13.8">
      <c r="A114" s="265">
        <v>45544</v>
      </c>
      <c r="B114" s="157" t="s">
        <v>78</v>
      </c>
      <c r="C114" s="33"/>
      <c r="D114" s="33"/>
      <c r="E114" s="33"/>
      <c r="F114" s="33"/>
      <c r="G114" s="33"/>
      <c r="H114" s="164" t="s">
        <v>17</v>
      </c>
      <c r="I114" s="33"/>
      <c r="J114" s="33"/>
      <c r="K114" s="33"/>
      <c r="L114" s="33"/>
      <c r="M114" s="33"/>
      <c r="N114" s="33"/>
      <c r="O114" s="33"/>
      <c r="P114" s="33"/>
      <c r="Q114" s="33"/>
    </row>
    <row r="115" spans="1:27" ht="21.75" customHeight="1">
      <c r="A115" s="266"/>
      <c r="B115" s="157" t="s">
        <v>78</v>
      </c>
      <c r="C115" s="33" t="s">
        <v>102</v>
      </c>
      <c r="D115" s="33" t="s">
        <v>19</v>
      </c>
      <c r="E115" s="33"/>
      <c r="F115" s="160" t="s">
        <v>2039</v>
      </c>
      <c r="G115" s="189" t="s">
        <v>2040</v>
      </c>
      <c r="H115" s="156" t="s">
        <v>22</v>
      </c>
      <c r="I115" s="33"/>
      <c r="J115" s="33"/>
      <c r="K115" s="33"/>
      <c r="L115" s="33"/>
      <c r="M115" s="33"/>
      <c r="N115" s="33"/>
      <c r="O115" s="33"/>
      <c r="P115" s="33"/>
      <c r="Q115" s="33"/>
    </row>
    <row r="116" spans="1:27" ht="13.8">
      <c r="A116" s="266"/>
      <c r="B116" s="157" t="s">
        <v>78</v>
      </c>
      <c r="C116" s="33"/>
      <c r="D116" s="33"/>
      <c r="E116" s="33"/>
      <c r="F116" s="33"/>
      <c r="G116" s="33"/>
      <c r="H116" s="156" t="s">
        <v>24</v>
      </c>
      <c r="I116" s="33"/>
      <c r="J116" s="33"/>
      <c r="K116" s="33"/>
      <c r="L116" s="33"/>
      <c r="M116" s="33"/>
      <c r="N116" s="33"/>
      <c r="O116" s="33"/>
      <c r="P116" s="33"/>
      <c r="Q116" s="33"/>
    </row>
    <row r="117" spans="1:27" ht="13.2">
      <c r="A117" s="266"/>
      <c r="B117" s="33" t="s">
        <v>78</v>
      </c>
      <c r="C117" s="33" t="s">
        <v>102</v>
      </c>
      <c r="D117" s="33" t="s">
        <v>19</v>
      </c>
      <c r="E117" s="33"/>
      <c r="F117" s="160" t="s">
        <v>2041</v>
      </c>
      <c r="G117" s="33" t="s">
        <v>2042</v>
      </c>
      <c r="H117" s="156" t="s">
        <v>25</v>
      </c>
      <c r="I117" s="33"/>
      <c r="J117" s="33"/>
      <c r="K117" s="33"/>
      <c r="L117" s="33"/>
      <c r="M117" s="33"/>
      <c r="N117" s="33"/>
      <c r="O117" s="33"/>
      <c r="P117" s="33"/>
      <c r="Q117" s="33"/>
    </row>
    <row r="118" spans="1:27" ht="13.2">
      <c r="A118" s="266"/>
      <c r="B118" s="33" t="s">
        <v>78</v>
      </c>
      <c r="C118" s="33" t="s">
        <v>102</v>
      </c>
      <c r="D118" s="33" t="s">
        <v>19</v>
      </c>
      <c r="E118" s="33"/>
      <c r="F118" s="33"/>
      <c r="G118" s="33" t="s">
        <v>2043</v>
      </c>
      <c r="H118" s="156" t="s">
        <v>26</v>
      </c>
      <c r="I118" s="33"/>
      <c r="J118" s="33"/>
      <c r="K118" s="33"/>
      <c r="L118" s="33"/>
      <c r="M118" s="33"/>
      <c r="N118" s="33"/>
      <c r="O118" s="33"/>
      <c r="P118" s="33"/>
      <c r="Q118" s="33"/>
    </row>
    <row r="119" spans="1:27" ht="13.2">
      <c r="A119" s="266"/>
      <c r="B119" s="33" t="s">
        <v>78</v>
      </c>
      <c r="C119" s="33" t="s">
        <v>102</v>
      </c>
      <c r="D119" s="33" t="s">
        <v>19</v>
      </c>
      <c r="E119" s="33"/>
      <c r="F119" s="33"/>
      <c r="G119" s="33" t="s">
        <v>2044</v>
      </c>
      <c r="H119" s="156" t="s">
        <v>27</v>
      </c>
      <c r="I119" s="33"/>
      <c r="J119" s="33"/>
      <c r="K119" s="33"/>
      <c r="L119" s="33"/>
      <c r="M119" s="33"/>
      <c r="N119" s="33"/>
      <c r="O119" s="33"/>
      <c r="P119" s="33"/>
      <c r="Q119" s="33"/>
    </row>
    <row r="120" spans="1:27" ht="13.2">
      <c r="A120" s="266"/>
      <c r="B120" s="33" t="s">
        <v>78</v>
      </c>
      <c r="C120" s="33"/>
      <c r="D120" s="33"/>
      <c r="E120" s="33"/>
      <c r="F120" s="33"/>
      <c r="G120" s="33"/>
      <c r="H120" s="156" t="s">
        <v>28</v>
      </c>
      <c r="I120" s="33"/>
      <c r="J120" s="33"/>
      <c r="K120" s="33"/>
      <c r="L120" s="33"/>
      <c r="M120" s="33"/>
      <c r="N120" s="33"/>
      <c r="O120" s="33"/>
      <c r="P120" s="33"/>
      <c r="Q120" s="33"/>
    </row>
    <row r="121" spans="1:27" ht="13.2">
      <c r="A121" s="266"/>
      <c r="B121" s="33" t="s">
        <v>78</v>
      </c>
      <c r="C121" s="169"/>
      <c r="D121" s="169"/>
      <c r="E121" s="169"/>
      <c r="F121" s="169"/>
      <c r="G121" s="169"/>
      <c r="H121" s="156" t="s">
        <v>29</v>
      </c>
      <c r="I121" s="169"/>
      <c r="J121" s="169"/>
      <c r="K121" s="169"/>
      <c r="L121" s="169"/>
      <c r="M121" s="33"/>
      <c r="N121" s="169"/>
      <c r="O121" s="169"/>
      <c r="P121" s="169"/>
      <c r="Q121" s="169"/>
      <c r="R121" s="1"/>
      <c r="S121" s="1"/>
      <c r="T121" s="1"/>
      <c r="U121" s="1"/>
      <c r="V121" s="1"/>
      <c r="W121" s="1"/>
      <c r="X121" s="1"/>
      <c r="Y121" s="1"/>
      <c r="Z121" s="1"/>
      <c r="AA121" s="1"/>
    </row>
    <row r="122" spans="1:27" ht="13.2">
      <c r="A122" s="266"/>
      <c r="B122" s="33" t="s">
        <v>78</v>
      </c>
      <c r="C122" s="33"/>
      <c r="D122" s="33"/>
      <c r="E122" s="33"/>
      <c r="F122" s="33"/>
      <c r="G122" s="33"/>
      <c r="H122" s="156" t="s">
        <v>30</v>
      </c>
      <c r="I122" s="33"/>
      <c r="J122" s="33"/>
      <c r="K122" s="33"/>
      <c r="L122" s="33"/>
      <c r="M122" s="33"/>
      <c r="N122" s="33"/>
      <c r="O122" s="33"/>
      <c r="P122" s="33"/>
      <c r="Q122" s="33"/>
    </row>
    <row r="123" spans="1:27" ht="13.2">
      <c r="A123" s="266"/>
      <c r="B123" s="33" t="s">
        <v>522</v>
      </c>
      <c r="C123" s="33"/>
      <c r="D123" s="33"/>
      <c r="E123" s="33"/>
      <c r="F123" s="33"/>
      <c r="G123" s="33"/>
      <c r="H123" s="167" t="s">
        <v>34</v>
      </c>
      <c r="I123" s="33"/>
      <c r="J123" s="33"/>
      <c r="K123" s="33"/>
      <c r="L123" s="33"/>
      <c r="M123" s="33"/>
      <c r="N123" s="33"/>
      <c r="O123" s="33"/>
      <c r="P123" s="33"/>
      <c r="Q123" s="33"/>
    </row>
    <row r="124" spans="1:27" ht="13.2">
      <c r="A124" s="266"/>
      <c r="B124" s="33" t="s">
        <v>522</v>
      </c>
      <c r="C124" s="33" t="s">
        <v>75</v>
      </c>
      <c r="D124" s="33" t="s">
        <v>19</v>
      </c>
      <c r="E124" s="33"/>
      <c r="F124" s="33"/>
      <c r="G124" s="33" t="s">
        <v>2045</v>
      </c>
      <c r="H124" s="167" t="s">
        <v>35</v>
      </c>
      <c r="I124" s="33"/>
      <c r="J124" s="33"/>
      <c r="K124" s="33"/>
      <c r="L124" s="33"/>
      <c r="M124" s="33"/>
      <c r="N124" s="33"/>
      <c r="O124" s="33"/>
      <c r="P124" s="33"/>
      <c r="Q124" s="33"/>
    </row>
    <row r="125" spans="1:27" ht="17.25" customHeight="1">
      <c r="A125" s="266"/>
      <c r="B125" s="33" t="s">
        <v>522</v>
      </c>
      <c r="C125" s="33"/>
      <c r="D125" s="33"/>
      <c r="E125" s="33"/>
      <c r="F125" s="33"/>
      <c r="G125" s="33"/>
      <c r="H125" s="167" t="s">
        <v>36</v>
      </c>
      <c r="I125" s="33"/>
      <c r="J125" s="33"/>
      <c r="K125" s="33"/>
      <c r="L125" s="33"/>
      <c r="M125" s="33"/>
      <c r="N125" s="33"/>
      <c r="O125" s="33"/>
      <c r="P125" s="33"/>
      <c r="Q125" s="33"/>
    </row>
    <row r="126" spans="1:27" ht="13.2">
      <c r="A126" s="266"/>
      <c r="B126" s="33" t="s">
        <v>522</v>
      </c>
      <c r="C126" s="33"/>
      <c r="D126" s="33"/>
      <c r="E126" s="33"/>
      <c r="F126" s="33"/>
      <c r="G126" s="33"/>
      <c r="H126" s="167" t="s">
        <v>37</v>
      </c>
      <c r="I126" s="33"/>
      <c r="J126" s="33"/>
      <c r="K126" s="33"/>
      <c r="L126" s="33"/>
      <c r="M126" s="33"/>
      <c r="N126" s="33"/>
      <c r="O126" s="33"/>
      <c r="P126" s="33"/>
      <c r="Q126" s="33"/>
    </row>
    <row r="127" spans="1:27" ht="23.25" customHeight="1">
      <c r="A127" s="267"/>
      <c r="B127" s="33" t="s">
        <v>522</v>
      </c>
      <c r="C127" s="33"/>
      <c r="D127" s="33"/>
      <c r="E127" s="33"/>
      <c r="F127" s="157"/>
      <c r="G127" s="33"/>
      <c r="H127" s="156" t="s">
        <v>38</v>
      </c>
      <c r="I127" s="33"/>
      <c r="J127" s="33"/>
      <c r="K127" s="33"/>
      <c r="L127" s="33"/>
      <c r="M127" s="33"/>
      <c r="N127" s="33"/>
      <c r="O127" s="33"/>
      <c r="P127" s="33"/>
      <c r="Q127" s="33"/>
    </row>
    <row r="128" spans="1:27" ht="13.2">
      <c r="A128" s="265">
        <v>45545</v>
      </c>
      <c r="B128" s="33" t="s">
        <v>78</v>
      </c>
      <c r="C128" s="33"/>
      <c r="D128" s="33"/>
      <c r="E128" s="33"/>
      <c r="F128" s="33"/>
      <c r="G128" s="33"/>
      <c r="H128" s="164" t="s">
        <v>17</v>
      </c>
      <c r="I128" s="33"/>
      <c r="J128" s="33"/>
      <c r="K128" s="33"/>
      <c r="L128" s="33"/>
      <c r="M128" s="33"/>
      <c r="N128" s="33"/>
      <c r="O128" s="33"/>
      <c r="P128" s="33"/>
      <c r="Q128" s="33"/>
    </row>
    <row r="129" spans="1:17" ht="13.2">
      <c r="A129" s="266"/>
      <c r="B129" s="33" t="s">
        <v>78</v>
      </c>
      <c r="C129" s="33" t="s">
        <v>102</v>
      </c>
      <c r="D129" s="33" t="s">
        <v>19</v>
      </c>
      <c r="E129" s="33"/>
      <c r="F129" s="33"/>
      <c r="G129" s="33" t="s">
        <v>2046</v>
      </c>
      <c r="H129" s="156" t="s">
        <v>22</v>
      </c>
      <c r="I129" s="33"/>
      <c r="J129" s="33"/>
      <c r="K129" s="33"/>
      <c r="L129" s="33"/>
      <c r="M129" s="33"/>
      <c r="N129" s="33"/>
      <c r="O129" s="33"/>
      <c r="P129" s="33"/>
      <c r="Q129" s="33"/>
    </row>
    <row r="130" spans="1:17" ht="13.2">
      <c r="A130" s="266"/>
      <c r="B130" s="33" t="s">
        <v>78</v>
      </c>
      <c r="C130" s="33" t="s">
        <v>102</v>
      </c>
      <c r="D130" s="33" t="s">
        <v>19</v>
      </c>
      <c r="E130" s="33"/>
      <c r="F130" s="33"/>
      <c r="G130" s="33" t="s">
        <v>2047</v>
      </c>
      <c r="H130" s="156" t="s">
        <v>24</v>
      </c>
      <c r="I130" s="33"/>
      <c r="J130" s="33"/>
      <c r="K130" s="33"/>
      <c r="L130" s="33"/>
      <c r="M130" s="33"/>
      <c r="N130" s="33"/>
      <c r="O130" s="33"/>
      <c r="P130" s="33"/>
      <c r="Q130" s="33"/>
    </row>
    <row r="131" spans="1:17" ht="13.2">
      <c r="A131" s="266"/>
      <c r="B131" s="33" t="s">
        <v>78</v>
      </c>
      <c r="C131" s="33"/>
      <c r="D131" s="33"/>
      <c r="E131" s="33"/>
      <c r="F131" s="33"/>
      <c r="G131" s="33"/>
      <c r="H131" s="156" t="s">
        <v>25</v>
      </c>
      <c r="I131" s="33"/>
      <c r="J131" s="33"/>
      <c r="K131" s="33"/>
      <c r="L131" s="33"/>
      <c r="M131" s="33"/>
      <c r="N131" s="33"/>
      <c r="O131" s="33"/>
      <c r="P131" s="33"/>
      <c r="Q131" s="33"/>
    </row>
    <row r="132" spans="1:17" ht="13.2">
      <c r="A132" s="266"/>
      <c r="B132" s="33" t="s">
        <v>78</v>
      </c>
      <c r="C132" s="33"/>
      <c r="D132" s="33"/>
      <c r="E132" s="33"/>
      <c r="F132" s="33"/>
      <c r="G132" s="33"/>
      <c r="H132" s="156" t="s">
        <v>26</v>
      </c>
      <c r="I132" s="33"/>
      <c r="J132" s="33"/>
      <c r="K132" s="33"/>
      <c r="L132" s="33"/>
      <c r="M132" s="33"/>
      <c r="N132" s="33"/>
      <c r="O132" s="33"/>
      <c r="P132" s="33"/>
      <c r="Q132" s="33"/>
    </row>
    <row r="133" spans="1:17" ht="13.2">
      <c r="A133" s="266"/>
      <c r="B133" s="33" t="s">
        <v>78</v>
      </c>
      <c r="C133" s="33"/>
      <c r="D133" s="33"/>
      <c r="E133" s="33"/>
      <c r="F133" s="33"/>
      <c r="G133" s="33"/>
      <c r="H133" s="156" t="s">
        <v>27</v>
      </c>
      <c r="I133" s="33"/>
      <c r="J133" s="33"/>
      <c r="K133" s="33"/>
      <c r="L133" s="33"/>
      <c r="M133" s="33"/>
      <c r="N133" s="33"/>
      <c r="O133" s="33"/>
      <c r="P133" s="33"/>
      <c r="Q133" s="33"/>
    </row>
    <row r="134" spans="1:17" ht="13.2">
      <c r="A134" s="266"/>
      <c r="B134" s="33" t="s">
        <v>78</v>
      </c>
      <c r="C134" s="33"/>
      <c r="D134" s="33"/>
      <c r="E134" s="33"/>
      <c r="F134" s="33"/>
      <c r="G134" s="33"/>
      <c r="H134" s="156" t="s">
        <v>28</v>
      </c>
      <c r="I134" s="33"/>
      <c r="J134" s="33"/>
      <c r="K134" s="33"/>
      <c r="L134" s="33"/>
      <c r="M134" s="33"/>
      <c r="N134" s="33"/>
      <c r="O134" s="33"/>
      <c r="P134" s="33"/>
      <c r="Q134" s="33"/>
    </row>
    <row r="135" spans="1:17" ht="13.2">
      <c r="A135" s="266"/>
      <c r="B135" s="33" t="s">
        <v>78</v>
      </c>
      <c r="C135" s="33" t="s">
        <v>102</v>
      </c>
      <c r="D135" s="33" t="s">
        <v>19</v>
      </c>
      <c r="E135" s="33"/>
      <c r="F135" s="33"/>
      <c r="G135" s="33" t="s">
        <v>2048</v>
      </c>
      <c r="H135" s="156" t="s">
        <v>29</v>
      </c>
      <c r="I135" s="33"/>
      <c r="J135" s="33"/>
      <c r="K135" s="33"/>
      <c r="L135" s="33"/>
      <c r="M135" s="33"/>
      <c r="N135" s="33"/>
      <c r="O135" s="33"/>
      <c r="P135" s="33"/>
      <c r="Q135" s="33"/>
    </row>
    <row r="136" spans="1:17" ht="13.2">
      <c r="A136" s="266"/>
      <c r="B136" s="33" t="s">
        <v>78</v>
      </c>
      <c r="C136" s="33"/>
      <c r="D136" s="33"/>
      <c r="E136" s="33"/>
      <c r="F136" s="33"/>
      <c r="G136" s="76"/>
      <c r="H136" s="156" t="s">
        <v>30</v>
      </c>
      <c r="I136" s="33"/>
      <c r="J136" s="33"/>
      <c r="K136" s="33"/>
      <c r="L136" s="33"/>
      <c r="M136" s="33"/>
      <c r="N136" s="33"/>
      <c r="O136" s="33"/>
      <c r="P136" s="33"/>
      <c r="Q136" s="33"/>
    </row>
    <row r="137" spans="1:17" ht="13.2">
      <c r="A137" s="266"/>
      <c r="B137" s="33" t="s">
        <v>522</v>
      </c>
      <c r="C137" s="33"/>
      <c r="D137" s="33"/>
      <c r="E137" s="33"/>
      <c r="F137" s="33"/>
      <c r="G137" s="33"/>
      <c r="H137" s="167" t="s">
        <v>34</v>
      </c>
      <c r="I137" s="33"/>
      <c r="J137" s="33"/>
      <c r="K137" s="33"/>
      <c r="L137" s="33"/>
      <c r="M137" s="33"/>
      <c r="N137" s="33"/>
      <c r="O137" s="33"/>
      <c r="P137" s="33"/>
      <c r="Q137" s="33"/>
    </row>
    <row r="138" spans="1:17" ht="13.2">
      <c r="A138" s="266"/>
      <c r="B138" s="33" t="s">
        <v>522</v>
      </c>
      <c r="C138" s="33"/>
      <c r="D138" s="33"/>
      <c r="E138" s="33"/>
      <c r="F138" s="33"/>
      <c r="G138" s="33"/>
      <c r="H138" s="167" t="s">
        <v>35</v>
      </c>
      <c r="I138" s="33"/>
      <c r="J138" s="33"/>
      <c r="K138" s="33"/>
      <c r="L138" s="33"/>
      <c r="M138" s="33"/>
      <c r="N138" s="33"/>
      <c r="O138" s="33"/>
      <c r="P138" s="33"/>
      <c r="Q138" s="33"/>
    </row>
    <row r="139" spans="1:17" ht="13.8">
      <c r="A139" s="266"/>
      <c r="B139" s="33" t="s">
        <v>522</v>
      </c>
      <c r="C139" s="33"/>
      <c r="D139" s="33"/>
      <c r="E139" s="157"/>
      <c r="F139" s="33"/>
      <c r="G139" s="33"/>
      <c r="H139" s="167" t="s">
        <v>36</v>
      </c>
      <c r="I139" s="33"/>
      <c r="J139" s="33"/>
      <c r="K139" s="33"/>
      <c r="L139" s="33"/>
      <c r="M139" s="33"/>
      <c r="N139" s="33"/>
      <c r="O139" s="33"/>
      <c r="P139" s="33"/>
      <c r="Q139" s="33"/>
    </row>
    <row r="140" spans="1:17" ht="13.2">
      <c r="A140" s="266"/>
      <c r="B140" s="33" t="s">
        <v>522</v>
      </c>
      <c r="C140" s="33"/>
      <c r="D140" s="33"/>
      <c r="E140" s="33"/>
      <c r="F140" s="33"/>
      <c r="G140" s="33"/>
      <c r="H140" s="167" t="s">
        <v>37</v>
      </c>
      <c r="I140" s="33"/>
      <c r="J140" s="33"/>
      <c r="K140" s="33"/>
      <c r="L140" s="33"/>
      <c r="M140" s="33"/>
      <c r="N140" s="33"/>
      <c r="O140" s="33"/>
      <c r="P140" s="33"/>
      <c r="Q140" s="33"/>
    </row>
    <row r="141" spans="1:17" ht="13.2">
      <c r="A141" s="267"/>
      <c r="B141" s="33" t="s">
        <v>522</v>
      </c>
      <c r="C141" s="33"/>
      <c r="D141" s="33"/>
      <c r="E141" s="33"/>
      <c r="F141" s="33"/>
      <c r="G141" s="33"/>
      <c r="H141" s="156" t="s">
        <v>38</v>
      </c>
      <c r="I141" s="33"/>
      <c r="J141" s="33"/>
      <c r="K141" s="33"/>
      <c r="L141" s="33"/>
      <c r="M141" s="33"/>
      <c r="N141" s="33"/>
      <c r="O141" s="33"/>
      <c r="P141" s="33"/>
      <c r="Q141" s="33"/>
    </row>
    <row r="142" spans="1:17" ht="13.2">
      <c r="A142" s="265">
        <v>45546</v>
      </c>
      <c r="B142" s="33" t="s">
        <v>78</v>
      </c>
      <c r="C142" s="33" t="s">
        <v>102</v>
      </c>
      <c r="D142" s="33" t="s">
        <v>19</v>
      </c>
      <c r="E142" s="33"/>
      <c r="F142" s="33"/>
      <c r="G142" s="33" t="s">
        <v>2049</v>
      </c>
      <c r="H142" s="164" t="s">
        <v>17</v>
      </c>
      <c r="I142" s="33"/>
      <c r="J142" s="33"/>
      <c r="K142" s="33"/>
      <c r="L142" s="33"/>
      <c r="M142" s="33"/>
      <c r="N142" s="33"/>
      <c r="O142" s="33"/>
      <c r="P142" s="33"/>
      <c r="Q142" s="33"/>
    </row>
    <row r="143" spans="1:17" ht="13.2">
      <c r="A143" s="266"/>
      <c r="B143" s="33" t="s">
        <v>78</v>
      </c>
      <c r="C143" s="33" t="s">
        <v>102</v>
      </c>
      <c r="D143" s="33" t="s">
        <v>19</v>
      </c>
      <c r="E143" s="33"/>
      <c r="F143" s="33"/>
      <c r="G143" s="33" t="s">
        <v>2050</v>
      </c>
      <c r="H143" s="156" t="s">
        <v>22</v>
      </c>
      <c r="I143" s="33"/>
      <c r="J143" s="33"/>
      <c r="K143" s="33"/>
      <c r="L143" s="33"/>
      <c r="M143" s="33"/>
      <c r="N143" s="33"/>
      <c r="O143" s="33"/>
      <c r="P143" s="33"/>
      <c r="Q143" s="33"/>
    </row>
    <row r="144" spans="1:17" ht="13.2">
      <c r="A144" s="266"/>
      <c r="B144" s="33" t="s">
        <v>78</v>
      </c>
      <c r="C144" s="33"/>
      <c r="D144" s="33"/>
      <c r="E144" s="33"/>
      <c r="F144" s="33"/>
      <c r="G144" s="33"/>
      <c r="H144" s="156" t="s">
        <v>24</v>
      </c>
      <c r="I144" s="33"/>
      <c r="J144" s="33"/>
      <c r="K144" s="33"/>
      <c r="L144" s="33"/>
      <c r="M144" s="33"/>
      <c r="N144" s="33"/>
      <c r="O144" s="33"/>
      <c r="P144" s="33"/>
      <c r="Q144" s="33"/>
    </row>
    <row r="145" spans="1:17" ht="13.2">
      <c r="A145" s="266"/>
      <c r="B145" s="33" t="s">
        <v>78</v>
      </c>
      <c r="C145" s="33" t="s">
        <v>102</v>
      </c>
      <c r="D145" s="33" t="s">
        <v>19</v>
      </c>
      <c r="E145" s="33"/>
      <c r="F145" s="33"/>
      <c r="G145" s="33" t="s">
        <v>2051</v>
      </c>
      <c r="H145" s="156" t="s">
        <v>25</v>
      </c>
      <c r="I145" s="33"/>
      <c r="J145" s="33"/>
      <c r="K145" s="33"/>
      <c r="L145" s="33"/>
      <c r="M145" s="33"/>
      <c r="N145" s="33"/>
      <c r="O145" s="33"/>
      <c r="P145" s="33"/>
      <c r="Q145" s="33"/>
    </row>
    <row r="146" spans="1:17" ht="13.2">
      <c r="A146" s="266"/>
      <c r="B146" s="33" t="s">
        <v>78</v>
      </c>
      <c r="C146" s="33"/>
      <c r="D146" s="33"/>
      <c r="E146" s="33"/>
      <c r="F146" s="33"/>
      <c r="G146" s="33"/>
      <c r="H146" s="156" t="s">
        <v>26</v>
      </c>
      <c r="I146" s="33"/>
      <c r="J146" s="33"/>
      <c r="K146" s="33"/>
      <c r="L146" s="33"/>
      <c r="M146" s="33"/>
      <c r="N146" s="33"/>
      <c r="O146" s="33"/>
      <c r="P146" s="33"/>
      <c r="Q146" s="33"/>
    </row>
    <row r="147" spans="1:17" ht="13.2">
      <c r="A147" s="266"/>
      <c r="B147" s="33" t="s">
        <v>78</v>
      </c>
      <c r="C147" s="33"/>
      <c r="D147" s="33"/>
      <c r="E147" s="33"/>
      <c r="F147" s="33"/>
      <c r="G147" s="33"/>
      <c r="H147" s="156" t="s">
        <v>27</v>
      </c>
      <c r="I147" s="33"/>
      <c r="J147" s="33"/>
      <c r="K147" s="33"/>
      <c r="L147" s="33"/>
      <c r="M147" s="33"/>
      <c r="N147" s="33"/>
      <c r="O147" s="33"/>
      <c r="P147" s="33"/>
      <c r="Q147" s="33"/>
    </row>
    <row r="148" spans="1:17" ht="13.2">
      <c r="A148" s="266"/>
      <c r="B148" s="33" t="s">
        <v>78</v>
      </c>
      <c r="C148" s="33"/>
      <c r="D148" s="33"/>
      <c r="E148" s="33"/>
      <c r="F148" s="33"/>
      <c r="G148" s="33"/>
      <c r="H148" s="156" t="s">
        <v>28</v>
      </c>
      <c r="I148" s="33"/>
      <c r="J148" s="33"/>
      <c r="K148" s="33"/>
      <c r="L148" s="33"/>
      <c r="M148" s="33"/>
      <c r="N148" s="33"/>
      <c r="O148" s="33"/>
      <c r="P148" s="33"/>
      <c r="Q148" s="33"/>
    </row>
    <row r="149" spans="1:17" ht="13.2">
      <c r="A149" s="266"/>
      <c r="B149" s="33" t="s">
        <v>78</v>
      </c>
      <c r="C149" s="33"/>
      <c r="D149" s="33"/>
      <c r="E149" s="33"/>
      <c r="F149" s="33"/>
      <c r="G149" s="33"/>
      <c r="H149" s="156" t="s">
        <v>29</v>
      </c>
      <c r="I149" s="33"/>
      <c r="J149" s="33"/>
      <c r="K149" s="33"/>
      <c r="L149" s="33"/>
      <c r="M149" s="33"/>
      <c r="N149" s="33"/>
      <c r="O149" s="33"/>
      <c r="P149" s="33"/>
      <c r="Q149" s="33"/>
    </row>
    <row r="150" spans="1:17" ht="13.2">
      <c r="A150" s="266"/>
      <c r="B150" s="33" t="s">
        <v>78</v>
      </c>
      <c r="C150" s="33"/>
      <c r="D150" s="33"/>
      <c r="E150" s="33"/>
      <c r="F150" s="33"/>
      <c r="G150" s="33"/>
      <c r="H150" s="156" t="s">
        <v>30</v>
      </c>
      <c r="I150" s="33"/>
      <c r="J150" s="33"/>
      <c r="K150" s="33"/>
      <c r="L150" s="33"/>
      <c r="M150" s="33"/>
      <c r="N150" s="33"/>
      <c r="O150" s="33"/>
      <c r="P150" s="33"/>
      <c r="Q150" s="33"/>
    </row>
    <row r="151" spans="1:17" ht="13.2">
      <c r="A151" s="266"/>
      <c r="B151" s="33" t="s">
        <v>78</v>
      </c>
      <c r="C151" s="33"/>
      <c r="D151" s="33"/>
      <c r="E151" s="33"/>
      <c r="F151" s="33"/>
      <c r="G151" s="33"/>
      <c r="H151" s="167" t="s">
        <v>34</v>
      </c>
      <c r="I151" s="33"/>
      <c r="J151" s="33"/>
      <c r="K151" s="33"/>
      <c r="L151" s="33"/>
      <c r="M151" s="33"/>
      <c r="N151" s="33"/>
      <c r="O151" s="33"/>
      <c r="P151" s="33"/>
      <c r="Q151" s="33"/>
    </row>
    <row r="152" spans="1:17" ht="13.8">
      <c r="A152" s="266"/>
      <c r="B152" s="157" t="s">
        <v>78</v>
      </c>
      <c r="C152" s="33"/>
      <c r="D152" s="33"/>
      <c r="E152" s="33"/>
      <c r="F152" s="33"/>
      <c r="G152" s="33"/>
      <c r="H152" s="167" t="s">
        <v>35</v>
      </c>
      <c r="I152" s="33"/>
      <c r="J152" s="33"/>
      <c r="K152" s="33"/>
      <c r="L152" s="33"/>
      <c r="M152" s="33"/>
      <c r="N152" s="33"/>
      <c r="O152" s="33"/>
      <c r="P152" s="33"/>
      <c r="Q152" s="33"/>
    </row>
    <row r="153" spans="1:17" ht="13.2">
      <c r="A153" s="266"/>
      <c r="B153" s="33" t="s">
        <v>522</v>
      </c>
      <c r="C153" s="33"/>
      <c r="D153" s="33"/>
      <c r="E153" s="33"/>
      <c r="F153" s="33"/>
      <c r="G153" s="33"/>
      <c r="H153" s="167" t="s">
        <v>36</v>
      </c>
      <c r="I153" s="33"/>
      <c r="J153" s="33"/>
      <c r="K153" s="33"/>
      <c r="L153" s="33"/>
      <c r="M153" s="33"/>
      <c r="N153" s="33"/>
      <c r="O153" s="33"/>
      <c r="P153" s="33"/>
      <c r="Q153" s="33"/>
    </row>
    <row r="154" spans="1:17" ht="13.2">
      <c r="A154" s="266"/>
      <c r="B154" s="33" t="s">
        <v>522</v>
      </c>
      <c r="C154" s="33"/>
      <c r="D154" s="33"/>
      <c r="E154" s="33"/>
      <c r="F154" s="33"/>
      <c r="G154" s="33"/>
      <c r="H154" s="167" t="s">
        <v>37</v>
      </c>
      <c r="I154" s="33"/>
      <c r="J154" s="33"/>
      <c r="K154" s="33"/>
      <c r="L154" s="33"/>
      <c r="M154" s="33"/>
      <c r="N154" s="33"/>
      <c r="O154" s="33"/>
      <c r="P154" s="33"/>
      <c r="Q154" s="33"/>
    </row>
    <row r="155" spans="1:17" ht="13.2">
      <c r="A155" s="267"/>
      <c r="B155" s="33" t="s">
        <v>522</v>
      </c>
      <c r="C155" s="33"/>
      <c r="D155" s="33"/>
      <c r="E155" s="33"/>
      <c r="F155" s="33"/>
      <c r="G155" s="33"/>
      <c r="H155" s="156" t="s">
        <v>38</v>
      </c>
      <c r="I155" s="33"/>
      <c r="J155" s="33"/>
      <c r="K155" s="33"/>
      <c r="L155" s="33"/>
      <c r="M155" s="33"/>
      <c r="N155" s="33"/>
      <c r="O155" s="33"/>
      <c r="P155" s="33"/>
      <c r="Q155" s="33"/>
    </row>
    <row r="156" spans="1:17" ht="13.8">
      <c r="A156" s="265">
        <v>45547</v>
      </c>
      <c r="B156" s="157" t="s">
        <v>78</v>
      </c>
      <c r="C156" s="33"/>
      <c r="D156" s="33"/>
      <c r="E156" s="33"/>
      <c r="F156" s="33"/>
      <c r="G156" s="33"/>
      <c r="H156" s="164" t="s">
        <v>17</v>
      </c>
      <c r="I156" s="33"/>
      <c r="J156" s="33"/>
      <c r="K156" s="33"/>
      <c r="L156" s="33"/>
      <c r="M156" s="33"/>
      <c r="N156" s="33"/>
      <c r="O156" s="33"/>
      <c r="P156" s="33"/>
      <c r="Q156" s="33"/>
    </row>
    <row r="157" spans="1:17" ht="13.8">
      <c r="A157" s="266"/>
      <c r="B157" s="157" t="s">
        <v>78</v>
      </c>
      <c r="C157" s="33" t="s">
        <v>102</v>
      </c>
      <c r="D157" s="33" t="s">
        <v>19</v>
      </c>
      <c r="E157" s="33"/>
      <c r="F157" s="33"/>
      <c r="G157" s="33" t="s">
        <v>2052</v>
      </c>
      <c r="H157" s="156" t="s">
        <v>22</v>
      </c>
      <c r="I157" s="33"/>
      <c r="J157" s="33"/>
      <c r="K157" s="33"/>
      <c r="L157" s="33"/>
      <c r="M157" s="33"/>
      <c r="N157" s="33"/>
      <c r="O157" s="33"/>
      <c r="P157" s="33"/>
      <c r="Q157" s="33"/>
    </row>
    <row r="158" spans="1:17" ht="27" customHeight="1">
      <c r="A158" s="266"/>
      <c r="B158" s="157" t="s">
        <v>78</v>
      </c>
      <c r="C158" s="33" t="s">
        <v>102</v>
      </c>
      <c r="D158" s="33" t="s">
        <v>19</v>
      </c>
      <c r="E158" s="33"/>
      <c r="F158" s="33"/>
      <c r="G158" s="33" t="s">
        <v>2053</v>
      </c>
      <c r="H158" s="156" t="s">
        <v>24</v>
      </c>
      <c r="I158" s="33"/>
      <c r="J158" s="33"/>
      <c r="K158" s="33"/>
      <c r="L158" s="33"/>
      <c r="M158" s="33"/>
      <c r="N158" s="33"/>
      <c r="O158" s="33"/>
      <c r="P158" s="33"/>
      <c r="Q158" s="33"/>
    </row>
    <row r="159" spans="1:17" ht="13.8">
      <c r="A159" s="266"/>
      <c r="B159" s="157" t="s">
        <v>78</v>
      </c>
      <c r="C159" s="33" t="s">
        <v>102</v>
      </c>
      <c r="D159" s="33" t="s">
        <v>19</v>
      </c>
      <c r="E159" s="33"/>
      <c r="F159" s="33"/>
      <c r="G159" s="160" t="s">
        <v>2054</v>
      </c>
      <c r="H159" s="156" t="s">
        <v>25</v>
      </c>
      <c r="I159" s="33"/>
      <c r="J159" s="33"/>
      <c r="K159" s="33"/>
      <c r="L159" s="33"/>
      <c r="M159" s="33"/>
      <c r="N159" s="33"/>
      <c r="O159" s="33"/>
      <c r="P159" s="33"/>
      <c r="Q159" s="33"/>
    </row>
    <row r="160" spans="1:17" ht="13.8">
      <c r="A160" s="266"/>
      <c r="B160" s="33" t="s">
        <v>78</v>
      </c>
      <c r="C160" s="33"/>
      <c r="D160" s="33"/>
      <c r="E160" s="33"/>
      <c r="F160" s="157"/>
      <c r="G160" s="33"/>
      <c r="H160" s="156" t="s">
        <v>26</v>
      </c>
      <c r="I160" s="33"/>
      <c r="J160" s="33"/>
      <c r="K160" s="33"/>
      <c r="L160" s="33"/>
      <c r="M160" s="33"/>
      <c r="N160" s="33"/>
      <c r="O160" s="33"/>
      <c r="P160" s="33"/>
      <c r="Q160" s="33"/>
    </row>
    <row r="161" spans="1:17" ht="13.2">
      <c r="A161" s="266"/>
      <c r="B161" s="33" t="s">
        <v>78</v>
      </c>
      <c r="C161" s="33" t="s">
        <v>102</v>
      </c>
      <c r="D161" s="33" t="s">
        <v>19</v>
      </c>
      <c r="E161" s="33"/>
      <c r="F161" s="33"/>
      <c r="G161" s="33" t="s">
        <v>2055</v>
      </c>
      <c r="H161" s="156" t="s">
        <v>27</v>
      </c>
      <c r="I161" s="33"/>
      <c r="J161" s="33"/>
      <c r="K161" s="33"/>
      <c r="L161" s="33"/>
      <c r="M161" s="33"/>
      <c r="N161" s="33"/>
      <c r="O161" s="33"/>
      <c r="P161" s="33"/>
      <c r="Q161" s="33"/>
    </row>
    <row r="162" spans="1:17" ht="13.2">
      <c r="A162" s="266"/>
      <c r="B162" s="33" t="s">
        <v>78</v>
      </c>
      <c r="C162" s="33"/>
      <c r="D162" s="33"/>
      <c r="E162" s="33"/>
      <c r="F162" s="33"/>
      <c r="G162" s="33"/>
      <c r="H162" s="156" t="s">
        <v>28</v>
      </c>
      <c r="I162" s="33"/>
      <c r="J162" s="33"/>
      <c r="K162" s="33"/>
      <c r="L162" s="33"/>
      <c r="M162" s="33"/>
      <c r="N162" s="33"/>
      <c r="O162" s="33"/>
      <c r="P162" s="33"/>
      <c r="Q162" s="33"/>
    </row>
    <row r="163" spans="1:17" ht="13.2">
      <c r="A163" s="266"/>
      <c r="B163" s="33" t="s">
        <v>1271</v>
      </c>
      <c r="C163" s="33"/>
      <c r="D163" s="33"/>
      <c r="E163" s="33"/>
      <c r="F163" s="33"/>
      <c r="G163" s="33"/>
      <c r="H163" s="156" t="s">
        <v>29</v>
      </c>
      <c r="I163" s="33"/>
      <c r="J163" s="33"/>
      <c r="K163" s="33"/>
      <c r="L163" s="33"/>
      <c r="M163" s="33"/>
      <c r="N163" s="33"/>
      <c r="O163" s="33"/>
      <c r="P163" s="33"/>
      <c r="Q163" s="33"/>
    </row>
    <row r="164" spans="1:17" ht="13.2">
      <c r="A164" s="266"/>
      <c r="B164" s="33" t="s">
        <v>1271</v>
      </c>
      <c r="C164" s="33"/>
      <c r="D164" s="33"/>
      <c r="E164" s="33"/>
      <c r="F164" s="33"/>
      <c r="G164" s="33"/>
      <c r="H164" s="156" t="s">
        <v>30</v>
      </c>
      <c r="I164" s="33"/>
      <c r="J164" s="33"/>
      <c r="K164" s="33"/>
      <c r="L164" s="33"/>
      <c r="M164" s="33"/>
      <c r="N164" s="33"/>
      <c r="O164" s="33"/>
      <c r="P164" s="33"/>
      <c r="Q164" s="33"/>
    </row>
    <row r="165" spans="1:17" ht="13.8">
      <c r="A165" s="266"/>
      <c r="B165" s="33" t="s">
        <v>1271</v>
      </c>
      <c r="C165" s="33"/>
      <c r="D165" s="33"/>
      <c r="E165" s="157"/>
      <c r="F165" s="33"/>
      <c r="G165" s="33"/>
      <c r="H165" s="167" t="s">
        <v>34</v>
      </c>
      <c r="I165" s="33"/>
      <c r="J165" s="33"/>
      <c r="K165" s="33"/>
      <c r="L165" s="33"/>
      <c r="M165" s="33"/>
      <c r="N165" s="33"/>
      <c r="O165" s="33"/>
      <c r="P165" s="33"/>
      <c r="Q165" s="33"/>
    </row>
    <row r="166" spans="1:17" ht="13.2">
      <c r="A166" s="266"/>
      <c r="B166" s="33" t="s">
        <v>78</v>
      </c>
      <c r="C166" s="33"/>
      <c r="D166" s="33"/>
      <c r="E166" s="33"/>
      <c r="F166" s="33"/>
      <c r="G166" s="33"/>
      <c r="H166" s="167" t="s">
        <v>35</v>
      </c>
      <c r="I166" s="33"/>
      <c r="J166" s="33"/>
      <c r="K166" s="33"/>
      <c r="L166" s="33"/>
      <c r="M166" s="33"/>
      <c r="N166" s="33"/>
      <c r="O166" s="33"/>
      <c r="P166" s="33"/>
      <c r="Q166" s="33"/>
    </row>
    <row r="167" spans="1:17" ht="13.2">
      <c r="A167" s="266"/>
      <c r="B167" s="33" t="s">
        <v>78</v>
      </c>
      <c r="C167" s="33"/>
      <c r="D167" s="33"/>
      <c r="E167" s="33"/>
      <c r="F167" s="33"/>
      <c r="G167" s="33"/>
      <c r="H167" s="167" t="s">
        <v>36</v>
      </c>
      <c r="I167" s="33"/>
      <c r="J167" s="33"/>
      <c r="K167" s="33"/>
      <c r="L167" s="33"/>
      <c r="M167" s="33"/>
      <c r="N167" s="33"/>
      <c r="O167" s="33"/>
      <c r="P167" s="33"/>
      <c r="Q167" s="33"/>
    </row>
    <row r="168" spans="1:17" ht="13.2">
      <c r="A168" s="266"/>
      <c r="B168" s="33" t="s">
        <v>78</v>
      </c>
      <c r="C168" s="33"/>
      <c r="D168" s="33"/>
      <c r="E168" s="33"/>
      <c r="F168" s="33"/>
      <c r="G168" s="33"/>
      <c r="H168" s="167" t="s">
        <v>37</v>
      </c>
      <c r="I168" s="33"/>
      <c r="J168" s="33"/>
      <c r="K168" s="33"/>
      <c r="L168" s="33"/>
      <c r="M168" s="33"/>
      <c r="N168" s="33"/>
      <c r="O168" s="33"/>
      <c r="P168" s="33"/>
      <c r="Q168" s="33"/>
    </row>
    <row r="169" spans="1:17" ht="13.2">
      <c r="A169" s="267"/>
      <c r="B169" s="33" t="s">
        <v>78</v>
      </c>
      <c r="C169" s="33"/>
      <c r="D169" s="33"/>
      <c r="E169" s="33"/>
      <c r="F169" s="33"/>
      <c r="G169" s="33"/>
      <c r="H169" s="167" t="s">
        <v>38</v>
      </c>
      <c r="I169" s="33"/>
      <c r="J169" s="33"/>
      <c r="K169" s="33"/>
      <c r="L169" s="33"/>
      <c r="M169" s="33"/>
      <c r="N169" s="33"/>
      <c r="O169" s="33"/>
      <c r="P169" s="33"/>
      <c r="Q169" s="33"/>
    </row>
    <row r="170" spans="1:17" ht="13.8">
      <c r="A170" s="265">
        <v>45548</v>
      </c>
      <c r="B170" s="157" t="s">
        <v>78</v>
      </c>
      <c r="C170" s="33"/>
      <c r="D170" s="33"/>
      <c r="E170" s="33"/>
      <c r="F170" s="33"/>
      <c r="G170" s="33"/>
      <c r="H170" s="164" t="s">
        <v>17</v>
      </c>
      <c r="I170" s="33"/>
      <c r="J170" s="33"/>
      <c r="K170" s="33"/>
      <c r="L170" s="33"/>
      <c r="M170" s="33"/>
      <c r="N170" s="33"/>
      <c r="O170" s="33"/>
      <c r="P170" s="33"/>
      <c r="Q170" s="33"/>
    </row>
    <row r="171" spans="1:17" ht="13.8">
      <c r="A171" s="266"/>
      <c r="B171" s="157" t="s">
        <v>78</v>
      </c>
      <c r="C171" s="157"/>
      <c r="D171" s="157"/>
      <c r="E171" s="157"/>
      <c r="F171" s="157"/>
      <c r="G171" s="157"/>
      <c r="H171" s="84" t="s">
        <v>22</v>
      </c>
      <c r="I171" s="33"/>
      <c r="J171" s="33"/>
      <c r="K171" s="33"/>
      <c r="L171" s="33"/>
      <c r="M171" s="33"/>
      <c r="N171" s="33"/>
      <c r="O171" s="33"/>
      <c r="P171" s="33"/>
      <c r="Q171" s="33"/>
    </row>
    <row r="172" spans="1:17" ht="13.8">
      <c r="A172" s="266"/>
      <c r="B172" s="157" t="s">
        <v>78</v>
      </c>
      <c r="C172" s="157"/>
      <c r="D172" s="157"/>
      <c r="E172" s="157"/>
      <c r="F172" s="157"/>
      <c r="H172" s="84" t="s">
        <v>24</v>
      </c>
      <c r="I172" s="33"/>
      <c r="J172" s="33"/>
      <c r="K172" s="33"/>
      <c r="L172" s="33"/>
      <c r="M172" s="33"/>
      <c r="N172" s="33"/>
      <c r="O172" s="33"/>
      <c r="P172" s="33"/>
      <c r="Q172" s="33"/>
    </row>
    <row r="173" spans="1:17" ht="13.8">
      <c r="A173" s="266"/>
      <c r="B173" s="157" t="s">
        <v>78</v>
      </c>
      <c r="C173" s="157" t="s">
        <v>399</v>
      </c>
      <c r="D173" s="157" t="s">
        <v>19</v>
      </c>
      <c r="E173" s="168"/>
      <c r="F173" s="157"/>
      <c r="G173" s="157" t="s">
        <v>2056</v>
      </c>
      <c r="H173" s="84" t="s">
        <v>25</v>
      </c>
      <c r="I173" s="33"/>
      <c r="J173" s="33"/>
      <c r="K173" s="33"/>
      <c r="L173" s="33"/>
      <c r="M173" s="33"/>
      <c r="N173" s="33"/>
      <c r="O173" s="33"/>
      <c r="P173" s="33"/>
      <c r="Q173" s="33"/>
    </row>
    <row r="174" spans="1:17" ht="13.8">
      <c r="A174" s="266"/>
      <c r="B174" s="157" t="s">
        <v>78</v>
      </c>
      <c r="C174" s="157" t="s">
        <v>102</v>
      </c>
      <c r="D174" s="157" t="s">
        <v>19</v>
      </c>
      <c r="E174" s="157"/>
      <c r="F174" s="157"/>
      <c r="G174" s="157" t="s">
        <v>2057</v>
      </c>
      <c r="H174" s="84" t="s">
        <v>26</v>
      </c>
      <c r="I174" s="33"/>
      <c r="J174" s="33"/>
      <c r="K174" s="33"/>
      <c r="L174" s="33"/>
      <c r="M174" s="33"/>
      <c r="N174" s="33"/>
      <c r="O174" s="33"/>
      <c r="P174" s="33"/>
      <c r="Q174" s="33"/>
    </row>
    <row r="175" spans="1:17" ht="13.2">
      <c r="A175" s="266"/>
      <c r="B175" s="33" t="s">
        <v>78</v>
      </c>
      <c r="C175" s="33" t="s">
        <v>41</v>
      </c>
      <c r="D175" s="33" t="s">
        <v>19</v>
      </c>
      <c r="E175" s="33"/>
      <c r="F175" s="33"/>
      <c r="G175" s="33" t="s">
        <v>2058</v>
      </c>
      <c r="H175" s="84" t="s">
        <v>27</v>
      </c>
      <c r="I175" s="33"/>
      <c r="J175" s="33"/>
      <c r="K175" s="33"/>
      <c r="L175" s="33"/>
      <c r="M175" s="33"/>
      <c r="N175" s="33"/>
      <c r="O175" s="33"/>
      <c r="P175" s="33"/>
      <c r="Q175" s="33"/>
    </row>
    <row r="176" spans="1:17" ht="13.2">
      <c r="A176" s="266"/>
      <c r="B176" s="33" t="s">
        <v>1774</v>
      </c>
      <c r="C176" s="33"/>
      <c r="D176" s="33"/>
      <c r="E176" s="33"/>
      <c r="F176" s="33"/>
      <c r="G176" s="33"/>
      <c r="H176" s="84" t="s">
        <v>28</v>
      </c>
      <c r="I176" s="33"/>
      <c r="J176" s="33"/>
      <c r="K176" s="33"/>
      <c r="L176" s="33"/>
      <c r="M176" s="33"/>
      <c r="N176" s="33"/>
      <c r="O176" s="33"/>
      <c r="P176" s="33"/>
      <c r="Q176" s="33"/>
    </row>
    <row r="177" spans="1:17" ht="13.2">
      <c r="A177" s="266"/>
      <c r="B177" s="33" t="s">
        <v>1774</v>
      </c>
      <c r="C177" s="33"/>
      <c r="D177" s="33"/>
      <c r="E177" s="33"/>
      <c r="F177" s="33"/>
      <c r="G177" s="33"/>
      <c r="H177" s="84" t="s">
        <v>29</v>
      </c>
      <c r="I177" s="33"/>
      <c r="J177" s="33"/>
      <c r="K177" s="33"/>
      <c r="L177" s="33"/>
      <c r="M177" s="33"/>
      <c r="N177" s="33"/>
      <c r="O177" s="33"/>
      <c r="P177" s="33"/>
      <c r="Q177" s="33"/>
    </row>
    <row r="178" spans="1:17" ht="13.2">
      <c r="A178" s="266"/>
      <c r="B178" s="33" t="s">
        <v>1774</v>
      </c>
      <c r="C178" s="33"/>
      <c r="D178" s="33"/>
      <c r="E178" s="33"/>
      <c r="F178" s="33"/>
      <c r="G178" s="33"/>
      <c r="H178" s="84" t="s">
        <v>30</v>
      </c>
      <c r="I178" s="33"/>
      <c r="J178" s="33"/>
      <c r="K178" s="33"/>
      <c r="L178" s="33"/>
      <c r="M178" s="33"/>
      <c r="N178" s="33"/>
      <c r="O178" s="33"/>
      <c r="P178" s="33"/>
      <c r="Q178" s="33"/>
    </row>
    <row r="179" spans="1:17" ht="13.2">
      <c r="A179" s="266"/>
      <c r="B179" s="33" t="s">
        <v>522</v>
      </c>
      <c r="C179" s="33" t="s">
        <v>41</v>
      </c>
      <c r="D179" s="33" t="s">
        <v>19</v>
      </c>
      <c r="E179" s="33"/>
      <c r="F179" s="33"/>
      <c r="G179" s="33" t="s">
        <v>2059</v>
      </c>
      <c r="H179" s="84" t="s">
        <v>34</v>
      </c>
      <c r="I179" s="33"/>
      <c r="J179" s="33"/>
      <c r="K179" s="33"/>
      <c r="L179" s="33"/>
      <c r="M179" s="33"/>
      <c r="N179" s="33"/>
      <c r="O179" s="33"/>
      <c r="P179" s="33"/>
      <c r="Q179" s="33"/>
    </row>
    <row r="180" spans="1:17" ht="13.2">
      <c r="A180" s="266"/>
      <c r="B180" s="33" t="s">
        <v>522</v>
      </c>
      <c r="C180" s="33"/>
      <c r="D180" s="33"/>
      <c r="E180" s="33"/>
      <c r="F180" s="33"/>
      <c r="G180" s="33"/>
      <c r="H180" s="84" t="s">
        <v>35</v>
      </c>
      <c r="I180" s="33"/>
      <c r="J180" s="33"/>
      <c r="K180" s="33"/>
      <c r="L180" s="33"/>
      <c r="M180" s="33"/>
      <c r="N180" s="33"/>
      <c r="O180" s="33"/>
      <c r="P180" s="33"/>
      <c r="Q180" s="33"/>
    </row>
    <row r="181" spans="1:17" ht="13.2">
      <c r="A181" s="266"/>
      <c r="B181" s="33" t="s">
        <v>78</v>
      </c>
      <c r="C181" s="33"/>
      <c r="D181" s="33"/>
      <c r="E181" s="33"/>
      <c r="F181" s="33"/>
      <c r="G181" s="33"/>
      <c r="H181" s="84" t="s">
        <v>36</v>
      </c>
      <c r="I181" s="33"/>
      <c r="J181" s="33"/>
      <c r="K181" s="33"/>
      <c r="L181" s="33"/>
      <c r="M181" s="33"/>
      <c r="N181" s="33"/>
      <c r="O181" s="33"/>
      <c r="P181" s="33"/>
      <c r="Q181" s="33"/>
    </row>
    <row r="182" spans="1:17" ht="13.8">
      <c r="A182" s="266"/>
      <c r="B182" s="33" t="s">
        <v>78</v>
      </c>
      <c r="C182" s="33"/>
      <c r="D182" s="33"/>
      <c r="E182" s="33"/>
      <c r="F182" s="33"/>
      <c r="G182" s="157"/>
      <c r="H182" s="84" t="s">
        <v>37</v>
      </c>
      <c r="I182" s="33"/>
      <c r="J182" s="33"/>
      <c r="K182" s="33"/>
      <c r="L182" s="33"/>
      <c r="M182" s="33"/>
      <c r="N182" s="33"/>
      <c r="O182" s="33"/>
      <c r="P182" s="33"/>
      <c r="Q182" s="33"/>
    </row>
    <row r="183" spans="1:17" ht="13.2">
      <c r="A183" s="267"/>
      <c r="B183" s="33" t="s">
        <v>78</v>
      </c>
      <c r="C183" s="33"/>
      <c r="D183" s="33"/>
      <c r="E183" s="33"/>
      <c r="F183" s="33"/>
      <c r="G183" s="33"/>
      <c r="H183" s="170" t="s">
        <v>38</v>
      </c>
      <c r="I183" s="33"/>
      <c r="J183" s="33"/>
      <c r="K183" s="33"/>
      <c r="L183" s="33"/>
      <c r="M183" s="33"/>
      <c r="N183" s="33"/>
      <c r="O183" s="33"/>
      <c r="P183" s="33"/>
      <c r="Q183" s="33"/>
    </row>
    <row r="184" spans="1:17" ht="13.8">
      <c r="A184" s="265">
        <v>45549</v>
      </c>
      <c r="B184" s="157"/>
      <c r="C184" s="33"/>
      <c r="D184" s="33"/>
      <c r="E184" s="33"/>
      <c r="F184" s="33"/>
      <c r="G184" s="33"/>
      <c r="H184" s="171" t="s">
        <v>17</v>
      </c>
      <c r="I184" s="33"/>
      <c r="J184" s="33"/>
      <c r="K184" s="33"/>
      <c r="L184" s="33"/>
      <c r="M184" s="33"/>
      <c r="N184" s="33"/>
      <c r="O184" s="33"/>
      <c r="P184" s="33"/>
      <c r="Q184" s="33"/>
    </row>
    <row r="185" spans="1:17" ht="13.8">
      <c r="A185" s="266"/>
      <c r="B185" s="157"/>
      <c r="C185" s="33"/>
      <c r="D185" s="33"/>
      <c r="E185" s="33"/>
      <c r="F185" s="33"/>
      <c r="G185" s="33"/>
      <c r="H185" s="172" t="s">
        <v>22</v>
      </c>
      <c r="I185" s="33"/>
      <c r="J185" s="33"/>
      <c r="K185" s="33"/>
      <c r="L185" s="33"/>
      <c r="M185" s="33"/>
      <c r="N185" s="33"/>
      <c r="O185" s="33"/>
      <c r="P185" s="33"/>
      <c r="Q185" s="33"/>
    </row>
    <row r="186" spans="1:17" ht="13.8">
      <c r="A186" s="266"/>
      <c r="B186" s="157" t="s">
        <v>78</v>
      </c>
      <c r="C186" s="157"/>
      <c r="D186" s="157"/>
      <c r="E186" s="157"/>
      <c r="F186" s="157"/>
      <c r="G186" s="157"/>
      <c r="H186" s="172" t="s">
        <v>24</v>
      </c>
      <c r="I186" s="33"/>
      <c r="J186" s="33"/>
      <c r="K186" s="33"/>
      <c r="L186" s="33"/>
      <c r="M186" s="33"/>
      <c r="N186" s="33"/>
      <c r="O186" s="33"/>
      <c r="P186" s="33"/>
      <c r="Q186" s="33"/>
    </row>
    <row r="187" spans="1:17" ht="13.8">
      <c r="A187" s="266"/>
      <c r="B187" s="157" t="s">
        <v>78</v>
      </c>
      <c r="C187" s="33"/>
      <c r="D187" s="33"/>
      <c r="E187" s="33"/>
      <c r="F187" s="33"/>
      <c r="G187" s="33"/>
      <c r="H187" s="172" t="s">
        <v>25</v>
      </c>
      <c r="I187" s="33"/>
      <c r="J187" s="33"/>
      <c r="K187" s="33"/>
      <c r="L187" s="33"/>
      <c r="M187" s="33"/>
      <c r="N187" s="33"/>
      <c r="O187" s="33"/>
      <c r="P187" s="33"/>
      <c r="Q187" s="33"/>
    </row>
    <row r="188" spans="1:17" ht="13.8">
      <c r="A188" s="266"/>
      <c r="B188" s="157" t="s">
        <v>78</v>
      </c>
      <c r="C188" s="33"/>
      <c r="D188" s="33"/>
      <c r="E188" s="33"/>
      <c r="F188" s="33"/>
      <c r="G188" s="33"/>
      <c r="H188" s="172" t="s">
        <v>26</v>
      </c>
      <c r="I188" s="33"/>
      <c r="J188" s="33"/>
      <c r="K188" s="33"/>
      <c r="L188" s="33"/>
      <c r="M188" s="33"/>
      <c r="N188" s="33"/>
      <c r="O188" s="33"/>
      <c r="P188" s="33"/>
      <c r="Q188" s="33"/>
    </row>
    <row r="189" spans="1:17" ht="17.25" customHeight="1">
      <c r="A189" s="266"/>
      <c r="B189" s="33" t="s">
        <v>78</v>
      </c>
      <c r="C189" s="33" t="s">
        <v>41</v>
      </c>
      <c r="D189" s="33" t="s">
        <v>19</v>
      </c>
      <c r="E189" s="33"/>
      <c r="F189" s="33"/>
      <c r="G189" s="33" t="s">
        <v>2060</v>
      </c>
      <c r="H189" s="172" t="s">
        <v>27</v>
      </c>
      <c r="I189" s="33"/>
      <c r="J189" s="33"/>
      <c r="K189" s="33"/>
      <c r="L189" s="33"/>
      <c r="M189" s="33"/>
      <c r="N189" s="33"/>
      <c r="O189" s="33"/>
      <c r="P189" s="33"/>
      <c r="Q189" s="33"/>
    </row>
    <row r="190" spans="1:17" ht="13.2">
      <c r="A190" s="266"/>
      <c r="B190" s="33" t="s">
        <v>78</v>
      </c>
      <c r="C190" s="33" t="s">
        <v>41</v>
      </c>
      <c r="D190" s="33" t="s">
        <v>19</v>
      </c>
      <c r="E190" s="33"/>
      <c r="G190" s="190" t="s">
        <v>2061</v>
      </c>
      <c r="H190" s="172" t="s">
        <v>28</v>
      </c>
      <c r="I190" s="33"/>
      <c r="J190" s="33"/>
      <c r="K190" s="33"/>
      <c r="L190" s="33"/>
      <c r="M190" s="33"/>
      <c r="N190" s="33"/>
      <c r="O190" s="33"/>
      <c r="P190" s="33"/>
      <c r="Q190" s="33"/>
    </row>
    <row r="191" spans="1:17" ht="13.2">
      <c r="A191" s="266"/>
      <c r="B191" s="33" t="s">
        <v>78</v>
      </c>
      <c r="C191" s="33"/>
      <c r="D191" s="33"/>
      <c r="E191" s="33"/>
      <c r="F191" s="33"/>
      <c r="G191" s="33"/>
      <c r="H191" s="172" t="s">
        <v>29</v>
      </c>
      <c r="I191" s="33"/>
      <c r="J191" s="33"/>
      <c r="K191" s="33"/>
      <c r="L191" s="33"/>
      <c r="M191" s="33"/>
      <c r="N191" s="33"/>
      <c r="O191" s="33"/>
      <c r="P191" s="33"/>
      <c r="Q191" s="33"/>
    </row>
    <row r="192" spans="1:17" ht="13.8">
      <c r="A192" s="266"/>
      <c r="B192" s="33" t="s">
        <v>78</v>
      </c>
      <c r="C192" s="33"/>
      <c r="D192" s="157"/>
      <c r="E192" s="33"/>
      <c r="F192" s="33"/>
      <c r="G192" s="33"/>
      <c r="H192" s="172" t="s">
        <v>30</v>
      </c>
      <c r="I192" s="33"/>
      <c r="J192" s="33"/>
      <c r="K192" s="33"/>
      <c r="L192" s="33"/>
      <c r="M192" s="33"/>
      <c r="N192" s="33"/>
      <c r="O192" s="33"/>
      <c r="P192" s="33"/>
      <c r="Q192" s="33"/>
    </row>
    <row r="193" spans="1:18" ht="13.2">
      <c r="A193" s="266"/>
      <c r="B193" s="33" t="s">
        <v>78</v>
      </c>
      <c r="C193" s="33"/>
      <c r="D193" s="33"/>
      <c r="E193" s="33"/>
      <c r="F193" s="33"/>
      <c r="G193" s="33"/>
      <c r="H193" s="172" t="s">
        <v>34</v>
      </c>
      <c r="I193" s="33"/>
      <c r="J193" s="33"/>
      <c r="K193" s="33"/>
      <c r="L193" s="33"/>
      <c r="M193" s="33"/>
      <c r="N193" s="33"/>
      <c r="O193" s="33"/>
      <c r="P193" s="33"/>
      <c r="Q193" s="33"/>
    </row>
    <row r="194" spans="1:18" ht="13.2">
      <c r="A194" s="266"/>
      <c r="B194" s="33" t="s">
        <v>78</v>
      </c>
      <c r="C194" s="33"/>
      <c r="D194" s="33"/>
      <c r="E194" s="33"/>
      <c r="F194" s="33"/>
      <c r="G194" s="33"/>
      <c r="H194" s="172" t="s">
        <v>35</v>
      </c>
      <c r="I194" s="33"/>
      <c r="J194" s="33"/>
      <c r="K194" s="33"/>
      <c r="L194" s="33"/>
      <c r="M194" s="33"/>
      <c r="N194" s="33"/>
      <c r="O194" s="33"/>
      <c r="P194" s="33"/>
      <c r="Q194" s="33"/>
    </row>
    <row r="195" spans="1:18" ht="20.25" customHeight="1">
      <c r="A195" s="266"/>
      <c r="B195" s="33" t="s">
        <v>78</v>
      </c>
      <c r="C195" s="33"/>
      <c r="D195" s="33"/>
      <c r="E195" s="33"/>
      <c r="F195" s="33"/>
      <c r="G195" s="33"/>
      <c r="H195" s="172" t="s">
        <v>36</v>
      </c>
      <c r="I195" s="33"/>
      <c r="J195" s="33"/>
      <c r="K195" s="33"/>
      <c r="L195" s="33"/>
      <c r="M195" s="33"/>
      <c r="N195" s="33"/>
      <c r="O195" s="33"/>
      <c r="P195" s="33"/>
      <c r="Q195" s="33"/>
    </row>
    <row r="196" spans="1:18" ht="13.2">
      <c r="A196" s="266"/>
      <c r="B196" s="33" t="s">
        <v>78</v>
      </c>
      <c r="C196" s="33"/>
      <c r="D196" s="33"/>
      <c r="E196" s="33"/>
      <c r="F196" s="33"/>
      <c r="H196" s="172" t="s">
        <v>37</v>
      </c>
      <c r="I196" s="33"/>
      <c r="J196" s="33"/>
      <c r="K196" s="33"/>
      <c r="L196" s="33"/>
      <c r="M196" s="33"/>
      <c r="N196" s="33"/>
      <c r="O196" s="33"/>
      <c r="P196" s="33"/>
      <c r="Q196" s="33"/>
    </row>
    <row r="197" spans="1:18" ht="13.2">
      <c r="A197" s="267"/>
      <c r="B197" s="33" t="s">
        <v>78</v>
      </c>
      <c r="C197" s="33"/>
      <c r="D197" s="33"/>
      <c r="E197" s="33"/>
      <c r="F197" s="33"/>
      <c r="G197" s="33"/>
      <c r="H197" s="174" t="s">
        <v>38</v>
      </c>
      <c r="I197" s="33"/>
      <c r="J197" s="33"/>
      <c r="K197" s="33"/>
      <c r="L197" s="33"/>
      <c r="M197" s="33"/>
      <c r="N197" s="33"/>
      <c r="O197" s="33"/>
      <c r="P197" s="33"/>
      <c r="Q197" s="33"/>
    </row>
    <row r="198" spans="1:18" ht="13.2">
      <c r="A198" s="265">
        <v>45550</v>
      </c>
      <c r="B198" s="33" t="s">
        <v>78</v>
      </c>
      <c r="C198" s="33"/>
      <c r="D198" s="33"/>
      <c r="E198" s="33"/>
      <c r="F198" s="33"/>
      <c r="G198" s="33"/>
      <c r="H198" s="171" t="s">
        <v>17</v>
      </c>
      <c r="I198" s="33"/>
      <c r="J198" s="33"/>
      <c r="K198" s="33"/>
      <c r="L198" s="33"/>
      <c r="M198" s="33"/>
      <c r="N198" s="33"/>
      <c r="O198" s="33"/>
      <c r="P198" s="33"/>
      <c r="Q198" s="33"/>
    </row>
    <row r="199" spans="1:18" ht="13.2">
      <c r="A199" s="266"/>
      <c r="B199" s="33" t="s">
        <v>78</v>
      </c>
      <c r="C199" s="33"/>
      <c r="D199" s="33"/>
      <c r="E199" s="33"/>
      <c r="F199" s="33"/>
      <c r="G199" s="33"/>
      <c r="H199" s="172" t="s">
        <v>22</v>
      </c>
      <c r="I199" s="33"/>
      <c r="J199" s="33"/>
      <c r="K199" s="33"/>
      <c r="L199" s="33"/>
      <c r="M199" s="33"/>
      <c r="N199" s="33"/>
      <c r="O199" s="33"/>
      <c r="P199" s="33"/>
      <c r="Q199" s="33"/>
    </row>
    <row r="200" spans="1:18" ht="13.2">
      <c r="A200" s="266"/>
      <c r="B200" s="33" t="s">
        <v>78</v>
      </c>
      <c r="C200" s="33"/>
      <c r="D200" s="33"/>
      <c r="E200" s="33"/>
      <c r="F200" s="33"/>
      <c r="G200" s="33"/>
      <c r="H200" s="172" t="s">
        <v>24</v>
      </c>
      <c r="I200" s="33"/>
      <c r="J200" s="33"/>
      <c r="K200" s="33"/>
      <c r="L200" s="33"/>
      <c r="M200" s="33"/>
      <c r="N200" s="33"/>
      <c r="O200" s="33"/>
      <c r="P200" s="33"/>
      <c r="Q200" s="33"/>
    </row>
    <row r="201" spans="1:18" ht="13.2">
      <c r="A201" s="266"/>
      <c r="B201" s="33" t="s">
        <v>1774</v>
      </c>
      <c r="C201" s="33"/>
      <c r="D201" s="33"/>
      <c r="E201" s="33"/>
      <c r="F201" s="33"/>
      <c r="G201" s="33"/>
      <c r="H201" s="172" t="s">
        <v>25</v>
      </c>
      <c r="I201" s="33"/>
      <c r="J201" s="33"/>
      <c r="K201" s="33"/>
      <c r="L201" s="33"/>
      <c r="M201" s="33"/>
      <c r="N201" s="33"/>
      <c r="O201" s="33"/>
      <c r="P201" s="33"/>
      <c r="Q201" s="33"/>
    </row>
    <row r="202" spans="1:18" ht="13.2">
      <c r="A202" s="266"/>
      <c r="B202" s="33" t="s">
        <v>1774</v>
      </c>
      <c r="C202" s="33"/>
      <c r="D202" s="33"/>
      <c r="E202" s="33"/>
      <c r="F202" s="33"/>
      <c r="G202" s="33"/>
      <c r="H202" s="172" t="s">
        <v>26</v>
      </c>
      <c r="I202" s="33"/>
      <c r="J202" s="33"/>
      <c r="K202" s="33"/>
      <c r="L202" s="33"/>
      <c r="M202" s="33"/>
      <c r="N202" s="33"/>
      <c r="O202" s="33"/>
      <c r="P202" s="33"/>
      <c r="Q202" s="33"/>
    </row>
    <row r="203" spans="1:18" ht="13.2">
      <c r="A203" s="266"/>
      <c r="B203" s="33" t="s">
        <v>1774</v>
      </c>
      <c r="C203" s="33"/>
      <c r="D203" s="33"/>
      <c r="E203" s="33"/>
      <c r="F203" s="175"/>
      <c r="G203" s="33"/>
      <c r="H203" s="172" t="s">
        <v>27</v>
      </c>
      <c r="I203" s="33"/>
      <c r="J203" s="33"/>
      <c r="K203" s="33"/>
      <c r="L203" s="33"/>
      <c r="M203" s="33"/>
      <c r="N203" s="33"/>
      <c r="O203" s="33"/>
      <c r="P203" s="33"/>
      <c r="Q203" s="33"/>
    </row>
    <row r="204" spans="1:18" ht="13.2">
      <c r="A204" s="266"/>
      <c r="B204" s="33" t="s">
        <v>522</v>
      </c>
      <c r="C204" s="33"/>
      <c r="D204" s="33"/>
      <c r="E204" s="33"/>
      <c r="F204" s="33"/>
      <c r="G204" s="33"/>
      <c r="H204" s="172" t="s">
        <v>28</v>
      </c>
      <c r="I204" s="33"/>
      <c r="J204" s="33"/>
      <c r="K204" s="33"/>
      <c r="L204" s="33"/>
      <c r="M204" s="33"/>
      <c r="N204" s="33"/>
      <c r="O204" s="33"/>
      <c r="P204" s="33"/>
      <c r="Q204" s="33"/>
    </row>
    <row r="205" spans="1:18" ht="13.2">
      <c r="A205" s="266"/>
      <c r="B205" s="33" t="s">
        <v>522</v>
      </c>
      <c r="C205" s="33"/>
      <c r="D205" s="33"/>
      <c r="E205" s="33"/>
      <c r="F205" s="33"/>
      <c r="G205" s="33"/>
      <c r="H205" s="172" t="s">
        <v>29</v>
      </c>
      <c r="I205" s="33"/>
      <c r="J205" s="33"/>
      <c r="K205" s="33"/>
      <c r="L205" s="33"/>
      <c r="M205" s="33"/>
      <c r="N205" s="33"/>
      <c r="O205" s="33"/>
      <c r="P205" s="33"/>
      <c r="Q205" s="33"/>
    </row>
    <row r="206" spans="1:18" ht="13.2">
      <c r="A206" s="266"/>
      <c r="B206" s="33" t="s">
        <v>522</v>
      </c>
      <c r="C206" s="33"/>
      <c r="D206" s="33"/>
      <c r="E206" s="33"/>
      <c r="F206" s="33"/>
      <c r="G206" s="33"/>
      <c r="H206" s="172" t="s">
        <v>30</v>
      </c>
      <c r="I206" s="33"/>
      <c r="J206" s="33"/>
      <c r="K206" s="33"/>
      <c r="L206" s="33"/>
      <c r="M206" s="33"/>
      <c r="N206" s="33"/>
      <c r="O206" s="33"/>
      <c r="P206" s="33"/>
      <c r="Q206" s="33"/>
      <c r="R206" s="33"/>
    </row>
    <row r="207" spans="1:18" ht="13.2">
      <c r="A207" s="266"/>
      <c r="B207" s="33" t="s">
        <v>522</v>
      </c>
      <c r="C207" s="33"/>
      <c r="D207" s="33"/>
      <c r="E207" s="33"/>
      <c r="F207" s="33"/>
      <c r="G207" s="33"/>
      <c r="H207" s="172" t="s">
        <v>34</v>
      </c>
      <c r="I207" s="33"/>
      <c r="J207" s="33"/>
      <c r="K207" s="33"/>
      <c r="L207" s="33"/>
      <c r="M207" s="33"/>
      <c r="N207" s="33"/>
      <c r="O207" s="33"/>
      <c r="P207" s="33"/>
      <c r="Q207" s="33"/>
      <c r="R207" s="33"/>
    </row>
    <row r="208" spans="1:18" ht="13.2">
      <c r="A208" s="266"/>
      <c r="B208" s="76" t="s">
        <v>522</v>
      </c>
      <c r="C208" s="76"/>
      <c r="D208" s="33"/>
      <c r="E208" s="33"/>
      <c r="F208" s="33"/>
      <c r="G208" s="76"/>
      <c r="H208" s="176" t="s">
        <v>35</v>
      </c>
      <c r="I208" s="158"/>
      <c r="J208" s="33"/>
      <c r="K208" s="33"/>
      <c r="L208" s="158"/>
      <c r="M208" s="33"/>
      <c r="N208" s="158"/>
      <c r="O208" s="158"/>
      <c r="P208" s="33"/>
      <c r="Q208" s="158"/>
      <c r="R208" s="275"/>
    </row>
    <row r="209" spans="1:18" ht="13.2">
      <c r="A209" s="266"/>
      <c r="B209" s="76" t="s">
        <v>78</v>
      </c>
      <c r="C209" s="76"/>
      <c r="D209" s="33"/>
      <c r="E209" s="33"/>
      <c r="F209" s="33"/>
      <c r="G209" s="76"/>
      <c r="H209" s="172" t="s">
        <v>36</v>
      </c>
      <c r="I209" s="177"/>
      <c r="J209" s="33"/>
      <c r="K209" s="33"/>
      <c r="L209" s="177"/>
      <c r="M209" s="33"/>
      <c r="N209" s="177"/>
      <c r="O209" s="177"/>
      <c r="P209" s="33"/>
      <c r="Q209" s="177"/>
      <c r="R209" s="267"/>
    </row>
    <row r="210" spans="1:18" ht="13.2">
      <c r="A210" s="266"/>
      <c r="B210" s="33" t="s">
        <v>78</v>
      </c>
      <c r="C210" s="33"/>
      <c r="D210" s="33"/>
      <c r="E210" s="178"/>
      <c r="F210" s="33"/>
      <c r="G210" s="33"/>
      <c r="H210" s="172" t="s">
        <v>37</v>
      </c>
      <c r="I210" s="33"/>
      <c r="J210" s="33"/>
      <c r="K210" s="33"/>
      <c r="L210" s="33"/>
      <c r="M210" s="33"/>
      <c r="N210" s="33"/>
      <c r="O210" s="33"/>
      <c r="P210" s="33"/>
      <c r="Q210" s="33"/>
      <c r="R210" s="33"/>
    </row>
    <row r="211" spans="1:18" ht="13.2">
      <c r="A211" s="267"/>
      <c r="B211" s="33" t="s">
        <v>78</v>
      </c>
      <c r="C211" s="33"/>
      <c r="D211" s="33"/>
      <c r="E211" s="33"/>
      <c r="F211" s="33"/>
      <c r="G211" s="33"/>
      <c r="H211" s="174" t="s">
        <v>38</v>
      </c>
      <c r="I211" s="33"/>
      <c r="J211" s="33"/>
      <c r="K211" s="33"/>
      <c r="L211" s="33"/>
      <c r="M211" s="33"/>
      <c r="N211" s="33"/>
      <c r="O211" s="33"/>
      <c r="P211" s="33"/>
      <c r="Q211" s="33"/>
      <c r="R211" s="33"/>
    </row>
    <row r="212" spans="1:18" ht="17.25" customHeight="1">
      <c r="A212" s="265">
        <v>45551</v>
      </c>
      <c r="B212" s="33" t="s">
        <v>78</v>
      </c>
      <c r="C212" s="33" t="s">
        <v>41</v>
      </c>
      <c r="D212" s="33" t="s">
        <v>19</v>
      </c>
      <c r="E212" s="33"/>
      <c r="F212" s="33"/>
      <c r="G212" s="160" t="s">
        <v>2062</v>
      </c>
      <c r="H212" s="171" t="s">
        <v>17</v>
      </c>
      <c r="I212" s="33"/>
      <c r="J212" s="33"/>
      <c r="K212" s="33"/>
      <c r="L212" s="33"/>
      <c r="M212" s="33"/>
      <c r="N212" s="33"/>
      <c r="O212" s="33"/>
      <c r="P212" s="33"/>
      <c r="Q212" s="33"/>
      <c r="R212" s="33"/>
    </row>
    <row r="213" spans="1:18" ht="13.2">
      <c r="A213" s="266"/>
      <c r="B213" s="33" t="s">
        <v>78</v>
      </c>
      <c r="C213" s="33"/>
      <c r="D213" s="33"/>
      <c r="E213" s="33"/>
      <c r="F213" s="33"/>
      <c r="G213" s="33"/>
      <c r="H213" s="172" t="s">
        <v>22</v>
      </c>
      <c r="I213" s="33"/>
      <c r="J213" s="33"/>
      <c r="K213" s="33"/>
      <c r="L213" s="33"/>
      <c r="M213" s="33"/>
      <c r="N213" s="33"/>
      <c r="O213" s="33"/>
      <c r="P213" s="33"/>
      <c r="Q213" s="33"/>
      <c r="R213" s="33"/>
    </row>
    <row r="214" spans="1:18" ht="13.2">
      <c r="A214" s="266"/>
      <c r="B214" s="33" t="s">
        <v>78</v>
      </c>
      <c r="C214" s="33"/>
      <c r="D214" s="33"/>
      <c r="E214" s="33"/>
      <c r="F214" s="33"/>
      <c r="G214" s="33"/>
      <c r="H214" s="172" t="s">
        <v>24</v>
      </c>
      <c r="I214" s="33"/>
      <c r="J214" s="33"/>
      <c r="K214" s="33"/>
      <c r="L214" s="33"/>
      <c r="M214" s="33"/>
      <c r="N214" s="33"/>
      <c r="O214" s="33"/>
      <c r="P214" s="33"/>
      <c r="Q214" s="33"/>
      <c r="R214" s="33"/>
    </row>
    <row r="215" spans="1:18" ht="13.2">
      <c r="A215" s="266"/>
      <c r="B215" s="33" t="s">
        <v>1774</v>
      </c>
      <c r="C215" s="33"/>
      <c r="D215" s="33"/>
      <c r="E215" s="33"/>
      <c r="F215" s="33"/>
      <c r="G215" s="33"/>
      <c r="H215" s="172" t="s">
        <v>25</v>
      </c>
      <c r="I215" s="33"/>
      <c r="J215" s="33"/>
      <c r="K215" s="33"/>
      <c r="L215" s="33"/>
      <c r="M215" s="33"/>
      <c r="N215" s="33"/>
      <c r="O215" s="33"/>
      <c r="P215" s="33"/>
      <c r="Q215" s="33"/>
      <c r="R215" s="33"/>
    </row>
    <row r="216" spans="1:18" ht="13.2">
      <c r="A216" s="266"/>
      <c r="B216" s="33" t="s">
        <v>1774</v>
      </c>
      <c r="C216" s="33"/>
      <c r="D216" s="33"/>
      <c r="E216" s="33"/>
      <c r="F216" s="33"/>
      <c r="G216" s="33"/>
      <c r="H216" s="172" t="s">
        <v>26</v>
      </c>
      <c r="I216" s="33"/>
      <c r="J216" s="33"/>
      <c r="K216" s="33"/>
      <c r="L216" s="33"/>
      <c r="M216" s="33"/>
      <c r="N216" s="33"/>
      <c r="O216" s="33"/>
      <c r="P216" s="33"/>
      <c r="Q216" s="33"/>
      <c r="R216" s="33"/>
    </row>
    <row r="217" spans="1:18" ht="13.8">
      <c r="A217" s="266"/>
      <c r="B217" s="33" t="s">
        <v>1774</v>
      </c>
      <c r="C217" s="33"/>
      <c r="D217" s="33"/>
      <c r="E217" s="157"/>
      <c r="F217" s="33"/>
      <c r="G217" s="33"/>
      <c r="H217" s="172" t="s">
        <v>27</v>
      </c>
      <c r="I217" s="33"/>
      <c r="J217" s="33"/>
      <c r="K217" s="33"/>
      <c r="L217" s="33"/>
      <c r="M217" s="33"/>
      <c r="N217" s="33"/>
      <c r="O217" s="33"/>
      <c r="P217" s="33"/>
      <c r="Q217" s="33"/>
      <c r="R217" s="33"/>
    </row>
    <row r="218" spans="1:18" ht="13.2">
      <c r="A218" s="266"/>
      <c r="B218" s="33" t="s">
        <v>1774</v>
      </c>
      <c r="C218" s="33"/>
      <c r="D218" s="33"/>
      <c r="E218" s="33"/>
      <c r="F218" s="33"/>
      <c r="G218" s="33"/>
      <c r="H218" s="172" t="s">
        <v>28</v>
      </c>
      <c r="I218" s="33"/>
      <c r="J218" s="33"/>
      <c r="K218" s="33"/>
      <c r="L218" s="33"/>
      <c r="M218" s="33"/>
      <c r="N218" s="33"/>
      <c r="O218" s="33"/>
      <c r="P218" s="33"/>
      <c r="Q218" s="33"/>
      <c r="R218" s="33"/>
    </row>
    <row r="219" spans="1:18" ht="13.2">
      <c r="A219" s="266"/>
      <c r="B219" s="33" t="s">
        <v>1774</v>
      </c>
      <c r="C219" s="33"/>
      <c r="D219" s="33"/>
      <c r="E219" s="33"/>
      <c r="F219" s="33"/>
      <c r="G219" s="33"/>
      <c r="H219" s="172" t="s">
        <v>29</v>
      </c>
      <c r="I219" s="33"/>
      <c r="J219" s="33"/>
      <c r="K219" s="33"/>
      <c r="L219" s="33"/>
      <c r="M219" s="33"/>
      <c r="N219" s="33"/>
      <c r="O219" s="33"/>
      <c r="P219" s="33"/>
      <c r="Q219" s="33"/>
      <c r="R219" s="33"/>
    </row>
    <row r="220" spans="1:18" ht="13.2">
      <c r="A220" s="266"/>
      <c r="B220" s="33" t="s">
        <v>522</v>
      </c>
      <c r="C220" s="33"/>
      <c r="D220" s="33"/>
      <c r="E220" s="33"/>
      <c r="F220" s="33"/>
      <c r="G220" s="33"/>
      <c r="H220" s="172" t="s">
        <v>30</v>
      </c>
      <c r="I220" s="33"/>
      <c r="J220" s="33"/>
      <c r="K220" s="33"/>
      <c r="L220" s="33"/>
      <c r="M220" s="33"/>
      <c r="N220" s="33"/>
      <c r="O220" s="33"/>
      <c r="P220" s="33"/>
      <c r="Q220" s="33"/>
      <c r="R220" s="33"/>
    </row>
    <row r="221" spans="1:18" ht="13.2">
      <c r="A221" s="266"/>
      <c r="B221" s="33" t="s">
        <v>522</v>
      </c>
      <c r="C221" s="33"/>
      <c r="D221" s="33"/>
      <c r="E221" s="33"/>
      <c r="F221" s="179"/>
      <c r="G221" s="33"/>
      <c r="H221" s="172" t="s">
        <v>34</v>
      </c>
      <c r="I221" s="33"/>
      <c r="J221" s="33"/>
      <c r="K221" s="33"/>
      <c r="L221" s="33"/>
      <c r="M221" s="33"/>
      <c r="N221" s="33"/>
      <c r="O221" s="33"/>
      <c r="P221" s="33"/>
      <c r="Q221" s="33"/>
      <c r="R221" s="33"/>
    </row>
    <row r="222" spans="1:18" ht="13.2">
      <c r="A222" s="266"/>
      <c r="B222" s="33" t="s">
        <v>522</v>
      </c>
      <c r="C222" s="33"/>
      <c r="D222" s="33"/>
      <c r="E222" s="33"/>
      <c r="F222" s="33"/>
      <c r="G222" s="33"/>
      <c r="H222" s="176" t="s">
        <v>35</v>
      </c>
      <c r="I222" s="33"/>
      <c r="J222" s="33"/>
      <c r="K222" s="33"/>
      <c r="L222" s="33"/>
      <c r="M222" s="33"/>
      <c r="N222" s="33"/>
      <c r="O222" s="33"/>
      <c r="P222" s="33"/>
      <c r="Q222" s="33"/>
      <c r="R222" s="33"/>
    </row>
    <row r="223" spans="1:18" ht="13.2">
      <c r="A223" s="266"/>
      <c r="B223" s="33" t="s">
        <v>78</v>
      </c>
      <c r="C223" s="33"/>
      <c r="D223" s="33"/>
      <c r="E223" s="33"/>
      <c r="F223" s="33"/>
      <c r="G223" s="33"/>
      <c r="H223" s="172" t="s">
        <v>36</v>
      </c>
      <c r="I223" s="33"/>
      <c r="J223" s="33"/>
      <c r="K223" s="33"/>
      <c r="L223" s="33"/>
      <c r="M223" s="33"/>
      <c r="N223" s="33"/>
      <c r="O223" s="33"/>
      <c r="P223" s="33"/>
      <c r="Q223" s="33"/>
      <c r="R223" s="33"/>
    </row>
    <row r="224" spans="1:18" ht="13.2">
      <c r="A224" s="266"/>
      <c r="B224" s="33" t="s">
        <v>78</v>
      </c>
      <c r="C224" s="33"/>
      <c r="D224" s="33"/>
      <c r="E224" s="33"/>
      <c r="F224" s="33"/>
      <c r="G224" s="33"/>
      <c r="H224" s="172" t="s">
        <v>37</v>
      </c>
      <c r="I224" s="33"/>
      <c r="J224" s="33"/>
      <c r="K224" s="33"/>
      <c r="L224" s="33"/>
      <c r="M224" s="33"/>
      <c r="N224" s="33"/>
      <c r="O224" s="33"/>
      <c r="P224" s="33"/>
      <c r="Q224" s="33"/>
      <c r="R224" s="33"/>
    </row>
    <row r="225" spans="1:18" ht="13.2">
      <c r="A225" s="267"/>
      <c r="B225" s="33" t="s">
        <v>78</v>
      </c>
      <c r="C225" s="33"/>
      <c r="D225" s="33"/>
      <c r="E225" s="33"/>
      <c r="F225" s="33"/>
      <c r="G225" s="33"/>
      <c r="H225" s="174" t="s">
        <v>38</v>
      </c>
      <c r="I225" s="33"/>
      <c r="J225" s="33"/>
      <c r="K225" s="33"/>
      <c r="L225" s="33"/>
      <c r="M225" s="33"/>
      <c r="N225" s="33"/>
      <c r="O225" s="33"/>
      <c r="P225" s="33"/>
      <c r="Q225" s="33"/>
      <c r="R225" s="33"/>
    </row>
    <row r="226" spans="1:18" ht="13.2">
      <c r="A226" s="265">
        <v>45552</v>
      </c>
      <c r="B226" s="33" t="s">
        <v>1774</v>
      </c>
      <c r="C226" s="33"/>
      <c r="D226" s="33"/>
      <c r="E226" s="33"/>
      <c r="F226" s="33"/>
      <c r="G226" s="33"/>
      <c r="H226" s="171" t="s">
        <v>17</v>
      </c>
      <c r="I226" s="33"/>
      <c r="J226" s="33"/>
      <c r="K226" s="33"/>
      <c r="L226" s="33"/>
      <c r="M226" s="33"/>
      <c r="N226" s="33"/>
      <c r="O226" s="33"/>
      <c r="P226" s="33"/>
      <c r="Q226" s="33"/>
      <c r="R226" s="33"/>
    </row>
    <row r="227" spans="1:18" ht="13.2">
      <c r="A227" s="266"/>
      <c r="B227" s="33" t="s">
        <v>1774</v>
      </c>
      <c r="C227" s="33"/>
      <c r="D227" s="33"/>
      <c r="E227" s="33"/>
      <c r="F227" s="33"/>
      <c r="G227" s="33"/>
      <c r="H227" s="172" t="s">
        <v>22</v>
      </c>
      <c r="I227" s="33"/>
      <c r="J227" s="33"/>
      <c r="K227" s="33"/>
      <c r="L227" s="33"/>
      <c r="M227" s="33"/>
      <c r="N227" s="33"/>
      <c r="O227" s="33"/>
      <c r="P227" s="33"/>
      <c r="Q227" s="33"/>
      <c r="R227" s="33"/>
    </row>
    <row r="228" spans="1:18" ht="13.2">
      <c r="A228" s="266"/>
      <c r="B228" s="33" t="s">
        <v>1774</v>
      </c>
      <c r="C228" s="33"/>
      <c r="D228" s="33"/>
      <c r="E228" s="33"/>
      <c r="F228" s="33"/>
      <c r="G228" s="33"/>
      <c r="H228" s="172" t="s">
        <v>24</v>
      </c>
      <c r="I228" s="33"/>
      <c r="J228" s="33"/>
      <c r="K228" s="33"/>
      <c r="L228" s="33"/>
      <c r="M228" s="33"/>
      <c r="N228" s="33"/>
      <c r="O228" s="33"/>
      <c r="P228" s="33"/>
      <c r="Q228" s="33"/>
      <c r="R228" s="33"/>
    </row>
    <row r="229" spans="1:18" ht="13.2">
      <c r="A229" s="266"/>
      <c r="B229" s="33" t="s">
        <v>1774</v>
      </c>
      <c r="C229" s="33"/>
      <c r="D229" s="33"/>
      <c r="E229" s="33"/>
      <c r="F229" s="33"/>
      <c r="G229" s="33"/>
      <c r="H229" s="172" t="s">
        <v>25</v>
      </c>
      <c r="I229" s="33"/>
      <c r="J229" s="33"/>
      <c r="K229" s="33"/>
      <c r="L229" s="33"/>
      <c r="M229" s="33"/>
      <c r="N229" s="33"/>
      <c r="O229" s="33"/>
      <c r="P229" s="33"/>
      <c r="Q229" s="33"/>
      <c r="R229" s="33"/>
    </row>
    <row r="230" spans="1:18" ht="13.2">
      <c r="A230" s="266"/>
      <c r="B230" s="33" t="s">
        <v>1774</v>
      </c>
      <c r="C230" s="33"/>
      <c r="D230" s="33"/>
      <c r="E230" s="33"/>
      <c r="F230" s="33"/>
      <c r="G230" s="33"/>
      <c r="H230" s="172" t="s">
        <v>26</v>
      </c>
      <c r="I230" s="33"/>
      <c r="J230" s="33"/>
      <c r="K230" s="33"/>
      <c r="L230" s="33"/>
      <c r="M230" s="33"/>
      <c r="N230" s="33"/>
      <c r="O230" s="33"/>
      <c r="P230" s="33"/>
      <c r="Q230" s="33"/>
      <c r="R230" s="33"/>
    </row>
    <row r="231" spans="1:18" ht="13.2">
      <c r="A231" s="266"/>
      <c r="B231" s="33" t="s">
        <v>78</v>
      </c>
      <c r="C231" s="33"/>
      <c r="D231" s="33"/>
      <c r="E231" s="33"/>
      <c r="F231" s="33"/>
      <c r="G231" s="33"/>
      <c r="H231" s="172" t="s">
        <v>27</v>
      </c>
      <c r="I231" s="33"/>
      <c r="J231" s="33"/>
      <c r="K231" s="33"/>
      <c r="L231" s="33"/>
      <c r="M231" s="33"/>
      <c r="N231" s="33"/>
      <c r="O231" s="33"/>
      <c r="P231" s="33"/>
      <c r="Q231" s="33"/>
      <c r="R231" s="33"/>
    </row>
    <row r="232" spans="1:18" ht="13.2">
      <c r="A232" s="266"/>
      <c r="B232" s="33" t="s">
        <v>78</v>
      </c>
      <c r="C232" s="33"/>
      <c r="D232" s="33"/>
      <c r="E232" s="33"/>
      <c r="F232" s="33"/>
      <c r="G232" s="33"/>
      <c r="H232" s="172" t="s">
        <v>28</v>
      </c>
      <c r="I232" s="33"/>
      <c r="J232" s="33"/>
      <c r="K232" s="33"/>
      <c r="L232" s="33"/>
      <c r="M232" s="33"/>
      <c r="N232" s="33"/>
      <c r="O232" s="33"/>
      <c r="P232" s="33"/>
      <c r="Q232" s="33"/>
      <c r="R232" s="33"/>
    </row>
    <row r="233" spans="1:18" ht="13.2">
      <c r="A233" s="266"/>
      <c r="B233" s="33" t="s">
        <v>78</v>
      </c>
      <c r="C233" s="33"/>
      <c r="D233" s="33"/>
      <c r="E233" s="33"/>
      <c r="F233" s="33"/>
      <c r="G233" s="33"/>
      <c r="H233" s="172" t="s">
        <v>29</v>
      </c>
      <c r="I233" s="33"/>
      <c r="J233" s="33"/>
      <c r="K233" s="33"/>
      <c r="L233" s="33"/>
      <c r="M233" s="33"/>
      <c r="N233" s="33"/>
      <c r="O233" s="33"/>
      <c r="P233" s="33"/>
      <c r="Q233" s="33"/>
      <c r="R233" s="33"/>
    </row>
    <row r="234" spans="1:18" ht="13.2">
      <c r="A234" s="266"/>
      <c r="B234" s="33" t="s">
        <v>78</v>
      </c>
      <c r="C234" s="33" t="s">
        <v>75</v>
      </c>
      <c r="D234" s="33" t="s">
        <v>19</v>
      </c>
      <c r="E234" s="33"/>
      <c r="F234" s="33"/>
      <c r="G234" s="160" t="s">
        <v>2063</v>
      </c>
      <c r="H234" s="172" t="s">
        <v>30</v>
      </c>
      <c r="I234" s="33"/>
      <c r="J234" s="33"/>
      <c r="K234" s="33"/>
      <c r="L234" s="33"/>
      <c r="M234" s="33"/>
      <c r="N234" s="33"/>
      <c r="O234" s="33"/>
      <c r="P234" s="33"/>
      <c r="Q234" s="33"/>
      <c r="R234" s="33"/>
    </row>
    <row r="235" spans="1:18" ht="13.2">
      <c r="A235" s="266"/>
      <c r="B235" s="33" t="s">
        <v>78</v>
      </c>
      <c r="C235" s="33"/>
      <c r="D235" s="33"/>
      <c r="E235" s="33"/>
      <c r="F235" s="33"/>
      <c r="G235" s="33"/>
      <c r="H235" s="172" t="s">
        <v>34</v>
      </c>
      <c r="I235" s="33"/>
      <c r="J235" s="33"/>
      <c r="K235" s="33"/>
      <c r="L235" s="33"/>
      <c r="M235" s="33"/>
      <c r="N235" s="33"/>
      <c r="O235" s="33"/>
      <c r="P235" s="33"/>
      <c r="Q235" s="33"/>
      <c r="R235" s="33"/>
    </row>
    <row r="236" spans="1:18" ht="13.2">
      <c r="A236" s="266"/>
      <c r="B236" s="33" t="s">
        <v>78</v>
      </c>
      <c r="C236" s="33"/>
      <c r="D236" s="33"/>
      <c r="E236" s="33"/>
      <c r="F236" s="33"/>
      <c r="G236" s="33"/>
      <c r="H236" s="176" t="s">
        <v>35</v>
      </c>
      <c r="I236" s="33"/>
      <c r="J236" s="33"/>
      <c r="K236" s="33"/>
      <c r="L236" s="33"/>
      <c r="M236" s="33"/>
      <c r="N236" s="33"/>
      <c r="O236" s="33"/>
      <c r="P236" s="33"/>
      <c r="Q236" s="33"/>
      <c r="R236" s="33"/>
    </row>
    <row r="237" spans="1:18" ht="13.2">
      <c r="A237" s="266"/>
      <c r="B237" s="33" t="s">
        <v>522</v>
      </c>
      <c r="C237" s="33"/>
      <c r="D237" s="33"/>
      <c r="E237" s="33"/>
      <c r="F237" s="33"/>
      <c r="G237" s="33"/>
      <c r="H237" s="172" t="s">
        <v>36</v>
      </c>
      <c r="I237" s="33"/>
      <c r="J237" s="33"/>
      <c r="K237" s="33"/>
      <c r="L237" s="33"/>
      <c r="M237" s="33"/>
      <c r="N237" s="33"/>
      <c r="O237" s="33"/>
      <c r="P237" s="33"/>
      <c r="Q237" s="33"/>
      <c r="R237" s="33"/>
    </row>
    <row r="238" spans="1:18" ht="13.2">
      <c r="A238" s="266"/>
      <c r="B238" s="33" t="s">
        <v>522</v>
      </c>
      <c r="C238" s="33"/>
      <c r="D238" s="33"/>
      <c r="E238" s="33"/>
      <c r="F238" s="33"/>
      <c r="G238" s="33"/>
      <c r="H238" s="172" t="s">
        <v>37</v>
      </c>
      <c r="I238" s="33"/>
      <c r="J238" s="33"/>
      <c r="K238" s="33"/>
      <c r="L238" s="33"/>
      <c r="M238" s="33"/>
      <c r="N238" s="33"/>
      <c r="O238" s="33"/>
      <c r="P238" s="33"/>
      <c r="Q238" s="33"/>
      <c r="R238" s="33"/>
    </row>
    <row r="239" spans="1:18" ht="13.2">
      <c r="A239" s="267"/>
      <c r="B239" s="33" t="s">
        <v>522</v>
      </c>
      <c r="C239" s="33"/>
      <c r="D239" s="33"/>
      <c r="E239" s="33"/>
      <c r="F239" s="33"/>
      <c r="G239" s="33"/>
      <c r="H239" s="174" t="s">
        <v>38</v>
      </c>
      <c r="I239" s="33"/>
      <c r="J239" s="33"/>
      <c r="K239" s="33"/>
      <c r="L239" s="33"/>
      <c r="M239" s="33"/>
      <c r="N239" s="33"/>
      <c r="O239" s="33"/>
      <c r="P239" s="33"/>
      <c r="Q239" s="33"/>
      <c r="R239" s="33"/>
    </row>
    <row r="240" spans="1:18" ht="13.2">
      <c r="A240" s="265">
        <v>45553</v>
      </c>
      <c r="B240" s="33" t="s">
        <v>1774</v>
      </c>
      <c r="C240" s="33"/>
      <c r="D240" s="33"/>
      <c r="E240" s="33"/>
      <c r="F240" s="33"/>
      <c r="G240" s="33"/>
      <c r="H240" s="180" t="s">
        <v>17</v>
      </c>
      <c r="I240" s="33"/>
      <c r="J240" s="33"/>
      <c r="K240" s="33"/>
      <c r="L240" s="33"/>
      <c r="M240" s="33"/>
      <c r="N240" s="33"/>
      <c r="O240" s="33"/>
      <c r="P240" s="33"/>
      <c r="Q240" s="33"/>
      <c r="R240" s="33"/>
    </row>
    <row r="241" spans="1:18" ht="13.2">
      <c r="A241" s="266"/>
      <c r="B241" s="33" t="s">
        <v>1774</v>
      </c>
      <c r="C241" s="33"/>
      <c r="D241" s="33"/>
      <c r="E241" s="33"/>
      <c r="F241" s="33"/>
      <c r="G241" s="33"/>
      <c r="H241" s="171" t="s">
        <v>22</v>
      </c>
      <c r="I241" s="33"/>
      <c r="J241" s="33"/>
      <c r="K241" s="33"/>
      <c r="L241" s="33"/>
      <c r="M241" s="33"/>
      <c r="N241" s="33"/>
      <c r="O241" s="33"/>
      <c r="P241" s="33"/>
      <c r="Q241" s="33"/>
      <c r="R241" s="33"/>
    </row>
    <row r="242" spans="1:18" ht="15.6">
      <c r="A242" s="266"/>
      <c r="B242" s="33" t="s">
        <v>1774</v>
      </c>
      <c r="C242" s="33"/>
      <c r="D242" s="33"/>
      <c r="E242" s="178"/>
      <c r="F242" s="33"/>
      <c r="G242" s="181"/>
      <c r="H242" s="171" t="s">
        <v>24</v>
      </c>
      <c r="I242" s="33"/>
      <c r="J242" s="33"/>
      <c r="K242" s="33"/>
      <c r="L242" s="33"/>
      <c r="M242" s="33"/>
      <c r="N242" s="33"/>
      <c r="O242" s="33"/>
      <c r="P242" s="33"/>
      <c r="Q242" s="33"/>
      <c r="R242" s="33"/>
    </row>
    <row r="243" spans="1:18" ht="13.2">
      <c r="A243" s="266"/>
      <c r="B243" s="33" t="s">
        <v>1774</v>
      </c>
      <c r="C243" s="33"/>
      <c r="D243" s="33"/>
      <c r="E243" s="33"/>
      <c r="F243" s="33"/>
      <c r="G243" s="33"/>
      <c r="H243" s="171" t="s">
        <v>25</v>
      </c>
      <c r="I243" s="33"/>
      <c r="J243" s="33"/>
      <c r="K243" s="33"/>
      <c r="L243" s="33"/>
      <c r="M243" s="33"/>
      <c r="N243" s="33"/>
      <c r="O243" s="33"/>
      <c r="P243" s="33"/>
      <c r="Q243" s="33"/>
      <c r="R243" s="33"/>
    </row>
    <row r="244" spans="1:18" ht="13.2">
      <c r="A244" s="266"/>
      <c r="B244" s="33" t="s">
        <v>78</v>
      </c>
      <c r="C244" s="33" t="s">
        <v>75</v>
      </c>
      <c r="D244" s="33" t="s">
        <v>19</v>
      </c>
      <c r="E244" s="33"/>
      <c r="F244" s="33"/>
      <c r="G244" s="160" t="s">
        <v>2064</v>
      </c>
      <c r="H244" s="171" t="s">
        <v>26</v>
      </c>
      <c r="I244" s="33"/>
      <c r="J244" s="33"/>
      <c r="K244" s="33"/>
      <c r="L244" s="33"/>
      <c r="M244" s="33"/>
      <c r="N244" s="33"/>
      <c r="O244" s="33"/>
      <c r="P244" s="33"/>
      <c r="Q244" s="33"/>
      <c r="R244" s="33"/>
    </row>
    <row r="245" spans="1:18" ht="13.2">
      <c r="A245" s="266"/>
      <c r="B245" s="33" t="s">
        <v>78</v>
      </c>
      <c r="C245" s="33"/>
      <c r="D245" s="33"/>
      <c r="E245" s="33"/>
      <c r="F245" s="33"/>
      <c r="G245" s="33"/>
      <c r="H245" s="171" t="s">
        <v>27</v>
      </c>
      <c r="I245" s="33"/>
      <c r="J245" s="33"/>
      <c r="K245" s="33"/>
      <c r="L245" s="33"/>
      <c r="M245" s="33"/>
      <c r="N245" s="33"/>
      <c r="O245" s="33"/>
      <c r="P245" s="33"/>
      <c r="Q245" s="33"/>
      <c r="R245" s="33"/>
    </row>
    <row r="246" spans="1:18" ht="13.2">
      <c r="A246" s="266"/>
      <c r="B246" s="33" t="s">
        <v>78</v>
      </c>
      <c r="C246" s="33" t="s">
        <v>41</v>
      </c>
      <c r="D246" s="33" t="s">
        <v>19</v>
      </c>
      <c r="E246" s="33"/>
      <c r="F246" s="33"/>
      <c r="G246" s="33" t="s">
        <v>2065</v>
      </c>
      <c r="H246" s="171" t="s">
        <v>28</v>
      </c>
      <c r="I246" s="33"/>
      <c r="J246" s="33"/>
      <c r="K246" s="33"/>
      <c r="L246" s="33"/>
      <c r="M246" s="33"/>
      <c r="N246" s="33"/>
      <c r="O246" s="33"/>
      <c r="P246" s="33"/>
      <c r="Q246" s="33"/>
      <c r="R246" s="33"/>
    </row>
    <row r="247" spans="1:18" ht="13.2">
      <c r="A247" s="266"/>
      <c r="B247" s="33" t="s">
        <v>78</v>
      </c>
      <c r="C247" s="33" t="s">
        <v>41</v>
      </c>
      <c r="D247" s="33" t="s">
        <v>19</v>
      </c>
      <c r="E247" s="33"/>
      <c r="F247" s="33"/>
      <c r="G247" s="160" t="s">
        <v>2066</v>
      </c>
      <c r="H247" s="171" t="s">
        <v>29</v>
      </c>
      <c r="I247" s="33"/>
      <c r="J247" s="33"/>
      <c r="K247" s="33"/>
      <c r="L247" s="33"/>
      <c r="M247" s="33"/>
      <c r="N247" s="33"/>
      <c r="O247" s="33"/>
      <c r="P247" s="33"/>
      <c r="Q247" s="33"/>
      <c r="R247" s="33"/>
    </row>
    <row r="248" spans="1:18" ht="13.2">
      <c r="A248" s="266"/>
      <c r="B248" s="33" t="s">
        <v>78</v>
      </c>
      <c r="C248" s="33"/>
      <c r="D248" s="33"/>
      <c r="E248" s="33"/>
      <c r="F248" s="33"/>
      <c r="G248" s="33"/>
      <c r="H248" s="171" t="s">
        <v>30</v>
      </c>
      <c r="I248" s="33"/>
      <c r="J248" s="33"/>
      <c r="K248" s="33"/>
      <c r="L248" s="33"/>
      <c r="M248" s="33"/>
      <c r="N248" s="33"/>
      <c r="O248" s="33"/>
      <c r="P248" s="33"/>
      <c r="Q248" s="33"/>
      <c r="R248" s="33"/>
    </row>
    <row r="249" spans="1:18" ht="13.2">
      <c r="A249" s="266"/>
      <c r="B249" s="33" t="s">
        <v>78</v>
      </c>
      <c r="C249" s="33"/>
      <c r="D249" s="33"/>
      <c r="E249" s="33"/>
      <c r="F249" s="33"/>
      <c r="G249" s="33"/>
      <c r="H249" s="171" t="s">
        <v>34</v>
      </c>
      <c r="I249" s="33"/>
      <c r="J249" s="33"/>
      <c r="K249" s="33"/>
      <c r="L249" s="33"/>
      <c r="M249" s="33"/>
      <c r="N249" s="33"/>
      <c r="O249" s="33"/>
      <c r="P249" s="33"/>
      <c r="Q249" s="33"/>
      <c r="R249" s="33"/>
    </row>
    <row r="250" spans="1:18" ht="13.2">
      <c r="A250" s="266"/>
      <c r="B250" s="33" t="s">
        <v>78</v>
      </c>
      <c r="C250" s="33"/>
      <c r="D250" s="33"/>
      <c r="E250" s="33"/>
      <c r="F250" s="33"/>
      <c r="G250" s="33"/>
      <c r="H250" s="171" t="s">
        <v>35</v>
      </c>
      <c r="I250" s="33"/>
      <c r="J250" s="33"/>
      <c r="K250" s="33"/>
      <c r="L250" s="33"/>
      <c r="M250" s="33"/>
      <c r="N250" s="33"/>
      <c r="O250" s="33"/>
      <c r="P250" s="33"/>
      <c r="Q250" s="33"/>
      <c r="R250" s="33"/>
    </row>
    <row r="251" spans="1:18" ht="13.2">
      <c r="A251" s="266"/>
      <c r="B251" s="33" t="s">
        <v>522</v>
      </c>
      <c r="C251" s="33"/>
      <c r="D251" s="33"/>
      <c r="E251" s="33"/>
      <c r="F251" s="33"/>
      <c r="G251" s="33"/>
      <c r="H251" s="171" t="s">
        <v>36</v>
      </c>
      <c r="I251" s="33"/>
      <c r="J251" s="33"/>
      <c r="K251" s="33"/>
      <c r="L251" s="33"/>
      <c r="M251" s="33"/>
      <c r="N251" s="33"/>
      <c r="O251" s="33"/>
      <c r="P251" s="33"/>
      <c r="Q251" s="33"/>
      <c r="R251" s="33"/>
    </row>
    <row r="252" spans="1:18" ht="13.2">
      <c r="A252" s="266"/>
      <c r="B252" s="33" t="s">
        <v>522</v>
      </c>
      <c r="C252" s="33"/>
      <c r="D252" s="33"/>
      <c r="E252" s="33"/>
      <c r="F252" s="33"/>
      <c r="G252" s="33"/>
      <c r="H252" s="171" t="s">
        <v>37</v>
      </c>
      <c r="I252" s="33"/>
      <c r="J252" s="33"/>
      <c r="K252" s="33"/>
      <c r="L252" s="33"/>
      <c r="M252" s="33"/>
      <c r="N252" s="33"/>
      <c r="O252" s="33"/>
      <c r="P252" s="33"/>
      <c r="Q252" s="33"/>
      <c r="R252" s="33"/>
    </row>
    <row r="253" spans="1:18" ht="13.2">
      <c r="A253" s="267"/>
      <c r="B253" s="33" t="s">
        <v>522</v>
      </c>
      <c r="C253" s="33"/>
      <c r="D253" s="33"/>
      <c r="E253" s="33"/>
      <c r="F253" s="33"/>
      <c r="G253" s="33"/>
      <c r="H253" s="182" t="s">
        <v>38</v>
      </c>
      <c r="I253" s="33"/>
      <c r="J253" s="33"/>
      <c r="K253" s="33"/>
      <c r="L253" s="33"/>
      <c r="M253" s="33"/>
      <c r="N253" s="33"/>
      <c r="O253" s="33"/>
      <c r="P253" s="33"/>
      <c r="Q253" s="33"/>
      <c r="R253" s="33"/>
    </row>
    <row r="254" spans="1:18" ht="13.2">
      <c r="A254" s="265">
        <v>45554</v>
      </c>
      <c r="B254" s="33" t="s">
        <v>1774</v>
      </c>
      <c r="C254" s="33"/>
      <c r="D254" s="33"/>
      <c r="E254" s="33"/>
      <c r="F254" s="33"/>
      <c r="G254" s="33"/>
      <c r="H254" s="180" t="s">
        <v>17</v>
      </c>
      <c r="I254" s="33"/>
      <c r="J254" s="33"/>
      <c r="K254" s="33"/>
      <c r="L254" s="33"/>
      <c r="M254" s="33"/>
      <c r="N254" s="33"/>
      <c r="O254" s="33"/>
      <c r="P254" s="33"/>
      <c r="Q254" s="33"/>
      <c r="R254" s="33"/>
    </row>
    <row r="255" spans="1:18" ht="13.2">
      <c r="A255" s="266"/>
      <c r="B255" s="33" t="s">
        <v>1774</v>
      </c>
      <c r="C255" s="33"/>
      <c r="D255" s="33"/>
      <c r="E255" s="33"/>
      <c r="F255" s="33"/>
      <c r="G255" s="33"/>
      <c r="H255" s="171" t="s">
        <v>22</v>
      </c>
      <c r="I255" s="33"/>
      <c r="J255" s="33"/>
      <c r="K255" s="33"/>
      <c r="L255" s="33"/>
      <c r="M255" s="33"/>
      <c r="N255" s="33"/>
      <c r="O255" s="33"/>
      <c r="P255" s="33"/>
      <c r="Q255" s="33"/>
      <c r="R255" s="33"/>
    </row>
    <row r="256" spans="1:18" ht="26.25" customHeight="1">
      <c r="A256" s="266"/>
      <c r="B256" s="33" t="s">
        <v>1774</v>
      </c>
      <c r="C256" s="33" t="s">
        <v>41</v>
      </c>
      <c r="D256" s="33" t="s">
        <v>19</v>
      </c>
      <c r="E256" s="33"/>
      <c r="F256" s="33"/>
      <c r="G256" s="33" t="s">
        <v>2067</v>
      </c>
      <c r="H256" s="171" t="s">
        <v>24</v>
      </c>
      <c r="I256" s="33"/>
      <c r="J256" s="33"/>
      <c r="K256" s="33"/>
      <c r="L256" s="33"/>
      <c r="M256" s="33"/>
      <c r="N256" s="33"/>
      <c r="O256" s="33"/>
      <c r="P256" s="33"/>
      <c r="Q256" s="33"/>
      <c r="R256" s="33"/>
    </row>
    <row r="257" spans="1:18" ht="13.2">
      <c r="A257" s="266"/>
      <c r="B257" s="33" t="s">
        <v>1774</v>
      </c>
      <c r="C257" s="33"/>
      <c r="D257" s="33"/>
      <c r="E257" s="33"/>
      <c r="F257" s="33"/>
      <c r="G257" s="33"/>
      <c r="H257" s="171" t="s">
        <v>25</v>
      </c>
      <c r="I257" s="33"/>
      <c r="J257" s="33"/>
      <c r="K257" s="33"/>
      <c r="L257" s="33"/>
      <c r="M257" s="33"/>
      <c r="N257" s="33"/>
      <c r="O257" s="33"/>
      <c r="P257" s="33"/>
      <c r="Q257" s="33"/>
      <c r="R257" s="33"/>
    </row>
    <row r="258" spans="1:18" ht="13.2">
      <c r="A258" s="266"/>
      <c r="B258" s="33" t="s">
        <v>1774</v>
      </c>
      <c r="C258" s="33"/>
      <c r="D258" s="33"/>
      <c r="E258" s="33"/>
      <c r="F258" s="33"/>
      <c r="G258" s="33"/>
      <c r="H258" s="171" t="s">
        <v>26</v>
      </c>
      <c r="I258" s="33"/>
      <c r="J258" s="33"/>
      <c r="K258" s="33"/>
      <c r="L258" s="33"/>
      <c r="M258" s="33"/>
      <c r="N258" s="33"/>
      <c r="O258" s="33"/>
      <c r="P258" s="33"/>
      <c r="Q258" s="33"/>
      <c r="R258" s="33"/>
    </row>
    <row r="259" spans="1:18" ht="13.2">
      <c r="A259" s="266"/>
      <c r="B259" s="33" t="s">
        <v>78</v>
      </c>
      <c r="C259" s="33"/>
      <c r="D259" s="33"/>
      <c r="E259" s="33"/>
      <c r="F259" s="33"/>
      <c r="G259" s="33"/>
      <c r="H259" s="171" t="s">
        <v>27</v>
      </c>
      <c r="I259" s="33"/>
      <c r="J259" s="33"/>
      <c r="K259" s="33"/>
      <c r="L259" s="33"/>
      <c r="M259" s="33"/>
      <c r="N259" s="33"/>
      <c r="O259" s="33"/>
      <c r="P259" s="33"/>
      <c r="Q259" s="33"/>
      <c r="R259" s="33"/>
    </row>
    <row r="260" spans="1:18" ht="13.2">
      <c r="A260" s="266"/>
      <c r="B260" s="33" t="s">
        <v>78</v>
      </c>
      <c r="C260" s="33" t="s">
        <v>102</v>
      </c>
      <c r="D260" s="33" t="s">
        <v>19</v>
      </c>
      <c r="E260" s="33"/>
      <c r="F260" s="33"/>
      <c r="G260" s="33" t="s">
        <v>2068</v>
      </c>
      <c r="H260" s="171" t="s">
        <v>28</v>
      </c>
      <c r="I260" s="33"/>
      <c r="J260" s="33"/>
      <c r="K260" s="33"/>
      <c r="L260" s="33"/>
      <c r="M260" s="33"/>
      <c r="N260" s="33"/>
      <c r="O260" s="33"/>
      <c r="P260" s="33"/>
      <c r="Q260" s="33"/>
      <c r="R260" s="33"/>
    </row>
    <row r="261" spans="1:18" ht="13.2">
      <c r="A261" s="266"/>
      <c r="B261" s="33" t="s">
        <v>78</v>
      </c>
      <c r="C261" s="33"/>
      <c r="D261" s="33"/>
      <c r="E261" s="33"/>
      <c r="F261" s="33"/>
      <c r="G261" s="33"/>
      <c r="H261" s="171" t="s">
        <v>29</v>
      </c>
      <c r="I261" s="33"/>
      <c r="J261" s="33"/>
      <c r="K261" s="33"/>
      <c r="L261" s="33"/>
      <c r="M261" s="33"/>
      <c r="N261" s="33"/>
      <c r="O261" s="33"/>
      <c r="P261" s="33"/>
      <c r="Q261" s="33"/>
      <c r="R261" s="33"/>
    </row>
    <row r="262" spans="1:18" ht="13.2">
      <c r="A262" s="266"/>
      <c r="B262" s="33" t="s">
        <v>78</v>
      </c>
      <c r="C262" s="33"/>
      <c r="D262" s="33"/>
      <c r="E262" s="33"/>
      <c r="F262" s="33"/>
      <c r="G262" s="33"/>
      <c r="H262" s="171" t="s">
        <v>30</v>
      </c>
      <c r="I262" s="33"/>
      <c r="J262" s="33"/>
      <c r="K262" s="33"/>
      <c r="L262" s="33"/>
      <c r="M262" s="33"/>
      <c r="N262" s="33"/>
      <c r="O262" s="33"/>
      <c r="P262" s="33"/>
      <c r="Q262" s="33"/>
      <c r="R262" s="33"/>
    </row>
    <row r="263" spans="1:18" ht="13.2">
      <c r="A263" s="266"/>
      <c r="B263" s="33" t="s">
        <v>522</v>
      </c>
      <c r="C263" s="33"/>
      <c r="D263" s="33"/>
      <c r="E263" s="33"/>
      <c r="F263" s="33"/>
      <c r="G263" s="33"/>
      <c r="H263" s="171" t="s">
        <v>34</v>
      </c>
      <c r="I263" s="33"/>
      <c r="J263" s="33"/>
      <c r="K263" s="33"/>
      <c r="L263" s="33"/>
      <c r="M263" s="33"/>
      <c r="N263" s="33"/>
      <c r="O263" s="33"/>
      <c r="P263" s="33"/>
      <c r="Q263" s="33"/>
      <c r="R263" s="33"/>
    </row>
    <row r="264" spans="1:18" ht="13.2">
      <c r="A264" s="266"/>
      <c r="B264" s="33" t="s">
        <v>522</v>
      </c>
      <c r="C264" s="33"/>
      <c r="D264" s="33"/>
      <c r="E264" s="33"/>
      <c r="F264" s="33"/>
      <c r="G264" s="33"/>
      <c r="H264" s="171" t="s">
        <v>35</v>
      </c>
      <c r="I264" s="33"/>
      <c r="J264" s="33"/>
      <c r="K264" s="33"/>
      <c r="L264" s="33"/>
      <c r="M264" s="33"/>
      <c r="N264" s="33"/>
      <c r="O264" s="33"/>
      <c r="P264" s="33"/>
      <c r="Q264" s="33"/>
      <c r="R264" s="33"/>
    </row>
    <row r="265" spans="1:18" ht="13.2">
      <c r="A265" s="266"/>
      <c r="B265" s="33" t="s">
        <v>522</v>
      </c>
      <c r="C265" s="33"/>
      <c r="D265" s="33"/>
      <c r="E265" s="33"/>
      <c r="F265" s="33"/>
      <c r="G265" s="33"/>
      <c r="H265" s="171" t="s">
        <v>36</v>
      </c>
      <c r="I265" s="33"/>
      <c r="J265" s="33"/>
      <c r="K265" s="33"/>
      <c r="L265" s="33"/>
      <c r="M265" s="33"/>
      <c r="N265" s="33"/>
      <c r="O265" s="33"/>
      <c r="P265" s="33"/>
      <c r="Q265" s="33"/>
      <c r="R265" s="33"/>
    </row>
    <row r="266" spans="1:18" ht="13.2">
      <c r="A266" s="266"/>
      <c r="B266" s="33" t="s">
        <v>522</v>
      </c>
      <c r="C266" s="33"/>
      <c r="D266" s="33"/>
      <c r="E266" s="33"/>
      <c r="F266" s="33"/>
      <c r="G266" s="33"/>
      <c r="H266" s="171" t="s">
        <v>37</v>
      </c>
      <c r="I266" s="33"/>
      <c r="J266" s="33"/>
      <c r="K266" s="33"/>
      <c r="L266" s="33"/>
      <c r="M266" s="33"/>
      <c r="N266" s="33"/>
      <c r="O266" s="33"/>
      <c r="P266" s="33"/>
      <c r="Q266" s="33"/>
      <c r="R266" s="33"/>
    </row>
    <row r="267" spans="1:18" ht="13.2">
      <c r="A267" s="267"/>
      <c r="B267" s="33" t="s">
        <v>522</v>
      </c>
      <c r="C267" s="33"/>
      <c r="D267" s="33"/>
      <c r="E267" s="33"/>
      <c r="F267" s="33"/>
      <c r="G267" s="33"/>
      <c r="H267" s="182" t="s">
        <v>38</v>
      </c>
      <c r="I267" s="33"/>
      <c r="J267" s="33"/>
      <c r="K267" s="33"/>
      <c r="L267" s="33"/>
      <c r="M267" s="33"/>
      <c r="N267" s="33"/>
      <c r="O267" s="33"/>
      <c r="P267" s="33"/>
      <c r="Q267" s="33"/>
      <c r="R267" s="33"/>
    </row>
    <row r="268" spans="1:18" ht="13.8">
      <c r="A268" s="265">
        <v>45555</v>
      </c>
      <c r="B268" s="157" t="s">
        <v>1774</v>
      </c>
      <c r="C268" s="33"/>
      <c r="D268" s="33"/>
      <c r="E268" s="33"/>
      <c r="F268" s="33"/>
      <c r="G268" s="33"/>
      <c r="H268" s="180" t="s">
        <v>17</v>
      </c>
      <c r="I268" s="33"/>
      <c r="J268" s="33"/>
      <c r="K268" s="33"/>
      <c r="L268" s="33"/>
      <c r="M268" s="33"/>
      <c r="N268" s="33"/>
      <c r="O268" s="33"/>
      <c r="P268" s="33"/>
      <c r="Q268" s="33"/>
      <c r="R268" s="33"/>
    </row>
    <row r="269" spans="1:18" ht="13.8">
      <c r="A269" s="266"/>
      <c r="B269" s="157" t="s">
        <v>1774</v>
      </c>
      <c r="C269" s="33"/>
      <c r="D269" s="33"/>
      <c r="E269" s="33"/>
      <c r="F269" s="33"/>
      <c r="G269" s="33"/>
      <c r="H269" s="171" t="s">
        <v>22</v>
      </c>
      <c r="I269" s="33"/>
      <c r="J269" s="33"/>
      <c r="K269" s="33"/>
      <c r="L269" s="33"/>
      <c r="M269" s="33"/>
      <c r="N269" s="33"/>
      <c r="O269" s="33"/>
      <c r="P269" s="33"/>
      <c r="Q269" s="33"/>
      <c r="R269" s="33"/>
    </row>
    <row r="270" spans="1:18" ht="13.8">
      <c r="A270" s="266"/>
      <c r="B270" s="157" t="s">
        <v>1774</v>
      </c>
      <c r="C270" s="33"/>
      <c r="D270" s="33"/>
      <c r="E270" s="33"/>
      <c r="F270" s="33"/>
      <c r="G270" s="33"/>
      <c r="H270" s="171" t="s">
        <v>24</v>
      </c>
      <c r="I270" s="33"/>
      <c r="J270" s="33"/>
      <c r="K270" s="33"/>
      <c r="L270" s="33"/>
      <c r="M270" s="33"/>
      <c r="N270" s="33"/>
      <c r="O270" s="33"/>
      <c r="P270" s="33"/>
      <c r="Q270" s="33"/>
      <c r="R270" s="33"/>
    </row>
    <row r="271" spans="1:18" ht="13.8">
      <c r="A271" s="266"/>
      <c r="B271" s="157" t="s">
        <v>1774</v>
      </c>
      <c r="C271" s="33"/>
      <c r="D271" s="33"/>
      <c r="E271" s="33"/>
      <c r="F271" s="33"/>
      <c r="G271" s="33"/>
      <c r="H271" s="171" t="s">
        <v>25</v>
      </c>
      <c r="I271" s="33"/>
      <c r="J271" s="33"/>
      <c r="K271" s="33"/>
      <c r="L271" s="33"/>
      <c r="M271" s="33"/>
      <c r="N271" s="33"/>
      <c r="O271" s="33"/>
      <c r="P271" s="33"/>
      <c r="Q271" s="33"/>
      <c r="R271" s="33"/>
    </row>
    <row r="272" spans="1:18" ht="18" customHeight="1">
      <c r="A272" s="266"/>
      <c r="B272" s="33" t="s">
        <v>1774</v>
      </c>
      <c r="C272" s="33"/>
      <c r="D272" s="33"/>
      <c r="E272" s="33"/>
      <c r="F272" s="33"/>
      <c r="G272" s="33"/>
      <c r="H272" s="171" t="s">
        <v>26</v>
      </c>
      <c r="I272" s="33"/>
      <c r="J272" s="33"/>
      <c r="K272" s="33"/>
      <c r="L272" s="33"/>
      <c r="M272" s="33"/>
      <c r="N272" s="33"/>
      <c r="O272" s="33"/>
      <c r="P272" s="33"/>
      <c r="Q272" s="33"/>
      <c r="R272" s="33"/>
    </row>
    <row r="273" spans="1:18" ht="13.2">
      <c r="A273" s="266"/>
      <c r="B273" s="33" t="s">
        <v>78</v>
      </c>
      <c r="C273" s="33"/>
      <c r="D273" s="33"/>
      <c r="E273" s="33"/>
      <c r="F273" s="33"/>
      <c r="G273" s="33"/>
      <c r="H273" s="171" t="s">
        <v>27</v>
      </c>
      <c r="I273" s="33"/>
      <c r="J273" s="33"/>
      <c r="K273" s="33"/>
      <c r="L273" s="33"/>
      <c r="M273" s="33"/>
      <c r="N273" s="33"/>
      <c r="O273" s="33"/>
      <c r="P273" s="33"/>
      <c r="Q273" s="33"/>
      <c r="R273" s="33"/>
    </row>
    <row r="274" spans="1:18" ht="13.2">
      <c r="A274" s="266"/>
      <c r="B274" s="33" t="s">
        <v>78</v>
      </c>
      <c r="C274" s="33"/>
      <c r="D274" s="33"/>
      <c r="E274" s="33"/>
      <c r="F274" s="33"/>
      <c r="G274" s="33"/>
      <c r="H274" s="171" t="s">
        <v>28</v>
      </c>
      <c r="I274" s="33"/>
      <c r="J274" s="33"/>
      <c r="K274" s="33"/>
      <c r="L274" s="33"/>
      <c r="M274" s="33"/>
      <c r="N274" s="33"/>
      <c r="O274" s="33"/>
      <c r="P274" s="33"/>
      <c r="Q274" s="33"/>
      <c r="R274" s="33"/>
    </row>
    <row r="275" spans="1:18" ht="13.2">
      <c r="A275" s="266"/>
      <c r="B275" s="33" t="s">
        <v>78</v>
      </c>
      <c r="C275" s="33"/>
      <c r="D275" s="33"/>
      <c r="E275" s="33"/>
      <c r="F275" s="33"/>
      <c r="G275" s="33"/>
      <c r="H275" s="171" t="s">
        <v>29</v>
      </c>
      <c r="I275" s="33"/>
      <c r="J275" s="33"/>
      <c r="K275" s="33"/>
      <c r="L275" s="33"/>
      <c r="M275" s="33"/>
      <c r="N275" s="33"/>
      <c r="O275" s="33"/>
      <c r="P275" s="33"/>
      <c r="Q275" s="33"/>
      <c r="R275" s="33"/>
    </row>
    <row r="276" spans="1:18" ht="13.2">
      <c r="A276" s="266"/>
      <c r="B276" s="33" t="s">
        <v>78</v>
      </c>
      <c r="C276" s="33"/>
      <c r="D276" s="33"/>
      <c r="E276" s="33"/>
      <c r="F276" s="33"/>
      <c r="G276" s="33"/>
      <c r="H276" s="171" t="s">
        <v>30</v>
      </c>
      <c r="I276" s="33"/>
      <c r="J276" s="33"/>
      <c r="K276" s="33"/>
      <c r="L276" s="33"/>
      <c r="M276" s="33"/>
      <c r="N276" s="33"/>
      <c r="O276" s="33"/>
      <c r="P276" s="33"/>
      <c r="Q276" s="33"/>
      <c r="R276" s="33"/>
    </row>
    <row r="277" spans="1:18" ht="13.2">
      <c r="A277" s="266"/>
      <c r="B277" s="33" t="s">
        <v>78</v>
      </c>
      <c r="C277" s="33"/>
      <c r="D277" s="33"/>
      <c r="E277" s="33"/>
      <c r="F277" s="33"/>
      <c r="G277" s="33"/>
      <c r="H277" s="171" t="s">
        <v>34</v>
      </c>
      <c r="I277" s="33"/>
      <c r="J277" s="33"/>
      <c r="K277" s="33"/>
      <c r="L277" s="33"/>
      <c r="M277" s="33"/>
      <c r="N277" s="33"/>
      <c r="O277" s="33"/>
      <c r="P277" s="33"/>
      <c r="Q277" s="33"/>
      <c r="R277" s="33"/>
    </row>
    <row r="278" spans="1:18" ht="13.2">
      <c r="A278" s="266"/>
      <c r="B278" s="33" t="s">
        <v>522</v>
      </c>
      <c r="C278" s="33"/>
      <c r="D278" s="33"/>
      <c r="E278" s="33"/>
      <c r="F278" s="33"/>
      <c r="G278" s="33"/>
      <c r="H278" s="171" t="s">
        <v>35</v>
      </c>
      <c r="I278" s="33"/>
      <c r="J278" s="33"/>
      <c r="K278" s="33"/>
      <c r="L278" s="33"/>
      <c r="M278" s="33"/>
      <c r="N278" s="33"/>
      <c r="O278" s="33"/>
      <c r="P278" s="33"/>
      <c r="Q278" s="33"/>
      <c r="R278" s="33"/>
    </row>
    <row r="279" spans="1:18" ht="13.2">
      <c r="A279" s="266"/>
      <c r="B279" s="33" t="s">
        <v>522</v>
      </c>
      <c r="C279" s="33"/>
      <c r="D279" s="33"/>
      <c r="E279" s="33"/>
      <c r="F279" s="33"/>
      <c r="G279" s="33"/>
      <c r="H279" s="171" t="s">
        <v>36</v>
      </c>
      <c r="I279" s="33"/>
      <c r="J279" s="33"/>
      <c r="K279" s="33"/>
      <c r="L279" s="33"/>
      <c r="M279" s="33"/>
      <c r="N279" s="33"/>
      <c r="O279" s="33"/>
      <c r="P279" s="33"/>
      <c r="Q279" s="33"/>
      <c r="R279" s="33"/>
    </row>
    <row r="280" spans="1:18" ht="13.2">
      <c r="A280" s="266"/>
      <c r="B280" s="33" t="s">
        <v>522</v>
      </c>
      <c r="C280" s="33"/>
      <c r="D280" s="33"/>
      <c r="E280" s="33"/>
      <c r="F280" s="33"/>
      <c r="G280" s="33"/>
      <c r="H280" s="171" t="s">
        <v>37</v>
      </c>
      <c r="I280" s="33"/>
      <c r="J280" s="33"/>
      <c r="K280" s="33"/>
      <c r="L280" s="33"/>
      <c r="M280" s="33"/>
      <c r="N280" s="33"/>
      <c r="O280" s="33"/>
      <c r="P280" s="33"/>
      <c r="Q280" s="33"/>
      <c r="R280" s="33"/>
    </row>
    <row r="281" spans="1:18" ht="13.2">
      <c r="A281" s="267"/>
      <c r="B281" s="33" t="s">
        <v>522</v>
      </c>
      <c r="C281" s="33"/>
      <c r="D281" s="33"/>
      <c r="E281" s="33"/>
      <c r="F281" s="33"/>
      <c r="G281" s="33"/>
      <c r="H281" s="182" t="s">
        <v>38</v>
      </c>
      <c r="I281" s="33"/>
      <c r="J281" s="33"/>
      <c r="K281" s="33"/>
      <c r="L281" s="33"/>
      <c r="M281" s="33"/>
      <c r="N281" s="33"/>
      <c r="O281" s="33"/>
      <c r="P281" s="33"/>
      <c r="Q281" s="33"/>
      <c r="R281" s="33"/>
    </row>
    <row r="282" spans="1:18" ht="13.8">
      <c r="A282" s="265">
        <v>45556</v>
      </c>
      <c r="B282" s="157" t="s">
        <v>1774</v>
      </c>
      <c r="C282" s="33"/>
      <c r="D282" s="33"/>
      <c r="E282" s="33"/>
      <c r="F282" s="33"/>
      <c r="G282" s="33"/>
      <c r="H282" s="180" t="s">
        <v>17</v>
      </c>
      <c r="I282" s="33"/>
      <c r="J282" s="33"/>
      <c r="K282" s="33"/>
      <c r="L282" s="33"/>
      <c r="M282" s="33"/>
      <c r="N282" s="33"/>
      <c r="O282" s="33"/>
      <c r="P282" s="33"/>
      <c r="Q282" s="33"/>
      <c r="R282" s="33"/>
    </row>
    <row r="283" spans="1:18" ht="13.8">
      <c r="A283" s="266"/>
      <c r="B283" s="157" t="s">
        <v>1774</v>
      </c>
      <c r="C283" s="33"/>
      <c r="D283" s="33"/>
      <c r="E283" s="33"/>
      <c r="F283" s="33"/>
      <c r="G283" s="33"/>
      <c r="H283" s="171" t="s">
        <v>22</v>
      </c>
      <c r="I283" s="33"/>
      <c r="J283" s="33"/>
      <c r="K283" s="33"/>
      <c r="L283" s="33"/>
      <c r="M283" s="33"/>
      <c r="N283" s="33"/>
      <c r="O283" s="33"/>
      <c r="P283" s="33"/>
      <c r="Q283" s="33"/>
      <c r="R283" s="33"/>
    </row>
    <row r="284" spans="1:18" ht="13.8">
      <c r="A284" s="266"/>
      <c r="B284" s="157" t="s">
        <v>1774</v>
      </c>
      <c r="C284" s="33"/>
      <c r="D284" s="33"/>
      <c r="E284" s="33"/>
      <c r="F284" s="33"/>
      <c r="G284" s="33"/>
      <c r="H284" s="171" t="s">
        <v>24</v>
      </c>
      <c r="I284" s="33"/>
      <c r="J284" s="33"/>
      <c r="K284" s="33"/>
      <c r="L284" s="33"/>
      <c r="M284" s="33"/>
      <c r="N284" s="33"/>
      <c r="O284" s="33"/>
      <c r="P284" s="33"/>
      <c r="Q284" s="33"/>
      <c r="R284" s="33"/>
    </row>
    <row r="285" spans="1:18" ht="13.2">
      <c r="A285" s="266"/>
      <c r="B285" s="33" t="s">
        <v>1774</v>
      </c>
      <c r="C285" s="33"/>
      <c r="D285" s="33"/>
      <c r="E285" s="33"/>
      <c r="F285" s="33"/>
      <c r="G285" s="33"/>
      <c r="H285" s="171" t="s">
        <v>25</v>
      </c>
      <c r="I285" s="33"/>
      <c r="J285" s="33"/>
      <c r="K285" s="33"/>
      <c r="L285" s="33"/>
      <c r="M285" s="33"/>
      <c r="N285" s="33"/>
      <c r="O285" s="33"/>
      <c r="P285" s="33"/>
      <c r="Q285" s="33"/>
      <c r="R285" s="33"/>
    </row>
    <row r="286" spans="1:18" ht="13.2">
      <c r="A286" s="266"/>
      <c r="B286" s="33" t="s">
        <v>1774</v>
      </c>
      <c r="C286" s="33"/>
      <c r="D286" s="33"/>
      <c r="E286" s="33"/>
      <c r="F286" s="33"/>
      <c r="G286" s="33"/>
      <c r="H286" s="171" t="s">
        <v>26</v>
      </c>
      <c r="I286" s="33"/>
      <c r="J286" s="33"/>
      <c r="K286" s="33"/>
      <c r="L286" s="33"/>
      <c r="M286" s="33"/>
      <c r="N286" s="33"/>
      <c r="O286" s="33"/>
      <c r="P286" s="33"/>
      <c r="Q286" s="33"/>
      <c r="R286" s="33"/>
    </row>
    <row r="287" spans="1:18" ht="13.2">
      <c r="A287" s="266"/>
      <c r="B287" s="33" t="s">
        <v>1774</v>
      </c>
      <c r="C287" s="33"/>
      <c r="D287" s="33"/>
      <c r="E287" s="33"/>
      <c r="F287" s="33"/>
      <c r="G287" s="33"/>
      <c r="H287" s="171" t="s">
        <v>27</v>
      </c>
      <c r="I287" s="33"/>
      <c r="J287" s="33"/>
      <c r="K287" s="33"/>
      <c r="L287" s="33"/>
      <c r="M287" s="33"/>
      <c r="N287" s="33"/>
      <c r="O287" s="33"/>
      <c r="P287" s="33"/>
      <c r="Q287" s="33"/>
      <c r="R287" s="33"/>
    </row>
    <row r="288" spans="1:18" ht="13.8">
      <c r="A288" s="266"/>
      <c r="B288" s="33" t="s">
        <v>1774</v>
      </c>
      <c r="C288" s="33"/>
      <c r="D288" s="33"/>
      <c r="E288" s="33"/>
      <c r="F288" s="168"/>
      <c r="G288" s="33"/>
      <c r="H288" s="171" t="s">
        <v>28</v>
      </c>
      <c r="I288" s="33"/>
      <c r="J288" s="33"/>
      <c r="K288" s="33"/>
      <c r="L288" s="33"/>
      <c r="M288" s="33"/>
      <c r="N288" s="33"/>
      <c r="O288" s="33"/>
      <c r="P288" s="33"/>
      <c r="Q288" s="33"/>
      <c r="R288" s="33"/>
    </row>
    <row r="289" spans="1:18" ht="13.2">
      <c r="A289" s="266"/>
      <c r="B289" s="33" t="s">
        <v>78</v>
      </c>
      <c r="C289" s="33"/>
      <c r="D289" s="33"/>
      <c r="E289" s="33"/>
      <c r="F289" s="33"/>
      <c r="G289" s="33"/>
      <c r="H289" s="171" t="s">
        <v>29</v>
      </c>
      <c r="I289" s="33"/>
      <c r="J289" s="33"/>
      <c r="K289" s="33"/>
      <c r="L289" s="33"/>
      <c r="M289" s="33"/>
      <c r="N289" s="33"/>
      <c r="O289" s="33"/>
      <c r="P289" s="33"/>
      <c r="Q289" s="33"/>
      <c r="R289" s="33"/>
    </row>
    <row r="290" spans="1:18" ht="13.2">
      <c r="A290" s="266"/>
      <c r="B290" s="33" t="s">
        <v>78</v>
      </c>
      <c r="C290" s="33"/>
      <c r="D290" s="33"/>
      <c r="E290" s="33"/>
      <c r="F290" s="33"/>
      <c r="G290" s="33"/>
      <c r="H290" s="171" t="s">
        <v>30</v>
      </c>
      <c r="I290" s="33"/>
      <c r="J290" s="33"/>
      <c r="K290" s="33"/>
      <c r="L290" s="33"/>
      <c r="M290" s="33"/>
      <c r="N290" s="33"/>
      <c r="O290" s="33"/>
      <c r="P290" s="33"/>
      <c r="Q290" s="33"/>
      <c r="R290" s="33"/>
    </row>
    <row r="291" spans="1:18" ht="13.2">
      <c r="A291" s="266"/>
      <c r="B291" s="33" t="s">
        <v>78</v>
      </c>
      <c r="C291" s="33"/>
      <c r="D291" s="33"/>
      <c r="E291" s="33"/>
      <c r="F291" s="33"/>
      <c r="G291" s="33"/>
      <c r="H291" s="171" t="s">
        <v>34</v>
      </c>
      <c r="I291" s="33"/>
      <c r="J291" s="33"/>
      <c r="K291" s="33"/>
      <c r="L291" s="33"/>
      <c r="M291" s="33"/>
      <c r="N291" s="33"/>
      <c r="O291" s="33"/>
      <c r="P291" s="33"/>
      <c r="Q291" s="33"/>
      <c r="R291" s="33"/>
    </row>
    <row r="292" spans="1:18" ht="13.2">
      <c r="A292" s="266"/>
      <c r="B292" s="33" t="s">
        <v>78</v>
      </c>
      <c r="C292" s="33"/>
      <c r="D292" s="33"/>
      <c r="E292" s="33"/>
      <c r="F292" s="33"/>
      <c r="G292" s="33"/>
      <c r="H292" s="171" t="s">
        <v>35</v>
      </c>
      <c r="I292" s="33"/>
      <c r="J292" s="33"/>
      <c r="K292" s="33"/>
      <c r="L292" s="33"/>
      <c r="M292" s="33"/>
      <c r="N292" s="33"/>
      <c r="O292" s="33"/>
      <c r="P292" s="33"/>
      <c r="Q292" s="33"/>
      <c r="R292" s="33"/>
    </row>
    <row r="293" spans="1:18" ht="13.2">
      <c r="A293" s="266"/>
      <c r="B293" s="33" t="s">
        <v>78</v>
      </c>
      <c r="C293" s="33"/>
      <c r="D293" s="33"/>
      <c r="E293" s="33"/>
      <c r="F293" s="33"/>
      <c r="G293" s="33"/>
      <c r="H293" s="171" t="s">
        <v>36</v>
      </c>
      <c r="I293" s="33"/>
      <c r="J293" s="33"/>
      <c r="K293" s="33"/>
      <c r="L293" s="33"/>
      <c r="M293" s="33"/>
      <c r="N293" s="33"/>
      <c r="O293" s="33"/>
      <c r="P293" s="33"/>
      <c r="Q293" s="33"/>
      <c r="R293" s="33"/>
    </row>
    <row r="294" spans="1:18" ht="13.2">
      <c r="A294" s="266"/>
      <c r="B294" s="33" t="s">
        <v>78</v>
      </c>
      <c r="C294" s="33" t="s">
        <v>41</v>
      </c>
      <c r="D294" s="33" t="s">
        <v>19</v>
      </c>
      <c r="E294" s="33"/>
      <c r="F294" s="33"/>
      <c r="G294" s="33" t="s">
        <v>2069</v>
      </c>
      <c r="H294" s="171" t="s">
        <v>37</v>
      </c>
      <c r="I294" s="33"/>
      <c r="J294" s="33"/>
      <c r="K294" s="33"/>
      <c r="L294" s="33"/>
      <c r="M294" s="33"/>
      <c r="N294" s="33"/>
      <c r="O294" s="33"/>
      <c r="P294" s="33"/>
      <c r="Q294" s="33"/>
      <c r="R294" s="33"/>
    </row>
    <row r="295" spans="1:18" ht="13.2">
      <c r="A295" s="267"/>
      <c r="B295" s="33" t="s">
        <v>78</v>
      </c>
      <c r="C295" s="33"/>
      <c r="D295" s="33"/>
      <c r="E295" s="33"/>
      <c r="F295" s="33"/>
      <c r="G295" s="33"/>
      <c r="H295" s="182" t="s">
        <v>38</v>
      </c>
      <c r="I295" s="33"/>
      <c r="J295" s="33"/>
      <c r="K295" s="33"/>
      <c r="L295" s="33"/>
      <c r="M295" s="33"/>
      <c r="N295" s="33"/>
      <c r="O295" s="33"/>
      <c r="P295" s="33"/>
      <c r="Q295" s="33"/>
      <c r="R295" s="33"/>
    </row>
    <row r="296" spans="1:18" ht="13.2">
      <c r="A296" s="265">
        <v>45557</v>
      </c>
      <c r="B296" s="33" t="s">
        <v>78</v>
      </c>
      <c r="C296" s="33"/>
      <c r="D296" s="33"/>
      <c r="E296" s="33"/>
      <c r="F296" s="33"/>
      <c r="G296" s="33"/>
      <c r="H296" s="180" t="s">
        <v>17</v>
      </c>
      <c r="I296" s="33"/>
      <c r="J296" s="33"/>
      <c r="K296" s="33"/>
      <c r="L296" s="33"/>
      <c r="M296" s="33"/>
      <c r="N296" s="33"/>
      <c r="O296" s="33"/>
      <c r="P296" s="33"/>
      <c r="Q296" s="33"/>
      <c r="R296" s="33"/>
    </row>
    <row r="297" spans="1:18" ht="13.2">
      <c r="A297" s="266"/>
      <c r="B297" s="33" t="s">
        <v>78</v>
      </c>
      <c r="C297" s="33"/>
      <c r="D297" s="33"/>
      <c r="E297" s="33"/>
      <c r="F297" s="33"/>
      <c r="G297" s="33"/>
      <c r="H297" s="171" t="s">
        <v>22</v>
      </c>
      <c r="I297" s="33"/>
      <c r="J297" s="33"/>
      <c r="K297" s="33"/>
      <c r="L297" s="33"/>
      <c r="M297" s="33"/>
      <c r="N297" s="33"/>
      <c r="O297" s="33"/>
      <c r="P297" s="33"/>
      <c r="Q297" s="33"/>
      <c r="R297" s="33"/>
    </row>
    <row r="298" spans="1:18" ht="13.2">
      <c r="A298" s="266"/>
      <c r="B298" s="33" t="s">
        <v>78</v>
      </c>
      <c r="C298" s="33"/>
      <c r="D298" s="33"/>
      <c r="E298" s="33"/>
      <c r="F298" s="33"/>
      <c r="G298" s="33"/>
      <c r="H298" s="171" t="s">
        <v>24</v>
      </c>
      <c r="I298" s="33"/>
      <c r="J298" s="33"/>
      <c r="K298" s="33"/>
      <c r="L298" s="33"/>
      <c r="M298" s="33"/>
      <c r="N298" s="33"/>
      <c r="O298" s="33"/>
      <c r="P298" s="33"/>
      <c r="Q298" s="33"/>
      <c r="R298" s="33"/>
    </row>
    <row r="299" spans="1:18" ht="13.2">
      <c r="A299" s="266"/>
      <c r="B299" s="33" t="s">
        <v>1774</v>
      </c>
      <c r="C299" s="33"/>
      <c r="D299" s="33"/>
      <c r="E299" s="33"/>
      <c r="F299" s="33"/>
      <c r="G299" s="33"/>
      <c r="H299" s="171" t="s">
        <v>25</v>
      </c>
      <c r="I299" s="33"/>
      <c r="J299" s="33"/>
      <c r="K299" s="33"/>
      <c r="L299" s="33"/>
      <c r="M299" s="33"/>
      <c r="N299" s="33"/>
      <c r="O299" s="33"/>
      <c r="P299" s="33"/>
      <c r="Q299" s="33"/>
      <c r="R299" s="33"/>
    </row>
    <row r="300" spans="1:18" ht="13.2">
      <c r="A300" s="266"/>
      <c r="B300" s="33" t="s">
        <v>1774</v>
      </c>
      <c r="C300" s="33"/>
      <c r="D300" s="33"/>
      <c r="E300" s="33"/>
      <c r="F300" s="33"/>
      <c r="G300" s="33"/>
      <c r="H300" s="171" t="s">
        <v>26</v>
      </c>
      <c r="I300" s="33"/>
      <c r="J300" s="33"/>
      <c r="K300" s="33"/>
      <c r="L300" s="33"/>
      <c r="M300" s="33"/>
      <c r="N300" s="33"/>
      <c r="O300" s="33"/>
      <c r="P300" s="33"/>
      <c r="Q300" s="33"/>
      <c r="R300" s="33"/>
    </row>
    <row r="301" spans="1:18" ht="13.2">
      <c r="A301" s="266"/>
      <c r="B301" s="33" t="s">
        <v>1774</v>
      </c>
      <c r="C301" s="33"/>
      <c r="D301" s="33"/>
      <c r="E301" s="33"/>
      <c r="F301" s="33"/>
      <c r="G301" s="33"/>
      <c r="H301" s="171" t="s">
        <v>27</v>
      </c>
      <c r="I301" s="33"/>
      <c r="J301" s="33"/>
      <c r="K301" s="33"/>
      <c r="L301" s="33"/>
      <c r="M301" s="33"/>
      <c r="N301" s="33"/>
      <c r="O301" s="33"/>
      <c r="P301" s="33"/>
      <c r="Q301" s="33"/>
      <c r="R301" s="33"/>
    </row>
    <row r="302" spans="1:18" ht="13.2">
      <c r="A302" s="266"/>
      <c r="B302" s="33" t="s">
        <v>1774</v>
      </c>
      <c r="C302" s="33"/>
      <c r="D302" s="33"/>
      <c r="E302" s="33"/>
      <c r="F302" s="33"/>
      <c r="G302" s="33"/>
      <c r="H302" s="171" t="s">
        <v>28</v>
      </c>
      <c r="I302" s="33"/>
      <c r="J302" s="33"/>
      <c r="K302" s="33"/>
      <c r="L302" s="33"/>
      <c r="M302" s="33"/>
      <c r="N302" s="33"/>
      <c r="O302" s="33"/>
      <c r="P302" s="33"/>
      <c r="Q302" s="33"/>
      <c r="R302" s="33"/>
    </row>
    <row r="303" spans="1:18" ht="13.2">
      <c r="A303" s="266"/>
      <c r="B303" s="33" t="s">
        <v>2070</v>
      </c>
      <c r="C303" s="33"/>
      <c r="D303" s="33"/>
      <c r="E303" s="33"/>
      <c r="F303" s="33"/>
      <c r="G303" s="33"/>
      <c r="H303" s="171" t="s">
        <v>29</v>
      </c>
      <c r="I303" s="33"/>
      <c r="J303" s="33"/>
      <c r="K303" s="33"/>
      <c r="L303" s="33"/>
      <c r="M303" s="33"/>
      <c r="N303" s="33"/>
      <c r="O303" s="33"/>
      <c r="P303" s="33"/>
      <c r="Q303" s="33"/>
      <c r="R303" s="33"/>
    </row>
    <row r="304" spans="1:18" ht="13.2">
      <c r="A304" s="266"/>
      <c r="B304" s="33" t="s">
        <v>2070</v>
      </c>
      <c r="C304" s="33"/>
      <c r="D304" s="33"/>
      <c r="E304" s="33"/>
      <c r="F304" s="33"/>
      <c r="G304" s="33" t="s">
        <v>2071</v>
      </c>
      <c r="H304" s="171" t="s">
        <v>30</v>
      </c>
      <c r="I304" s="33"/>
      <c r="J304" s="33"/>
      <c r="K304" s="33"/>
      <c r="L304" s="33"/>
      <c r="M304" s="33"/>
      <c r="N304" s="33"/>
      <c r="O304" s="33"/>
      <c r="P304" s="33"/>
      <c r="Q304" s="33"/>
      <c r="R304" s="33"/>
    </row>
    <row r="305" spans="1:18" ht="13.2">
      <c r="A305" s="266"/>
      <c r="B305" s="33" t="s">
        <v>522</v>
      </c>
      <c r="C305" s="33"/>
      <c r="D305" s="33"/>
      <c r="E305" s="33"/>
      <c r="F305" s="33"/>
      <c r="G305" s="33"/>
      <c r="H305" s="171" t="s">
        <v>34</v>
      </c>
      <c r="I305" s="33"/>
      <c r="J305" s="33"/>
      <c r="K305" s="33"/>
      <c r="L305" s="33"/>
      <c r="M305" s="33"/>
      <c r="N305" s="33"/>
      <c r="O305" s="33"/>
      <c r="P305" s="33"/>
      <c r="Q305" s="33"/>
      <c r="R305" s="33"/>
    </row>
    <row r="306" spans="1:18" ht="13.2">
      <c r="A306" s="266"/>
      <c r="B306" s="33" t="s">
        <v>522</v>
      </c>
      <c r="C306" s="33"/>
      <c r="D306" s="33"/>
      <c r="E306" s="33"/>
      <c r="F306" s="33"/>
      <c r="G306" s="33"/>
      <c r="H306" s="171" t="s">
        <v>35</v>
      </c>
      <c r="I306" s="33"/>
      <c r="J306" s="33"/>
      <c r="K306" s="33"/>
      <c r="L306" s="33"/>
      <c r="M306" s="33"/>
      <c r="N306" s="33"/>
      <c r="O306" s="33"/>
      <c r="P306" s="33"/>
      <c r="Q306" s="33"/>
      <c r="R306" s="33"/>
    </row>
    <row r="307" spans="1:18" ht="13.2">
      <c r="A307" s="266"/>
      <c r="B307" s="33" t="s">
        <v>78</v>
      </c>
      <c r="C307" s="33"/>
      <c r="D307" s="33"/>
      <c r="E307" s="33"/>
      <c r="F307" s="33"/>
      <c r="G307" s="33"/>
      <c r="H307" s="171" t="s">
        <v>36</v>
      </c>
      <c r="I307" s="33"/>
      <c r="J307" s="33"/>
      <c r="K307" s="33"/>
      <c r="L307" s="33"/>
      <c r="M307" s="33"/>
      <c r="N307" s="33"/>
      <c r="O307" s="33"/>
      <c r="P307" s="33"/>
      <c r="Q307" s="33"/>
      <c r="R307" s="33"/>
    </row>
    <row r="308" spans="1:18" ht="13.2">
      <c r="A308" s="266"/>
      <c r="B308" s="33" t="s">
        <v>78</v>
      </c>
      <c r="C308" s="33"/>
      <c r="D308" s="33"/>
      <c r="E308" s="33"/>
      <c r="F308" s="33"/>
      <c r="G308" s="33"/>
      <c r="H308" s="171" t="s">
        <v>37</v>
      </c>
      <c r="I308" s="33"/>
      <c r="J308" s="33"/>
      <c r="K308" s="33"/>
      <c r="L308" s="33"/>
      <c r="M308" s="33"/>
      <c r="N308" s="33"/>
      <c r="O308" s="33"/>
      <c r="P308" s="33"/>
      <c r="Q308" s="33"/>
      <c r="R308" s="33"/>
    </row>
    <row r="309" spans="1:18" ht="13.2">
      <c r="A309" s="267"/>
      <c r="B309" s="33" t="s">
        <v>78</v>
      </c>
      <c r="C309" s="33"/>
      <c r="D309" s="33"/>
      <c r="E309" s="33"/>
      <c r="F309" s="33"/>
      <c r="G309" s="33"/>
      <c r="H309" s="182" t="s">
        <v>38</v>
      </c>
      <c r="I309" s="33"/>
      <c r="J309" s="33"/>
      <c r="K309" s="33"/>
      <c r="L309" s="33"/>
      <c r="M309" s="33"/>
      <c r="N309" s="33"/>
      <c r="O309" s="33"/>
      <c r="P309" s="33"/>
      <c r="Q309" s="33"/>
      <c r="R309" s="33"/>
    </row>
    <row r="310" spans="1:18" ht="13.8">
      <c r="A310" s="265">
        <v>45558</v>
      </c>
      <c r="B310" s="157" t="s">
        <v>1774</v>
      </c>
      <c r="C310" s="33"/>
      <c r="D310" s="33"/>
      <c r="E310" s="33"/>
      <c r="F310" s="33"/>
      <c r="G310" s="33"/>
      <c r="H310" s="180" t="s">
        <v>17</v>
      </c>
      <c r="I310" s="33"/>
      <c r="J310" s="33"/>
      <c r="K310" s="33"/>
      <c r="L310" s="33"/>
      <c r="M310" s="33"/>
      <c r="N310" s="33"/>
      <c r="O310" s="33"/>
      <c r="P310" s="33"/>
      <c r="Q310" s="33"/>
      <c r="R310" s="33"/>
    </row>
    <row r="311" spans="1:18" ht="13.8">
      <c r="A311" s="266"/>
      <c r="B311" s="157" t="s">
        <v>1774</v>
      </c>
      <c r="C311" s="33"/>
      <c r="D311" s="33"/>
      <c r="E311" s="33"/>
      <c r="F311" s="33"/>
      <c r="G311" s="33"/>
      <c r="H311" s="171" t="s">
        <v>22</v>
      </c>
      <c r="I311" s="33"/>
      <c r="J311" s="33"/>
      <c r="K311" s="33"/>
      <c r="L311" s="33"/>
      <c r="M311" s="33"/>
      <c r="N311" s="33"/>
      <c r="O311" s="33"/>
      <c r="P311" s="33"/>
      <c r="Q311" s="33"/>
      <c r="R311" s="33"/>
    </row>
    <row r="312" spans="1:18" ht="13.8">
      <c r="A312" s="266"/>
      <c r="B312" s="157" t="s">
        <v>1774</v>
      </c>
      <c r="C312" s="33"/>
      <c r="D312" s="33"/>
      <c r="E312" s="33"/>
      <c r="F312" s="33"/>
      <c r="G312" s="33"/>
      <c r="H312" s="171" t="s">
        <v>24</v>
      </c>
      <c r="I312" s="33"/>
      <c r="J312" s="33"/>
      <c r="K312" s="33"/>
      <c r="L312" s="33"/>
      <c r="M312" s="33"/>
      <c r="N312" s="33"/>
      <c r="O312" s="33"/>
      <c r="P312" s="33"/>
      <c r="Q312" s="33"/>
      <c r="R312" s="33"/>
    </row>
    <row r="313" spans="1:18" ht="13.8">
      <c r="A313" s="266"/>
      <c r="B313" s="157" t="s">
        <v>1774</v>
      </c>
      <c r="C313" s="33"/>
      <c r="D313" s="33"/>
      <c r="E313" s="157"/>
      <c r="F313" s="157"/>
      <c r="G313" s="33"/>
      <c r="H313" s="171" t="s">
        <v>25</v>
      </c>
      <c r="I313" s="33"/>
      <c r="J313" s="33"/>
      <c r="K313" s="33"/>
      <c r="L313" s="33"/>
      <c r="M313" s="33"/>
      <c r="N313" s="33"/>
      <c r="O313" s="33"/>
      <c r="P313" s="33"/>
      <c r="Q313" s="33"/>
      <c r="R313" s="33"/>
    </row>
    <row r="314" spans="1:18" ht="13.8">
      <c r="A314" s="266"/>
      <c r="B314" s="157" t="s">
        <v>1774</v>
      </c>
      <c r="C314" s="33"/>
      <c r="D314" s="33"/>
      <c r="E314" s="33"/>
      <c r="F314" s="33"/>
      <c r="G314" s="33"/>
      <c r="H314" s="171" t="s">
        <v>26</v>
      </c>
      <c r="I314" s="33"/>
      <c r="J314" s="33"/>
      <c r="K314" s="33"/>
      <c r="L314" s="33"/>
      <c r="M314" s="33"/>
      <c r="N314" s="33"/>
      <c r="O314" s="33"/>
      <c r="P314" s="33"/>
      <c r="Q314" s="33"/>
      <c r="R314" s="33"/>
    </row>
    <row r="315" spans="1:18" ht="13.2">
      <c r="A315" s="266"/>
      <c r="B315" s="33" t="s">
        <v>640</v>
      </c>
      <c r="C315" s="33"/>
      <c r="D315" s="33"/>
      <c r="E315" s="33"/>
      <c r="F315" s="33"/>
      <c r="G315" s="33"/>
      <c r="H315" s="171" t="s">
        <v>27</v>
      </c>
      <c r="I315" s="33"/>
      <c r="J315" s="33"/>
      <c r="K315" s="33"/>
      <c r="L315" s="33"/>
      <c r="M315" s="33"/>
      <c r="N315" s="33"/>
      <c r="O315" s="33"/>
      <c r="P315" s="33"/>
      <c r="Q315" s="33"/>
      <c r="R315" s="33"/>
    </row>
    <row r="316" spans="1:18" ht="13.2">
      <c r="A316" s="266"/>
      <c r="B316" s="33" t="s">
        <v>640</v>
      </c>
      <c r="C316" s="33"/>
      <c r="D316" s="33"/>
      <c r="E316" s="33"/>
      <c r="F316" s="33"/>
      <c r="G316" s="33"/>
      <c r="H316" s="171" t="s">
        <v>28</v>
      </c>
      <c r="I316" s="33"/>
      <c r="J316" s="33"/>
      <c r="K316" s="33"/>
      <c r="L316" s="33"/>
      <c r="M316" s="33"/>
      <c r="N316" s="33"/>
      <c r="O316" s="33"/>
      <c r="P316" s="33"/>
      <c r="Q316" s="33"/>
      <c r="R316" s="33"/>
    </row>
    <row r="317" spans="1:18" ht="13.2">
      <c r="A317" s="266"/>
      <c r="B317" s="33" t="s">
        <v>640</v>
      </c>
      <c r="C317" s="33"/>
      <c r="D317" s="33"/>
      <c r="E317" s="33"/>
      <c r="F317" s="33"/>
      <c r="G317" s="33"/>
      <c r="H317" s="171" t="s">
        <v>29</v>
      </c>
      <c r="I317" s="33"/>
      <c r="J317" s="33"/>
      <c r="K317" s="33"/>
      <c r="L317" s="33"/>
      <c r="M317" s="33"/>
      <c r="N317" s="33"/>
      <c r="O317" s="33"/>
      <c r="P317" s="33"/>
      <c r="Q317" s="33"/>
      <c r="R317" s="33"/>
    </row>
    <row r="318" spans="1:18" ht="13.2">
      <c r="A318" s="266"/>
      <c r="B318" s="33" t="s">
        <v>640</v>
      </c>
      <c r="C318" s="33"/>
      <c r="D318" s="33"/>
      <c r="E318" s="33"/>
      <c r="F318" s="33"/>
      <c r="G318" s="33"/>
      <c r="H318" s="171" t="s">
        <v>30</v>
      </c>
      <c r="I318" s="33"/>
      <c r="J318" s="33"/>
      <c r="K318" s="33"/>
      <c r="L318" s="33"/>
      <c r="M318" s="33"/>
      <c r="N318" s="33"/>
      <c r="O318" s="33"/>
      <c r="P318" s="33"/>
      <c r="Q318" s="33"/>
      <c r="R318" s="33"/>
    </row>
    <row r="319" spans="1:18" ht="13.2">
      <c r="A319" s="266"/>
      <c r="B319" s="33" t="s">
        <v>78</v>
      </c>
      <c r="C319" s="33"/>
      <c r="D319" s="33"/>
      <c r="E319" s="33"/>
      <c r="F319" s="33"/>
      <c r="G319" s="33"/>
      <c r="H319" s="171" t="s">
        <v>34</v>
      </c>
      <c r="I319" s="33"/>
      <c r="J319" s="33"/>
      <c r="K319" s="33"/>
      <c r="L319" s="33"/>
      <c r="M319" s="33"/>
      <c r="N319" s="33"/>
      <c r="O319" s="33"/>
      <c r="P319" s="33"/>
      <c r="Q319" s="33"/>
      <c r="R319" s="33"/>
    </row>
    <row r="320" spans="1:18" ht="13.2">
      <c r="A320" s="266"/>
      <c r="B320" s="33" t="s">
        <v>78</v>
      </c>
      <c r="C320" s="33"/>
      <c r="D320" s="33"/>
      <c r="E320" s="33"/>
      <c r="F320" s="33"/>
      <c r="G320" s="33"/>
      <c r="H320" s="171" t="s">
        <v>35</v>
      </c>
      <c r="I320" s="33"/>
      <c r="J320" s="33"/>
      <c r="K320" s="33"/>
      <c r="L320" s="33"/>
      <c r="M320" s="33"/>
      <c r="N320" s="33"/>
      <c r="O320" s="33"/>
      <c r="P320" s="33"/>
      <c r="Q320" s="33"/>
      <c r="R320" s="33"/>
    </row>
    <row r="321" spans="1:18" ht="13.2">
      <c r="A321" s="266"/>
      <c r="B321" s="33" t="s">
        <v>78</v>
      </c>
      <c r="C321" s="33"/>
      <c r="D321" s="33"/>
      <c r="E321" s="33"/>
      <c r="F321" s="33"/>
      <c r="G321" s="33"/>
      <c r="H321" s="171" t="s">
        <v>36</v>
      </c>
      <c r="I321" s="33"/>
      <c r="J321" s="33"/>
      <c r="K321" s="33"/>
      <c r="L321" s="33"/>
      <c r="M321" s="33"/>
      <c r="N321" s="33"/>
      <c r="O321" s="33"/>
      <c r="P321" s="33"/>
      <c r="Q321" s="33"/>
      <c r="R321" s="33"/>
    </row>
    <row r="322" spans="1:18" ht="13.2">
      <c r="A322" s="266"/>
      <c r="B322" s="33" t="s">
        <v>78</v>
      </c>
      <c r="C322" s="33"/>
      <c r="D322" s="33"/>
      <c r="E322" s="33"/>
      <c r="F322" s="33"/>
      <c r="G322" s="33"/>
      <c r="H322" s="171" t="s">
        <v>37</v>
      </c>
      <c r="I322" s="33"/>
      <c r="J322" s="33"/>
      <c r="K322" s="33"/>
      <c r="L322" s="33"/>
      <c r="M322" s="33"/>
      <c r="N322" s="33"/>
      <c r="O322" s="33"/>
      <c r="P322" s="33"/>
      <c r="Q322" s="33"/>
      <c r="R322" s="33"/>
    </row>
    <row r="323" spans="1:18" ht="13.2">
      <c r="A323" s="267"/>
      <c r="B323" s="33" t="s">
        <v>78</v>
      </c>
      <c r="C323" s="33"/>
      <c r="D323" s="33"/>
      <c r="E323" s="33"/>
      <c r="F323" s="33"/>
      <c r="G323" s="33"/>
      <c r="H323" s="182" t="s">
        <v>38</v>
      </c>
      <c r="I323" s="33"/>
      <c r="J323" s="33"/>
      <c r="K323" s="33"/>
      <c r="L323" s="33"/>
      <c r="M323" s="33"/>
      <c r="N323" s="33"/>
      <c r="O323" s="33"/>
      <c r="P323" s="33"/>
      <c r="Q323" s="33"/>
      <c r="R323" s="33"/>
    </row>
    <row r="324" spans="1:18" ht="13.2">
      <c r="A324" s="265">
        <v>45559</v>
      </c>
      <c r="B324" s="33" t="s">
        <v>1774</v>
      </c>
      <c r="C324" s="33"/>
      <c r="D324" s="33"/>
      <c r="E324" s="33"/>
      <c r="F324" s="33"/>
      <c r="G324" s="33"/>
      <c r="H324" s="180" t="s">
        <v>17</v>
      </c>
      <c r="I324" s="33"/>
      <c r="J324" s="33"/>
      <c r="K324" s="33"/>
      <c r="L324" s="33"/>
      <c r="M324" s="33"/>
      <c r="N324" s="33"/>
      <c r="O324" s="33"/>
      <c r="P324" s="33"/>
      <c r="Q324" s="33"/>
      <c r="R324" s="33"/>
    </row>
    <row r="325" spans="1:18" ht="13.2">
      <c r="A325" s="266"/>
      <c r="B325" s="33" t="s">
        <v>1774</v>
      </c>
      <c r="C325" s="33"/>
      <c r="D325" s="33"/>
      <c r="E325" s="33"/>
      <c r="F325" s="33"/>
      <c r="G325" s="33"/>
      <c r="H325" s="171" t="s">
        <v>22</v>
      </c>
      <c r="I325" s="33"/>
      <c r="J325" s="33"/>
      <c r="K325" s="33"/>
      <c r="L325" s="33"/>
      <c r="M325" s="33"/>
      <c r="N325" s="33"/>
      <c r="O325" s="33"/>
      <c r="P325" s="33"/>
      <c r="Q325" s="33"/>
      <c r="R325" s="33"/>
    </row>
    <row r="326" spans="1:18" ht="13.2">
      <c r="A326" s="266"/>
      <c r="B326" s="33" t="s">
        <v>1774</v>
      </c>
      <c r="C326" s="33"/>
      <c r="D326" s="33"/>
      <c r="E326" s="33"/>
      <c r="F326" s="33"/>
      <c r="G326" s="33"/>
      <c r="H326" s="171" t="s">
        <v>24</v>
      </c>
      <c r="I326" s="33"/>
      <c r="J326" s="33"/>
      <c r="K326" s="33"/>
      <c r="L326" s="33"/>
      <c r="M326" s="33"/>
      <c r="N326" s="33"/>
      <c r="O326" s="33"/>
      <c r="P326" s="33"/>
      <c r="Q326" s="33"/>
      <c r="R326" s="33"/>
    </row>
    <row r="327" spans="1:18" ht="13.2">
      <c r="A327" s="266"/>
      <c r="B327" s="33" t="s">
        <v>1774</v>
      </c>
      <c r="C327" s="33"/>
      <c r="D327" s="33"/>
      <c r="E327" s="33"/>
      <c r="F327" s="33"/>
      <c r="G327" s="33"/>
      <c r="H327" s="171" t="s">
        <v>25</v>
      </c>
      <c r="I327" s="33"/>
      <c r="J327" s="33"/>
      <c r="K327" s="33"/>
      <c r="L327" s="33"/>
      <c r="M327" s="33"/>
      <c r="N327" s="33"/>
      <c r="O327" s="33"/>
      <c r="P327" s="33"/>
      <c r="Q327" s="33"/>
      <c r="R327" s="33"/>
    </row>
    <row r="328" spans="1:18" ht="13.2">
      <c r="A328" s="266"/>
      <c r="B328" s="33" t="s">
        <v>1774</v>
      </c>
      <c r="C328" s="33"/>
      <c r="D328" s="33"/>
      <c r="E328" s="33"/>
      <c r="F328" s="33"/>
      <c r="G328" s="33"/>
      <c r="H328" s="171" t="s">
        <v>26</v>
      </c>
      <c r="I328" s="33"/>
      <c r="J328" s="33"/>
      <c r="K328" s="33"/>
      <c r="L328" s="33"/>
      <c r="M328" s="33"/>
      <c r="N328" s="33"/>
      <c r="O328" s="33"/>
      <c r="P328" s="33"/>
      <c r="Q328" s="33"/>
      <c r="R328" s="33"/>
    </row>
    <row r="329" spans="1:18" ht="13.2">
      <c r="A329" s="266"/>
      <c r="B329" s="33" t="s">
        <v>78</v>
      </c>
      <c r="C329" s="33"/>
      <c r="D329" s="33"/>
      <c r="E329" s="33"/>
      <c r="F329" s="33"/>
      <c r="G329" s="33"/>
      <c r="H329" s="171" t="s">
        <v>27</v>
      </c>
      <c r="I329" s="33"/>
      <c r="J329" s="33"/>
      <c r="K329" s="33"/>
      <c r="L329" s="33"/>
      <c r="M329" s="33"/>
      <c r="N329" s="33"/>
      <c r="O329" s="33"/>
      <c r="P329" s="33"/>
      <c r="Q329" s="33"/>
      <c r="R329" s="33"/>
    </row>
    <row r="330" spans="1:18" ht="13.2">
      <c r="A330" s="266"/>
      <c r="B330" s="33" t="s">
        <v>78</v>
      </c>
      <c r="C330" s="33"/>
      <c r="D330" s="33"/>
      <c r="E330" s="33"/>
      <c r="F330" s="33"/>
      <c r="G330" s="33"/>
      <c r="H330" s="171" t="s">
        <v>28</v>
      </c>
      <c r="I330" s="33"/>
      <c r="J330" s="33"/>
      <c r="K330" s="33"/>
      <c r="L330" s="33"/>
      <c r="M330" s="33"/>
      <c r="N330" s="33"/>
      <c r="O330" s="33"/>
      <c r="P330" s="33"/>
      <c r="Q330" s="33"/>
      <c r="R330" s="33"/>
    </row>
    <row r="331" spans="1:18" ht="13.2">
      <c r="A331" s="266"/>
      <c r="B331" s="33" t="s">
        <v>78</v>
      </c>
      <c r="C331" s="33"/>
      <c r="D331" s="33"/>
      <c r="E331" s="33"/>
      <c r="F331" s="33"/>
      <c r="G331" s="33"/>
      <c r="H331" s="171" t="s">
        <v>29</v>
      </c>
      <c r="I331" s="33"/>
      <c r="J331" s="33"/>
      <c r="K331" s="33"/>
      <c r="L331" s="33"/>
      <c r="M331" s="33"/>
      <c r="N331" s="33"/>
      <c r="O331" s="33"/>
      <c r="P331" s="33"/>
      <c r="Q331" s="33"/>
      <c r="R331" s="33"/>
    </row>
    <row r="332" spans="1:18" ht="13.2">
      <c r="A332" s="266"/>
      <c r="B332" s="33" t="s">
        <v>78</v>
      </c>
      <c r="C332" s="33"/>
      <c r="D332" s="33"/>
      <c r="E332" s="33"/>
      <c r="F332" s="33"/>
      <c r="G332" s="33"/>
      <c r="H332" s="171" t="s">
        <v>30</v>
      </c>
      <c r="I332" s="33"/>
      <c r="J332" s="33"/>
      <c r="K332" s="33"/>
      <c r="L332" s="33"/>
      <c r="M332" s="33"/>
      <c r="N332" s="33"/>
      <c r="O332" s="33"/>
      <c r="P332" s="33"/>
      <c r="Q332" s="33"/>
      <c r="R332" s="33"/>
    </row>
    <row r="333" spans="1:18" ht="13.2">
      <c r="A333" s="266"/>
      <c r="B333" s="33" t="s">
        <v>78</v>
      </c>
      <c r="C333" s="33"/>
      <c r="D333" s="33"/>
      <c r="E333" s="33"/>
      <c r="F333" s="33"/>
      <c r="G333" s="33"/>
      <c r="H333" s="171" t="s">
        <v>34</v>
      </c>
      <c r="I333" s="33"/>
      <c r="J333" s="33"/>
      <c r="K333" s="33"/>
      <c r="L333" s="33"/>
      <c r="M333" s="33"/>
      <c r="N333" s="33"/>
      <c r="O333" s="33"/>
      <c r="P333" s="33"/>
      <c r="Q333" s="33"/>
      <c r="R333" s="33"/>
    </row>
    <row r="334" spans="1:18" ht="13.2">
      <c r="A334" s="266"/>
      <c r="B334" s="33" t="s">
        <v>78</v>
      </c>
      <c r="C334" s="33"/>
      <c r="D334" s="33"/>
      <c r="E334" s="33"/>
      <c r="F334" s="33"/>
      <c r="G334" s="33"/>
      <c r="H334" s="171" t="s">
        <v>35</v>
      </c>
      <c r="I334" s="33"/>
      <c r="J334" s="33"/>
      <c r="K334" s="33"/>
      <c r="L334" s="33"/>
      <c r="M334" s="33"/>
      <c r="N334" s="33"/>
      <c r="O334" s="33"/>
      <c r="P334" s="33"/>
      <c r="Q334" s="33"/>
      <c r="R334" s="33"/>
    </row>
    <row r="335" spans="1:18" ht="13.2">
      <c r="A335" s="266"/>
      <c r="B335" s="33" t="s">
        <v>78</v>
      </c>
      <c r="C335" s="33" t="s">
        <v>41</v>
      </c>
      <c r="D335" s="33" t="s">
        <v>19</v>
      </c>
      <c r="E335" s="33"/>
      <c r="F335" s="33"/>
      <c r="G335" s="160" t="s">
        <v>2072</v>
      </c>
      <c r="H335" s="171" t="s">
        <v>36</v>
      </c>
      <c r="I335" s="33"/>
      <c r="J335" s="33"/>
      <c r="K335" s="33"/>
      <c r="L335" s="33"/>
      <c r="M335" s="33"/>
      <c r="N335" s="33"/>
      <c r="O335" s="33"/>
      <c r="P335" s="33"/>
      <c r="Q335" s="33"/>
      <c r="R335" s="33"/>
    </row>
    <row r="336" spans="1:18" ht="13.2">
      <c r="A336" s="266"/>
      <c r="B336" s="33" t="s">
        <v>78</v>
      </c>
      <c r="C336" s="33"/>
      <c r="D336" s="33"/>
      <c r="E336" s="33"/>
      <c r="F336" s="33"/>
      <c r="G336" s="33"/>
      <c r="H336" s="171" t="s">
        <v>37</v>
      </c>
      <c r="I336" s="33"/>
      <c r="J336" s="33"/>
      <c r="K336" s="33"/>
      <c r="L336" s="33"/>
      <c r="M336" s="33"/>
      <c r="N336" s="33"/>
      <c r="O336" s="33"/>
      <c r="P336" s="33"/>
      <c r="Q336" s="33"/>
      <c r="R336" s="33"/>
    </row>
    <row r="337" spans="1:18" ht="13.2">
      <c r="A337" s="267"/>
      <c r="B337" s="33" t="s">
        <v>78</v>
      </c>
      <c r="C337" s="33"/>
      <c r="D337" s="33"/>
      <c r="E337" s="33"/>
      <c r="F337" s="33"/>
      <c r="G337" s="33"/>
      <c r="H337" s="182" t="s">
        <v>38</v>
      </c>
      <c r="I337" s="33"/>
      <c r="J337" s="33"/>
      <c r="K337" s="33"/>
      <c r="L337" s="33"/>
      <c r="M337" s="33"/>
      <c r="N337" s="33"/>
      <c r="O337" s="33"/>
      <c r="P337" s="33"/>
      <c r="Q337" s="33"/>
      <c r="R337" s="33"/>
    </row>
    <row r="338" spans="1:18" ht="13.2">
      <c r="A338" s="265">
        <v>45560</v>
      </c>
      <c r="B338" s="33" t="s">
        <v>1774</v>
      </c>
      <c r="C338" s="33"/>
      <c r="D338" s="33"/>
      <c r="E338" s="33"/>
      <c r="F338" s="33"/>
      <c r="G338" s="33"/>
      <c r="H338" s="180" t="s">
        <v>17</v>
      </c>
      <c r="I338" s="33"/>
      <c r="J338" s="33"/>
      <c r="K338" s="33"/>
      <c r="L338" s="33"/>
      <c r="M338" s="33"/>
      <c r="N338" s="33"/>
      <c r="O338" s="33"/>
      <c r="P338" s="33"/>
      <c r="Q338" s="33"/>
      <c r="R338" s="33"/>
    </row>
    <row r="339" spans="1:18" ht="13.2">
      <c r="A339" s="266"/>
      <c r="B339" s="33" t="s">
        <v>1774</v>
      </c>
      <c r="C339" s="33"/>
      <c r="D339" s="33"/>
      <c r="E339" s="33"/>
      <c r="F339" s="33"/>
      <c r="G339" s="33"/>
      <c r="H339" s="171" t="s">
        <v>22</v>
      </c>
      <c r="I339" s="33"/>
      <c r="J339" s="33"/>
      <c r="K339" s="33"/>
      <c r="L339" s="33"/>
      <c r="M339" s="33"/>
      <c r="N339" s="33"/>
      <c r="O339" s="33"/>
      <c r="P339" s="33"/>
      <c r="Q339" s="33"/>
      <c r="R339" s="33"/>
    </row>
    <row r="340" spans="1:18" ht="13.2">
      <c r="A340" s="266"/>
      <c r="B340" s="33" t="s">
        <v>1774</v>
      </c>
      <c r="C340" s="33"/>
      <c r="D340" s="33"/>
      <c r="E340" s="33"/>
      <c r="F340" s="33"/>
      <c r="G340" s="33"/>
      <c r="H340" s="171" t="s">
        <v>24</v>
      </c>
      <c r="I340" s="33"/>
      <c r="J340" s="33"/>
      <c r="K340" s="33"/>
      <c r="L340" s="33"/>
      <c r="M340" s="33"/>
      <c r="N340" s="33"/>
      <c r="O340" s="33"/>
      <c r="P340" s="33"/>
      <c r="Q340" s="33"/>
      <c r="R340" s="33"/>
    </row>
    <row r="341" spans="1:18" ht="13.2">
      <c r="A341" s="266"/>
      <c r="B341" s="33" t="s">
        <v>1774</v>
      </c>
      <c r="C341" s="33"/>
      <c r="D341" s="33"/>
      <c r="E341" s="33"/>
      <c r="F341" s="33"/>
      <c r="G341" s="33"/>
      <c r="H341" s="171" t="s">
        <v>25</v>
      </c>
      <c r="I341" s="33"/>
      <c r="J341" s="33"/>
      <c r="K341" s="33"/>
      <c r="L341" s="33"/>
      <c r="M341" s="33"/>
      <c r="N341" s="33"/>
      <c r="O341" s="33"/>
      <c r="P341" s="33"/>
      <c r="Q341" s="33"/>
      <c r="R341" s="33"/>
    </row>
    <row r="342" spans="1:18" ht="13.2">
      <c r="A342" s="266"/>
      <c r="B342" s="33" t="s">
        <v>78</v>
      </c>
      <c r="C342" s="33"/>
      <c r="D342" s="33"/>
      <c r="E342" s="33"/>
      <c r="F342" s="33"/>
      <c r="G342" s="33"/>
      <c r="H342" s="171" t="s">
        <v>26</v>
      </c>
      <c r="I342" s="33"/>
      <c r="J342" s="33"/>
      <c r="K342" s="33"/>
      <c r="L342" s="33"/>
      <c r="M342" s="33"/>
      <c r="N342" s="33"/>
      <c r="O342" s="33"/>
      <c r="P342" s="33"/>
      <c r="Q342" s="33"/>
      <c r="R342" s="33"/>
    </row>
    <row r="343" spans="1:18" ht="13.2">
      <c r="A343" s="266"/>
      <c r="B343" s="33" t="s">
        <v>78</v>
      </c>
      <c r="C343" s="33"/>
      <c r="D343" s="33"/>
      <c r="E343" s="33"/>
      <c r="F343" s="33"/>
      <c r="G343" s="33"/>
      <c r="H343" s="171" t="s">
        <v>27</v>
      </c>
      <c r="I343" s="33"/>
      <c r="J343" s="33"/>
      <c r="K343" s="33"/>
      <c r="L343" s="33"/>
      <c r="M343" s="33"/>
      <c r="N343" s="33"/>
      <c r="O343" s="33"/>
      <c r="P343" s="33"/>
      <c r="Q343" s="33"/>
      <c r="R343" s="33"/>
    </row>
    <row r="344" spans="1:18" ht="17.25" customHeight="1">
      <c r="A344" s="266"/>
      <c r="B344" s="33" t="s">
        <v>78</v>
      </c>
      <c r="C344" s="33" t="s">
        <v>41</v>
      </c>
      <c r="D344" s="33" t="s">
        <v>19</v>
      </c>
      <c r="E344" s="33"/>
      <c r="F344" s="33"/>
      <c r="G344" s="33" t="s">
        <v>2073</v>
      </c>
      <c r="H344" s="171" t="s">
        <v>28</v>
      </c>
      <c r="I344" s="33"/>
      <c r="J344" s="33"/>
      <c r="K344" s="33"/>
      <c r="L344" s="33"/>
      <c r="M344" s="33"/>
      <c r="N344" s="33"/>
      <c r="O344" s="33"/>
      <c r="P344" s="33"/>
      <c r="Q344" s="33"/>
      <c r="R344" s="33"/>
    </row>
    <row r="345" spans="1:18" ht="19.5" customHeight="1">
      <c r="A345" s="266"/>
      <c r="B345" s="33" t="s">
        <v>78</v>
      </c>
      <c r="C345" s="33" t="s">
        <v>41</v>
      </c>
      <c r="D345" s="33" t="s">
        <v>19</v>
      </c>
      <c r="E345" s="33"/>
      <c r="F345" s="33"/>
      <c r="G345" s="160" t="s">
        <v>2074</v>
      </c>
      <c r="H345" s="171" t="s">
        <v>29</v>
      </c>
      <c r="I345" s="33"/>
      <c r="J345" s="33"/>
      <c r="K345" s="33"/>
      <c r="L345" s="33"/>
      <c r="M345" s="33"/>
      <c r="N345" s="33"/>
      <c r="O345" s="33"/>
      <c r="P345" s="33"/>
      <c r="Q345" s="33"/>
      <c r="R345" s="33"/>
    </row>
    <row r="346" spans="1:18" ht="20.25" customHeight="1">
      <c r="A346" s="266"/>
      <c r="B346" s="33" t="s">
        <v>78</v>
      </c>
      <c r="C346" s="33" t="s">
        <v>41</v>
      </c>
      <c r="D346" s="33" t="s">
        <v>19</v>
      </c>
      <c r="E346" s="33"/>
      <c r="F346" s="33"/>
      <c r="G346" s="33" t="s">
        <v>2075</v>
      </c>
      <c r="H346" s="171" t="s">
        <v>30</v>
      </c>
      <c r="I346" s="33"/>
      <c r="J346" s="33"/>
      <c r="K346" s="33"/>
      <c r="L346" s="33"/>
      <c r="M346" s="33"/>
      <c r="N346" s="33"/>
      <c r="O346" s="33"/>
      <c r="P346" s="33"/>
      <c r="Q346" s="33"/>
      <c r="R346" s="33"/>
    </row>
    <row r="347" spans="1:18" ht="13.2">
      <c r="A347" s="266"/>
      <c r="B347" s="33" t="s">
        <v>640</v>
      </c>
      <c r="C347" s="33"/>
      <c r="D347" s="33"/>
      <c r="E347" s="33"/>
      <c r="F347" s="33"/>
      <c r="G347" s="33"/>
      <c r="H347" s="171" t="s">
        <v>34</v>
      </c>
      <c r="I347" s="33"/>
      <c r="J347" s="33"/>
      <c r="K347" s="33"/>
      <c r="L347" s="33"/>
      <c r="M347" s="33"/>
      <c r="N347" s="33"/>
      <c r="O347" s="33"/>
      <c r="P347" s="33"/>
      <c r="Q347" s="33"/>
      <c r="R347" s="33"/>
    </row>
    <row r="348" spans="1:18" ht="13.2">
      <c r="A348" s="266"/>
      <c r="B348" s="33" t="s">
        <v>522</v>
      </c>
      <c r="C348" s="33"/>
      <c r="D348" s="33"/>
      <c r="E348" s="33"/>
      <c r="F348" s="33"/>
      <c r="G348" s="33"/>
      <c r="H348" s="171" t="s">
        <v>35</v>
      </c>
      <c r="I348" s="33"/>
      <c r="J348" s="33"/>
      <c r="K348" s="33"/>
      <c r="L348" s="33"/>
      <c r="M348" s="33"/>
      <c r="N348" s="33"/>
      <c r="O348" s="33"/>
      <c r="P348" s="33"/>
      <c r="Q348" s="33"/>
      <c r="R348" s="33"/>
    </row>
    <row r="349" spans="1:18" ht="13.2">
      <c r="A349" s="266"/>
      <c r="B349" s="33" t="s">
        <v>522</v>
      </c>
      <c r="C349" s="33"/>
      <c r="D349" s="33"/>
      <c r="E349" s="33"/>
      <c r="F349" s="33"/>
      <c r="G349" s="33"/>
      <c r="H349" s="171" t="s">
        <v>36</v>
      </c>
      <c r="I349" s="33"/>
      <c r="J349" s="33"/>
      <c r="K349" s="33"/>
      <c r="L349" s="33"/>
      <c r="M349" s="33"/>
      <c r="N349" s="33"/>
      <c r="O349" s="33"/>
      <c r="P349" s="33"/>
      <c r="Q349" s="33"/>
      <c r="R349" s="33"/>
    </row>
    <row r="350" spans="1:18" ht="13.2">
      <c r="A350" s="266"/>
      <c r="B350" s="33" t="s">
        <v>522</v>
      </c>
      <c r="C350" s="33"/>
      <c r="D350" s="33"/>
      <c r="E350" s="33"/>
      <c r="F350" s="33"/>
      <c r="G350" s="33"/>
      <c r="H350" s="171" t="s">
        <v>37</v>
      </c>
      <c r="I350" s="33"/>
      <c r="J350" s="33"/>
      <c r="K350" s="33"/>
      <c r="L350" s="33"/>
      <c r="M350" s="33"/>
      <c r="N350" s="33"/>
      <c r="O350" s="33"/>
      <c r="P350" s="33"/>
      <c r="Q350" s="33"/>
      <c r="R350" s="33"/>
    </row>
    <row r="351" spans="1:18" ht="13.2">
      <c r="A351" s="267"/>
      <c r="B351" s="33" t="s">
        <v>522</v>
      </c>
      <c r="C351" s="33"/>
      <c r="D351" s="33"/>
      <c r="E351" s="33"/>
      <c r="F351" s="33"/>
      <c r="G351" s="33"/>
      <c r="H351" s="182" t="s">
        <v>38</v>
      </c>
      <c r="I351" s="33"/>
      <c r="J351" s="33"/>
      <c r="K351" s="33"/>
      <c r="L351" s="33"/>
      <c r="M351" s="33"/>
      <c r="N351" s="33"/>
      <c r="O351" s="33"/>
      <c r="P351" s="33"/>
      <c r="Q351" s="33"/>
      <c r="R351" s="33"/>
    </row>
    <row r="352" spans="1:18" ht="13.2">
      <c r="A352" s="265">
        <v>45561</v>
      </c>
      <c r="B352" s="33" t="s">
        <v>1774</v>
      </c>
      <c r="C352" s="33"/>
      <c r="D352" s="33"/>
      <c r="E352" s="33"/>
      <c r="F352" s="33"/>
      <c r="G352" s="33"/>
      <c r="H352" s="180" t="s">
        <v>17</v>
      </c>
      <c r="I352" s="33"/>
      <c r="J352" s="33"/>
      <c r="K352" s="33"/>
      <c r="L352" s="33"/>
      <c r="M352" s="33"/>
      <c r="N352" s="33"/>
      <c r="O352" s="33"/>
      <c r="P352" s="33"/>
      <c r="Q352" s="33"/>
      <c r="R352" s="33"/>
    </row>
    <row r="353" spans="1:18" ht="13.2">
      <c r="A353" s="266"/>
      <c r="B353" s="33" t="s">
        <v>1774</v>
      </c>
      <c r="C353" s="33"/>
      <c r="D353" s="33"/>
      <c r="E353" s="33"/>
      <c r="F353" s="33"/>
      <c r="G353" s="33"/>
      <c r="H353" s="171" t="s">
        <v>22</v>
      </c>
      <c r="I353" s="33"/>
      <c r="J353" s="33"/>
      <c r="K353" s="33"/>
      <c r="L353" s="33"/>
      <c r="M353" s="33"/>
      <c r="N353" s="33"/>
      <c r="O353" s="33"/>
      <c r="P353" s="33"/>
      <c r="Q353" s="33"/>
      <c r="R353" s="33"/>
    </row>
    <row r="354" spans="1:18" ht="13.2">
      <c r="A354" s="266"/>
      <c r="B354" s="33" t="s">
        <v>1774</v>
      </c>
      <c r="C354" s="33"/>
      <c r="D354" s="33"/>
      <c r="E354" s="33"/>
      <c r="F354" s="33"/>
      <c r="G354" s="33"/>
      <c r="H354" s="171" t="s">
        <v>24</v>
      </c>
      <c r="I354" s="33"/>
      <c r="J354" s="33"/>
      <c r="K354" s="33"/>
      <c r="L354" s="33"/>
      <c r="M354" s="33"/>
      <c r="N354" s="33"/>
      <c r="O354" s="33"/>
      <c r="P354" s="33"/>
      <c r="Q354" s="33"/>
      <c r="R354" s="33"/>
    </row>
    <row r="355" spans="1:18" ht="13.2">
      <c r="A355" s="266"/>
      <c r="B355" s="33" t="s">
        <v>1774</v>
      </c>
      <c r="C355" s="33"/>
      <c r="D355" s="33"/>
      <c r="E355" s="33"/>
      <c r="F355" s="33"/>
      <c r="G355" s="33"/>
      <c r="H355" s="171" t="s">
        <v>25</v>
      </c>
      <c r="I355" s="33"/>
      <c r="J355" s="33"/>
      <c r="K355" s="33"/>
      <c r="L355" s="33"/>
      <c r="M355" s="33"/>
      <c r="N355" s="33"/>
      <c r="O355" s="33"/>
      <c r="P355" s="33"/>
      <c r="Q355" s="33"/>
      <c r="R355" s="33"/>
    </row>
    <row r="356" spans="1:18" ht="13.2">
      <c r="A356" s="266"/>
      <c r="B356" s="33" t="s">
        <v>1774</v>
      </c>
      <c r="C356" s="33"/>
      <c r="D356" s="33"/>
      <c r="E356" s="33"/>
      <c r="F356" s="33"/>
      <c r="G356" s="33"/>
      <c r="H356" s="171" t="s">
        <v>26</v>
      </c>
      <c r="I356" s="33"/>
      <c r="J356" s="33"/>
      <c r="K356" s="33"/>
      <c r="L356" s="33"/>
      <c r="M356" s="33"/>
      <c r="N356" s="33"/>
      <c r="O356" s="33"/>
      <c r="P356" s="33"/>
      <c r="Q356" s="33"/>
      <c r="R356" s="33"/>
    </row>
    <row r="357" spans="1:18" ht="13.2">
      <c r="A357" s="266"/>
      <c r="B357" s="33" t="s">
        <v>78</v>
      </c>
      <c r="C357" s="33"/>
      <c r="D357" s="33"/>
      <c r="E357" s="33"/>
      <c r="F357" s="33"/>
      <c r="G357" s="33"/>
      <c r="H357" s="171" t="s">
        <v>27</v>
      </c>
      <c r="I357" s="33"/>
      <c r="J357" s="33"/>
      <c r="K357" s="33"/>
      <c r="L357" s="33"/>
      <c r="M357" s="33"/>
      <c r="N357" s="33"/>
      <c r="O357" s="33"/>
      <c r="P357" s="33"/>
      <c r="Q357" s="33"/>
      <c r="R357" s="33"/>
    </row>
    <row r="358" spans="1:18" ht="13.2">
      <c r="A358" s="266"/>
      <c r="B358" s="33" t="s">
        <v>78</v>
      </c>
      <c r="C358" s="33"/>
      <c r="D358" s="33"/>
      <c r="E358" s="33"/>
      <c r="F358" s="33"/>
      <c r="G358" s="33"/>
      <c r="H358" s="171" t="s">
        <v>28</v>
      </c>
      <c r="I358" s="33"/>
      <c r="J358" s="33"/>
      <c r="K358" s="33"/>
      <c r="L358" s="33"/>
      <c r="M358" s="33"/>
      <c r="N358" s="33"/>
      <c r="O358" s="33"/>
      <c r="P358" s="33"/>
      <c r="Q358" s="33"/>
      <c r="R358" s="33"/>
    </row>
    <row r="359" spans="1:18" ht="13.2">
      <c r="A359" s="266"/>
      <c r="B359" s="33" t="s">
        <v>522</v>
      </c>
      <c r="C359" s="33"/>
      <c r="D359" s="33"/>
      <c r="E359" s="33"/>
      <c r="F359" s="33"/>
      <c r="G359" s="33"/>
      <c r="H359" s="171" t="s">
        <v>29</v>
      </c>
      <c r="I359" s="33"/>
      <c r="J359" s="33"/>
      <c r="K359" s="33"/>
      <c r="L359" s="33"/>
      <c r="M359" s="33"/>
      <c r="N359" s="33"/>
      <c r="O359" s="33"/>
      <c r="P359" s="33"/>
      <c r="Q359" s="33"/>
      <c r="R359" s="33"/>
    </row>
    <row r="360" spans="1:18" ht="13.2">
      <c r="A360" s="266"/>
      <c r="B360" s="33" t="s">
        <v>522</v>
      </c>
      <c r="C360" s="33"/>
      <c r="D360" s="33"/>
      <c r="E360" s="33"/>
      <c r="F360" s="33"/>
      <c r="G360" s="33"/>
      <c r="H360" s="171" t="s">
        <v>30</v>
      </c>
      <c r="I360" s="33"/>
      <c r="J360" s="33"/>
      <c r="K360" s="33"/>
      <c r="L360" s="33"/>
      <c r="M360" s="33"/>
      <c r="N360" s="33"/>
      <c r="O360" s="33"/>
      <c r="P360" s="33"/>
      <c r="Q360" s="33"/>
      <c r="R360" s="33"/>
    </row>
    <row r="361" spans="1:18" ht="13.2">
      <c r="A361" s="266"/>
      <c r="B361" s="33" t="s">
        <v>522</v>
      </c>
      <c r="C361" s="33"/>
      <c r="D361" s="33"/>
      <c r="E361" s="33"/>
      <c r="F361" s="33"/>
      <c r="G361" s="33"/>
      <c r="H361" s="171" t="s">
        <v>34</v>
      </c>
      <c r="I361" s="33"/>
      <c r="J361" s="33"/>
      <c r="K361" s="33"/>
      <c r="L361" s="33"/>
      <c r="M361" s="33"/>
      <c r="N361" s="33"/>
      <c r="O361" s="33"/>
      <c r="P361" s="33"/>
      <c r="Q361" s="33"/>
      <c r="R361" s="33"/>
    </row>
    <row r="362" spans="1:18" ht="13.2">
      <c r="A362" s="266"/>
      <c r="B362" s="33" t="s">
        <v>522</v>
      </c>
      <c r="C362" s="33"/>
      <c r="D362" s="33"/>
      <c r="E362" s="33"/>
      <c r="F362" s="33"/>
      <c r="G362" s="33"/>
      <c r="H362" s="171" t="s">
        <v>35</v>
      </c>
      <c r="I362" s="33"/>
      <c r="J362" s="33"/>
      <c r="K362" s="33"/>
      <c r="L362" s="33"/>
      <c r="M362" s="33"/>
      <c r="N362" s="33"/>
      <c r="O362" s="33"/>
      <c r="P362" s="33"/>
      <c r="Q362" s="33"/>
      <c r="R362" s="33"/>
    </row>
    <row r="363" spans="1:18" ht="13.2">
      <c r="A363" s="266"/>
      <c r="B363" s="33" t="s">
        <v>522</v>
      </c>
      <c r="C363" s="33"/>
      <c r="D363" s="33"/>
      <c r="E363" s="33"/>
      <c r="F363" s="33"/>
      <c r="G363" s="33"/>
      <c r="H363" s="171" t="s">
        <v>36</v>
      </c>
      <c r="I363" s="33"/>
      <c r="J363" s="33"/>
      <c r="K363" s="33"/>
      <c r="L363" s="33"/>
      <c r="M363" s="33"/>
      <c r="N363" s="33"/>
      <c r="O363" s="33"/>
      <c r="P363" s="33"/>
      <c r="Q363" s="33"/>
      <c r="R363" s="33"/>
    </row>
    <row r="364" spans="1:18" ht="13.2">
      <c r="A364" s="266"/>
      <c r="B364" s="33" t="s">
        <v>78</v>
      </c>
      <c r="C364" s="33"/>
      <c r="D364" s="33"/>
      <c r="E364" s="33"/>
      <c r="F364" s="33"/>
      <c r="G364" s="33"/>
      <c r="H364" s="171" t="s">
        <v>37</v>
      </c>
      <c r="I364" s="33"/>
      <c r="J364" s="33"/>
      <c r="K364" s="33"/>
      <c r="L364" s="33"/>
      <c r="M364" s="33"/>
      <c r="N364" s="33"/>
      <c r="O364" s="33"/>
      <c r="P364" s="33"/>
      <c r="Q364" s="33"/>
      <c r="R364" s="33"/>
    </row>
    <row r="365" spans="1:18" ht="13.2">
      <c r="A365" s="267"/>
      <c r="B365" s="33" t="s">
        <v>78</v>
      </c>
      <c r="C365" s="33"/>
      <c r="D365" s="33"/>
      <c r="E365" s="33"/>
      <c r="F365" s="33"/>
      <c r="G365" s="33"/>
      <c r="H365" s="182" t="s">
        <v>38</v>
      </c>
      <c r="I365" s="33"/>
      <c r="J365" s="33"/>
      <c r="K365" s="33"/>
      <c r="L365" s="33"/>
      <c r="M365" s="33"/>
      <c r="N365" s="33"/>
      <c r="O365" s="33"/>
      <c r="P365" s="33"/>
      <c r="Q365" s="33"/>
      <c r="R365" s="33"/>
    </row>
    <row r="366" spans="1:18" ht="13.2">
      <c r="A366" s="265">
        <v>45562</v>
      </c>
      <c r="B366" s="33" t="s">
        <v>1774</v>
      </c>
      <c r="C366" s="33"/>
      <c r="D366" s="33"/>
      <c r="E366" s="33"/>
      <c r="F366" s="33"/>
      <c r="G366" s="33"/>
      <c r="H366" s="180" t="s">
        <v>17</v>
      </c>
      <c r="I366" s="33"/>
      <c r="J366" s="33"/>
      <c r="K366" s="33"/>
      <c r="L366" s="33"/>
      <c r="M366" s="33"/>
      <c r="N366" s="33"/>
      <c r="O366" s="33"/>
      <c r="P366" s="33"/>
      <c r="Q366" s="33"/>
      <c r="R366" s="33"/>
    </row>
    <row r="367" spans="1:18" ht="13.2">
      <c r="A367" s="266"/>
      <c r="B367" s="33" t="s">
        <v>1774</v>
      </c>
      <c r="C367" s="33"/>
      <c r="D367" s="33"/>
      <c r="E367" s="33"/>
      <c r="F367" s="33"/>
      <c r="G367" s="33"/>
      <c r="H367" s="171" t="s">
        <v>22</v>
      </c>
      <c r="I367" s="33"/>
      <c r="J367" s="33"/>
      <c r="K367" s="33"/>
      <c r="L367" s="33"/>
      <c r="M367" s="33"/>
      <c r="N367" s="33"/>
      <c r="O367" s="33"/>
      <c r="P367" s="33"/>
      <c r="Q367" s="33"/>
      <c r="R367" s="33"/>
    </row>
    <row r="368" spans="1:18" ht="13.2">
      <c r="A368" s="266"/>
      <c r="B368" s="33" t="s">
        <v>1774</v>
      </c>
      <c r="C368" s="33"/>
      <c r="D368" s="33"/>
      <c r="E368" s="33"/>
      <c r="F368" s="33"/>
      <c r="G368" s="33"/>
      <c r="H368" s="171" t="s">
        <v>24</v>
      </c>
      <c r="I368" s="33"/>
      <c r="J368" s="33"/>
      <c r="K368" s="33"/>
      <c r="L368" s="33"/>
      <c r="M368" s="33"/>
      <c r="N368" s="33"/>
      <c r="O368" s="33"/>
      <c r="P368" s="33"/>
      <c r="Q368" s="33"/>
      <c r="R368" s="33"/>
    </row>
    <row r="369" spans="1:18" ht="13.2">
      <c r="A369" s="266"/>
      <c r="B369" s="33" t="s">
        <v>1774</v>
      </c>
      <c r="C369" s="33"/>
      <c r="D369" s="33"/>
      <c r="E369" s="33"/>
      <c r="F369" s="33"/>
      <c r="G369" s="33"/>
      <c r="H369" s="171" t="s">
        <v>25</v>
      </c>
      <c r="I369" s="33"/>
      <c r="J369" s="33"/>
      <c r="K369" s="33"/>
      <c r="L369" s="33"/>
      <c r="M369" s="33"/>
      <c r="N369" s="33"/>
      <c r="O369" s="33"/>
      <c r="P369" s="33"/>
      <c r="Q369" s="33"/>
      <c r="R369" s="33"/>
    </row>
    <row r="370" spans="1:18" ht="13.2">
      <c r="A370" s="266"/>
      <c r="B370" s="33" t="s">
        <v>1774</v>
      </c>
      <c r="C370" s="33"/>
      <c r="D370" s="33"/>
      <c r="E370" s="33"/>
      <c r="F370" s="33"/>
      <c r="G370" s="33"/>
      <c r="H370" s="171" t="s">
        <v>26</v>
      </c>
      <c r="I370" s="33"/>
      <c r="J370" s="33"/>
      <c r="K370" s="33"/>
      <c r="L370" s="33"/>
      <c r="M370" s="33"/>
      <c r="N370" s="33"/>
      <c r="O370" s="33"/>
      <c r="P370" s="33"/>
      <c r="Q370" s="33"/>
      <c r="R370" s="33"/>
    </row>
    <row r="371" spans="1:18" ht="13.2">
      <c r="A371" s="266"/>
      <c r="B371" s="33" t="s">
        <v>522</v>
      </c>
      <c r="C371" s="33"/>
      <c r="D371" s="33"/>
      <c r="E371" s="33"/>
      <c r="F371" s="33"/>
      <c r="G371" s="33"/>
      <c r="H371" s="171" t="s">
        <v>27</v>
      </c>
      <c r="I371" s="33"/>
      <c r="J371" s="33"/>
      <c r="K371" s="33"/>
      <c r="L371" s="33"/>
      <c r="M371" s="33"/>
      <c r="N371" s="33"/>
      <c r="O371" s="33"/>
      <c r="P371" s="33"/>
      <c r="Q371" s="33"/>
      <c r="R371" s="33"/>
    </row>
    <row r="372" spans="1:18" ht="13.2">
      <c r="A372" s="266"/>
      <c r="B372" s="33" t="s">
        <v>522</v>
      </c>
      <c r="C372" s="33"/>
      <c r="D372" s="33"/>
      <c r="E372" s="33"/>
      <c r="F372" s="33"/>
      <c r="G372" s="33"/>
      <c r="H372" s="171" t="s">
        <v>28</v>
      </c>
      <c r="I372" s="33"/>
      <c r="J372" s="33"/>
      <c r="K372" s="33"/>
      <c r="L372" s="33"/>
      <c r="M372" s="33"/>
      <c r="N372" s="33"/>
      <c r="O372" s="33"/>
      <c r="P372" s="33"/>
      <c r="Q372" s="33"/>
      <c r="R372" s="33"/>
    </row>
    <row r="373" spans="1:18" ht="13.2">
      <c r="A373" s="266"/>
      <c r="B373" s="33" t="s">
        <v>522</v>
      </c>
      <c r="C373" s="33"/>
      <c r="D373" s="33"/>
      <c r="E373" s="33"/>
      <c r="F373" s="33"/>
      <c r="G373" s="33"/>
      <c r="H373" s="171" t="s">
        <v>29</v>
      </c>
      <c r="I373" s="33"/>
      <c r="J373" s="33"/>
      <c r="K373" s="33"/>
      <c r="L373" s="33"/>
      <c r="M373" s="33"/>
      <c r="N373" s="33"/>
      <c r="O373" s="33"/>
      <c r="P373" s="33"/>
      <c r="Q373" s="33"/>
      <c r="R373" s="33"/>
    </row>
    <row r="374" spans="1:18" ht="13.2">
      <c r="A374" s="266"/>
      <c r="B374" s="33" t="s">
        <v>522</v>
      </c>
      <c r="C374" s="33" t="s">
        <v>41</v>
      </c>
      <c r="D374" s="33" t="s">
        <v>19</v>
      </c>
      <c r="E374" s="33"/>
      <c r="F374" s="33"/>
      <c r="G374" s="33" t="s">
        <v>2076</v>
      </c>
      <c r="H374" s="171" t="s">
        <v>30</v>
      </c>
      <c r="I374" s="33"/>
      <c r="J374" s="33"/>
      <c r="K374" s="33"/>
      <c r="L374" s="33"/>
      <c r="M374" s="33"/>
      <c r="N374" s="33"/>
      <c r="O374" s="33"/>
      <c r="P374" s="33"/>
      <c r="Q374" s="33"/>
      <c r="R374" s="33"/>
    </row>
    <row r="375" spans="1:18" ht="13.2">
      <c r="A375" s="266"/>
      <c r="B375" s="33" t="s">
        <v>78</v>
      </c>
      <c r="C375" s="33"/>
      <c r="D375" s="33"/>
      <c r="E375" s="33"/>
      <c r="F375" s="33"/>
      <c r="G375" s="33"/>
      <c r="H375" s="171" t="s">
        <v>34</v>
      </c>
      <c r="I375" s="33"/>
      <c r="J375" s="33"/>
      <c r="K375" s="33"/>
      <c r="L375" s="33"/>
      <c r="M375" s="33"/>
      <c r="N375" s="33"/>
      <c r="O375" s="33"/>
      <c r="P375" s="33"/>
      <c r="Q375" s="33"/>
      <c r="R375" s="33"/>
    </row>
    <row r="376" spans="1:18" ht="13.2">
      <c r="A376" s="266"/>
      <c r="B376" s="33" t="s">
        <v>78</v>
      </c>
      <c r="C376" s="33"/>
      <c r="D376" s="33"/>
      <c r="E376" s="33"/>
      <c r="F376" s="33"/>
      <c r="G376" s="33"/>
      <c r="H376" s="171" t="s">
        <v>35</v>
      </c>
      <c r="I376" s="33"/>
      <c r="J376" s="33"/>
      <c r="K376" s="33"/>
      <c r="L376" s="33"/>
      <c r="M376" s="33"/>
      <c r="N376" s="33"/>
      <c r="O376" s="33"/>
      <c r="P376" s="33"/>
      <c r="Q376" s="33"/>
      <c r="R376" s="33"/>
    </row>
    <row r="377" spans="1:18" ht="13.2">
      <c r="A377" s="266"/>
      <c r="B377" s="33" t="s">
        <v>78</v>
      </c>
      <c r="C377" s="33"/>
      <c r="D377" s="33"/>
      <c r="E377" s="33"/>
      <c r="F377" s="33"/>
      <c r="G377" s="33"/>
      <c r="H377" s="171" t="s">
        <v>36</v>
      </c>
      <c r="I377" s="33"/>
      <c r="J377" s="33"/>
      <c r="K377" s="33"/>
      <c r="L377" s="33"/>
      <c r="M377" s="33"/>
      <c r="N377" s="33"/>
      <c r="O377" s="33"/>
      <c r="P377" s="33"/>
      <c r="Q377" s="33"/>
      <c r="R377" s="33"/>
    </row>
    <row r="378" spans="1:18" ht="13.2">
      <c r="A378" s="266"/>
      <c r="B378" s="33" t="s">
        <v>78</v>
      </c>
      <c r="C378" s="33" t="s">
        <v>41</v>
      </c>
      <c r="D378" s="33" t="s">
        <v>19</v>
      </c>
      <c r="E378" s="33"/>
      <c r="F378" s="33"/>
      <c r="G378" s="160" t="s">
        <v>2077</v>
      </c>
      <c r="H378" s="171" t="s">
        <v>37</v>
      </c>
      <c r="I378" s="33"/>
      <c r="J378" s="33"/>
      <c r="K378" s="33"/>
      <c r="L378" s="33"/>
      <c r="M378" s="33"/>
      <c r="N378" s="33"/>
      <c r="O378" s="33"/>
      <c r="P378" s="33"/>
      <c r="Q378" s="33"/>
      <c r="R378" s="33"/>
    </row>
    <row r="379" spans="1:18" ht="13.2">
      <c r="A379" s="267"/>
      <c r="B379" s="33" t="s">
        <v>78</v>
      </c>
      <c r="C379" s="33"/>
      <c r="D379" s="33"/>
      <c r="E379" s="33"/>
      <c r="F379" s="33"/>
      <c r="G379" s="33"/>
      <c r="H379" s="182" t="s">
        <v>38</v>
      </c>
      <c r="I379" s="33"/>
      <c r="J379" s="33"/>
      <c r="K379" s="33"/>
      <c r="L379" s="33"/>
      <c r="M379" s="33"/>
      <c r="N379" s="33"/>
      <c r="O379" s="33"/>
      <c r="P379" s="33"/>
      <c r="Q379" s="33"/>
      <c r="R379" s="33"/>
    </row>
    <row r="380" spans="1:18" ht="13.2">
      <c r="A380" s="265">
        <v>45563</v>
      </c>
      <c r="B380" s="33" t="s">
        <v>78</v>
      </c>
      <c r="C380" s="33"/>
      <c r="D380" s="33"/>
      <c r="E380" s="33"/>
      <c r="F380" s="33"/>
      <c r="G380" s="33"/>
      <c r="H380" s="180" t="s">
        <v>17</v>
      </c>
      <c r="I380" s="33"/>
      <c r="J380" s="33"/>
      <c r="K380" s="33"/>
      <c r="L380" s="33"/>
      <c r="M380" s="33"/>
      <c r="N380" s="33"/>
      <c r="O380" s="33"/>
      <c r="P380" s="33"/>
      <c r="Q380" s="33"/>
      <c r="R380" s="33"/>
    </row>
    <row r="381" spans="1:18" ht="13.2">
      <c r="A381" s="266"/>
      <c r="B381" s="33" t="s">
        <v>78</v>
      </c>
      <c r="C381" s="33"/>
      <c r="D381" s="33"/>
      <c r="E381" s="33"/>
      <c r="F381" s="33"/>
      <c r="G381" s="33"/>
      <c r="H381" s="171" t="s">
        <v>22</v>
      </c>
      <c r="I381" s="33"/>
      <c r="J381" s="33"/>
      <c r="K381" s="33"/>
      <c r="L381" s="33"/>
      <c r="M381" s="33"/>
      <c r="N381" s="33"/>
      <c r="O381" s="33"/>
      <c r="P381" s="33"/>
      <c r="Q381" s="33"/>
      <c r="R381" s="33"/>
    </row>
    <row r="382" spans="1:18" ht="13.2">
      <c r="A382" s="266"/>
      <c r="B382" s="33" t="s">
        <v>78</v>
      </c>
      <c r="C382" s="33"/>
      <c r="D382" s="33"/>
      <c r="E382" s="33"/>
      <c r="F382" s="33"/>
      <c r="G382" s="33"/>
      <c r="H382" s="171" t="s">
        <v>24</v>
      </c>
      <c r="I382" s="33"/>
      <c r="J382" s="33"/>
      <c r="K382" s="33"/>
      <c r="L382" s="33"/>
      <c r="M382" s="33"/>
      <c r="N382" s="33"/>
      <c r="O382" s="33"/>
      <c r="P382" s="33"/>
      <c r="Q382" s="33"/>
      <c r="R382" s="33"/>
    </row>
    <row r="383" spans="1:18" ht="13.2">
      <c r="A383" s="266"/>
      <c r="B383" s="33" t="s">
        <v>1774</v>
      </c>
      <c r="C383" s="33"/>
      <c r="D383" s="33"/>
      <c r="E383" s="33"/>
      <c r="F383" s="33"/>
      <c r="G383" s="33"/>
      <c r="H383" s="171" t="s">
        <v>25</v>
      </c>
      <c r="I383" s="33"/>
      <c r="J383" s="33"/>
      <c r="K383" s="33"/>
      <c r="L383" s="33"/>
      <c r="M383" s="33"/>
      <c r="N383" s="33"/>
      <c r="O383" s="33"/>
      <c r="P383" s="33"/>
      <c r="Q383" s="33"/>
      <c r="R383" s="33"/>
    </row>
    <row r="384" spans="1:18" ht="13.2">
      <c r="A384" s="266"/>
      <c r="B384" s="33" t="s">
        <v>1774</v>
      </c>
      <c r="C384" s="33"/>
      <c r="D384" s="33"/>
      <c r="E384" s="33"/>
      <c r="F384" s="33"/>
      <c r="G384" s="33"/>
      <c r="H384" s="171" t="s">
        <v>26</v>
      </c>
      <c r="I384" s="33"/>
      <c r="J384" s="33"/>
      <c r="K384" s="33"/>
      <c r="L384" s="33"/>
      <c r="M384" s="33"/>
      <c r="N384" s="33"/>
      <c r="O384" s="33"/>
      <c r="P384" s="33"/>
      <c r="Q384" s="33"/>
      <c r="R384" s="33"/>
    </row>
    <row r="385" spans="1:18" ht="13.2">
      <c r="A385" s="266"/>
      <c r="B385" s="33" t="s">
        <v>1774</v>
      </c>
      <c r="C385" s="33"/>
      <c r="D385" s="33"/>
      <c r="E385" s="33"/>
      <c r="F385" s="33"/>
      <c r="G385" s="33"/>
      <c r="H385" s="171" t="s">
        <v>27</v>
      </c>
      <c r="I385" s="33"/>
      <c r="J385" s="33"/>
      <c r="K385" s="33"/>
      <c r="L385" s="33"/>
      <c r="M385" s="33"/>
      <c r="N385" s="33"/>
      <c r="O385" s="33"/>
      <c r="P385" s="33"/>
      <c r="Q385" s="33"/>
      <c r="R385" s="33"/>
    </row>
    <row r="386" spans="1:18" ht="13.2">
      <c r="A386" s="266"/>
      <c r="B386" s="33" t="s">
        <v>1774</v>
      </c>
      <c r="C386" s="33"/>
      <c r="D386" s="33"/>
      <c r="E386" s="33"/>
      <c r="F386" s="33"/>
      <c r="G386" s="33"/>
      <c r="H386" s="171" t="s">
        <v>28</v>
      </c>
      <c r="I386" s="33"/>
      <c r="J386" s="33"/>
      <c r="K386" s="33"/>
      <c r="L386" s="33"/>
      <c r="M386" s="33"/>
      <c r="N386" s="33"/>
      <c r="O386" s="33"/>
      <c r="P386" s="33"/>
      <c r="Q386" s="33"/>
      <c r="R386" s="33"/>
    </row>
    <row r="387" spans="1:18" ht="13.2">
      <c r="A387" s="266"/>
      <c r="B387" s="33" t="s">
        <v>78</v>
      </c>
      <c r="C387" s="33"/>
      <c r="D387" s="33"/>
      <c r="E387" s="33"/>
      <c r="F387" s="33"/>
      <c r="G387" s="33"/>
      <c r="H387" s="171" t="s">
        <v>29</v>
      </c>
      <c r="I387" s="33"/>
      <c r="J387" s="33"/>
      <c r="K387" s="33"/>
      <c r="L387" s="33"/>
      <c r="M387" s="33"/>
      <c r="N387" s="33"/>
      <c r="O387" s="33"/>
      <c r="P387" s="33"/>
      <c r="Q387" s="33"/>
      <c r="R387" s="33"/>
    </row>
    <row r="388" spans="1:18" ht="13.2">
      <c r="A388" s="266"/>
      <c r="B388" s="33" t="s">
        <v>78</v>
      </c>
      <c r="C388" s="33"/>
      <c r="D388" s="33"/>
      <c r="E388" s="33"/>
      <c r="F388" s="33"/>
      <c r="G388" s="33"/>
      <c r="H388" s="171" t="s">
        <v>30</v>
      </c>
      <c r="I388" s="33"/>
      <c r="J388" s="33"/>
      <c r="K388" s="33"/>
      <c r="L388" s="33"/>
      <c r="M388" s="33"/>
      <c r="N388" s="33"/>
      <c r="O388" s="33"/>
      <c r="P388" s="33"/>
      <c r="Q388" s="33"/>
      <c r="R388" s="33"/>
    </row>
    <row r="389" spans="1:18" ht="18" customHeight="1">
      <c r="A389" s="266"/>
      <c r="B389" s="33" t="s">
        <v>78</v>
      </c>
      <c r="C389" s="33" t="s">
        <v>41</v>
      </c>
      <c r="D389" s="33" t="s">
        <v>19</v>
      </c>
      <c r="E389" s="33" t="s">
        <v>2078</v>
      </c>
      <c r="F389" s="33"/>
      <c r="G389" s="33" t="s">
        <v>2079</v>
      </c>
      <c r="H389" s="171" t="s">
        <v>34</v>
      </c>
      <c r="I389" s="33"/>
      <c r="J389" s="33"/>
      <c r="K389" s="33"/>
      <c r="L389" s="33"/>
      <c r="M389" s="33"/>
      <c r="N389" s="33"/>
      <c r="O389" s="33"/>
      <c r="P389" s="33"/>
      <c r="Q389" s="33"/>
      <c r="R389" s="33"/>
    </row>
    <row r="390" spans="1:18" ht="20.25" customHeight="1">
      <c r="A390" s="266"/>
      <c r="B390" s="33" t="s">
        <v>78</v>
      </c>
      <c r="C390" s="33" t="s">
        <v>41</v>
      </c>
      <c r="D390" s="33" t="s">
        <v>19</v>
      </c>
      <c r="E390" s="33" t="s">
        <v>2080</v>
      </c>
      <c r="F390" s="33"/>
      <c r="G390" s="33" t="s">
        <v>2081</v>
      </c>
      <c r="H390" s="171" t="s">
        <v>35</v>
      </c>
      <c r="I390" s="33"/>
      <c r="J390" s="33"/>
      <c r="K390" s="33"/>
      <c r="L390" s="33"/>
      <c r="M390" s="33"/>
      <c r="N390" s="33"/>
      <c r="O390" s="33"/>
      <c r="P390" s="33"/>
      <c r="Q390" s="33"/>
      <c r="R390" s="33"/>
    </row>
    <row r="391" spans="1:18" ht="17.25" customHeight="1">
      <c r="A391" s="266"/>
      <c r="B391" s="33" t="s">
        <v>78</v>
      </c>
      <c r="C391" s="33" t="s">
        <v>41</v>
      </c>
      <c r="D391" s="33" t="s">
        <v>19</v>
      </c>
      <c r="E391" s="33" t="s">
        <v>2080</v>
      </c>
      <c r="F391" s="33"/>
      <c r="G391" s="33" t="s">
        <v>2082</v>
      </c>
      <c r="H391" s="171" t="s">
        <v>36</v>
      </c>
      <c r="I391" s="33"/>
      <c r="J391" s="33"/>
      <c r="K391" s="33"/>
      <c r="L391" s="33"/>
      <c r="M391" s="33"/>
      <c r="N391" s="33"/>
      <c r="O391" s="33"/>
      <c r="P391" s="33"/>
      <c r="Q391" s="33"/>
      <c r="R391" s="33"/>
    </row>
    <row r="392" spans="1:18" ht="16.5" customHeight="1">
      <c r="A392" s="266"/>
      <c r="B392" s="33" t="s">
        <v>78</v>
      </c>
      <c r="C392" s="33" t="s">
        <v>41</v>
      </c>
      <c r="D392" s="33" t="s">
        <v>19</v>
      </c>
      <c r="E392" s="33" t="s">
        <v>2080</v>
      </c>
      <c r="F392" s="33"/>
      <c r="G392" s="33" t="s">
        <v>2083</v>
      </c>
      <c r="H392" s="171" t="s">
        <v>37</v>
      </c>
      <c r="I392" s="33"/>
      <c r="J392" s="33"/>
      <c r="K392" s="33"/>
      <c r="L392" s="33"/>
      <c r="M392" s="33"/>
      <c r="N392" s="33"/>
      <c r="O392" s="33"/>
      <c r="P392" s="33"/>
      <c r="Q392" s="33"/>
      <c r="R392" s="33"/>
    </row>
    <row r="393" spans="1:18" ht="13.2">
      <c r="A393" s="267"/>
      <c r="B393" s="33" t="s">
        <v>78</v>
      </c>
      <c r="C393" s="33"/>
      <c r="D393" s="33"/>
      <c r="E393" s="33"/>
      <c r="F393" s="33"/>
      <c r="G393" s="33"/>
      <c r="H393" s="182" t="s">
        <v>38</v>
      </c>
      <c r="I393" s="33"/>
      <c r="J393" s="33"/>
      <c r="K393" s="33"/>
      <c r="L393" s="33"/>
      <c r="M393" s="33"/>
      <c r="N393" s="33"/>
      <c r="O393" s="33"/>
      <c r="P393" s="33"/>
      <c r="Q393" s="33"/>
      <c r="R393" s="33"/>
    </row>
    <row r="394" spans="1:18" ht="13.2">
      <c r="A394" s="265">
        <v>45564</v>
      </c>
      <c r="B394" s="33" t="s">
        <v>78</v>
      </c>
      <c r="C394" s="33"/>
      <c r="D394" s="33"/>
      <c r="E394" s="33"/>
      <c r="F394" s="33"/>
      <c r="G394" s="33"/>
      <c r="H394" s="180" t="s">
        <v>17</v>
      </c>
      <c r="I394" s="33"/>
      <c r="J394" s="33"/>
      <c r="K394" s="33"/>
      <c r="L394" s="33"/>
      <c r="M394" s="33"/>
      <c r="N394" s="33"/>
      <c r="O394" s="33"/>
      <c r="P394" s="33"/>
      <c r="Q394" s="33"/>
      <c r="R394" s="33"/>
    </row>
    <row r="395" spans="1:18" ht="13.2">
      <c r="A395" s="266"/>
      <c r="B395" s="33" t="s">
        <v>78</v>
      </c>
      <c r="C395" s="33"/>
      <c r="D395" s="33"/>
      <c r="E395" s="33"/>
      <c r="F395" s="33"/>
      <c r="G395" s="33"/>
      <c r="H395" s="171" t="s">
        <v>22</v>
      </c>
      <c r="I395" s="33"/>
      <c r="J395" s="33"/>
      <c r="K395" s="33"/>
      <c r="L395" s="33"/>
      <c r="M395" s="33"/>
      <c r="N395" s="33"/>
      <c r="O395" s="33"/>
      <c r="P395" s="33"/>
      <c r="Q395" s="33"/>
      <c r="R395" s="33"/>
    </row>
    <row r="396" spans="1:18" ht="13.2">
      <c r="A396" s="266"/>
      <c r="B396" s="33" t="s">
        <v>78</v>
      </c>
      <c r="C396" s="33"/>
      <c r="D396" s="33"/>
      <c r="E396" s="33"/>
      <c r="F396" s="33"/>
      <c r="G396" s="33"/>
      <c r="H396" s="171" t="s">
        <v>24</v>
      </c>
      <c r="I396" s="33"/>
      <c r="J396" s="33"/>
      <c r="K396" s="33"/>
      <c r="L396" s="33"/>
      <c r="M396" s="33"/>
      <c r="N396" s="33"/>
      <c r="O396" s="33"/>
      <c r="P396" s="33"/>
      <c r="Q396" s="33"/>
      <c r="R396" s="33"/>
    </row>
    <row r="397" spans="1:18" ht="13.2">
      <c r="A397" s="266"/>
      <c r="B397" s="33" t="s">
        <v>1774</v>
      </c>
      <c r="C397" s="33"/>
      <c r="D397" s="33"/>
      <c r="E397" s="33"/>
      <c r="F397" s="33"/>
      <c r="G397" s="33"/>
      <c r="H397" s="171" t="s">
        <v>25</v>
      </c>
      <c r="I397" s="33"/>
      <c r="J397" s="33"/>
      <c r="K397" s="33"/>
      <c r="L397" s="33"/>
      <c r="M397" s="33"/>
      <c r="N397" s="33"/>
      <c r="O397" s="33"/>
      <c r="P397" s="33"/>
      <c r="Q397" s="33"/>
      <c r="R397" s="33"/>
    </row>
    <row r="398" spans="1:18" ht="13.2">
      <c r="A398" s="266"/>
      <c r="B398" s="33" t="s">
        <v>1774</v>
      </c>
      <c r="C398" s="33"/>
      <c r="D398" s="33"/>
      <c r="E398" s="33"/>
      <c r="F398" s="33"/>
      <c r="G398" s="33"/>
      <c r="H398" s="171" t="s">
        <v>26</v>
      </c>
      <c r="I398" s="33"/>
      <c r="J398" s="33"/>
      <c r="K398" s="33"/>
      <c r="L398" s="33"/>
      <c r="M398" s="33"/>
      <c r="N398" s="33"/>
      <c r="O398" s="33"/>
      <c r="P398" s="33"/>
      <c r="Q398" s="33"/>
      <c r="R398" s="33"/>
    </row>
    <row r="399" spans="1:18" ht="13.2">
      <c r="A399" s="266"/>
      <c r="B399" s="33" t="s">
        <v>1774</v>
      </c>
      <c r="C399" s="33"/>
      <c r="D399" s="33"/>
      <c r="E399" s="33"/>
      <c r="F399" s="33"/>
      <c r="G399" s="33"/>
      <c r="H399" s="171" t="s">
        <v>27</v>
      </c>
      <c r="I399" s="33"/>
      <c r="J399" s="33"/>
      <c r="K399" s="33"/>
      <c r="L399" s="33"/>
      <c r="M399" s="33"/>
      <c r="N399" s="33"/>
      <c r="O399" s="33"/>
      <c r="P399" s="33"/>
      <c r="Q399" s="33"/>
      <c r="R399" s="33"/>
    </row>
    <row r="400" spans="1:18" ht="13.2">
      <c r="A400" s="266"/>
      <c r="B400" s="33" t="s">
        <v>1774</v>
      </c>
      <c r="C400" s="33"/>
      <c r="D400" s="33"/>
      <c r="E400" s="33"/>
      <c r="F400" s="33"/>
      <c r="G400" s="33"/>
      <c r="H400" s="171" t="s">
        <v>28</v>
      </c>
      <c r="I400" s="33"/>
      <c r="J400" s="33"/>
      <c r="K400" s="33"/>
      <c r="L400" s="33"/>
      <c r="M400" s="33"/>
      <c r="N400" s="33"/>
      <c r="O400" s="33"/>
      <c r="P400" s="33"/>
      <c r="Q400" s="33"/>
      <c r="R400" s="33"/>
    </row>
    <row r="401" spans="1:18" ht="13.2">
      <c r="A401" s="266"/>
      <c r="B401" s="33" t="s">
        <v>522</v>
      </c>
      <c r="C401" s="33"/>
      <c r="D401" s="33"/>
      <c r="E401" s="33"/>
      <c r="F401" s="33"/>
      <c r="G401" s="33"/>
      <c r="H401" s="171" t="s">
        <v>29</v>
      </c>
      <c r="I401" s="33"/>
      <c r="J401" s="33"/>
      <c r="K401" s="33"/>
      <c r="L401" s="33"/>
      <c r="M401" s="33"/>
      <c r="N401" s="33"/>
      <c r="O401" s="33"/>
      <c r="P401" s="33"/>
      <c r="Q401" s="33"/>
      <c r="R401" s="33"/>
    </row>
    <row r="402" spans="1:18" ht="13.2">
      <c r="A402" s="266"/>
      <c r="B402" s="33" t="s">
        <v>522</v>
      </c>
      <c r="C402" s="33"/>
      <c r="D402" s="33"/>
      <c r="E402" s="33"/>
      <c r="F402" s="33"/>
      <c r="G402" s="33"/>
      <c r="H402" s="171" t="s">
        <v>30</v>
      </c>
      <c r="I402" s="33"/>
      <c r="J402" s="33"/>
      <c r="K402" s="33"/>
      <c r="L402" s="33"/>
      <c r="M402" s="33"/>
      <c r="N402" s="33"/>
      <c r="O402" s="33"/>
      <c r="P402" s="33"/>
      <c r="Q402" s="33"/>
      <c r="R402" s="33"/>
    </row>
    <row r="403" spans="1:18" ht="13.2">
      <c r="A403" s="266"/>
      <c r="B403" s="33" t="s">
        <v>522</v>
      </c>
      <c r="C403" s="33"/>
      <c r="D403" s="33"/>
      <c r="E403" s="33"/>
      <c r="F403" s="33"/>
      <c r="G403" s="33"/>
      <c r="H403" s="171" t="s">
        <v>34</v>
      </c>
      <c r="I403" s="33"/>
      <c r="J403" s="33"/>
      <c r="K403" s="33"/>
      <c r="L403" s="33"/>
      <c r="M403" s="33"/>
      <c r="N403" s="33"/>
      <c r="O403" s="33"/>
      <c r="P403" s="33"/>
      <c r="Q403" s="33"/>
      <c r="R403" s="33"/>
    </row>
    <row r="404" spans="1:18" ht="13.2">
      <c r="A404" s="266"/>
      <c r="B404" s="33" t="s">
        <v>522</v>
      </c>
      <c r="C404" s="33" t="s">
        <v>41</v>
      </c>
      <c r="D404" s="33" t="s">
        <v>19</v>
      </c>
      <c r="E404" s="33"/>
      <c r="F404" s="33"/>
      <c r="G404" s="33" t="s">
        <v>2084</v>
      </c>
      <c r="H404" s="171" t="s">
        <v>35</v>
      </c>
      <c r="I404" s="33"/>
      <c r="J404" s="33"/>
      <c r="K404" s="33"/>
      <c r="L404" s="33"/>
      <c r="M404" s="33"/>
      <c r="N404" s="33"/>
      <c r="O404" s="33"/>
      <c r="P404" s="33"/>
      <c r="Q404" s="33"/>
      <c r="R404" s="33"/>
    </row>
    <row r="405" spans="1:18" ht="13.2">
      <c r="A405" s="266"/>
      <c r="B405" s="33" t="s">
        <v>78</v>
      </c>
      <c r="C405" s="33"/>
      <c r="D405" s="33"/>
      <c r="E405" s="33"/>
      <c r="F405" s="33"/>
      <c r="G405" s="33"/>
      <c r="H405" s="171" t="s">
        <v>36</v>
      </c>
      <c r="I405" s="33"/>
      <c r="J405" s="33"/>
      <c r="K405" s="33"/>
      <c r="L405" s="33"/>
      <c r="M405" s="33"/>
      <c r="N405" s="33"/>
      <c r="O405" s="33"/>
      <c r="P405" s="33"/>
      <c r="Q405" s="33"/>
      <c r="R405" s="33"/>
    </row>
    <row r="406" spans="1:18" ht="13.2">
      <c r="A406" s="266"/>
      <c r="B406" s="33" t="s">
        <v>78</v>
      </c>
      <c r="C406" s="33"/>
      <c r="D406" s="33"/>
      <c r="E406" s="33"/>
      <c r="F406" s="33"/>
      <c r="G406" s="33"/>
      <c r="H406" s="171" t="s">
        <v>37</v>
      </c>
      <c r="I406" s="33"/>
      <c r="J406" s="33"/>
      <c r="K406" s="33"/>
      <c r="L406" s="33"/>
      <c r="M406" s="33"/>
      <c r="N406" s="33"/>
      <c r="O406" s="33"/>
      <c r="P406" s="33"/>
      <c r="Q406" s="33"/>
      <c r="R406" s="33"/>
    </row>
    <row r="407" spans="1:18" ht="13.2">
      <c r="A407" s="267"/>
      <c r="B407" s="33" t="s">
        <v>78</v>
      </c>
      <c r="C407" s="33"/>
      <c r="D407" s="33"/>
      <c r="E407" s="33"/>
      <c r="F407" s="33"/>
      <c r="G407" s="33"/>
      <c r="H407" s="182" t="s">
        <v>38</v>
      </c>
      <c r="I407" s="33"/>
      <c r="J407" s="33"/>
      <c r="K407" s="33"/>
      <c r="L407" s="33"/>
      <c r="M407" s="33"/>
      <c r="N407" s="33"/>
      <c r="O407" s="33"/>
      <c r="P407" s="33"/>
      <c r="Q407" s="33"/>
      <c r="R407" s="33"/>
    </row>
    <row r="408" spans="1:18" ht="13.2">
      <c r="A408" s="265">
        <v>45565</v>
      </c>
      <c r="B408" s="33" t="s">
        <v>1774</v>
      </c>
      <c r="C408" s="33"/>
      <c r="D408" s="33"/>
      <c r="E408" s="33"/>
      <c r="F408" s="33"/>
      <c r="G408" s="33"/>
      <c r="H408" s="180" t="s">
        <v>17</v>
      </c>
      <c r="I408" s="33"/>
      <c r="J408" s="33"/>
      <c r="K408" s="33"/>
      <c r="L408" s="33"/>
      <c r="M408" s="33"/>
      <c r="N408" s="33"/>
      <c r="O408" s="33"/>
      <c r="P408" s="33"/>
      <c r="Q408" s="33"/>
      <c r="R408" s="33"/>
    </row>
    <row r="409" spans="1:18" ht="13.2">
      <c r="A409" s="266"/>
      <c r="B409" s="33" t="s">
        <v>1774</v>
      </c>
      <c r="C409" s="33"/>
      <c r="D409" s="33"/>
      <c r="E409" s="33"/>
      <c r="F409" s="33"/>
      <c r="G409" s="33"/>
      <c r="H409" s="171" t="s">
        <v>22</v>
      </c>
      <c r="I409" s="33"/>
      <c r="J409" s="33"/>
      <c r="K409" s="33"/>
      <c r="L409" s="33"/>
      <c r="M409" s="33"/>
      <c r="N409" s="33"/>
      <c r="O409" s="33"/>
      <c r="P409" s="33"/>
      <c r="Q409" s="33"/>
      <c r="R409" s="33"/>
    </row>
    <row r="410" spans="1:18" ht="13.2">
      <c r="A410" s="266"/>
      <c r="B410" s="33" t="s">
        <v>1774</v>
      </c>
      <c r="C410" s="33"/>
      <c r="D410" s="33"/>
      <c r="E410" s="33"/>
      <c r="F410" s="33"/>
      <c r="G410" s="33"/>
      <c r="H410" s="171" t="s">
        <v>24</v>
      </c>
      <c r="I410" s="33"/>
      <c r="J410" s="33"/>
      <c r="K410" s="33"/>
      <c r="L410" s="33"/>
      <c r="M410" s="33"/>
      <c r="N410" s="33"/>
      <c r="O410" s="33"/>
      <c r="P410" s="33"/>
      <c r="Q410" s="33"/>
      <c r="R410" s="33"/>
    </row>
    <row r="411" spans="1:18" ht="13.2">
      <c r="A411" s="266"/>
      <c r="B411" s="33" t="s">
        <v>1774</v>
      </c>
      <c r="C411" s="33"/>
      <c r="D411" s="33"/>
      <c r="E411" s="33"/>
      <c r="F411" s="33"/>
      <c r="G411" s="33"/>
      <c r="H411" s="171" t="s">
        <v>25</v>
      </c>
      <c r="I411" s="33"/>
      <c r="J411" s="33"/>
      <c r="K411" s="33"/>
      <c r="L411" s="33"/>
      <c r="M411" s="33"/>
      <c r="N411" s="33"/>
      <c r="O411" s="33"/>
      <c r="P411" s="33"/>
      <c r="Q411" s="33"/>
      <c r="R411" s="33"/>
    </row>
    <row r="412" spans="1:18" ht="13.2">
      <c r="A412" s="266"/>
      <c r="B412" s="33" t="s">
        <v>1774</v>
      </c>
      <c r="C412" s="33"/>
      <c r="D412" s="33"/>
      <c r="E412" s="33"/>
      <c r="F412" s="33"/>
      <c r="G412" s="33"/>
      <c r="H412" s="171" t="s">
        <v>26</v>
      </c>
      <c r="I412" s="33"/>
      <c r="J412" s="33"/>
      <c r="K412" s="33"/>
      <c r="L412" s="33"/>
      <c r="M412" s="33"/>
      <c r="N412" s="33"/>
      <c r="O412" s="33"/>
      <c r="P412" s="33"/>
      <c r="Q412" s="33"/>
      <c r="R412" s="33"/>
    </row>
    <row r="413" spans="1:18" ht="13.2">
      <c r="A413" s="266"/>
      <c r="B413" s="33" t="s">
        <v>522</v>
      </c>
      <c r="C413" s="33" t="s">
        <v>224</v>
      </c>
      <c r="D413" s="33" t="s">
        <v>19</v>
      </c>
      <c r="E413" s="33"/>
      <c r="F413" s="33"/>
      <c r="G413" s="33" t="s">
        <v>2085</v>
      </c>
      <c r="H413" s="171" t="s">
        <v>27</v>
      </c>
      <c r="I413" s="33"/>
      <c r="J413" s="33"/>
      <c r="K413" s="33"/>
      <c r="L413" s="33"/>
      <c r="M413" s="33"/>
      <c r="N413" s="33"/>
      <c r="O413" s="33"/>
      <c r="P413" s="33"/>
      <c r="Q413" s="33"/>
      <c r="R413" s="33"/>
    </row>
    <row r="414" spans="1:18" ht="13.2">
      <c r="A414" s="266"/>
      <c r="B414" s="33" t="s">
        <v>522</v>
      </c>
      <c r="C414" s="33"/>
      <c r="D414" s="33"/>
      <c r="E414" s="33"/>
      <c r="F414" s="33"/>
      <c r="G414" s="33"/>
      <c r="H414" s="171" t="s">
        <v>28</v>
      </c>
      <c r="I414" s="33"/>
      <c r="J414" s="33"/>
      <c r="K414" s="33"/>
      <c r="L414" s="33"/>
      <c r="M414" s="33"/>
      <c r="N414" s="33"/>
      <c r="O414" s="33"/>
      <c r="P414" s="33"/>
      <c r="Q414" s="33"/>
      <c r="R414" s="33"/>
    </row>
    <row r="415" spans="1:18" ht="13.2">
      <c r="A415" s="266"/>
      <c r="B415" s="33" t="s">
        <v>522</v>
      </c>
      <c r="C415" s="33" t="s">
        <v>41</v>
      </c>
      <c r="D415" s="33" t="s">
        <v>19</v>
      </c>
      <c r="E415" s="33"/>
      <c r="F415" s="33"/>
      <c r="G415" s="33" t="s">
        <v>2086</v>
      </c>
      <c r="H415" s="171" t="s">
        <v>29</v>
      </c>
      <c r="I415" s="33"/>
      <c r="J415" s="33"/>
      <c r="K415" s="33"/>
      <c r="L415" s="33"/>
      <c r="M415" s="33"/>
      <c r="N415" s="33"/>
      <c r="O415" s="33"/>
      <c r="P415" s="33"/>
      <c r="Q415" s="33"/>
      <c r="R415" s="33"/>
    </row>
    <row r="416" spans="1:18" ht="13.2">
      <c r="A416" s="266"/>
      <c r="B416" s="33" t="s">
        <v>522</v>
      </c>
      <c r="C416" s="33"/>
      <c r="D416" s="33"/>
      <c r="E416" s="33"/>
      <c r="F416" s="33"/>
      <c r="G416" s="33"/>
      <c r="H416" s="171" t="s">
        <v>30</v>
      </c>
      <c r="I416" s="33"/>
      <c r="J416" s="33"/>
      <c r="K416" s="33"/>
      <c r="L416" s="33"/>
      <c r="M416" s="33"/>
      <c r="N416" s="33"/>
      <c r="O416" s="33"/>
      <c r="P416" s="33"/>
      <c r="Q416" s="33"/>
      <c r="R416" s="33"/>
    </row>
    <row r="417" spans="1:18" ht="13.2">
      <c r="A417" s="266"/>
      <c r="B417" s="33" t="s">
        <v>522</v>
      </c>
      <c r="C417" s="33"/>
      <c r="D417" s="33"/>
      <c r="E417" s="33"/>
      <c r="F417" s="33"/>
      <c r="G417" s="33"/>
      <c r="H417" s="171" t="s">
        <v>34</v>
      </c>
      <c r="I417" s="33"/>
      <c r="J417" s="33"/>
      <c r="K417" s="33"/>
      <c r="L417" s="33"/>
      <c r="M417" s="33"/>
      <c r="N417" s="33"/>
      <c r="O417" s="33"/>
      <c r="P417" s="33"/>
      <c r="Q417" s="33"/>
      <c r="R417" s="33"/>
    </row>
    <row r="418" spans="1:18" ht="13.2">
      <c r="A418" s="266"/>
      <c r="B418" s="33" t="s">
        <v>78</v>
      </c>
      <c r="C418" s="33"/>
      <c r="D418" s="33"/>
      <c r="E418" s="33"/>
      <c r="F418" s="33"/>
      <c r="G418" s="33"/>
      <c r="H418" s="171" t="s">
        <v>35</v>
      </c>
      <c r="I418" s="33"/>
      <c r="J418" s="33"/>
      <c r="K418" s="33"/>
      <c r="L418" s="33"/>
      <c r="M418" s="33"/>
      <c r="N418" s="33"/>
      <c r="O418" s="33"/>
      <c r="P418" s="33"/>
      <c r="Q418" s="33"/>
      <c r="R418" s="33"/>
    </row>
    <row r="419" spans="1:18" ht="13.2">
      <c r="A419" s="266"/>
      <c r="B419" s="33" t="s">
        <v>78</v>
      </c>
      <c r="C419" s="33"/>
      <c r="D419" s="33"/>
      <c r="E419" s="33"/>
      <c r="F419" s="33"/>
      <c r="G419" s="33"/>
      <c r="H419" s="171" t="s">
        <v>36</v>
      </c>
      <c r="I419" s="33"/>
      <c r="J419" s="33"/>
      <c r="K419" s="33"/>
      <c r="L419" s="33"/>
      <c r="M419" s="33"/>
      <c r="N419" s="33"/>
      <c r="O419" s="33"/>
      <c r="P419" s="33"/>
      <c r="Q419" s="33"/>
      <c r="R419" s="33"/>
    </row>
    <row r="420" spans="1:18" ht="16.5" customHeight="1">
      <c r="A420" s="266"/>
      <c r="B420" s="33" t="s">
        <v>78</v>
      </c>
      <c r="C420" s="33"/>
      <c r="D420" s="33"/>
      <c r="E420" s="33"/>
      <c r="F420" s="33"/>
      <c r="G420" s="33"/>
      <c r="H420" s="171" t="s">
        <v>37</v>
      </c>
      <c r="I420" s="33"/>
      <c r="J420" s="33"/>
      <c r="K420" s="33"/>
      <c r="L420" s="33"/>
      <c r="M420" s="33"/>
      <c r="N420" s="33"/>
      <c r="O420" s="33"/>
      <c r="P420" s="33"/>
      <c r="Q420" s="33"/>
      <c r="R420" s="33"/>
    </row>
    <row r="421" spans="1:18" ht="18" customHeight="1">
      <c r="A421" s="267"/>
      <c r="B421" s="33" t="s">
        <v>78</v>
      </c>
      <c r="C421" s="33" t="s">
        <v>41</v>
      </c>
      <c r="D421" s="33" t="s">
        <v>19</v>
      </c>
      <c r="E421" s="33" t="s">
        <v>2087</v>
      </c>
      <c r="F421" s="33"/>
      <c r="G421" s="160" t="s">
        <v>2088</v>
      </c>
      <c r="H421" s="183" t="s">
        <v>38</v>
      </c>
      <c r="I421" s="33"/>
      <c r="J421" s="33"/>
      <c r="K421" s="33"/>
      <c r="L421" s="33"/>
      <c r="M421" s="33"/>
      <c r="N421" s="33"/>
      <c r="O421" s="33"/>
      <c r="P421" s="33"/>
      <c r="Q421" s="33"/>
      <c r="R421" s="33"/>
    </row>
  </sheetData>
  <autoFilter ref="A1:AA421" xr:uid="{00000000-0009-0000-0000-00001E000000}"/>
  <customSheetViews>
    <customSheetView guid="{EE409CCF-41C7-4BE1-8A6A-F342F255A85B}" filter="1" showAutoFilter="1">
      <pageMargins left="0.7" right="0.7" top="0.75" bottom="0.75" header="0.3" footer="0.3"/>
      <autoFilter ref="A1:AA421" xr:uid="{4401B8FB-D17D-4381-AC78-0CEF05E91E55}"/>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32" r:id="rId1" xr:uid="{00000000-0004-0000-1E00-000000000000}"/>
    <hyperlink ref="G32" r:id="rId2" xr:uid="{00000000-0004-0000-1E00-000001000000}"/>
    <hyperlink ref="F83" r:id="rId3" xr:uid="{00000000-0004-0000-1E00-000002000000}"/>
    <hyperlink ref="F115" r:id="rId4" xr:uid="{00000000-0004-0000-1E00-000003000000}"/>
    <hyperlink ref="G115" r:id="rId5" xr:uid="{00000000-0004-0000-1E00-000004000000}"/>
    <hyperlink ref="F117" r:id="rId6" xr:uid="{00000000-0004-0000-1E00-000005000000}"/>
    <hyperlink ref="G159" r:id="rId7" xr:uid="{00000000-0004-0000-1E00-000006000000}"/>
    <hyperlink ref="G190" r:id="rId8" xr:uid="{00000000-0004-0000-1E00-000007000000}"/>
    <hyperlink ref="G212" r:id="rId9" xr:uid="{00000000-0004-0000-1E00-000008000000}"/>
    <hyperlink ref="G234" r:id="rId10" xr:uid="{00000000-0004-0000-1E00-000009000000}"/>
    <hyperlink ref="G244" r:id="rId11" xr:uid="{00000000-0004-0000-1E00-00000A000000}"/>
    <hyperlink ref="G247" r:id="rId12" xr:uid="{00000000-0004-0000-1E00-00000B000000}"/>
    <hyperlink ref="G335" r:id="rId13" xr:uid="{00000000-0004-0000-1E00-00000C000000}"/>
    <hyperlink ref="G345" r:id="rId14" xr:uid="{00000000-0004-0000-1E00-00000D000000}"/>
    <hyperlink ref="G378" r:id="rId15" xr:uid="{00000000-0004-0000-1E00-00000E000000}"/>
    <hyperlink ref="G421" r:id="rId16" xr:uid="{00000000-0004-0000-1E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1E00-000000000000}">
          <x14:formula1>
            <xm:f>'Служебный лист'!$B$2:$B$1000</xm:f>
          </x14:formula1>
          <xm:sqref>C2:C421</xm:sqref>
        </x14:dataValidation>
        <x14:dataValidation type="list" allowBlank="1" showErrorMessage="1" xr:uid="{00000000-0002-0000-1E00-000001000000}">
          <x14:formula1>
            <xm:f>'Служебный лист'!$A$2:$A$1000</xm:f>
          </x14:formula1>
          <xm:sqref>B93 B162 B165</xm:sqref>
        </x14:dataValidation>
        <x14:dataValidation type="list" allowBlank="1" showErrorMessage="1" xr:uid="{00000000-0002-0000-1E00-000002000000}">
          <x14:formula1>
            <xm:f>'Служебный лист 2'!$A$2:$A$4</xm:f>
          </x14:formula1>
          <xm:sqref>B2:B92 B94:B161 B163:B164 B166:B421</xm:sqref>
        </x14:dataValidation>
        <x14:dataValidation type="list" allowBlank="1" showErrorMessage="1" xr:uid="{00000000-0002-0000-1E00-000003000000}">
          <x14:formula1>
            <xm:f>'Служебный лист'!$C$2:$C$1000</xm:f>
          </x14:formula1>
          <xm:sqref>D2:D421</xm:sqref>
        </x14:dataValidation>
      </x14:dataValidation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45505</v>
      </c>
      <c r="B2" s="33" t="s">
        <v>78</v>
      </c>
      <c r="C2" s="33"/>
      <c r="D2" s="33"/>
      <c r="E2" s="33"/>
      <c r="F2" s="33"/>
      <c r="G2" s="33"/>
      <c r="H2" s="155" t="s">
        <v>17</v>
      </c>
      <c r="I2" s="33"/>
      <c r="J2" s="33"/>
      <c r="K2" s="33"/>
      <c r="L2" s="33"/>
      <c r="M2" s="33"/>
      <c r="N2" s="191"/>
      <c r="O2" s="33"/>
      <c r="P2" s="84"/>
      <c r="Q2" s="33"/>
    </row>
    <row r="3" spans="1:27" ht="13.2">
      <c r="A3" s="266"/>
      <c r="B3" s="33" t="s">
        <v>78</v>
      </c>
      <c r="C3" s="33"/>
      <c r="D3" s="33"/>
      <c r="E3" s="33"/>
      <c r="F3" s="33"/>
      <c r="G3" s="33"/>
      <c r="H3" s="33" t="s">
        <v>22</v>
      </c>
      <c r="I3" s="33"/>
      <c r="J3" s="33"/>
      <c r="K3" s="33"/>
      <c r="L3" s="33"/>
      <c r="M3" s="33"/>
      <c r="N3" s="191"/>
      <c r="O3" s="33"/>
      <c r="P3" s="156"/>
      <c r="Q3" s="33"/>
    </row>
    <row r="4" spans="1:27" ht="21.75" customHeight="1">
      <c r="A4" s="266"/>
      <c r="B4" s="33" t="s">
        <v>78</v>
      </c>
      <c r="C4" s="33" t="s">
        <v>41</v>
      </c>
      <c r="D4" s="33" t="s">
        <v>19</v>
      </c>
      <c r="E4" s="33"/>
      <c r="F4" s="33"/>
      <c r="G4" s="33" t="s">
        <v>2089</v>
      </c>
      <c r="H4" s="33" t="s">
        <v>24</v>
      </c>
      <c r="I4" s="33"/>
      <c r="J4" s="33"/>
      <c r="K4" s="33"/>
      <c r="L4" s="33"/>
      <c r="M4" s="33"/>
      <c r="N4" s="191"/>
      <c r="O4" s="33"/>
      <c r="P4" s="156"/>
      <c r="Q4" s="33"/>
    </row>
    <row r="5" spans="1:27" ht="13.2">
      <c r="A5" s="266"/>
      <c r="B5" s="33" t="s">
        <v>78</v>
      </c>
      <c r="C5" s="33"/>
      <c r="D5" s="33"/>
      <c r="E5" s="33"/>
      <c r="F5" s="33"/>
      <c r="G5" s="33"/>
      <c r="H5" s="33" t="s">
        <v>25</v>
      </c>
      <c r="I5" s="33"/>
      <c r="J5" s="33"/>
      <c r="K5" s="33"/>
      <c r="L5" s="33"/>
      <c r="M5" s="33"/>
      <c r="N5" s="191"/>
      <c r="O5" s="33"/>
      <c r="P5" s="156"/>
      <c r="Q5" s="33"/>
    </row>
    <row r="6" spans="1:27" ht="13.2">
      <c r="A6" s="266"/>
      <c r="B6" s="33" t="s">
        <v>78</v>
      </c>
      <c r="C6" s="33"/>
      <c r="D6" s="33"/>
      <c r="E6" s="33"/>
      <c r="F6" s="33"/>
      <c r="G6" s="33"/>
      <c r="H6" s="33" t="s">
        <v>26</v>
      </c>
      <c r="I6" s="33"/>
      <c r="J6" s="33"/>
      <c r="K6" s="33"/>
      <c r="L6" s="33"/>
      <c r="M6" s="33"/>
      <c r="N6" s="191"/>
      <c r="O6" s="33"/>
      <c r="P6" s="156"/>
      <c r="Q6" s="33"/>
    </row>
    <row r="7" spans="1:27" ht="13.2">
      <c r="A7" s="266"/>
      <c r="B7" s="33" t="s">
        <v>78</v>
      </c>
      <c r="C7" s="33"/>
      <c r="D7" s="33"/>
      <c r="E7" s="33"/>
      <c r="F7" s="33"/>
      <c r="G7" s="33"/>
      <c r="H7" s="33" t="s">
        <v>27</v>
      </c>
      <c r="I7" s="33"/>
      <c r="J7" s="33"/>
      <c r="K7" s="33"/>
      <c r="L7" s="33"/>
      <c r="M7" s="33"/>
      <c r="N7" s="191"/>
      <c r="O7" s="33"/>
      <c r="P7" s="156"/>
      <c r="Q7" s="33"/>
    </row>
    <row r="8" spans="1:27" ht="13.2">
      <c r="A8" s="266"/>
      <c r="B8" s="33" t="s">
        <v>522</v>
      </c>
      <c r="C8" s="33" t="s">
        <v>41</v>
      </c>
      <c r="D8" s="33" t="s">
        <v>19</v>
      </c>
      <c r="E8" s="33"/>
      <c r="F8" s="33"/>
      <c r="G8" s="33" t="s">
        <v>2090</v>
      </c>
      <c r="H8" s="33" t="s">
        <v>28</v>
      </c>
      <c r="I8" s="33"/>
      <c r="J8" s="33"/>
      <c r="K8" s="33"/>
      <c r="L8" s="33"/>
      <c r="M8" s="33"/>
      <c r="N8" s="191"/>
      <c r="O8" s="33"/>
      <c r="P8" s="156"/>
      <c r="Q8" s="33"/>
    </row>
    <row r="9" spans="1:27" ht="13.8">
      <c r="A9" s="266"/>
      <c r="B9" s="157" t="s">
        <v>522</v>
      </c>
      <c r="C9" s="33"/>
      <c r="D9" s="157"/>
      <c r="E9" s="157"/>
      <c r="F9" s="33"/>
      <c r="G9" s="33"/>
      <c r="H9" s="33" t="s">
        <v>29</v>
      </c>
      <c r="I9" s="33"/>
      <c r="J9" s="33"/>
      <c r="K9" s="33"/>
      <c r="L9" s="33"/>
      <c r="M9" s="33"/>
      <c r="N9" s="191"/>
      <c r="O9" s="33"/>
      <c r="P9" s="156"/>
      <c r="Q9" s="33"/>
    </row>
    <row r="10" spans="1:27" ht="13.2">
      <c r="A10" s="266"/>
      <c r="B10" s="33" t="s">
        <v>522</v>
      </c>
      <c r="C10" s="33"/>
      <c r="D10" s="33"/>
      <c r="F10" s="33"/>
      <c r="G10" s="119"/>
      <c r="H10" s="33" t="s">
        <v>30</v>
      </c>
      <c r="I10" s="33"/>
      <c r="J10" s="33"/>
      <c r="K10" s="33"/>
      <c r="L10" s="33"/>
      <c r="M10" s="33"/>
      <c r="N10" s="191"/>
      <c r="O10" s="33"/>
      <c r="P10" s="156"/>
      <c r="Q10" s="33"/>
    </row>
    <row r="11" spans="1:27" ht="13.2">
      <c r="A11" s="266"/>
      <c r="B11" s="33" t="s">
        <v>522</v>
      </c>
      <c r="C11" s="33"/>
      <c r="D11" s="33"/>
      <c r="E11" s="33"/>
      <c r="F11" s="33"/>
      <c r="G11" s="33"/>
      <c r="H11" s="158" t="s">
        <v>34</v>
      </c>
      <c r="I11" s="33"/>
      <c r="J11" s="33"/>
      <c r="K11" s="33"/>
      <c r="L11" s="33"/>
      <c r="M11" s="33"/>
      <c r="N11" s="191"/>
      <c r="O11" s="33"/>
      <c r="P11" s="156"/>
      <c r="Q11" s="33"/>
    </row>
    <row r="12" spans="1:27" ht="13.2">
      <c r="A12" s="266"/>
      <c r="B12" s="33" t="s">
        <v>522</v>
      </c>
      <c r="C12" s="33"/>
      <c r="D12" s="33"/>
      <c r="E12" s="33"/>
      <c r="F12" s="33"/>
      <c r="G12" s="33"/>
      <c r="H12" s="159" t="s">
        <v>35</v>
      </c>
      <c r="I12" s="33"/>
      <c r="J12" s="33"/>
      <c r="K12" s="33"/>
      <c r="L12" s="33"/>
      <c r="M12" s="33"/>
      <c r="N12" s="191"/>
      <c r="O12" s="33"/>
      <c r="P12" s="156"/>
      <c r="Q12" s="33"/>
    </row>
    <row r="13" spans="1:27" ht="13.2">
      <c r="A13" s="266"/>
      <c r="B13" s="33" t="s">
        <v>78</v>
      </c>
      <c r="C13" s="33"/>
      <c r="D13" s="33"/>
      <c r="E13" s="33"/>
      <c r="F13" s="33"/>
      <c r="G13" s="33"/>
      <c r="H13" s="159" t="s">
        <v>36</v>
      </c>
      <c r="I13" s="33"/>
      <c r="J13" s="33"/>
      <c r="K13" s="33"/>
      <c r="L13" s="33"/>
      <c r="M13" s="33"/>
      <c r="N13" s="191"/>
      <c r="O13" s="33"/>
      <c r="P13" s="156"/>
      <c r="Q13" s="33"/>
    </row>
    <row r="14" spans="1:27" ht="13.2">
      <c r="A14" s="266"/>
      <c r="B14" s="33" t="s">
        <v>78</v>
      </c>
      <c r="C14" s="33"/>
      <c r="D14" s="33"/>
      <c r="E14" s="33"/>
      <c r="F14" s="33"/>
      <c r="G14" s="33"/>
      <c r="H14" s="159" t="s">
        <v>37</v>
      </c>
      <c r="I14" s="33"/>
      <c r="J14" s="33"/>
      <c r="K14" s="33"/>
      <c r="L14" s="33"/>
      <c r="M14" s="33"/>
      <c r="N14" s="191"/>
      <c r="O14" s="33"/>
      <c r="P14" s="156"/>
      <c r="Q14" s="33"/>
    </row>
    <row r="15" spans="1:27" ht="13.2">
      <c r="A15" s="267"/>
      <c r="B15" s="33" t="s">
        <v>78</v>
      </c>
      <c r="C15" s="33"/>
      <c r="D15" s="33"/>
      <c r="E15" s="33"/>
      <c r="F15" s="33"/>
      <c r="G15" s="33"/>
      <c r="H15" s="159" t="s">
        <v>38</v>
      </c>
      <c r="I15" s="33"/>
      <c r="J15" s="33"/>
      <c r="K15" s="33"/>
      <c r="L15" s="33"/>
      <c r="M15" s="33"/>
      <c r="N15" s="191"/>
      <c r="O15" s="33"/>
      <c r="P15" s="156"/>
      <c r="Q15" s="33"/>
    </row>
    <row r="16" spans="1:27" ht="13.2">
      <c r="A16" s="265">
        <v>45506</v>
      </c>
      <c r="B16" s="33" t="s">
        <v>522</v>
      </c>
      <c r="C16" s="33"/>
      <c r="D16" s="33"/>
      <c r="E16" s="33"/>
      <c r="F16" s="33"/>
      <c r="G16" s="33"/>
      <c r="H16" s="155" t="s">
        <v>17</v>
      </c>
      <c r="I16" s="33"/>
      <c r="J16" s="33"/>
      <c r="K16" s="33"/>
      <c r="L16" s="33"/>
      <c r="M16" s="33"/>
      <c r="N16" s="192"/>
      <c r="O16" s="33"/>
      <c r="P16" s="156"/>
      <c r="Q16" s="33"/>
    </row>
    <row r="17" spans="1:17" ht="13.2">
      <c r="A17" s="266"/>
      <c r="B17" s="33" t="s">
        <v>522</v>
      </c>
      <c r="C17" s="33"/>
      <c r="D17" s="33"/>
      <c r="E17" s="33"/>
      <c r="F17" s="33"/>
      <c r="G17" s="33"/>
      <c r="H17" s="33" t="s">
        <v>22</v>
      </c>
      <c r="I17" s="33"/>
      <c r="J17" s="33"/>
      <c r="K17" s="33"/>
      <c r="L17" s="33"/>
      <c r="M17" s="33"/>
      <c r="N17" s="192"/>
      <c r="O17" s="33"/>
      <c r="P17" s="156"/>
      <c r="Q17" s="33"/>
    </row>
    <row r="18" spans="1:17" ht="19.5" customHeight="1">
      <c r="A18" s="266"/>
      <c r="B18" s="33" t="s">
        <v>522</v>
      </c>
      <c r="C18" s="33"/>
      <c r="D18" s="33"/>
      <c r="E18" s="33"/>
      <c r="F18" s="33"/>
      <c r="G18" s="33"/>
      <c r="H18" s="33" t="s">
        <v>24</v>
      </c>
      <c r="I18" s="33"/>
      <c r="J18" s="33"/>
      <c r="K18" s="33"/>
      <c r="L18" s="33"/>
      <c r="M18" s="33"/>
      <c r="N18" s="192"/>
      <c r="O18" s="33"/>
      <c r="P18" s="156"/>
      <c r="Q18" s="33"/>
    </row>
    <row r="19" spans="1:17" ht="13.2">
      <c r="A19" s="266"/>
      <c r="B19" s="33" t="s">
        <v>522</v>
      </c>
      <c r="C19" s="33" t="s">
        <v>102</v>
      </c>
      <c r="D19" s="33" t="s">
        <v>19</v>
      </c>
      <c r="E19" s="33"/>
      <c r="F19" s="33"/>
      <c r="G19" s="33" t="s">
        <v>2091</v>
      </c>
      <c r="H19" s="33" t="s">
        <v>25</v>
      </c>
      <c r="I19" s="33"/>
      <c r="J19" s="33"/>
      <c r="K19" s="33"/>
      <c r="L19" s="33"/>
      <c r="M19" s="33"/>
      <c r="N19" s="192"/>
      <c r="O19" s="33"/>
      <c r="P19" s="156"/>
      <c r="Q19" s="33"/>
    </row>
    <row r="20" spans="1:17" ht="13.2">
      <c r="A20" s="266"/>
      <c r="B20" s="33" t="s">
        <v>522</v>
      </c>
      <c r="C20" s="33"/>
      <c r="D20" s="33"/>
      <c r="E20" s="33"/>
      <c r="F20" s="33"/>
      <c r="G20" s="33"/>
      <c r="H20" s="33" t="s">
        <v>26</v>
      </c>
      <c r="I20" s="33"/>
      <c r="J20" s="33"/>
      <c r="K20" s="33"/>
      <c r="L20" s="33"/>
      <c r="M20" s="33"/>
      <c r="N20" s="192"/>
      <c r="O20" s="33"/>
      <c r="P20" s="156"/>
      <c r="Q20" s="33"/>
    </row>
    <row r="21" spans="1:17" ht="13.2">
      <c r="A21" s="266"/>
      <c r="B21" s="33" t="s">
        <v>522</v>
      </c>
      <c r="C21" s="33"/>
      <c r="D21" s="33"/>
      <c r="G21" s="33"/>
      <c r="H21" s="33" t="s">
        <v>27</v>
      </c>
      <c r="I21" s="33"/>
      <c r="J21" s="33"/>
      <c r="K21" s="33"/>
      <c r="L21" s="33"/>
      <c r="M21" s="33"/>
      <c r="N21" s="192"/>
      <c r="O21" s="33"/>
      <c r="P21" s="156"/>
      <c r="Q21" s="33"/>
    </row>
    <row r="22" spans="1:17" ht="13.2">
      <c r="A22" s="266"/>
      <c r="B22" s="33" t="s">
        <v>522</v>
      </c>
      <c r="C22" s="33"/>
      <c r="D22" s="33"/>
      <c r="E22" s="33"/>
      <c r="F22" s="33"/>
      <c r="G22" s="33"/>
      <c r="H22" s="33" t="s">
        <v>28</v>
      </c>
      <c r="I22" s="33"/>
      <c r="J22" s="33"/>
      <c r="K22" s="33"/>
      <c r="L22" s="33"/>
      <c r="M22" s="33"/>
      <c r="N22" s="192"/>
      <c r="O22" s="33"/>
      <c r="P22" s="156"/>
      <c r="Q22" s="33"/>
    </row>
    <row r="23" spans="1:17" ht="13.2">
      <c r="A23" s="266"/>
      <c r="B23" s="33" t="s">
        <v>522</v>
      </c>
      <c r="C23" s="33" t="s">
        <v>41</v>
      </c>
      <c r="D23" s="33" t="s">
        <v>19</v>
      </c>
      <c r="E23" s="33"/>
      <c r="F23" s="33"/>
      <c r="G23" s="33" t="s">
        <v>2092</v>
      </c>
      <c r="H23" s="33" t="s">
        <v>29</v>
      </c>
      <c r="I23" s="33"/>
      <c r="J23" s="33"/>
      <c r="K23" s="33"/>
      <c r="L23" s="33"/>
      <c r="M23" s="33"/>
      <c r="N23" s="192"/>
      <c r="O23" s="33"/>
      <c r="P23" s="156"/>
      <c r="Q23" s="33"/>
    </row>
    <row r="24" spans="1:17" ht="13.2">
      <c r="A24" s="266"/>
      <c r="B24" s="33" t="s">
        <v>522</v>
      </c>
      <c r="C24" s="33" t="s">
        <v>41</v>
      </c>
      <c r="D24" s="33" t="s">
        <v>19</v>
      </c>
      <c r="E24" s="33"/>
      <c r="F24" s="33"/>
      <c r="G24" s="33" t="s">
        <v>2093</v>
      </c>
      <c r="H24" s="33" t="s">
        <v>30</v>
      </c>
      <c r="I24" s="33"/>
      <c r="J24" s="33"/>
      <c r="K24" s="33"/>
      <c r="L24" s="33"/>
      <c r="M24" s="33"/>
      <c r="N24" s="192"/>
      <c r="O24" s="33"/>
      <c r="P24" s="156"/>
      <c r="Q24" s="33"/>
    </row>
    <row r="25" spans="1:17" ht="13.2">
      <c r="A25" s="266"/>
      <c r="B25" s="33" t="s">
        <v>522</v>
      </c>
      <c r="C25" s="33" t="s">
        <v>102</v>
      </c>
      <c r="D25" s="33" t="s">
        <v>19</v>
      </c>
      <c r="E25" s="33"/>
      <c r="F25" s="33"/>
      <c r="G25" s="33" t="s">
        <v>2094</v>
      </c>
      <c r="H25" s="158" t="s">
        <v>34</v>
      </c>
      <c r="I25" s="33"/>
      <c r="J25" s="33"/>
      <c r="K25" s="33"/>
      <c r="L25" s="33"/>
      <c r="M25" s="33"/>
      <c r="N25" s="192"/>
      <c r="O25" s="33"/>
      <c r="P25" s="156"/>
      <c r="Q25" s="33"/>
    </row>
    <row r="26" spans="1:17" ht="13.2">
      <c r="A26" s="266"/>
      <c r="B26" s="33" t="s">
        <v>522</v>
      </c>
      <c r="C26" s="33" t="s">
        <v>102</v>
      </c>
      <c r="D26" s="33" t="s">
        <v>19</v>
      </c>
      <c r="E26" s="33"/>
      <c r="F26" s="33"/>
      <c r="G26" s="160" t="s">
        <v>2095</v>
      </c>
      <c r="H26" s="159" t="s">
        <v>35</v>
      </c>
      <c r="I26" s="33"/>
      <c r="J26" s="33"/>
      <c r="K26" s="33"/>
      <c r="L26" s="33"/>
      <c r="M26" s="33"/>
      <c r="N26" s="192"/>
      <c r="O26" s="33"/>
      <c r="P26" s="156"/>
      <c r="Q26" s="33"/>
    </row>
    <row r="27" spans="1:17" ht="13.2">
      <c r="A27" s="266"/>
      <c r="B27" s="33" t="s">
        <v>78</v>
      </c>
      <c r="C27" s="33"/>
      <c r="D27" s="33"/>
      <c r="E27" s="33"/>
      <c r="F27" s="33"/>
      <c r="G27" s="33"/>
      <c r="H27" s="159" t="s">
        <v>36</v>
      </c>
      <c r="I27" s="33"/>
      <c r="J27" s="33"/>
      <c r="K27" s="33"/>
      <c r="L27" s="33"/>
      <c r="M27" s="33"/>
      <c r="N27" s="191"/>
      <c r="O27" s="33"/>
      <c r="P27" s="156"/>
      <c r="Q27" s="33"/>
    </row>
    <row r="28" spans="1:17" ht="13.2">
      <c r="A28" s="266"/>
      <c r="B28" s="33" t="s">
        <v>78</v>
      </c>
      <c r="C28" s="33"/>
      <c r="D28" s="33"/>
      <c r="E28" s="33"/>
      <c r="F28" s="33"/>
      <c r="G28" s="33"/>
      <c r="H28" s="159" t="s">
        <v>37</v>
      </c>
      <c r="I28" s="33"/>
      <c r="J28" s="33"/>
      <c r="K28" s="33"/>
      <c r="L28" s="33"/>
      <c r="M28" s="33"/>
      <c r="N28" s="191"/>
      <c r="O28" s="33"/>
      <c r="P28" s="156"/>
      <c r="Q28" s="33"/>
    </row>
    <row r="29" spans="1:17" ht="13.2">
      <c r="A29" s="267"/>
      <c r="B29" s="76" t="s">
        <v>78</v>
      </c>
      <c r="C29" s="76"/>
      <c r="D29" s="76"/>
      <c r="E29" s="33"/>
      <c r="F29" s="33"/>
      <c r="G29" s="33"/>
      <c r="H29" s="161" t="s">
        <v>38</v>
      </c>
      <c r="I29" s="33"/>
      <c r="J29" s="33"/>
      <c r="K29" s="33"/>
      <c r="L29" s="33"/>
      <c r="M29" s="33"/>
      <c r="N29" s="191"/>
      <c r="O29" s="33"/>
      <c r="P29" s="156"/>
      <c r="Q29" s="33"/>
    </row>
    <row r="30" spans="1:17" ht="13.8">
      <c r="A30" s="265">
        <v>45507</v>
      </c>
      <c r="B30" s="157" t="s">
        <v>2096</v>
      </c>
      <c r="C30" s="33"/>
      <c r="D30" s="33"/>
      <c r="E30" s="33"/>
      <c r="F30" s="33"/>
      <c r="G30" s="33"/>
      <c r="H30" s="155" t="s">
        <v>17</v>
      </c>
      <c r="I30" s="33"/>
      <c r="J30" s="33"/>
      <c r="K30" s="33"/>
      <c r="L30" s="33"/>
      <c r="M30" s="33"/>
      <c r="N30" s="193"/>
      <c r="O30" s="33"/>
      <c r="P30" s="156"/>
      <c r="Q30" s="33"/>
    </row>
    <row r="31" spans="1:17" ht="13.2">
      <c r="A31" s="266"/>
      <c r="B31" s="33" t="s">
        <v>2096</v>
      </c>
      <c r="C31" s="33"/>
      <c r="D31" s="33"/>
      <c r="E31" s="33"/>
      <c r="F31" s="33"/>
      <c r="G31" s="33"/>
      <c r="H31" s="33" t="s">
        <v>22</v>
      </c>
      <c r="I31" s="33"/>
      <c r="J31" s="33"/>
      <c r="K31" s="33"/>
      <c r="L31" s="33"/>
      <c r="M31" s="33"/>
      <c r="N31" s="192"/>
      <c r="O31" s="33"/>
      <c r="P31" s="156"/>
      <c r="Q31" s="33"/>
    </row>
    <row r="32" spans="1:17" ht="15.6">
      <c r="A32" s="266"/>
      <c r="B32" s="33" t="s">
        <v>2096</v>
      </c>
      <c r="C32" s="33" t="s">
        <v>102</v>
      </c>
      <c r="D32" s="33" t="s">
        <v>19</v>
      </c>
      <c r="E32" s="33"/>
      <c r="F32" s="33" t="s">
        <v>2097</v>
      </c>
      <c r="G32" s="194" t="s">
        <v>2098</v>
      </c>
      <c r="H32" s="33" t="s">
        <v>24</v>
      </c>
      <c r="I32" s="33"/>
      <c r="J32" s="33"/>
      <c r="K32" s="33"/>
      <c r="L32" s="33"/>
      <c r="M32" s="33"/>
      <c r="N32" s="192"/>
      <c r="O32" s="33"/>
      <c r="P32" s="156"/>
      <c r="Q32" s="33"/>
    </row>
    <row r="33" spans="1:17" ht="13.2">
      <c r="A33" s="266"/>
      <c r="B33" s="33" t="s">
        <v>2096</v>
      </c>
      <c r="C33" s="33"/>
      <c r="D33" s="33"/>
      <c r="E33" s="33"/>
      <c r="F33" s="33"/>
      <c r="G33" s="33"/>
      <c r="H33" s="33" t="s">
        <v>25</v>
      </c>
      <c r="I33" s="33"/>
      <c r="J33" s="33"/>
      <c r="K33" s="33"/>
      <c r="L33" s="33"/>
      <c r="M33" s="33"/>
      <c r="N33" s="192"/>
      <c r="O33" s="33"/>
      <c r="P33" s="156"/>
      <c r="Q33" s="33"/>
    </row>
    <row r="34" spans="1:17" ht="13.2">
      <c r="A34" s="266"/>
      <c r="B34" s="33" t="s">
        <v>2096</v>
      </c>
      <c r="C34" s="33"/>
      <c r="D34" s="33"/>
      <c r="E34" s="33"/>
      <c r="F34" s="33"/>
      <c r="G34" s="33"/>
      <c r="H34" s="33" t="s">
        <v>26</v>
      </c>
      <c r="I34" s="33"/>
      <c r="J34" s="33"/>
      <c r="K34" s="33"/>
      <c r="L34" s="33"/>
      <c r="M34" s="33"/>
      <c r="N34" s="192"/>
      <c r="O34" s="33"/>
      <c r="P34" s="156"/>
      <c r="Q34" s="33"/>
    </row>
    <row r="35" spans="1:17" ht="13.2">
      <c r="A35" s="266"/>
      <c r="B35" s="33" t="s">
        <v>2096</v>
      </c>
      <c r="C35" s="33"/>
      <c r="D35" s="33"/>
      <c r="E35" s="33"/>
      <c r="F35" s="33"/>
      <c r="G35" s="33"/>
      <c r="H35" s="33" t="s">
        <v>27</v>
      </c>
      <c r="I35" s="33"/>
      <c r="J35" s="33"/>
      <c r="K35" s="33"/>
      <c r="L35" s="33"/>
      <c r="M35" s="33"/>
      <c r="N35" s="192"/>
      <c r="O35" s="33"/>
      <c r="P35" s="156"/>
      <c r="Q35" s="33"/>
    </row>
    <row r="36" spans="1:17" ht="13.2">
      <c r="A36" s="266"/>
      <c r="B36" s="33" t="s">
        <v>2022</v>
      </c>
      <c r="C36" s="33" t="s">
        <v>41</v>
      </c>
      <c r="D36" s="33" t="s">
        <v>19</v>
      </c>
      <c r="E36" s="33"/>
      <c r="F36" s="33" t="s">
        <v>2099</v>
      </c>
      <c r="G36" s="33" t="s">
        <v>2100</v>
      </c>
      <c r="H36" s="33" t="s">
        <v>28</v>
      </c>
      <c r="I36" s="33"/>
      <c r="J36" s="33"/>
      <c r="K36" s="33"/>
      <c r="L36" s="33"/>
      <c r="M36" s="33"/>
      <c r="N36" s="192"/>
      <c r="O36" s="33"/>
      <c r="P36" s="156"/>
      <c r="Q36" s="33"/>
    </row>
    <row r="37" spans="1:17" ht="13.2">
      <c r="A37" s="266"/>
      <c r="B37" s="33" t="s">
        <v>2022</v>
      </c>
      <c r="C37" s="33"/>
      <c r="D37" s="33"/>
      <c r="E37" s="33"/>
      <c r="F37" s="33"/>
      <c r="G37" s="33"/>
      <c r="H37" s="33" t="s">
        <v>29</v>
      </c>
      <c r="I37" s="33"/>
      <c r="J37" s="33"/>
      <c r="K37" s="33"/>
      <c r="L37" s="33"/>
      <c r="M37" s="33"/>
      <c r="N37" s="192"/>
      <c r="O37" s="33"/>
      <c r="P37" s="156"/>
      <c r="Q37" s="33"/>
    </row>
    <row r="38" spans="1:17" ht="13.2">
      <c r="A38" s="266"/>
      <c r="B38" s="33" t="s">
        <v>2022</v>
      </c>
      <c r="C38" s="33"/>
      <c r="D38" s="33"/>
      <c r="E38" s="33"/>
      <c r="F38" s="33"/>
      <c r="G38" s="33"/>
      <c r="H38" s="33" t="s">
        <v>30</v>
      </c>
      <c r="I38" s="33"/>
      <c r="J38" s="33"/>
      <c r="K38" s="33"/>
      <c r="L38" s="33"/>
      <c r="M38" s="33"/>
      <c r="N38" s="192"/>
      <c r="O38" s="33"/>
      <c r="P38" s="156"/>
      <c r="Q38" s="33"/>
    </row>
    <row r="39" spans="1:17" ht="13.2">
      <c r="A39" s="266"/>
      <c r="B39" s="33" t="s">
        <v>78</v>
      </c>
      <c r="C39" s="33" t="s">
        <v>41</v>
      </c>
      <c r="D39" s="33" t="s">
        <v>19</v>
      </c>
      <c r="E39" s="33"/>
      <c r="F39" s="33"/>
      <c r="G39" s="160" t="s">
        <v>2101</v>
      </c>
      <c r="H39" s="158" t="s">
        <v>34</v>
      </c>
      <c r="I39" s="33"/>
      <c r="J39" s="33"/>
      <c r="K39" s="33"/>
      <c r="L39" s="33"/>
      <c r="M39" s="33"/>
      <c r="N39" s="192"/>
      <c r="O39" s="33"/>
      <c r="P39" s="84"/>
      <c r="Q39" s="33"/>
    </row>
    <row r="40" spans="1:17" ht="13.2">
      <c r="A40" s="266"/>
      <c r="B40" s="33" t="s">
        <v>78</v>
      </c>
      <c r="C40" s="33"/>
      <c r="D40" s="33"/>
      <c r="E40" s="33"/>
      <c r="F40" s="33"/>
      <c r="G40" s="33"/>
      <c r="H40" s="159" t="s">
        <v>35</v>
      </c>
      <c r="I40" s="33"/>
      <c r="J40" s="33"/>
      <c r="K40" s="33"/>
      <c r="L40" s="33"/>
      <c r="M40" s="33"/>
      <c r="N40" s="192"/>
      <c r="O40" s="33"/>
      <c r="P40" s="156"/>
      <c r="Q40" s="33"/>
    </row>
    <row r="41" spans="1:17" ht="13.2">
      <c r="A41" s="266"/>
      <c r="B41" s="33" t="s">
        <v>78</v>
      </c>
      <c r="C41" s="33" t="s">
        <v>102</v>
      </c>
      <c r="D41" s="33" t="s">
        <v>19</v>
      </c>
      <c r="E41" s="33"/>
      <c r="F41" s="33"/>
      <c r="G41" s="33" t="s">
        <v>2102</v>
      </c>
      <c r="H41" s="159" t="s">
        <v>36</v>
      </c>
      <c r="I41" s="33"/>
      <c r="J41" s="33"/>
      <c r="K41" s="33"/>
      <c r="L41" s="33"/>
      <c r="M41" s="33"/>
      <c r="N41" s="191"/>
      <c r="O41" s="33"/>
      <c r="P41" s="156"/>
      <c r="Q41" s="33"/>
    </row>
    <row r="42" spans="1:17" ht="13.2">
      <c r="A42" s="266"/>
      <c r="B42" s="33" t="s">
        <v>78</v>
      </c>
      <c r="C42" s="33" t="s">
        <v>928</v>
      </c>
      <c r="D42" s="33" t="s">
        <v>19</v>
      </c>
      <c r="E42" s="33"/>
      <c r="F42" s="33"/>
      <c r="G42" s="33" t="s">
        <v>2103</v>
      </c>
      <c r="H42" s="159" t="s">
        <v>37</v>
      </c>
      <c r="I42" s="33"/>
      <c r="J42" s="33"/>
      <c r="K42" s="33"/>
      <c r="L42" s="33"/>
      <c r="M42" s="33"/>
      <c r="N42" s="191"/>
      <c r="O42" s="33"/>
      <c r="P42" s="156"/>
      <c r="Q42" s="33"/>
    </row>
    <row r="43" spans="1:17" ht="13.2">
      <c r="A43" s="267"/>
      <c r="B43" s="33" t="s">
        <v>78</v>
      </c>
      <c r="C43" s="33" t="s">
        <v>41</v>
      </c>
      <c r="D43" s="33" t="s">
        <v>19</v>
      </c>
      <c r="E43" s="33"/>
      <c r="F43" s="33"/>
      <c r="G43" s="160" t="s">
        <v>2104</v>
      </c>
      <c r="H43" s="159" t="s">
        <v>38</v>
      </c>
      <c r="I43" s="33"/>
      <c r="J43" s="33"/>
      <c r="K43" s="33"/>
      <c r="L43" s="33"/>
      <c r="M43" s="33"/>
      <c r="N43" s="191"/>
      <c r="O43" s="33"/>
      <c r="P43" s="156"/>
      <c r="Q43" s="33"/>
    </row>
    <row r="44" spans="1:17" ht="13.8">
      <c r="A44" s="265">
        <v>45508</v>
      </c>
      <c r="B44" s="157" t="s">
        <v>78</v>
      </c>
      <c r="C44" s="33"/>
      <c r="D44" s="33"/>
      <c r="E44" s="33"/>
      <c r="F44" s="33"/>
      <c r="G44" s="33"/>
      <c r="H44" s="155" t="s">
        <v>17</v>
      </c>
      <c r="I44" s="33"/>
      <c r="J44" s="33"/>
      <c r="K44" s="33"/>
      <c r="L44" s="33"/>
      <c r="M44" s="33"/>
      <c r="N44" s="191"/>
      <c r="O44" s="33"/>
      <c r="P44" s="156"/>
      <c r="Q44" s="33"/>
    </row>
    <row r="45" spans="1:17" ht="13.8">
      <c r="A45" s="266"/>
      <c r="B45" s="157" t="s">
        <v>78</v>
      </c>
      <c r="C45" s="157" t="s">
        <v>102</v>
      </c>
      <c r="D45" s="157" t="s">
        <v>19</v>
      </c>
      <c r="E45" s="157"/>
      <c r="F45" s="157"/>
      <c r="G45" s="157" t="s">
        <v>2105</v>
      </c>
      <c r="H45" s="33" t="s">
        <v>22</v>
      </c>
      <c r="I45" s="33"/>
      <c r="J45" s="33"/>
      <c r="K45" s="33"/>
      <c r="L45" s="33"/>
      <c r="M45" s="33"/>
      <c r="N45" s="191"/>
      <c r="O45" s="33"/>
      <c r="P45" s="156"/>
      <c r="Q45" s="33"/>
    </row>
    <row r="46" spans="1:17" ht="17.25" customHeight="1">
      <c r="A46" s="266"/>
      <c r="B46" s="157" t="s">
        <v>78</v>
      </c>
      <c r="C46" s="33" t="s">
        <v>102</v>
      </c>
      <c r="D46" s="33" t="s">
        <v>19</v>
      </c>
      <c r="E46" s="33"/>
      <c r="F46" s="33"/>
      <c r="G46" s="33" t="s">
        <v>2106</v>
      </c>
      <c r="H46" s="33" t="s">
        <v>24</v>
      </c>
      <c r="I46" s="33"/>
      <c r="J46" s="33"/>
      <c r="K46" s="33"/>
      <c r="L46" s="33"/>
      <c r="M46" s="33"/>
      <c r="N46" s="191"/>
      <c r="O46" s="33"/>
      <c r="P46" s="156"/>
      <c r="Q46" s="33"/>
    </row>
    <row r="47" spans="1:17" ht="13.8">
      <c r="A47" s="266"/>
      <c r="B47" s="157" t="s">
        <v>78</v>
      </c>
      <c r="C47" s="33"/>
      <c r="D47" s="33"/>
      <c r="E47" s="33"/>
      <c r="F47" s="33"/>
      <c r="G47" s="33"/>
      <c r="H47" s="33" t="s">
        <v>25</v>
      </c>
      <c r="I47" s="33"/>
      <c r="J47" s="33"/>
      <c r="K47" s="33"/>
      <c r="L47" s="33"/>
      <c r="M47" s="33"/>
      <c r="N47" s="191"/>
      <c r="O47" s="33"/>
      <c r="P47" s="84"/>
      <c r="Q47" s="33"/>
    </row>
    <row r="48" spans="1:17" ht="13.2">
      <c r="A48" s="266"/>
      <c r="B48" s="33" t="s">
        <v>78</v>
      </c>
      <c r="C48" s="33"/>
      <c r="D48" s="33"/>
      <c r="E48" s="33"/>
      <c r="F48" s="33"/>
      <c r="G48" s="33"/>
      <c r="H48" s="33" t="s">
        <v>26</v>
      </c>
      <c r="I48" s="33"/>
      <c r="J48" s="33"/>
      <c r="K48" s="33"/>
      <c r="L48" s="33"/>
      <c r="M48" s="33"/>
      <c r="N48" s="191"/>
      <c r="O48" s="33"/>
      <c r="P48" s="156"/>
      <c r="Q48" s="33"/>
    </row>
    <row r="49" spans="1:17" ht="16.5" customHeight="1">
      <c r="A49" s="266"/>
      <c r="B49" s="33" t="s">
        <v>78</v>
      </c>
      <c r="C49" s="33" t="s">
        <v>41</v>
      </c>
      <c r="D49" s="157" t="s">
        <v>19</v>
      </c>
      <c r="E49" s="135"/>
      <c r="F49" s="129"/>
      <c r="G49" s="33" t="s">
        <v>2107</v>
      </c>
      <c r="H49" s="33" t="s">
        <v>27</v>
      </c>
      <c r="I49" s="33"/>
      <c r="J49" s="33"/>
      <c r="K49" s="33"/>
      <c r="L49" s="33"/>
      <c r="M49" s="33"/>
      <c r="N49" s="191"/>
      <c r="O49" s="33"/>
      <c r="P49" s="156"/>
      <c r="Q49" s="33"/>
    </row>
    <row r="50" spans="1:17" ht="18" customHeight="1">
      <c r="A50" s="266"/>
      <c r="B50" s="33" t="s">
        <v>78</v>
      </c>
      <c r="C50" s="33" t="s">
        <v>41</v>
      </c>
      <c r="D50" s="33" t="s">
        <v>19</v>
      </c>
      <c r="E50" s="33"/>
      <c r="F50" s="33"/>
      <c r="G50" s="33" t="s">
        <v>2108</v>
      </c>
      <c r="H50" s="33" t="s">
        <v>28</v>
      </c>
      <c r="I50" s="33"/>
      <c r="J50" s="33"/>
      <c r="K50" s="33"/>
      <c r="L50" s="33"/>
      <c r="M50" s="33"/>
      <c r="N50" s="191"/>
      <c r="O50" s="33"/>
      <c r="P50" s="156"/>
      <c r="Q50" s="33"/>
    </row>
    <row r="51" spans="1:17" ht="13.2">
      <c r="A51" s="266"/>
      <c r="B51" s="33" t="s">
        <v>78</v>
      </c>
      <c r="C51" s="33"/>
      <c r="D51" s="33"/>
      <c r="E51" s="33"/>
      <c r="F51" s="33"/>
      <c r="G51" s="33"/>
      <c r="H51" s="33" t="s">
        <v>29</v>
      </c>
      <c r="I51" s="33"/>
      <c r="J51" s="33"/>
      <c r="K51" s="33"/>
      <c r="L51" s="33"/>
      <c r="M51" s="33"/>
      <c r="N51" s="191"/>
      <c r="O51" s="33"/>
      <c r="P51" s="156"/>
      <c r="Q51" s="33"/>
    </row>
    <row r="52" spans="1:17" ht="13.2">
      <c r="A52" s="266"/>
      <c r="B52" s="33" t="s">
        <v>78</v>
      </c>
      <c r="C52" s="33"/>
      <c r="D52" s="33"/>
      <c r="E52" s="33"/>
      <c r="F52" s="33"/>
      <c r="G52" s="33"/>
      <c r="H52" s="33" t="s">
        <v>30</v>
      </c>
      <c r="I52" s="33"/>
      <c r="J52" s="33"/>
      <c r="K52" s="33"/>
      <c r="L52" s="33"/>
      <c r="M52" s="33"/>
      <c r="N52" s="191"/>
      <c r="O52" s="33"/>
      <c r="P52" s="156"/>
      <c r="Q52" s="33"/>
    </row>
    <row r="53" spans="1:17" ht="13.2">
      <c r="A53" s="266"/>
      <c r="B53" s="33" t="s">
        <v>522</v>
      </c>
      <c r="C53" s="33"/>
      <c r="D53" s="33"/>
      <c r="E53" s="33"/>
      <c r="F53" s="33"/>
      <c r="G53" s="33"/>
      <c r="H53" s="158" t="s">
        <v>34</v>
      </c>
      <c r="I53" s="33"/>
      <c r="J53" s="33"/>
      <c r="K53" s="33"/>
      <c r="L53" s="33"/>
      <c r="M53" s="33"/>
      <c r="N53" s="191"/>
      <c r="O53" s="33"/>
      <c r="P53" s="156"/>
      <c r="Q53" s="33"/>
    </row>
    <row r="54" spans="1:17" ht="13.2">
      <c r="A54" s="266"/>
      <c r="B54" s="33" t="s">
        <v>522</v>
      </c>
      <c r="C54" s="33"/>
      <c r="D54" s="33"/>
      <c r="E54" s="33"/>
      <c r="F54" s="33"/>
      <c r="G54" s="33"/>
      <c r="H54" s="159" t="s">
        <v>35</v>
      </c>
      <c r="I54" s="33"/>
      <c r="J54" s="33"/>
      <c r="K54" s="33"/>
      <c r="L54" s="33"/>
      <c r="M54" s="33"/>
      <c r="N54" s="191"/>
      <c r="O54" s="33"/>
      <c r="P54" s="84"/>
      <c r="Q54" s="33"/>
    </row>
    <row r="55" spans="1:17" ht="13.2">
      <c r="A55" s="266"/>
      <c r="B55" s="33" t="s">
        <v>522</v>
      </c>
      <c r="C55" s="33"/>
      <c r="D55" s="33"/>
      <c r="E55" s="33"/>
      <c r="F55" s="33"/>
      <c r="G55" s="33"/>
      <c r="H55" s="159" t="s">
        <v>36</v>
      </c>
      <c r="I55" s="33"/>
      <c r="J55" s="33"/>
      <c r="K55" s="33"/>
      <c r="L55" s="33"/>
      <c r="M55" s="33"/>
      <c r="N55" s="191"/>
      <c r="O55" s="33"/>
      <c r="P55" s="156"/>
      <c r="Q55" s="33"/>
    </row>
    <row r="56" spans="1:17" ht="13.2">
      <c r="A56" s="266"/>
      <c r="B56" s="33" t="s">
        <v>522</v>
      </c>
      <c r="C56" s="33" t="s">
        <v>41</v>
      </c>
      <c r="D56" s="33" t="s">
        <v>19</v>
      </c>
      <c r="E56" s="33"/>
      <c r="F56" s="33"/>
      <c r="G56" s="33" t="s">
        <v>2109</v>
      </c>
      <c r="H56" s="159" t="s">
        <v>37</v>
      </c>
      <c r="I56" s="33"/>
      <c r="J56" s="33"/>
      <c r="K56" s="33"/>
      <c r="L56" s="33"/>
      <c r="M56" s="33"/>
      <c r="N56" s="191"/>
      <c r="O56" s="33"/>
      <c r="P56" s="156"/>
      <c r="Q56" s="33"/>
    </row>
    <row r="57" spans="1:17" ht="13.2">
      <c r="A57" s="267"/>
      <c r="B57" s="33" t="s">
        <v>522</v>
      </c>
      <c r="C57" s="33" t="s">
        <v>41</v>
      </c>
      <c r="D57" s="33" t="s">
        <v>19</v>
      </c>
      <c r="E57" s="33"/>
      <c r="F57" s="33"/>
      <c r="G57" s="33" t="s">
        <v>2110</v>
      </c>
      <c r="H57" s="159" t="s">
        <v>38</v>
      </c>
      <c r="I57" s="33"/>
      <c r="J57" s="33"/>
      <c r="K57" s="33"/>
      <c r="L57" s="33"/>
      <c r="M57" s="33"/>
      <c r="N57" s="191"/>
      <c r="O57" s="33"/>
      <c r="P57" s="156"/>
      <c r="Q57" s="33"/>
    </row>
    <row r="58" spans="1:17" ht="13.2">
      <c r="A58" s="265">
        <v>45509</v>
      </c>
      <c r="B58" s="33" t="s">
        <v>78</v>
      </c>
      <c r="C58" s="33"/>
      <c r="D58" s="33"/>
      <c r="E58" s="33"/>
      <c r="F58" s="33"/>
      <c r="G58" s="33"/>
      <c r="H58" s="164" t="s">
        <v>17</v>
      </c>
      <c r="I58" s="33"/>
      <c r="J58" s="33"/>
      <c r="K58" s="33"/>
      <c r="L58" s="33"/>
      <c r="M58" s="33"/>
      <c r="N58" s="191"/>
      <c r="O58" s="33"/>
      <c r="P58" s="33"/>
      <c r="Q58" s="33"/>
    </row>
    <row r="59" spans="1:17" ht="13.2">
      <c r="A59" s="266"/>
      <c r="B59" s="33" t="s">
        <v>78</v>
      </c>
      <c r="C59" s="33"/>
      <c r="D59" s="33"/>
      <c r="E59" s="33"/>
      <c r="F59" s="33"/>
      <c r="G59" s="33"/>
      <c r="H59" s="156" t="s">
        <v>22</v>
      </c>
      <c r="I59" s="33"/>
      <c r="J59" s="33"/>
      <c r="K59" s="33"/>
      <c r="L59" s="33"/>
      <c r="M59" s="33"/>
      <c r="N59" s="191"/>
      <c r="O59" s="33"/>
      <c r="P59" s="33"/>
      <c r="Q59" s="33"/>
    </row>
    <row r="60" spans="1:17" ht="13.8">
      <c r="A60" s="266"/>
      <c r="B60" s="33" t="s">
        <v>78</v>
      </c>
      <c r="C60" s="33"/>
      <c r="D60" s="157"/>
      <c r="E60" s="135"/>
      <c r="F60" s="129"/>
      <c r="G60" s="33"/>
      <c r="H60" s="156" t="s">
        <v>24</v>
      </c>
      <c r="I60" s="33"/>
      <c r="J60" s="33"/>
      <c r="K60" s="33"/>
      <c r="L60" s="33"/>
      <c r="M60" s="33"/>
      <c r="N60" s="191"/>
      <c r="O60" s="33"/>
      <c r="P60" s="33"/>
      <c r="Q60" s="33"/>
    </row>
    <row r="61" spans="1:17" ht="13.2">
      <c r="A61" s="266"/>
      <c r="B61" s="33" t="s">
        <v>78</v>
      </c>
      <c r="C61" s="33"/>
      <c r="D61" s="33"/>
      <c r="E61" s="33"/>
      <c r="F61" s="33"/>
      <c r="G61" s="33"/>
      <c r="H61" s="156" t="s">
        <v>25</v>
      </c>
      <c r="I61" s="33"/>
      <c r="J61" s="33"/>
      <c r="K61" s="33"/>
      <c r="L61" s="33"/>
      <c r="M61" s="33"/>
      <c r="N61" s="191"/>
      <c r="O61" s="33"/>
      <c r="P61" s="33"/>
      <c r="Q61" s="33"/>
    </row>
    <row r="62" spans="1:17" ht="13.2">
      <c r="A62" s="266"/>
      <c r="B62" s="33" t="s">
        <v>78</v>
      </c>
      <c r="C62" s="33"/>
      <c r="D62" s="33"/>
      <c r="E62" s="33"/>
      <c r="F62" s="33"/>
      <c r="G62" s="33"/>
      <c r="H62" s="156" t="s">
        <v>26</v>
      </c>
      <c r="I62" s="33"/>
      <c r="J62" s="33"/>
      <c r="K62" s="33"/>
      <c r="L62" s="33"/>
      <c r="M62" s="33"/>
      <c r="N62" s="191"/>
      <c r="O62" s="33"/>
      <c r="P62" s="33"/>
      <c r="Q62" s="33"/>
    </row>
    <row r="63" spans="1:17" ht="13.2">
      <c r="A63" s="266"/>
      <c r="B63" s="33" t="s">
        <v>78</v>
      </c>
      <c r="C63" s="33"/>
      <c r="D63" s="33"/>
      <c r="E63" s="33"/>
      <c r="F63" s="33"/>
      <c r="G63" s="33"/>
      <c r="H63" s="156" t="s">
        <v>27</v>
      </c>
      <c r="I63" s="33"/>
      <c r="J63" s="33"/>
      <c r="K63" s="33"/>
      <c r="L63" s="33"/>
      <c r="M63" s="33"/>
      <c r="N63" s="191"/>
      <c r="O63" s="33"/>
      <c r="P63" s="33"/>
      <c r="Q63" s="33"/>
    </row>
    <row r="64" spans="1:17" ht="13.2">
      <c r="A64" s="266"/>
      <c r="B64" s="33" t="s">
        <v>1774</v>
      </c>
      <c r="C64" s="33"/>
      <c r="D64" s="33"/>
      <c r="E64" s="33"/>
      <c r="F64" s="33"/>
      <c r="G64" s="33"/>
      <c r="H64" s="156" t="s">
        <v>28</v>
      </c>
      <c r="I64" s="33"/>
      <c r="J64" s="33"/>
      <c r="K64" s="33"/>
      <c r="L64" s="33"/>
      <c r="M64" s="33"/>
      <c r="N64" s="191"/>
      <c r="O64" s="33"/>
      <c r="P64" s="33"/>
      <c r="Q64" s="33"/>
    </row>
    <row r="65" spans="1:17" ht="13.8">
      <c r="A65" s="266"/>
      <c r="B65" s="33" t="s">
        <v>1774</v>
      </c>
      <c r="C65" s="33"/>
      <c r="D65" s="157"/>
      <c r="E65" s="165"/>
      <c r="F65" s="166"/>
      <c r="G65" s="33"/>
      <c r="H65" s="156" t="s">
        <v>29</v>
      </c>
      <c r="I65" s="33"/>
      <c r="J65" s="33"/>
      <c r="K65" s="33"/>
      <c r="L65" s="33"/>
      <c r="M65" s="33"/>
      <c r="N65" s="191"/>
      <c r="O65" s="33"/>
      <c r="P65" s="84"/>
      <c r="Q65" s="33"/>
    </row>
    <row r="66" spans="1:17" ht="13.2">
      <c r="A66" s="266"/>
      <c r="B66" s="33" t="s">
        <v>1774</v>
      </c>
      <c r="C66" s="33"/>
      <c r="D66" s="33"/>
      <c r="E66" s="33"/>
      <c r="F66" s="33"/>
      <c r="G66" s="33"/>
      <c r="H66" s="156" t="s">
        <v>30</v>
      </c>
      <c r="I66" s="33"/>
      <c r="J66" s="33"/>
      <c r="K66" s="33"/>
      <c r="L66" s="33"/>
      <c r="M66" s="33"/>
      <c r="N66" s="191"/>
      <c r="O66" s="33"/>
      <c r="P66" s="156"/>
      <c r="Q66" s="33"/>
    </row>
    <row r="67" spans="1:17" ht="13.2">
      <c r="A67" s="266"/>
      <c r="B67" s="33" t="s">
        <v>1774</v>
      </c>
      <c r="C67" s="33"/>
      <c r="D67" s="33"/>
      <c r="E67" s="33"/>
      <c r="F67" s="33"/>
      <c r="G67" s="33"/>
      <c r="H67" s="167" t="s">
        <v>34</v>
      </c>
      <c r="I67" s="33"/>
      <c r="J67" s="33"/>
      <c r="K67" s="33"/>
      <c r="L67" s="33"/>
      <c r="M67" s="33"/>
      <c r="N67" s="191"/>
      <c r="O67" s="33"/>
      <c r="P67" s="156"/>
      <c r="Q67" s="33"/>
    </row>
    <row r="68" spans="1:17" ht="13.2">
      <c r="A68" s="266"/>
      <c r="B68" s="33" t="s">
        <v>1774</v>
      </c>
      <c r="C68" s="33"/>
      <c r="D68" s="33"/>
      <c r="E68" s="33"/>
      <c r="F68" s="33"/>
      <c r="G68" s="33"/>
      <c r="H68" s="167" t="s">
        <v>35</v>
      </c>
      <c r="I68" s="33"/>
      <c r="J68" s="33"/>
      <c r="K68" s="33"/>
      <c r="L68" s="33"/>
      <c r="M68" s="33"/>
      <c r="N68" s="191"/>
      <c r="O68" s="33"/>
      <c r="P68" s="156"/>
      <c r="Q68" s="33"/>
    </row>
    <row r="69" spans="1:17" ht="13.2">
      <c r="A69" s="266"/>
      <c r="B69" s="33" t="s">
        <v>78</v>
      </c>
      <c r="C69" s="33"/>
      <c r="D69" s="33"/>
      <c r="E69" s="33"/>
      <c r="F69" s="33"/>
      <c r="G69" s="33"/>
      <c r="H69" s="167" t="s">
        <v>36</v>
      </c>
      <c r="I69" s="33"/>
      <c r="J69" s="33"/>
      <c r="K69" s="33"/>
      <c r="L69" s="33"/>
      <c r="M69" s="33"/>
      <c r="N69" s="191"/>
      <c r="O69" s="33"/>
      <c r="P69" s="156"/>
      <c r="Q69" s="33"/>
    </row>
    <row r="70" spans="1:17" ht="13.2">
      <c r="A70" s="266"/>
      <c r="B70" s="33" t="s">
        <v>78</v>
      </c>
      <c r="C70" s="33" t="s">
        <v>41</v>
      </c>
      <c r="D70" s="33" t="s">
        <v>19</v>
      </c>
      <c r="E70" s="33"/>
      <c r="F70" s="33"/>
      <c r="G70" s="160" t="s">
        <v>2111</v>
      </c>
      <c r="H70" s="167" t="s">
        <v>37</v>
      </c>
      <c r="I70" s="33"/>
      <c r="J70" s="33"/>
      <c r="K70" s="33"/>
      <c r="L70" s="33"/>
      <c r="M70" s="33"/>
      <c r="N70" s="191"/>
      <c r="O70" s="33"/>
      <c r="P70" s="156"/>
      <c r="Q70" s="33"/>
    </row>
    <row r="71" spans="1:17" ht="13.2">
      <c r="A71" s="267"/>
      <c r="B71" s="33" t="s">
        <v>78</v>
      </c>
      <c r="C71" s="33"/>
      <c r="D71" s="33"/>
      <c r="E71" s="33"/>
      <c r="F71" s="33"/>
      <c r="G71" s="33"/>
      <c r="H71" s="156" t="s">
        <v>38</v>
      </c>
      <c r="I71" s="33"/>
      <c r="J71" s="33"/>
      <c r="K71" s="33"/>
      <c r="L71" s="33"/>
      <c r="M71" s="33"/>
      <c r="N71" s="191"/>
      <c r="O71" s="33"/>
      <c r="P71" s="156"/>
      <c r="Q71" s="33"/>
    </row>
    <row r="72" spans="1:17" ht="13.2">
      <c r="A72" s="265">
        <v>45510</v>
      </c>
      <c r="B72" s="33" t="s">
        <v>1774</v>
      </c>
      <c r="C72" s="33"/>
      <c r="D72" s="33"/>
      <c r="E72" s="33"/>
      <c r="F72" s="33"/>
      <c r="G72" s="33"/>
      <c r="H72" s="164" t="s">
        <v>17</v>
      </c>
      <c r="I72" s="33"/>
      <c r="J72" s="33"/>
      <c r="K72" s="33"/>
      <c r="L72" s="33"/>
      <c r="M72" s="33"/>
      <c r="N72" s="192"/>
      <c r="O72" s="33"/>
      <c r="P72" s="33"/>
      <c r="Q72" s="33"/>
    </row>
    <row r="73" spans="1:17" ht="13.2">
      <c r="A73" s="266"/>
      <c r="B73" s="33" t="s">
        <v>1774</v>
      </c>
      <c r="C73" s="33" t="s">
        <v>154</v>
      </c>
      <c r="D73" s="33" t="s">
        <v>92</v>
      </c>
      <c r="E73" s="33"/>
      <c r="F73" s="160" t="s">
        <v>2112</v>
      </c>
      <c r="G73" s="160" t="s">
        <v>2113</v>
      </c>
      <c r="H73" s="156" t="s">
        <v>22</v>
      </c>
      <c r="I73" s="33"/>
      <c r="J73" s="33"/>
      <c r="K73" s="33"/>
      <c r="L73" s="33"/>
      <c r="M73" s="33"/>
      <c r="N73" s="192"/>
      <c r="O73" s="33"/>
      <c r="P73" s="33"/>
      <c r="Q73" s="33"/>
    </row>
    <row r="74" spans="1:17" ht="13.2">
      <c r="A74" s="266"/>
      <c r="B74" s="33" t="s">
        <v>1774</v>
      </c>
      <c r="C74" s="33"/>
      <c r="D74" s="33"/>
      <c r="E74" s="33"/>
      <c r="F74" s="33"/>
      <c r="G74" s="33"/>
      <c r="H74" s="156" t="s">
        <v>24</v>
      </c>
      <c r="I74" s="33"/>
      <c r="J74" s="33"/>
      <c r="K74" s="33"/>
      <c r="L74" s="33"/>
      <c r="M74" s="33"/>
      <c r="N74" s="192"/>
      <c r="O74" s="33"/>
      <c r="P74" s="33"/>
      <c r="Q74" s="33"/>
    </row>
    <row r="75" spans="1:17" ht="13.2">
      <c r="A75" s="266"/>
      <c r="B75" s="33" t="s">
        <v>1774</v>
      </c>
      <c r="C75" s="33"/>
      <c r="D75" s="33"/>
      <c r="E75" s="33"/>
      <c r="F75" s="33"/>
      <c r="G75" s="33"/>
      <c r="H75" s="156" t="s">
        <v>25</v>
      </c>
      <c r="I75" s="33"/>
      <c r="J75" s="33"/>
      <c r="K75" s="33"/>
      <c r="L75" s="33"/>
      <c r="M75" s="33"/>
      <c r="N75" s="192"/>
      <c r="O75" s="33"/>
      <c r="P75" s="33"/>
      <c r="Q75" s="33"/>
    </row>
    <row r="76" spans="1:17" ht="13.2">
      <c r="A76" s="266"/>
      <c r="B76" s="33" t="s">
        <v>1774</v>
      </c>
      <c r="C76" s="33"/>
      <c r="D76" s="33"/>
      <c r="E76" s="33"/>
      <c r="F76" s="33"/>
      <c r="G76" s="33"/>
      <c r="H76" s="156" t="s">
        <v>26</v>
      </c>
      <c r="I76" s="33"/>
      <c r="J76" s="33"/>
      <c r="K76" s="33"/>
      <c r="L76" s="33"/>
      <c r="M76" s="33"/>
      <c r="N76" s="192"/>
      <c r="O76" s="33"/>
      <c r="P76" s="33"/>
      <c r="Q76" s="33"/>
    </row>
    <row r="77" spans="1:17" ht="13.2">
      <c r="A77" s="266"/>
      <c r="B77" s="33" t="s">
        <v>522</v>
      </c>
      <c r="C77" s="33"/>
      <c r="D77" s="33"/>
      <c r="E77" s="33"/>
      <c r="F77" s="33"/>
      <c r="G77" s="33"/>
      <c r="H77" s="156" t="s">
        <v>27</v>
      </c>
      <c r="I77" s="33"/>
      <c r="J77" s="33"/>
      <c r="K77" s="33"/>
      <c r="L77" s="33"/>
      <c r="M77" s="33"/>
      <c r="N77" s="192"/>
      <c r="O77" s="33"/>
      <c r="P77" s="33"/>
      <c r="Q77" s="33"/>
    </row>
    <row r="78" spans="1:17" ht="13.2">
      <c r="A78" s="266"/>
      <c r="B78" s="33" t="s">
        <v>522</v>
      </c>
      <c r="C78" s="33"/>
      <c r="D78" s="33"/>
      <c r="E78" s="33"/>
      <c r="F78" s="33"/>
      <c r="G78" s="33"/>
      <c r="H78" s="156" t="s">
        <v>28</v>
      </c>
      <c r="I78" s="33"/>
      <c r="J78" s="33"/>
      <c r="K78" s="33"/>
      <c r="L78" s="33"/>
      <c r="M78" s="33"/>
      <c r="N78" s="192"/>
      <c r="O78" s="33"/>
      <c r="P78" s="33"/>
      <c r="Q78" s="33"/>
    </row>
    <row r="79" spans="1:17" ht="13.2">
      <c r="A79" s="266"/>
      <c r="B79" s="33" t="s">
        <v>522</v>
      </c>
      <c r="C79" s="33"/>
      <c r="D79" s="33"/>
      <c r="E79" s="33"/>
      <c r="F79" s="33"/>
      <c r="G79" s="33"/>
      <c r="H79" s="156" t="s">
        <v>29</v>
      </c>
      <c r="I79" s="33"/>
      <c r="J79" s="33"/>
      <c r="K79" s="33"/>
      <c r="L79" s="33"/>
      <c r="M79" s="33"/>
      <c r="N79" s="192"/>
      <c r="O79" s="33"/>
      <c r="P79" s="33"/>
      <c r="Q79" s="33"/>
    </row>
    <row r="80" spans="1:17" ht="13.2">
      <c r="A80" s="266"/>
      <c r="B80" s="33" t="s">
        <v>522</v>
      </c>
      <c r="C80" s="33"/>
      <c r="D80" s="33"/>
      <c r="E80" s="33"/>
      <c r="F80" s="33"/>
      <c r="G80" s="33"/>
      <c r="H80" s="156" t="s">
        <v>30</v>
      </c>
      <c r="I80" s="33"/>
      <c r="J80" s="33"/>
      <c r="K80" s="33"/>
      <c r="L80" s="33"/>
      <c r="M80" s="33"/>
      <c r="N80" s="192"/>
      <c r="O80" s="33"/>
      <c r="P80" s="33"/>
      <c r="Q80" s="33"/>
    </row>
    <row r="81" spans="1:17" ht="13.8">
      <c r="A81" s="266"/>
      <c r="B81" s="33" t="s">
        <v>522</v>
      </c>
      <c r="C81" s="33"/>
      <c r="D81" s="157"/>
      <c r="E81" s="33"/>
      <c r="F81" s="33"/>
      <c r="G81" s="33"/>
      <c r="H81" s="167" t="s">
        <v>34</v>
      </c>
      <c r="I81" s="33"/>
      <c r="J81" s="33"/>
      <c r="K81" s="33"/>
      <c r="L81" s="33"/>
      <c r="M81" s="33"/>
      <c r="N81" s="192"/>
      <c r="O81" s="33"/>
      <c r="P81" s="33"/>
      <c r="Q81" s="33"/>
    </row>
    <row r="82" spans="1:17" ht="13.2">
      <c r="A82" s="266"/>
      <c r="B82" s="33" t="s">
        <v>522</v>
      </c>
      <c r="C82" s="33"/>
      <c r="D82" s="33"/>
      <c r="E82" s="33"/>
      <c r="F82" s="33"/>
      <c r="G82" s="33"/>
      <c r="H82" s="167" t="s">
        <v>35</v>
      </c>
      <c r="I82" s="33"/>
      <c r="J82" s="33"/>
      <c r="K82" s="33"/>
      <c r="L82" s="33"/>
      <c r="M82" s="33"/>
      <c r="N82" s="192"/>
      <c r="O82" s="33"/>
      <c r="P82" s="33"/>
      <c r="Q82" s="33"/>
    </row>
    <row r="83" spans="1:17" ht="13.2">
      <c r="A83" s="266"/>
      <c r="B83" s="33" t="s">
        <v>78</v>
      </c>
      <c r="C83" s="33"/>
      <c r="D83" s="33"/>
      <c r="E83" s="33"/>
      <c r="F83" s="33"/>
      <c r="G83" s="33"/>
      <c r="H83" s="167" t="s">
        <v>36</v>
      </c>
      <c r="I83" s="33"/>
      <c r="J83" s="33"/>
      <c r="K83" s="33"/>
      <c r="L83" s="33"/>
      <c r="M83" s="33"/>
      <c r="N83" s="191"/>
      <c r="O83" s="33"/>
      <c r="P83" s="33"/>
      <c r="Q83" s="33"/>
    </row>
    <row r="84" spans="1:17" ht="13.8">
      <c r="A84" s="266"/>
      <c r="B84" s="33" t="s">
        <v>78</v>
      </c>
      <c r="C84" s="33"/>
      <c r="D84" s="33"/>
      <c r="E84" s="135"/>
      <c r="F84" s="33"/>
      <c r="G84" s="33"/>
      <c r="H84" s="167" t="s">
        <v>37</v>
      </c>
      <c r="I84" s="33"/>
      <c r="J84" s="33"/>
      <c r="K84" s="33"/>
      <c r="L84" s="33"/>
      <c r="M84" s="33"/>
      <c r="N84" s="191"/>
      <c r="O84" s="33"/>
      <c r="P84" s="33"/>
      <c r="Q84" s="33"/>
    </row>
    <row r="85" spans="1:17" ht="13.2">
      <c r="A85" s="267"/>
      <c r="B85" s="33" t="s">
        <v>78</v>
      </c>
      <c r="C85" s="33"/>
      <c r="D85" s="33"/>
      <c r="E85" s="33"/>
      <c r="F85" s="33"/>
      <c r="G85" s="33"/>
      <c r="H85" s="156" t="s">
        <v>38</v>
      </c>
      <c r="I85" s="33"/>
      <c r="J85" s="33"/>
      <c r="K85" s="33"/>
      <c r="L85" s="33"/>
      <c r="M85" s="33"/>
      <c r="N85" s="191"/>
      <c r="O85" s="33"/>
      <c r="P85" s="33"/>
      <c r="Q85" s="33"/>
    </row>
    <row r="86" spans="1:17" ht="13.2">
      <c r="A86" s="265">
        <v>45511</v>
      </c>
      <c r="B86" s="33" t="s">
        <v>1774</v>
      </c>
      <c r="C86" s="33"/>
      <c r="D86" s="33"/>
      <c r="E86" s="33"/>
      <c r="F86" s="33"/>
      <c r="G86" s="33"/>
      <c r="H86" s="164" t="s">
        <v>17</v>
      </c>
      <c r="I86" s="33"/>
      <c r="J86" s="33"/>
      <c r="K86" s="33"/>
      <c r="L86" s="33"/>
      <c r="M86" s="33"/>
      <c r="N86" s="192"/>
      <c r="O86" s="33"/>
      <c r="P86" s="33"/>
      <c r="Q86" s="33"/>
    </row>
    <row r="87" spans="1:17" ht="13.2">
      <c r="A87" s="266"/>
      <c r="B87" s="33" t="s">
        <v>1774</v>
      </c>
      <c r="C87" s="33"/>
      <c r="D87" s="33"/>
      <c r="E87" s="33"/>
      <c r="F87" s="33"/>
      <c r="G87" s="33"/>
      <c r="H87" s="156" t="s">
        <v>22</v>
      </c>
      <c r="I87" s="33"/>
      <c r="J87" s="33"/>
      <c r="K87" s="33"/>
      <c r="L87" s="33"/>
      <c r="M87" s="33"/>
      <c r="N87" s="192"/>
      <c r="O87" s="33"/>
      <c r="P87" s="33"/>
      <c r="Q87" s="33"/>
    </row>
    <row r="88" spans="1:17" ht="13.2">
      <c r="A88" s="266"/>
      <c r="B88" s="33" t="s">
        <v>1774</v>
      </c>
      <c r="C88" s="33" t="s">
        <v>154</v>
      </c>
      <c r="D88" s="33" t="s">
        <v>19</v>
      </c>
      <c r="E88" s="33"/>
      <c r="F88" s="33"/>
      <c r="G88" s="160" t="s">
        <v>2114</v>
      </c>
      <c r="H88" s="156" t="s">
        <v>24</v>
      </c>
      <c r="I88" s="33"/>
      <c r="J88" s="33"/>
      <c r="K88" s="33"/>
      <c r="L88" s="33"/>
      <c r="M88" s="33"/>
      <c r="N88" s="192"/>
      <c r="O88" s="33"/>
      <c r="P88" s="33"/>
      <c r="Q88" s="33"/>
    </row>
    <row r="89" spans="1:17" ht="13.2">
      <c r="A89" s="266"/>
      <c r="B89" s="33" t="s">
        <v>1774</v>
      </c>
      <c r="C89" s="33"/>
      <c r="D89" s="33"/>
      <c r="E89" s="33"/>
      <c r="F89" s="33"/>
      <c r="G89" s="33"/>
      <c r="H89" s="156" t="s">
        <v>25</v>
      </c>
      <c r="I89" s="33"/>
      <c r="J89" s="33"/>
      <c r="K89" s="33"/>
      <c r="L89" s="33"/>
      <c r="M89" s="33"/>
      <c r="N89" s="192"/>
      <c r="O89" s="33"/>
      <c r="P89" s="33"/>
      <c r="Q89" s="33"/>
    </row>
    <row r="90" spans="1:17" ht="13.2">
      <c r="A90" s="266"/>
      <c r="B90" s="33" t="s">
        <v>1774</v>
      </c>
      <c r="C90" s="33"/>
      <c r="D90" s="33"/>
      <c r="E90" s="33"/>
      <c r="F90" s="33"/>
      <c r="G90" s="33"/>
      <c r="H90" s="156" t="s">
        <v>26</v>
      </c>
      <c r="I90" s="33"/>
      <c r="J90" s="33"/>
      <c r="K90" s="33"/>
      <c r="L90" s="33"/>
      <c r="M90" s="33"/>
      <c r="N90" s="192"/>
      <c r="O90" s="33"/>
      <c r="P90" s="33"/>
      <c r="Q90" s="33"/>
    </row>
    <row r="91" spans="1:17" ht="13.2">
      <c r="A91" s="266"/>
      <c r="B91" s="33" t="s">
        <v>522</v>
      </c>
      <c r="C91" s="33"/>
      <c r="D91" s="33"/>
      <c r="E91" s="33"/>
      <c r="F91" s="33"/>
      <c r="G91" s="33"/>
      <c r="H91" s="156" t="s">
        <v>27</v>
      </c>
      <c r="I91" s="33"/>
      <c r="J91" s="33"/>
      <c r="K91" s="33"/>
      <c r="L91" s="33"/>
      <c r="M91" s="33"/>
      <c r="N91" s="192"/>
      <c r="O91" s="33"/>
      <c r="P91" s="33"/>
      <c r="Q91" s="33"/>
    </row>
    <row r="92" spans="1:17" ht="13.2">
      <c r="A92" s="266"/>
      <c r="B92" s="33" t="s">
        <v>522</v>
      </c>
      <c r="C92" s="33"/>
      <c r="D92" s="33"/>
      <c r="E92" s="33"/>
      <c r="F92" s="33"/>
      <c r="G92" s="33"/>
      <c r="H92" s="156" t="s">
        <v>28</v>
      </c>
      <c r="I92" s="33"/>
      <c r="J92" s="33"/>
      <c r="K92" s="33"/>
      <c r="L92" s="33"/>
      <c r="M92" s="33"/>
      <c r="N92" s="192"/>
      <c r="O92" s="33"/>
      <c r="P92" s="33"/>
      <c r="Q92" s="33"/>
    </row>
    <row r="93" spans="1:17" ht="13.8">
      <c r="A93" s="266"/>
      <c r="B93" s="33" t="s">
        <v>522</v>
      </c>
      <c r="C93" s="33"/>
      <c r="D93" s="33"/>
      <c r="E93" s="33"/>
      <c r="F93" s="157"/>
      <c r="G93" s="157"/>
      <c r="H93" s="156" t="s">
        <v>29</v>
      </c>
      <c r="I93" s="33"/>
      <c r="J93" s="33"/>
      <c r="K93" s="33"/>
      <c r="L93" s="33"/>
      <c r="M93" s="33"/>
      <c r="N93" s="192"/>
      <c r="O93" s="33"/>
      <c r="P93" s="33"/>
      <c r="Q93" s="33"/>
    </row>
    <row r="94" spans="1:17" ht="13.2">
      <c r="A94" s="266"/>
      <c r="B94" s="33" t="s">
        <v>522</v>
      </c>
      <c r="C94" s="33"/>
      <c r="D94" s="33"/>
      <c r="E94" s="33"/>
      <c r="F94" s="33"/>
      <c r="G94" s="33"/>
      <c r="H94" s="156" t="s">
        <v>30</v>
      </c>
      <c r="I94" s="33"/>
      <c r="J94" s="33"/>
      <c r="K94" s="33"/>
      <c r="L94" s="33"/>
      <c r="M94" s="33"/>
      <c r="N94" s="192"/>
      <c r="O94" s="33"/>
      <c r="P94" s="33"/>
      <c r="Q94" s="33"/>
    </row>
    <row r="95" spans="1:17" ht="13.2">
      <c r="A95" s="266"/>
      <c r="B95" s="33" t="s">
        <v>522</v>
      </c>
      <c r="C95" s="33"/>
      <c r="D95" s="33"/>
      <c r="E95" s="33"/>
      <c r="F95" s="33"/>
      <c r="G95" s="33"/>
      <c r="H95" s="167" t="s">
        <v>34</v>
      </c>
      <c r="I95" s="33"/>
      <c r="J95" s="33"/>
      <c r="K95" s="33"/>
      <c r="L95" s="33"/>
      <c r="M95" s="33"/>
      <c r="N95" s="192"/>
      <c r="O95" s="33"/>
      <c r="P95" s="33"/>
      <c r="Q95" s="33"/>
    </row>
    <row r="96" spans="1:17" ht="13.2">
      <c r="A96" s="266"/>
      <c r="B96" s="33" t="s">
        <v>522</v>
      </c>
      <c r="C96" s="33"/>
      <c r="D96" s="33"/>
      <c r="E96" s="33"/>
      <c r="F96" s="33"/>
      <c r="G96" s="33"/>
      <c r="H96" s="167" t="s">
        <v>35</v>
      </c>
      <c r="I96" s="33"/>
      <c r="J96" s="33"/>
      <c r="K96" s="33"/>
      <c r="L96" s="33"/>
      <c r="M96" s="33"/>
      <c r="N96" s="192"/>
      <c r="O96" s="33"/>
      <c r="P96" s="33"/>
      <c r="Q96" s="33"/>
    </row>
    <row r="97" spans="1:17" ht="13.2">
      <c r="A97" s="266"/>
      <c r="B97" s="33" t="s">
        <v>78</v>
      </c>
      <c r="C97" s="33"/>
      <c r="D97" s="33"/>
      <c r="E97" s="33"/>
      <c r="F97" s="33"/>
      <c r="G97" s="33"/>
      <c r="H97" s="167" t="s">
        <v>36</v>
      </c>
      <c r="I97" s="33"/>
      <c r="J97" s="33"/>
      <c r="K97" s="33"/>
      <c r="L97" s="33"/>
      <c r="M97" s="33"/>
      <c r="N97" s="191"/>
      <c r="O97" s="33"/>
      <c r="P97" s="33"/>
      <c r="Q97" s="33"/>
    </row>
    <row r="98" spans="1:17" ht="13.2">
      <c r="A98" s="266"/>
      <c r="B98" s="33" t="s">
        <v>78</v>
      </c>
      <c r="C98" s="33"/>
      <c r="D98" s="33"/>
      <c r="E98" s="33"/>
      <c r="F98" s="33"/>
      <c r="G98" s="33"/>
      <c r="H98" s="167" t="s">
        <v>37</v>
      </c>
      <c r="I98" s="33"/>
      <c r="J98" s="33"/>
      <c r="K98" s="33"/>
      <c r="L98" s="33"/>
      <c r="M98" s="33"/>
      <c r="N98" s="191"/>
      <c r="O98" s="33"/>
      <c r="P98" s="33"/>
      <c r="Q98" s="33"/>
    </row>
    <row r="99" spans="1:17" ht="13.2">
      <c r="A99" s="267"/>
      <c r="B99" s="33" t="s">
        <v>78</v>
      </c>
      <c r="C99" s="33"/>
      <c r="D99" s="33"/>
      <c r="E99" s="33"/>
      <c r="F99" s="33"/>
      <c r="G99" s="33"/>
      <c r="H99" s="156" t="s">
        <v>38</v>
      </c>
      <c r="I99" s="33"/>
      <c r="J99" s="33"/>
      <c r="K99" s="33"/>
      <c r="L99" s="33"/>
      <c r="M99" s="33"/>
      <c r="N99" s="191"/>
      <c r="O99" s="33"/>
      <c r="P99" s="33"/>
      <c r="Q99" s="33"/>
    </row>
    <row r="100" spans="1:17" ht="13.8">
      <c r="A100" s="265">
        <v>45512</v>
      </c>
      <c r="B100" s="157" t="s">
        <v>78</v>
      </c>
      <c r="C100" s="33"/>
      <c r="D100" s="33"/>
      <c r="E100" s="33"/>
      <c r="F100" s="33"/>
      <c r="G100" s="33"/>
      <c r="H100" s="164" t="s">
        <v>17</v>
      </c>
      <c r="I100" s="33"/>
      <c r="J100" s="33"/>
      <c r="K100" s="33"/>
      <c r="L100" s="33"/>
      <c r="M100" s="33"/>
      <c r="N100" s="191"/>
      <c r="O100" s="33"/>
      <c r="P100" s="33"/>
      <c r="Q100" s="33"/>
    </row>
    <row r="101" spans="1:17" ht="21" customHeight="1">
      <c r="A101" s="266"/>
      <c r="B101" s="157" t="s">
        <v>78</v>
      </c>
      <c r="C101" s="33"/>
      <c r="D101" s="33"/>
      <c r="E101" s="33"/>
      <c r="F101" s="33"/>
      <c r="G101" s="33"/>
      <c r="H101" s="156" t="s">
        <v>22</v>
      </c>
      <c r="I101" s="33"/>
      <c r="J101" s="33"/>
      <c r="K101" s="33"/>
      <c r="L101" s="33"/>
      <c r="M101" s="33"/>
      <c r="N101" s="191"/>
      <c r="O101" s="33"/>
      <c r="P101" s="33"/>
      <c r="Q101" s="33"/>
    </row>
    <row r="102" spans="1:17" ht="22.5" customHeight="1">
      <c r="A102" s="266"/>
      <c r="B102" s="157" t="s">
        <v>78</v>
      </c>
      <c r="C102" s="33"/>
      <c r="D102" s="33"/>
      <c r="E102" s="33"/>
      <c r="F102" s="33"/>
      <c r="G102" s="33"/>
      <c r="H102" s="156" t="s">
        <v>24</v>
      </c>
      <c r="I102" s="33"/>
      <c r="J102" s="33"/>
      <c r="K102" s="33"/>
      <c r="L102" s="33"/>
      <c r="M102" s="33"/>
      <c r="N102" s="191"/>
      <c r="O102" s="33"/>
      <c r="P102" s="33"/>
      <c r="Q102" s="33"/>
    </row>
    <row r="103" spans="1:17" ht="13.8">
      <c r="A103" s="266"/>
      <c r="B103" s="157" t="s">
        <v>78</v>
      </c>
      <c r="C103" s="157"/>
      <c r="D103" s="157"/>
      <c r="E103" s="157"/>
      <c r="F103" s="168"/>
      <c r="G103" s="157"/>
      <c r="H103" s="156" t="s">
        <v>25</v>
      </c>
      <c r="I103" s="33"/>
      <c r="J103" s="33"/>
      <c r="K103" s="33"/>
      <c r="L103" s="33"/>
      <c r="M103" s="33"/>
      <c r="N103" s="191"/>
      <c r="O103" s="33"/>
      <c r="P103" s="33"/>
      <c r="Q103" s="33"/>
    </row>
    <row r="104" spans="1:17" ht="13.2">
      <c r="A104" s="266"/>
      <c r="B104" s="33" t="s">
        <v>1774</v>
      </c>
      <c r="C104" s="33"/>
      <c r="D104" s="33"/>
      <c r="E104" s="33"/>
      <c r="F104" s="33"/>
      <c r="G104" s="33"/>
      <c r="H104" s="156" t="s">
        <v>26</v>
      </c>
      <c r="I104" s="33"/>
      <c r="J104" s="33"/>
      <c r="K104" s="33"/>
      <c r="L104" s="33"/>
      <c r="M104" s="33"/>
      <c r="N104" s="195"/>
      <c r="O104" s="33"/>
      <c r="P104" s="33"/>
      <c r="Q104" s="33"/>
    </row>
    <row r="105" spans="1:17" ht="13.2">
      <c r="A105" s="266"/>
      <c r="B105" s="33" t="s">
        <v>1774</v>
      </c>
      <c r="C105" s="33"/>
      <c r="D105" s="33"/>
      <c r="E105" s="33"/>
      <c r="F105" s="33"/>
      <c r="G105" s="33"/>
      <c r="H105" s="156" t="s">
        <v>27</v>
      </c>
      <c r="I105" s="33"/>
      <c r="J105" s="33"/>
      <c r="K105" s="33"/>
      <c r="L105" s="33"/>
      <c r="M105" s="33"/>
      <c r="N105" s="195"/>
      <c r="O105" s="33"/>
      <c r="P105" s="33"/>
      <c r="Q105" s="33"/>
    </row>
    <row r="106" spans="1:17" ht="13.2">
      <c r="A106" s="266"/>
      <c r="B106" s="33" t="s">
        <v>1774</v>
      </c>
      <c r="C106" s="33"/>
      <c r="D106" s="33"/>
      <c r="E106" s="33"/>
      <c r="F106" s="33"/>
      <c r="G106" s="33"/>
      <c r="H106" s="156" t="s">
        <v>28</v>
      </c>
      <c r="I106" s="33"/>
      <c r="J106" s="33"/>
      <c r="K106" s="33"/>
      <c r="L106" s="33"/>
      <c r="M106" s="33"/>
      <c r="N106" s="195"/>
      <c r="O106" s="33"/>
      <c r="P106" s="33"/>
      <c r="Q106" s="33"/>
    </row>
    <row r="107" spans="1:17" ht="13.2">
      <c r="A107" s="266"/>
      <c r="B107" s="33" t="s">
        <v>1774</v>
      </c>
      <c r="C107" s="33"/>
      <c r="D107" s="33"/>
      <c r="E107" s="33"/>
      <c r="F107" s="33"/>
      <c r="G107" s="33"/>
      <c r="H107" s="156" t="s">
        <v>29</v>
      </c>
      <c r="I107" s="33"/>
      <c r="J107" s="33"/>
      <c r="K107" s="33"/>
      <c r="L107" s="33"/>
      <c r="M107" s="33"/>
      <c r="N107" s="195"/>
      <c r="O107" s="33"/>
      <c r="P107" s="33"/>
      <c r="Q107" s="33"/>
    </row>
    <row r="108" spans="1:17" ht="13.2">
      <c r="A108" s="266"/>
      <c r="B108" s="33" t="s">
        <v>522</v>
      </c>
      <c r="C108" s="33"/>
      <c r="D108" s="33"/>
      <c r="E108" s="33"/>
      <c r="F108" s="33"/>
      <c r="G108" s="33"/>
      <c r="H108" s="156" t="s">
        <v>30</v>
      </c>
      <c r="I108" s="33"/>
      <c r="J108" s="33"/>
      <c r="K108" s="33"/>
      <c r="L108" s="33"/>
      <c r="M108" s="33"/>
      <c r="N108" s="195"/>
      <c r="O108" s="33"/>
      <c r="P108" s="33"/>
      <c r="Q108" s="33"/>
    </row>
    <row r="109" spans="1:17" ht="13.2">
      <c r="A109" s="266"/>
      <c r="B109" s="33" t="s">
        <v>522</v>
      </c>
      <c r="C109" s="33"/>
      <c r="D109" s="33"/>
      <c r="E109" s="33"/>
      <c r="F109" s="33"/>
      <c r="G109" s="33"/>
      <c r="H109" s="167" t="s">
        <v>34</v>
      </c>
      <c r="I109" s="33"/>
      <c r="J109" s="33"/>
      <c r="K109" s="33"/>
      <c r="L109" s="33"/>
      <c r="M109" s="33"/>
      <c r="N109" s="195"/>
      <c r="O109" s="33"/>
      <c r="P109" s="33"/>
      <c r="Q109" s="33"/>
    </row>
    <row r="110" spans="1:17" ht="13.8">
      <c r="A110" s="266"/>
      <c r="B110" s="157" t="s">
        <v>522</v>
      </c>
      <c r="C110" s="33"/>
      <c r="D110" s="33"/>
      <c r="E110" s="33"/>
      <c r="F110" s="33"/>
      <c r="G110" s="33"/>
      <c r="H110" s="167" t="s">
        <v>35</v>
      </c>
      <c r="I110" s="33"/>
      <c r="J110" s="33"/>
      <c r="K110" s="33"/>
      <c r="L110" s="33"/>
      <c r="M110" s="33"/>
      <c r="N110" s="195"/>
      <c r="O110" s="33"/>
      <c r="P110" s="33"/>
      <c r="Q110" s="33"/>
    </row>
    <row r="111" spans="1:17" ht="13.8">
      <c r="A111" s="266"/>
      <c r="B111" s="157" t="s">
        <v>78</v>
      </c>
      <c r="C111" s="33"/>
      <c r="D111" s="33"/>
      <c r="E111" s="33"/>
      <c r="F111" s="33"/>
      <c r="G111" s="33"/>
      <c r="H111" s="167" t="s">
        <v>36</v>
      </c>
      <c r="I111" s="33"/>
      <c r="J111" s="33"/>
      <c r="K111" s="33"/>
      <c r="L111" s="33"/>
      <c r="M111" s="33"/>
      <c r="N111" s="191"/>
      <c r="O111" s="33"/>
      <c r="P111" s="33"/>
      <c r="Q111" s="33"/>
    </row>
    <row r="112" spans="1:17" ht="13.8">
      <c r="A112" s="266"/>
      <c r="B112" s="157" t="s">
        <v>78</v>
      </c>
      <c r="C112" s="33"/>
      <c r="D112" s="33"/>
      <c r="E112" s="33"/>
      <c r="F112" s="33"/>
      <c r="G112" s="33"/>
      <c r="H112" s="167" t="s">
        <v>37</v>
      </c>
      <c r="I112" s="33"/>
      <c r="J112" s="33"/>
      <c r="K112" s="33"/>
      <c r="L112" s="33"/>
      <c r="M112" s="33"/>
      <c r="N112" s="191"/>
      <c r="O112" s="33"/>
      <c r="P112" s="33"/>
      <c r="Q112" s="33"/>
    </row>
    <row r="113" spans="1:27" ht="13.2">
      <c r="A113" s="267"/>
      <c r="B113" s="33" t="s">
        <v>78</v>
      </c>
      <c r="C113" s="33"/>
      <c r="D113" s="33"/>
      <c r="E113" s="33"/>
      <c r="F113" s="33"/>
      <c r="G113" s="33"/>
      <c r="H113" s="156" t="s">
        <v>38</v>
      </c>
      <c r="I113" s="33"/>
      <c r="J113" s="33"/>
      <c r="K113" s="33"/>
      <c r="L113" s="33"/>
      <c r="M113" s="33"/>
      <c r="N113" s="191"/>
      <c r="O113" s="33"/>
      <c r="P113" s="33"/>
      <c r="Q113" s="33"/>
    </row>
    <row r="114" spans="1:27" ht="13.8">
      <c r="A114" s="265">
        <v>45513</v>
      </c>
      <c r="B114" s="157" t="s">
        <v>78</v>
      </c>
      <c r="C114" s="33"/>
      <c r="D114" s="33"/>
      <c r="E114" s="33"/>
      <c r="F114" s="33"/>
      <c r="G114" s="33"/>
      <c r="H114" s="164" t="s">
        <v>17</v>
      </c>
      <c r="I114" s="33"/>
      <c r="J114" s="33"/>
      <c r="K114" s="33"/>
      <c r="L114" s="33"/>
      <c r="M114" s="33"/>
      <c r="N114" s="191"/>
      <c r="O114" s="33"/>
      <c r="P114" s="33"/>
      <c r="Q114" s="33"/>
    </row>
    <row r="115" spans="1:27" ht="13.8">
      <c r="A115" s="266"/>
      <c r="B115" s="157" t="s">
        <v>78</v>
      </c>
      <c r="C115" s="33"/>
      <c r="D115" s="33"/>
      <c r="E115" s="33"/>
      <c r="F115" s="33"/>
      <c r="G115" s="33"/>
      <c r="H115" s="156" t="s">
        <v>22</v>
      </c>
      <c r="I115" s="33"/>
      <c r="J115" s="33"/>
      <c r="K115" s="33"/>
      <c r="L115" s="33"/>
      <c r="M115" s="33"/>
      <c r="N115" s="191"/>
      <c r="O115" s="33"/>
      <c r="P115" s="33"/>
      <c r="Q115" s="33"/>
    </row>
    <row r="116" spans="1:27" ht="13.8">
      <c r="A116" s="266"/>
      <c r="B116" s="157" t="s">
        <v>78</v>
      </c>
      <c r="C116" s="33"/>
      <c r="D116" s="33"/>
      <c r="E116" s="33"/>
      <c r="F116" s="33"/>
      <c r="G116" s="33"/>
      <c r="H116" s="156" t="s">
        <v>24</v>
      </c>
      <c r="I116" s="33"/>
      <c r="J116" s="33"/>
      <c r="K116" s="33"/>
      <c r="L116" s="33"/>
      <c r="M116" s="33"/>
      <c r="N116" s="191"/>
      <c r="O116" s="33"/>
      <c r="P116" s="33"/>
      <c r="Q116" s="33"/>
    </row>
    <row r="117" spans="1:27" ht="13.2">
      <c r="A117" s="266"/>
      <c r="B117" s="33" t="s">
        <v>78</v>
      </c>
      <c r="C117" s="33"/>
      <c r="D117" s="33"/>
      <c r="E117" s="33"/>
      <c r="F117" s="33"/>
      <c r="G117" s="33"/>
      <c r="H117" s="156" t="s">
        <v>25</v>
      </c>
      <c r="I117" s="33"/>
      <c r="J117" s="33"/>
      <c r="K117" s="33"/>
      <c r="L117" s="33"/>
      <c r="M117" s="33"/>
      <c r="N117" s="191"/>
      <c r="O117" s="33"/>
      <c r="P117" s="33"/>
      <c r="Q117" s="33"/>
    </row>
    <row r="118" spans="1:27" ht="13.2">
      <c r="A118" s="266"/>
      <c r="B118" s="33" t="s">
        <v>1774</v>
      </c>
      <c r="C118" s="33"/>
      <c r="D118" s="33"/>
      <c r="E118" s="33"/>
      <c r="F118" s="33"/>
      <c r="G118" s="33"/>
      <c r="H118" s="156" t="s">
        <v>26</v>
      </c>
      <c r="I118" s="33"/>
      <c r="J118" s="33"/>
      <c r="K118" s="33"/>
      <c r="L118" s="33"/>
      <c r="M118" s="33"/>
      <c r="N118" s="191"/>
      <c r="O118" s="33"/>
      <c r="P118" s="33"/>
      <c r="Q118" s="33"/>
    </row>
    <row r="119" spans="1:27" ht="13.2">
      <c r="A119" s="266"/>
      <c r="B119" s="33" t="s">
        <v>1774</v>
      </c>
      <c r="C119" s="33"/>
      <c r="D119" s="33"/>
      <c r="E119" s="33"/>
      <c r="F119" s="33"/>
      <c r="G119" s="33"/>
      <c r="H119" s="156" t="s">
        <v>27</v>
      </c>
      <c r="I119" s="33"/>
      <c r="J119" s="33"/>
      <c r="K119" s="33"/>
      <c r="L119" s="33"/>
      <c r="M119" s="33"/>
      <c r="N119" s="191"/>
      <c r="O119" s="33"/>
      <c r="P119" s="33"/>
      <c r="Q119" s="33"/>
    </row>
    <row r="120" spans="1:27" ht="13.2">
      <c r="A120" s="266"/>
      <c r="B120" s="33" t="s">
        <v>1774</v>
      </c>
      <c r="C120" s="33"/>
      <c r="D120" s="33"/>
      <c r="E120" s="33"/>
      <c r="F120" s="33"/>
      <c r="G120" s="33"/>
      <c r="H120" s="156" t="s">
        <v>28</v>
      </c>
      <c r="I120" s="33"/>
      <c r="J120" s="33"/>
      <c r="K120" s="33"/>
      <c r="L120" s="33"/>
      <c r="M120" s="33"/>
      <c r="N120" s="191"/>
      <c r="O120" s="33"/>
      <c r="P120" s="33"/>
      <c r="Q120" s="33"/>
    </row>
    <row r="121" spans="1:27" ht="13.2">
      <c r="A121" s="266"/>
      <c r="B121" s="33" t="s">
        <v>1774</v>
      </c>
      <c r="C121" s="169"/>
      <c r="D121" s="169"/>
      <c r="E121" s="169"/>
      <c r="F121" s="169"/>
      <c r="G121" s="169"/>
      <c r="H121" s="156" t="s">
        <v>29</v>
      </c>
      <c r="I121" s="169"/>
      <c r="J121" s="169"/>
      <c r="K121" s="169"/>
      <c r="L121" s="169"/>
      <c r="M121" s="33"/>
      <c r="N121" s="196"/>
      <c r="O121" s="169"/>
      <c r="P121" s="169"/>
      <c r="Q121" s="169"/>
      <c r="R121" s="1"/>
      <c r="S121" s="1"/>
      <c r="T121" s="1"/>
      <c r="U121" s="1"/>
      <c r="V121" s="1"/>
      <c r="W121" s="1"/>
      <c r="X121" s="1"/>
      <c r="Y121" s="1"/>
      <c r="Z121" s="1"/>
      <c r="AA121" s="1"/>
    </row>
    <row r="122" spans="1:27" ht="13.2">
      <c r="A122" s="266"/>
      <c r="B122" s="33" t="s">
        <v>1774</v>
      </c>
      <c r="C122" s="33"/>
      <c r="D122" s="33"/>
      <c r="E122" s="33"/>
      <c r="F122" s="33"/>
      <c r="G122" s="33"/>
      <c r="H122" s="156" t="s">
        <v>30</v>
      </c>
      <c r="I122" s="33"/>
      <c r="J122" s="33"/>
      <c r="K122" s="33"/>
      <c r="L122" s="33"/>
      <c r="M122" s="33"/>
      <c r="N122" s="191"/>
      <c r="O122" s="33"/>
      <c r="P122" s="33"/>
      <c r="Q122" s="33"/>
    </row>
    <row r="123" spans="1:27" ht="13.2">
      <c r="A123" s="266"/>
      <c r="B123" s="33" t="s">
        <v>78</v>
      </c>
      <c r="C123" s="33"/>
      <c r="D123" s="33"/>
      <c r="E123" s="33"/>
      <c r="F123" s="33"/>
      <c r="G123" s="33"/>
      <c r="H123" s="167" t="s">
        <v>34</v>
      </c>
      <c r="I123" s="33"/>
      <c r="J123" s="33"/>
      <c r="K123" s="33"/>
      <c r="L123" s="33"/>
      <c r="M123" s="33"/>
      <c r="N123" s="191"/>
      <c r="O123" s="33"/>
      <c r="P123" s="33"/>
      <c r="Q123" s="33"/>
    </row>
    <row r="124" spans="1:27" ht="13.2">
      <c r="A124" s="266"/>
      <c r="B124" s="33" t="s">
        <v>78</v>
      </c>
      <c r="C124" s="33"/>
      <c r="D124" s="33"/>
      <c r="E124" s="33"/>
      <c r="F124" s="33"/>
      <c r="G124" s="33"/>
      <c r="H124" s="167" t="s">
        <v>35</v>
      </c>
      <c r="I124" s="33"/>
      <c r="J124" s="33"/>
      <c r="K124" s="33"/>
      <c r="L124" s="33"/>
      <c r="M124" s="33"/>
      <c r="N124" s="191"/>
      <c r="O124" s="33"/>
      <c r="P124" s="33"/>
      <c r="Q124" s="33"/>
    </row>
    <row r="125" spans="1:27" ht="17.25" customHeight="1">
      <c r="A125" s="266"/>
      <c r="B125" s="33" t="s">
        <v>78</v>
      </c>
      <c r="C125" s="33" t="s">
        <v>41</v>
      </c>
      <c r="D125" s="33" t="s">
        <v>19</v>
      </c>
      <c r="E125" s="33"/>
      <c r="F125" s="33"/>
      <c r="G125" s="33" t="s">
        <v>2115</v>
      </c>
      <c r="H125" s="167" t="s">
        <v>36</v>
      </c>
      <c r="I125" s="33"/>
      <c r="J125" s="33"/>
      <c r="K125" s="33"/>
      <c r="L125" s="33"/>
      <c r="M125" s="33"/>
      <c r="N125" s="191"/>
      <c r="O125" s="33"/>
      <c r="P125" s="33"/>
      <c r="Q125" s="33"/>
    </row>
    <row r="126" spans="1:27" ht="13.2">
      <c r="A126" s="266"/>
      <c r="B126" s="33" t="s">
        <v>78</v>
      </c>
      <c r="C126" s="33"/>
      <c r="D126" s="33"/>
      <c r="E126" s="33"/>
      <c r="F126" s="33"/>
      <c r="G126" s="33"/>
      <c r="H126" s="167" t="s">
        <v>37</v>
      </c>
      <c r="I126" s="33"/>
      <c r="J126" s="33"/>
      <c r="K126" s="33"/>
      <c r="L126" s="33"/>
      <c r="M126" s="33"/>
      <c r="N126" s="191"/>
      <c r="O126" s="33"/>
      <c r="P126" s="33"/>
      <c r="Q126" s="33"/>
    </row>
    <row r="127" spans="1:27" ht="23.25" customHeight="1">
      <c r="A127" s="267"/>
      <c r="B127" s="33" t="s">
        <v>78</v>
      </c>
      <c r="C127" s="33"/>
      <c r="D127" s="33"/>
      <c r="E127" s="33"/>
      <c r="F127" s="157"/>
      <c r="G127" s="33"/>
      <c r="H127" s="156" t="s">
        <v>38</v>
      </c>
      <c r="I127" s="33"/>
      <c r="J127" s="33"/>
      <c r="K127" s="33"/>
      <c r="L127" s="33"/>
      <c r="M127" s="33"/>
      <c r="N127" s="191"/>
      <c r="O127" s="33"/>
      <c r="P127" s="33"/>
      <c r="Q127" s="33"/>
    </row>
    <row r="128" spans="1:27" ht="13.2">
      <c r="A128" s="265">
        <v>45514</v>
      </c>
      <c r="B128" s="33" t="s">
        <v>2096</v>
      </c>
      <c r="C128" s="33"/>
      <c r="D128" s="33"/>
      <c r="E128" s="33"/>
      <c r="F128" s="33"/>
      <c r="G128" s="33"/>
      <c r="H128" s="164" t="s">
        <v>17</v>
      </c>
      <c r="I128" s="33"/>
      <c r="J128" s="33"/>
      <c r="K128" s="33"/>
      <c r="L128" s="33"/>
      <c r="M128" s="33"/>
      <c r="N128" s="192"/>
      <c r="O128" s="33"/>
      <c r="P128" s="33"/>
      <c r="Q128" s="33"/>
    </row>
    <row r="129" spans="1:17" ht="13.2">
      <c r="A129" s="266"/>
      <c r="B129" s="33" t="s">
        <v>2096</v>
      </c>
      <c r="C129" s="33"/>
      <c r="D129" s="33"/>
      <c r="E129" s="33"/>
      <c r="F129" s="33"/>
      <c r="G129" s="33"/>
      <c r="H129" s="156" t="s">
        <v>22</v>
      </c>
      <c r="I129" s="33"/>
      <c r="J129" s="33"/>
      <c r="K129" s="33"/>
      <c r="L129" s="33"/>
      <c r="M129" s="33"/>
      <c r="N129" s="192"/>
      <c r="O129" s="33"/>
      <c r="P129" s="33"/>
      <c r="Q129" s="33"/>
    </row>
    <row r="130" spans="1:17" ht="13.2">
      <c r="A130" s="266"/>
      <c r="B130" s="33" t="s">
        <v>2096</v>
      </c>
      <c r="C130" s="33"/>
      <c r="D130" s="33"/>
      <c r="E130" s="33"/>
      <c r="F130" s="33"/>
      <c r="G130" s="33"/>
      <c r="H130" s="156" t="s">
        <v>24</v>
      </c>
      <c r="I130" s="33"/>
      <c r="J130" s="33"/>
      <c r="K130" s="33"/>
      <c r="L130" s="33"/>
      <c r="M130" s="33"/>
      <c r="N130" s="192"/>
      <c r="O130" s="33"/>
      <c r="P130" s="33"/>
      <c r="Q130" s="33"/>
    </row>
    <row r="131" spans="1:17" ht="13.2">
      <c r="A131" s="266"/>
      <c r="B131" s="33" t="s">
        <v>2096</v>
      </c>
      <c r="C131" s="33"/>
      <c r="D131" s="33"/>
      <c r="E131" s="33"/>
      <c r="F131" s="33"/>
      <c r="G131" s="33"/>
      <c r="H131" s="156" t="s">
        <v>25</v>
      </c>
      <c r="I131" s="33"/>
      <c r="J131" s="33"/>
      <c r="K131" s="33"/>
      <c r="L131" s="33"/>
      <c r="M131" s="33"/>
      <c r="N131" s="192"/>
      <c r="O131" s="33"/>
      <c r="P131" s="33"/>
      <c r="Q131" s="33"/>
    </row>
    <row r="132" spans="1:17" ht="13.2">
      <c r="A132" s="266"/>
      <c r="B132" s="33" t="s">
        <v>2096</v>
      </c>
      <c r="C132" s="33"/>
      <c r="D132" s="33"/>
      <c r="E132" s="33"/>
      <c r="F132" s="33"/>
      <c r="G132" s="33"/>
      <c r="H132" s="156" t="s">
        <v>26</v>
      </c>
      <c r="I132" s="33"/>
      <c r="J132" s="33"/>
      <c r="K132" s="33"/>
      <c r="L132" s="33"/>
      <c r="M132" s="33"/>
      <c r="N132" s="192"/>
      <c r="O132" s="33"/>
      <c r="P132" s="33"/>
      <c r="Q132" s="33"/>
    </row>
    <row r="133" spans="1:17" ht="13.2">
      <c r="A133" s="266"/>
      <c r="B133" s="33" t="s">
        <v>2096</v>
      </c>
      <c r="C133" s="33"/>
      <c r="D133" s="33"/>
      <c r="E133" s="33"/>
      <c r="F133" s="33"/>
      <c r="G133" s="33"/>
      <c r="H133" s="156" t="s">
        <v>27</v>
      </c>
      <c r="I133" s="33"/>
      <c r="J133" s="33"/>
      <c r="K133" s="33"/>
      <c r="L133" s="33"/>
      <c r="M133" s="33"/>
      <c r="N133" s="192"/>
      <c r="O133" s="33"/>
      <c r="P133" s="33"/>
      <c r="Q133" s="33"/>
    </row>
    <row r="134" spans="1:17" ht="13.2">
      <c r="A134" s="266"/>
      <c r="B134" s="33" t="s">
        <v>522</v>
      </c>
      <c r="C134" s="33"/>
      <c r="D134" s="33"/>
      <c r="E134" s="33"/>
      <c r="F134" s="33"/>
      <c r="G134" s="33"/>
      <c r="H134" s="156" t="s">
        <v>28</v>
      </c>
      <c r="I134" s="33"/>
      <c r="J134" s="33"/>
      <c r="K134" s="33"/>
      <c r="L134" s="33"/>
      <c r="M134" s="33"/>
      <c r="N134" s="192"/>
      <c r="O134" s="33"/>
      <c r="P134" s="33"/>
      <c r="Q134" s="33"/>
    </row>
    <row r="135" spans="1:17" ht="13.2">
      <c r="A135" s="266"/>
      <c r="B135" s="33" t="s">
        <v>522</v>
      </c>
      <c r="C135" s="33"/>
      <c r="D135" s="33"/>
      <c r="E135" s="33"/>
      <c r="F135" s="33"/>
      <c r="G135" s="33"/>
      <c r="H135" s="156" t="s">
        <v>29</v>
      </c>
      <c r="I135" s="33"/>
      <c r="J135" s="33"/>
      <c r="K135" s="33"/>
      <c r="L135" s="33"/>
      <c r="M135" s="33"/>
      <c r="N135" s="192"/>
      <c r="O135" s="33"/>
      <c r="P135" s="33"/>
      <c r="Q135" s="33"/>
    </row>
    <row r="136" spans="1:17" ht="13.2">
      <c r="A136" s="266"/>
      <c r="B136" s="33" t="s">
        <v>522</v>
      </c>
      <c r="C136" s="33"/>
      <c r="D136" s="33"/>
      <c r="E136" s="33"/>
      <c r="F136" s="33"/>
      <c r="G136" s="76"/>
      <c r="H136" s="156" t="s">
        <v>30</v>
      </c>
      <c r="I136" s="33"/>
      <c r="J136" s="33"/>
      <c r="K136" s="33"/>
      <c r="L136" s="33"/>
      <c r="M136" s="33"/>
      <c r="N136" s="192"/>
      <c r="O136" s="33"/>
      <c r="P136" s="33"/>
      <c r="Q136" s="33"/>
    </row>
    <row r="137" spans="1:17" ht="13.2">
      <c r="A137" s="266"/>
      <c r="B137" s="33" t="s">
        <v>78</v>
      </c>
      <c r="C137" s="33"/>
      <c r="D137" s="33"/>
      <c r="E137" s="33"/>
      <c r="F137" s="33"/>
      <c r="G137" s="33"/>
      <c r="H137" s="167" t="s">
        <v>34</v>
      </c>
      <c r="I137" s="33"/>
      <c r="J137" s="33"/>
      <c r="K137" s="33"/>
      <c r="L137" s="33"/>
      <c r="M137" s="33"/>
      <c r="N137" s="192"/>
      <c r="O137" s="33"/>
      <c r="P137" s="33"/>
      <c r="Q137" s="33"/>
    </row>
    <row r="138" spans="1:17" ht="13.2">
      <c r="A138" s="266"/>
      <c r="B138" s="33" t="s">
        <v>78</v>
      </c>
      <c r="C138" s="33"/>
      <c r="D138" s="33"/>
      <c r="E138" s="33"/>
      <c r="F138" s="33"/>
      <c r="G138" s="33"/>
      <c r="H138" s="167" t="s">
        <v>35</v>
      </c>
      <c r="I138" s="33"/>
      <c r="J138" s="33"/>
      <c r="K138" s="33"/>
      <c r="L138" s="33"/>
      <c r="M138" s="33"/>
      <c r="N138" s="192"/>
      <c r="O138" s="33"/>
      <c r="P138" s="33"/>
      <c r="Q138" s="33"/>
    </row>
    <row r="139" spans="1:17" ht="13.8">
      <c r="A139" s="266"/>
      <c r="B139" s="33" t="s">
        <v>78</v>
      </c>
      <c r="C139" s="33"/>
      <c r="D139" s="33"/>
      <c r="E139" s="157"/>
      <c r="F139" s="33"/>
      <c r="G139" s="33"/>
      <c r="H139" s="167" t="s">
        <v>36</v>
      </c>
      <c r="I139" s="33"/>
      <c r="J139" s="33"/>
      <c r="K139" s="33"/>
      <c r="L139" s="33"/>
      <c r="M139" s="33"/>
      <c r="N139" s="191"/>
      <c r="O139" s="33"/>
      <c r="P139" s="33"/>
      <c r="Q139" s="33"/>
    </row>
    <row r="140" spans="1:17" ht="13.2">
      <c r="A140" s="266"/>
      <c r="B140" s="33" t="s">
        <v>78</v>
      </c>
      <c r="C140" s="33"/>
      <c r="D140" s="33"/>
      <c r="E140" s="33"/>
      <c r="F140" s="33"/>
      <c r="G140" s="33"/>
      <c r="H140" s="167" t="s">
        <v>37</v>
      </c>
      <c r="I140" s="33"/>
      <c r="J140" s="33"/>
      <c r="K140" s="33"/>
      <c r="L140" s="33"/>
      <c r="M140" s="33"/>
      <c r="N140" s="191"/>
      <c r="O140" s="33"/>
      <c r="P140" s="33"/>
      <c r="Q140" s="33"/>
    </row>
    <row r="141" spans="1:17" ht="13.2">
      <c r="A141" s="267"/>
      <c r="B141" s="33" t="s">
        <v>78</v>
      </c>
      <c r="C141" s="33"/>
      <c r="D141" s="33"/>
      <c r="E141" s="33"/>
      <c r="F141" s="33"/>
      <c r="G141" s="33"/>
      <c r="H141" s="156" t="s">
        <v>38</v>
      </c>
      <c r="I141" s="33"/>
      <c r="J141" s="33"/>
      <c r="K141" s="33"/>
      <c r="L141" s="33"/>
      <c r="M141" s="33"/>
      <c r="N141" s="191"/>
      <c r="O141" s="33"/>
      <c r="P141" s="33"/>
      <c r="Q141" s="33"/>
    </row>
    <row r="142" spans="1:17" ht="13.2">
      <c r="A142" s="265">
        <v>45515</v>
      </c>
      <c r="B142" s="33" t="s">
        <v>2096</v>
      </c>
      <c r="C142" s="33"/>
      <c r="D142" s="33"/>
      <c r="E142" s="33"/>
      <c r="F142" s="33"/>
      <c r="G142" s="33"/>
      <c r="H142" s="164" t="s">
        <v>17</v>
      </c>
      <c r="I142" s="33"/>
      <c r="J142" s="33"/>
      <c r="K142" s="33"/>
      <c r="L142" s="33"/>
      <c r="M142" s="33"/>
      <c r="N142" s="192"/>
      <c r="O142" s="33"/>
      <c r="P142" s="33"/>
      <c r="Q142" s="33"/>
    </row>
    <row r="143" spans="1:17" ht="13.2">
      <c r="A143" s="266"/>
      <c r="B143" s="33" t="s">
        <v>2096</v>
      </c>
      <c r="C143" s="33"/>
      <c r="D143" s="33"/>
      <c r="E143" s="33"/>
      <c r="F143" s="33"/>
      <c r="G143" s="33"/>
      <c r="H143" s="156" t="s">
        <v>22</v>
      </c>
      <c r="I143" s="33"/>
      <c r="J143" s="33"/>
      <c r="K143" s="33"/>
      <c r="L143" s="33"/>
      <c r="M143" s="33"/>
      <c r="N143" s="192"/>
      <c r="O143" s="33"/>
      <c r="P143" s="33"/>
      <c r="Q143" s="33"/>
    </row>
    <row r="144" spans="1:17" ht="13.2">
      <c r="A144" s="266"/>
      <c r="B144" s="33" t="s">
        <v>2096</v>
      </c>
      <c r="C144" s="33" t="s">
        <v>355</v>
      </c>
      <c r="D144" s="33" t="s">
        <v>19</v>
      </c>
      <c r="E144" s="33"/>
      <c r="F144" s="33" t="s">
        <v>2116</v>
      </c>
      <c r="G144" s="33" t="s">
        <v>2117</v>
      </c>
      <c r="H144" s="156" t="s">
        <v>24</v>
      </c>
      <c r="I144" s="33"/>
      <c r="J144" s="33"/>
      <c r="K144" s="33"/>
      <c r="L144" s="33"/>
      <c r="M144" s="33"/>
      <c r="N144" s="192"/>
      <c r="O144" s="33"/>
      <c r="P144" s="33"/>
      <c r="Q144" s="33"/>
    </row>
    <row r="145" spans="1:17" ht="13.2">
      <c r="A145" s="266"/>
      <c r="B145" s="33" t="s">
        <v>2096</v>
      </c>
      <c r="C145" s="33"/>
      <c r="D145" s="33"/>
      <c r="E145" s="33"/>
      <c r="F145" s="33"/>
      <c r="G145" s="33"/>
      <c r="H145" s="156" t="s">
        <v>25</v>
      </c>
      <c r="I145" s="33"/>
      <c r="J145" s="33"/>
      <c r="K145" s="33"/>
      <c r="L145" s="33"/>
      <c r="M145" s="33"/>
      <c r="N145" s="192"/>
      <c r="O145" s="33"/>
      <c r="P145" s="33"/>
      <c r="Q145" s="33"/>
    </row>
    <row r="146" spans="1:17" ht="13.2">
      <c r="A146" s="266"/>
      <c r="B146" s="33" t="s">
        <v>2096</v>
      </c>
      <c r="C146" s="33"/>
      <c r="D146" s="33"/>
      <c r="E146" s="33"/>
      <c r="F146" s="33"/>
      <c r="G146" s="33"/>
      <c r="H146" s="156" t="s">
        <v>26</v>
      </c>
      <c r="I146" s="33"/>
      <c r="J146" s="33"/>
      <c r="K146" s="33"/>
      <c r="L146" s="33"/>
      <c r="M146" s="33"/>
      <c r="N146" s="192"/>
      <c r="O146" s="33"/>
      <c r="P146" s="33"/>
      <c r="Q146" s="33"/>
    </row>
    <row r="147" spans="1:17" ht="13.2">
      <c r="A147" s="266"/>
      <c r="B147" s="33" t="s">
        <v>2096</v>
      </c>
      <c r="C147" s="33"/>
      <c r="D147" s="33"/>
      <c r="E147" s="33"/>
      <c r="F147" s="33"/>
      <c r="G147" s="33"/>
      <c r="H147" s="156" t="s">
        <v>27</v>
      </c>
      <c r="I147" s="33"/>
      <c r="J147" s="33"/>
      <c r="K147" s="33"/>
      <c r="L147" s="33"/>
      <c r="M147" s="33"/>
      <c r="N147" s="192"/>
      <c r="O147" s="33"/>
      <c r="P147" s="33"/>
      <c r="Q147" s="33"/>
    </row>
    <row r="148" spans="1:17" ht="13.2">
      <c r="A148" s="266"/>
      <c r="B148" s="33" t="s">
        <v>522</v>
      </c>
      <c r="C148" s="33"/>
      <c r="D148" s="33"/>
      <c r="E148" s="33"/>
      <c r="F148" s="33"/>
      <c r="G148" s="33"/>
      <c r="H148" s="156" t="s">
        <v>28</v>
      </c>
      <c r="I148" s="33"/>
      <c r="J148" s="33"/>
      <c r="K148" s="33"/>
      <c r="L148" s="33"/>
      <c r="M148" s="33"/>
      <c r="N148" s="192"/>
      <c r="O148" s="33"/>
      <c r="P148" s="33"/>
      <c r="Q148" s="33"/>
    </row>
    <row r="149" spans="1:17" ht="13.2">
      <c r="A149" s="266"/>
      <c r="B149" s="33" t="s">
        <v>522</v>
      </c>
      <c r="C149" s="33"/>
      <c r="D149" s="33"/>
      <c r="E149" s="33"/>
      <c r="F149" s="33"/>
      <c r="G149" s="33"/>
      <c r="H149" s="156" t="s">
        <v>29</v>
      </c>
      <c r="I149" s="33"/>
      <c r="J149" s="33"/>
      <c r="K149" s="33"/>
      <c r="L149" s="33"/>
      <c r="M149" s="33"/>
      <c r="N149" s="192"/>
      <c r="O149" s="33"/>
      <c r="P149" s="33"/>
      <c r="Q149" s="33"/>
    </row>
    <row r="150" spans="1:17" ht="13.2">
      <c r="A150" s="266"/>
      <c r="B150" s="33" t="s">
        <v>522</v>
      </c>
      <c r="C150" s="33"/>
      <c r="D150" s="33"/>
      <c r="E150" s="33"/>
      <c r="F150" s="33"/>
      <c r="G150" s="33"/>
      <c r="H150" s="156" t="s">
        <v>30</v>
      </c>
      <c r="I150" s="33"/>
      <c r="J150" s="33"/>
      <c r="K150" s="33"/>
      <c r="L150" s="33"/>
      <c r="M150" s="33"/>
      <c r="N150" s="192"/>
      <c r="O150" s="33"/>
      <c r="P150" s="33"/>
      <c r="Q150" s="33"/>
    </row>
    <row r="151" spans="1:17" ht="13.2">
      <c r="A151" s="266"/>
      <c r="B151" s="33" t="s">
        <v>78</v>
      </c>
      <c r="C151" s="33" t="s">
        <v>41</v>
      </c>
      <c r="D151" s="33" t="s">
        <v>19</v>
      </c>
      <c r="E151" s="33"/>
      <c r="F151" s="33"/>
      <c r="G151" s="33" t="s">
        <v>2118</v>
      </c>
      <c r="H151" s="167" t="s">
        <v>34</v>
      </c>
      <c r="I151" s="33"/>
      <c r="J151" s="33"/>
      <c r="K151" s="33"/>
      <c r="L151" s="33"/>
      <c r="M151" s="33"/>
      <c r="N151" s="192"/>
      <c r="O151" s="33"/>
      <c r="P151" s="33"/>
      <c r="Q151" s="33"/>
    </row>
    <row r="152" spans="1:17" ht="13.8">
      <c r="A152" s="266"/>
      <c r="B152" s="157" t="s">
        <v>78</v>
      </c>
      <c r="C152" s="33"/>
      <c r="D152" s="33"/>
      <c r="E152" s="33"/>
      <c r="F152" s="33"/>
      <c r="G152" s="33"/>
      <c r="H152" s="167" t="s">
        <v>35</v>
      </c>
      <c r="I152" s="33"/>
      <c r="J152" s="33"/>
      <c r="K152" s="33"/>
      <c r="L152" s="33"/>
      <c r="M152" s="33"/>
      <c r="N152" s="192"/>
      <c r="O152" s="33"/>
      <c r="P152" s="33"/>
      <c r="Q152" s="33"/>
    </row>
    <row r="153" spans="1:17" ht="13.2">
      <c r="A153" s="266"/>
      <c r="B153" s="33" t="s">
        <v>78</v>
      </c>
      <c r="C153" s="33"/>
      <c r="D153" s="33"/>
      <c r="E153" s="33"/>
      <c r="F153" s="33"/>
      <c r="G153" s="33"/>
      <c r="H153" s="167" t="s">
        <v>36</v>
      </c>
      <c r="I153" s="33"/>
      <c r="J153" s="33"/>
      <c r="K153" s="33"/>
      <c r="L153" s="33"/>
      <c r="M153" s="33"/>
      <c r="N153" s="191"/>
      <c r="O153" s="33"/>
      <c r="P153" s="33"/>
      <c r="Q153" s="33"/>
    </row>
    <row r="154" spans="1:17" ht="13.2">
      <c r="A154" s="266"/>
      <c r="B154" s="33" t="s">
        <v>78</v>
      </c>
      <c r="C154" s="33"/>
      <c r="D154" s="33"/>
      <c r="E154" s="33"/>
      <c r="F154" s="33"/>
      <c r="G154" s="33"/>
      <c r="H154" s="167" t="s">
        <v>37</v>
      </c>
      <c r="I154" s="33"/>
      <c r="J154" s="33"/>
      <c r="K154" s="33"/>
      <c r="L154" s="33"/>
      <c r="M154" s="33"/>
      <c r="N154" s="191"/>
      <c r="O154" s="33"/>
      <c r="P154" s="33"/>
      <c r="Q154" s="33"/>
    </row>
    <row r="155" spans="1:17" ht="13.2">
      <c r="A155" s="267"/>
      <c r="B155" s="33" t="s">
        <v>78</v>
      </c>
      <c r="C155" s="33"/>
      <c r="D155" s="33"/>
      <c r="E155" s="33"/>
      <c r="F155" s="33"/>
      <c r="G155" s="33"/>
      <c r="H155" s="156" t="s">
        <v>38</v>
      </c>
      <c r="I155" s="33"/>
      <c r="J155" s="33"/>
      <c r="K155" s="33"/>
      <c r="L155" s="33"/>
      <c r="M155" s="33"/>
      <c r="N155" s="191"/>
      <c r="O155" s="33"/>
      <c r="P155" s="33"/>
      <c r="Q155" s="33"/>
    </row>
    <row r="156" spans="1:17" ht="13.8">
      <c r="A156" s="265">
        <v>45516</v>
      </c>
      <c r="B156" s="157" t="s">
        <v>78</v>
      </c>
      <c r="C156" s="33"/>
      <c r="D156" s="33"/>
      <c r="E156" s="33"/>
      <c r="F156" s="33"/>
      <c r="G156" s="33"/>
      <c r="H156" s="164" t="s">
        <v>17</v>
      </c>
      <c r="I156" s="33"/>
      <c r="J156" s="33"/>
      <c r="K156" s="33"/>
      <c r="L156" s="33"/>
      <c r="M156" s="33"/>
      <c r="N156" s="191"/>
      <c r="O156" s="33"/>
      <c r="P156" s="33"/>
      <c r="Q156" s="33"/>
    </row>
    <row r="157" spans="1:17" ht="13.8">
      <c r="A157" s="266"/>
      <c r="B157" s="157" t="s">
        <v>78</v>
      </c>
      <c r="C157" s="33"/>
      <c r="D157" s="33"/>
      <c r="E157" s="33"/>
      <c r="F157" s="33"/>
      <c r="G157" s="33"/>
      <c r="H157" s="156" t="s">
        <v>22</v>
      </c>
      <c r="I157" s="33"/>
      <c r="J157" s="33"/>
      <c r="K157" s="33"/>
      <c r="L157" s="33"/>
      <c r="M157" s="33"/>
      <c r="N157" s="191"/>
      <c r="O157" s="33"/>
      <c r="P157" s="33"/>
      <c r="Q157" s="33"/>
    </row>
    <row r="158" spans="1:17" ht="13.8">
      <c r="A158" s="266"/>
      <c r="B158" s="157" t="s">
        <v>78</v>
      </c>
      <c r="C158" s="33"/>
      <c r="D158" s="33"/>
      <c r="E158" s="33"/>
      <c r="F158" s="33"/>
      <c r="G158" s="33"/>
      <c r="H158" s="156" t="s">
        <v>24</v>
      </c>
      <c r="I158" s="33"/>
      <c r="J158" s="33"/>
      <c r="K158" s="33"/>
      <c r="L158" s="33"/>
      <c r="M158" s="33"/>
      <c r="N158" s="191"/>
      <c r="O158" s="33"/>
      <c r="P158" s="33"/>
      <c r="Q158" s="33"/>
    </row>
    <row r="159" spans="1:17" ht="13.8">
      <c r="A159" s="266"/>
      <c r="B159" s="157" t="s">
        <v>78</v>
      </c>
      <c r="C159" s="33"/>
      <c r="D159" s="33"/>
      <c r="E159" s="33"/>
      <c r="F159" s="33"/>
      <c r="G159" s="33"/>
      <c r="H159" s="156" t="s">
        <v>25</v>
      </c>
      <c r="I159" s="33"/>
      <c r="J159" s="33"/>
      <c r="K159" s="33"/>
      <c r="L159" s="33"/>
      <c r="M159" s="33"/>
      <c r="N159" s="191"/>
      <c r="O159" s="33"/>
      <c r="P159" s="33"/>
      <c r="Q159" s="33"/>
    </row>
    <row r="160" spans="1:17" ht="13.8">
      <c r="A160" s="266"/>
      <c r="B160" s="33" t="s">
        <v>1774</v>
      </c>
      <c r="C160" s="33"/>
      <c r="D160" s="33"/>
      <c r="E160" s="33"/>
      <c r="F160" s="157"/>
      <c r="G160" s="33"/>
      <c r="H160" s="156" t="s">
        <v>26</v>
      </c>
      <c r="I160" s="33"/>
      <c r="J160" s="33"/>
      <c r="K160" s="33"/>
      <c r="L160" s="33"/>
      <c r="M160" s="33"/>
      <c r="N160" s="191"/>
      <c r="O160" s="33"/>
      <c r="P160" s="33"/>
      <c r="Q160" s="33"/>
    </row>
    <row r="161" spans="1:17" ht="13.2">
      <c r="A161" s="266"/>
      <c r="B161" s="33" t="s">
        <v>1774</v>
      </c>
      <c r="C161" s="33"/>
      <c r="D161" s="33"/>
      <c r="E161" s="33"/>
      <c r="F161" s="33"/>
      <c r="G161" s="33"/>
      <c r="H161" s="156" t="s">
        <v>27</v>
      </c>
      <c r="I161" s="33"/>
      <c r="J161" s="33"/>
      <c r="K161" s="33"/>
      <c r="L161" s="33"/>
      <c r="M161" s="33"/>
      <c r="N161" s="191"/>
      <c r="O161" s="33"/>
      <c r="P161" s="33"/>
      <c r="Q161" s="33"/>
    </row>
    <row r="162" spans="1:17" ht="13.2">
      <c r="A162" s="266"/>
      <c r="B162" s="33" t="s">
        <v>1774</v>
      </c>
      <c r="C162" s="33"/>
      <c r="D162" s="33"/>
      <c r="E162" s="33"/>
      <c r="F162" s="33"/>
      <c r="G162" s="33"/>
      <c r="H162" s="156" t="s">
        <v>28</v>
      </c>
      <c r="I162" s="33"/>
      <c r="J162" s="33"/>
      <c r="K162" s="33"/>
      <c r="L162" s="33"/>
      <c r="M162" s="33"/>
      <c r="N162" s="191"/>
      <c r="O162" s="33"/>
      <c r="P162" s="33"/>
      <c r="Q162" s="33"/>
    </row>
    <row r="163" spans="1:17" ht="13.2">
      <c r="A163" s="266"/>
      <c r="B163" s="33" t="s">
        <v>1774</v>
      </c>
      <c r="C163" s="33"/>
      <c r="D163" s="33"/>
      <c r="E163" s="33"/>
      <c r="F163" s="33"/>
      <c r="G163" s="33"/>
      <c r="H163" s="156" t="s">
        <v>29</v>
      </c>
      <c r="I163" s="33"/>
      <c r="J163" s="33"/>
      <c r="K163" s="33"/>
      <c r="L163" s="33"/>
      <c r="M163" s="33"/>
      <c r="N163" s="191"/>
      <c r="O163" s="33"/>
      <c r="P163" s="33"/>
      <c r="Q163" s="33"/>
    </row>
    <row r="164" spans="1:17" ht="13.2">
      <c r="A164" s="266"/>
      <c r="B164" s="33" t="s">
        <v>1774</v>
      </c>
      <c r="C164" s="33"/>
      <c r="D164" s="33"/>
      <c r="E164" s="33"/>
      <c r="F164" s="33"/>
      <c r="G164" s="33"/>
      <c r="H164" s="156" t="s">
        <v>30</v>
      </c>
      <c r="I164" s="33"/>
      <c r="J164" s="33"/>
      <c r="K164" s="33"/>
      <c r="L164" s="33"/>
      <c r="M164" s="33"/>
      <c r="N164" s="191"/>
      <c r="O164" s="33"/>
      <c r="P164" s="33"/>
      <c r="Q164" s="33"/>
    </row>
    <row r="165" spans="1:17" ht="13.8">
      <c r="A165" s="266"/>
      <c r="B165" s="33" t="s">
        <v>78</v>
      </c>
      <c r="C165" s="33"/>
      <c r="D165" s="33"/>
      <c r="E165" s="157"/>
      <c r="F165" s="33"/>
      <c r="G165" s="33"/>
      <c r="H165" s="167" t="s">
        <v>34</v>
      </c>
      <c r="I165" s="33"/>
      <c r="J165" s="33"/>
      <c r="K165" s="33"/>
      <c r="L165" s="33"/>
      <c r="M165" s="33"/>
      <c r="N165" s="191"/>
      <c r="O165" s="33"/>
      <c r="P165" s="33"/>
      <c r="Q165" s="33"/>
    </row>
    <row r="166" spans="1:17" ht="13.2">
      <c r="A166" s="266"/>
      <c r="B166" s="33" t="s">
        <v>78</v>
      </c>
      <c r="C166" s="33"/>
      <c r="D166" s="33"/>
      <c r="E166" s="33"/>
      <c r="F166" s="33"/>
      <c r="G166" s="33"/>
      <c r="H166" s="167" t="s">
        <v>35</v>
      </c>
      <c r="I166" s="33"/>
      <c r="J166" s="33"/>
      <c r="K166" s="33"/>
      <c r="L166" s="33"/>
      <c r="M166" s="33"/>
      <c r="N166" s="191"/>
      <c r="O166" s="33"/>
      <c r="P166" s="33"/>
      <c r="Q166" s="33"/>
    </row>
    <row r="167" spans="1:17" ht="13.2">
      <c r="A167" s="266"/>
      <c r="B167" s="33" t="s">
        <v>78</v>
      </c>
      <c r="C167" s="33"/>
      <c r="D167" s="33"/>
      <c r="E167" s="33"/>
      <c r="F167" s="33"/>
      <c r="G167" s="33"/>
      <c r="H167" s="167" t="s">
        <v>36</v>
      </c>
      <c r="I167" s="33"/>
      <c r="J167" s="33"/>
      <c r="K167" s="33"/>
      <c r="L167" s="33"/>
      <c r="M167" s="33"/>
      <c r="N167" s="191"/>
      <c r="O167" s="33"/>
      <c r="P167" s="33"/>
      <c r="Q167" s="33"/>
    </row>
    <row r="168" spans="1:17" ht="13.2">
      <c r="A168" s="266"/>
      <c r="B168" s="33" t="s">
        <v>78</v>
      </c>
      <c r="C168" s="33"/>
      <c r="D168" s="33"/>
      <c r="E168" s="33"/>
      <c r="F168" s="33"/>
      <c r="G168" s="33"/>
      <c r="H168" s="167" t="s">
        <v>37</v>
      </c>
      <c r="I168" s="33"/>
      <c r="J168" s="33"/>
      <c r="K168" s="33"/>
      <c r="L168" s="33"/>
      <c r="M168" s="33"/>
      <c r="N168" s="191"/>
      <c r="O168" s="33"/>
      <c r="P168" s="33"/>
      <c r="Q168" s="33"/>
    </row>
    <row r="169" spans="1:17" ht="13.2">
      <c r="A169" s="267"/>
      <c r="B169" s="33" t="s">
        <v>78</v>
      </c>
      <c r="C169" s="33"/>
      <c r="D169" s="33"/>
      <c r="E169" s="33"/>
      <c r="F169" s="33"/>
      <c r="G169" s="33"/>
      <c r="H169" s="167" t="s">
        <v>38</v>
      </c>
      <c r="I169" s="33"/>
      <c r="J169" s="33"/>
      <c r="K169" s="33"/>
      <c r="L169" s="33"/>
      <c r="M169" s="33"/>
      <c r="N169" s="191"/>
      <c r="O169" s="33"/>
      <c r="P169" s="33"/>
      <c r="Q169" s="33"/>
    </row>
    <row r="170" spans="1:17" ht="13.8">
      <c r="A170" s="265">
        <v>45517</v>
      </c>
      <c r="B170" s="157" t="s">
        <v>78</v>
      </c>
      <c r="C170" s="33"/>
      <c r="D170" s="33"/>
      <c r="E170" s="33"/>
      <c r="F170" s="33"/>
      <c r="G170" s="33"/>
      <c r="H170" s="164" t="s">
        <v>17</v>
      </c>
      <c r="I170" s="33"/>
      <c r="J170" s="33"/>
      <c r="K170" s="33"/>
      <c r="L170" s="33"/>
      <c r="M170" s="33"/>
      <c r="N170" s="191"/>
      <c r="O170" s="33"/>
      <c r="P170" s="33"/>
      <c r="Q170" s="33"/>
    </row>
    <row r="171" spans="1:17" ht="13.8">
      <c r="A171" s="266"/>
      <c r="B171" s="157" t="s">
        <v>78</v>
      </c>
      <c r="C171" s="157"/>
      <c r="D171" s="157"/>
      <c r="E171" s="157"/>
      <c r="F171" s="157"/>
      <c r="G171" s="157"/>
      <c r="H171" s="84" t="s">
        <v>22</v>
      </c>
      <c r="I171" s="33"/>
      <c r="J171" s="33"/>
      <c r="K171" s="33"/>
      <c r="L171" s="33"/>
      <c r="M171" s="33"/>
      <c r="N171" s="191"/>
      <c r="O171" s="33"/>
      <c r="P171" s="33"/>
      <c r="Q171" s="33"/>
    </row>
    <row r="172" spans="1:17" ht="13.8">
      <c r="A172" s="266"/>
      <c r="B172" s="157" t="s">
        <v>78</v>
      </c>
      <c r="C172" s="157"/>
      <c r="D172" s="157"/>
      <c r="E172" s="157"/>
      <c r="F172" s="157"/>
      <c r="G172" s="157"/>
      <c r="H172" s="84" t="s">
        <v>24</v>
      </c>
      <c r="I172" s="33"/>
      <c r="J172" s="33"/>
      <c r="K172" s="33"/>
      <c r="L172" s="33"/>
      <c r="M172" s="33"/>
      <c r="N172" s="191"/>
      <c r="O172" s="33"/>
      <c r="P172" s="33"/>
      <c r="Q172" s="33"/>
    </row>
    <row r="173" spans="1:17" ht="13.8">
      <c r="A173" s="266"/>
      <c r="B173" s="157" t="s">
        <v>78</v>
      </c>
      <c r="C173" s="157" t="s">
        <v>102</v>
      </c>
      <c r="D173" s="157" t="s">
        <v>19</v>
      </c>
      <c r="E173" s="168"/>
      <c r="F173" s="157"/>
      <c r="G173" s="157" t="s">
        <v>2119</v>
      </c>
      <c r="H173" s="84" t="s">
        <v>25</v>
      </c>
      <c r="I173" s="33"/>
      <c r="J173" s="33"/>
      <c r="K173" s="33"/>
      <c r="L173" s="33"/>
      <c r="M173" s="33"/>
      <c r="N173" s="191"/>
      <c r="O173" s="33"/>
      <c r="P173" s="33"/>
      <c r="Q173" s="33"/>
    </row>
    <row r="174" spans="1:17" ht="13.8">
      <c r="A174" s="266"/>
      <c r="B174" s="157" t="s">
        <v>78</v>
      </c>
      <c r="C174" s="157"/>
      <c r="D174" s="157"/>
      <c r="E174" s="157"/>
      <c r="F174" s="157"/>
      <c r="G174" s="157"/>
      <c r="H174" s="84" t="s">
        <v>26</v>
      </c>
      <c r="I174" s="33"/>
      <c r="J174" s="33"/>
      <c r="K174" s="33"/>
      <c r="L174" s="33"/>
      <c r="M174" s="33"/>
      <c r="N174" s="191"/>
      <c r="O174" s="33"/>
      <c r="P174" s="33"/>
      <c r="Q174" s="33"/>
    </row>
    <row r="175" spans="1:17" ht="13.2">
      <c r="A175" s="266"/>
      <c r="B175" s="33" t="s">
        <v>78</v>
      </c>
      <c r="C175" s="33"/>
      <c r="D175" s="33"/>
      <c r="E175" s="33"/>
      <c r="F175" s="33"/>
      <c r="G175" s="33"/>
      <c r="H175" s="84" t="s">
        <v>27</v>
      </c>
      <c r="I175" s="33"/>
      <c r="J175" s="33"/>
      <c r="K175" s="33"/>
      <c r="L175" s="33"/>
      <c r="M175" s="33"/>
      <c r="N175" s="191"/>
      <c r="O175" s="33"/>
      <c r="P175" s="33"/>
      <c r="Q175" s="33"/>
    </row>
    <row r="176" spans="1:17" ht="13.2">
      <c r="A176" s="266"/>
      <c r="B176" s="33" t="s">
        <v>522</v>
      </c>
      <c r="C176" s="33"/>
      <c r="D176" s="33"/>
      <c r="E176" s="33"/>
      <c r="F176" s="33"/>
      <c r="G176" s="33"/>
      <c r="H176" s="84" t="s">
        <v>28</v>
      </c>
      <c r="I176" s="33"/>
      <c r="J176" s="33"/>
      <c r="K176" s="33"/>
      <c r="L176" s="33"/>
      <c r="M176" s="33"/>
      <c r="N176" s="191"/>
      <c r="O176" s="33"/>
      <c r="P176" s="33"/>
      <c r="Q176" s="33"/>
    </row>
    <row r="177" spans="1:17" ht="13.2">
      <c r="A177" s="266"/>
      <c r="B177" s="33" t="s">
        <v>522</v>
      </c>
      <c r="C177" s="33"/>
      <c r="D177" s="33"/>
      <c r="E177" s="33"/>
      <c r="F177" s="33"/>
      <c r="G177" s="33"/>
      <c r="H177" s="84" t="s">
        <v>29</v>
      </c>
      <c r="I177" s="33"/>
      <c r="J177" s="33"/>
      <c r="K177" s="33"/>
      <c r="L177" s="33"/>
      <c r="M177" s="33"/>
      <c r="N177" s="191"/>
      <c r="O177" s="33"/>
      <c r="P177" s="33"/>
      <c r="Q177" s="33"/>
    </row>
    <row r="178" spans="1:17" ht="13.2">
      <c r="A178" s="266"/>
      <c r="B178" s="33" t="s">
        <v>522</v>
      </c>
      <c r="C178" s="33"/>
      <c r="D178" s="33"/>
      <c r="E178" s="33"/>
      <c r="F178" s="33"/>
      <c r="G178" s="33"/>
      <c r="H178" s="84" t="s">
        <v>30</v>
      </c>
      <c r="I178" s="33"/>
      <c r="J178" s="33"/>
      <c r="K178" s="33"/>
      <c r="L178" s="33"/>
      <c r="M178" s="33"/>
      <c r="N178" s="191"/>
      <c r="O178" s="33"/>
      <c r="P178" s="33"/>
      <c r="Q178" s="33"/>
    </row>
    <row r="179" spans="1:17" ht="13.2">
      <c r="A179" s="266"/>
      <c r="B179" s="33" t="s">
        <v>522</v>
      </c>
      <c r="C179" s="33"/>
      <c r="D179" s="33"/>
      <c r="E179" s="33"/>
      <c r="F179" s="33"/>
      <c r="G179" s="33"/>
      <c r="H179" s="84" t="s">
        <v>34</v>
      </c>
      <c r="I179" s="33"/>
      <c r="J179" s="33"/>
      <c r="K179" s="33"/>
      <c r="L179" s="33"/>
      <c r="M179" s="33"/>
      <c r="N179" s="191"/>
      <c r="O179" s="33"/>
      <c r="P179" s="33"/>
      <c r="Q179" s="33"/>
    </row>
    <row r="180" spans="1:17" ht="13.2">
      <c r="A180" s="266"/>
      <c r="B180" s="33" t="s">
        <v>522</v>
      </c>
      <c r="C180" s="33"/>
      <c r="D180" s="33"/>
      <c r="E180" s="33"/>
      <c r="F180" s="33"/>
      <c r="G180" s="33"/>
      <c r="H180" s="84" t="s">
        <v>35</v>
      </c>
      <c r="I180" s="33"/>
      <c r="J180" s="33"/>
      <c r="K180" s="33"/>
      <c r="L180" s="33"/>
      <c r="M180" s="33"/>
      <c r="N180" s="191"/>
      <c r="O180" s="33"/>
      <c r="P180" s="33"/>
      <c r="Q180" s="33"/>
    </row>
    <row r="181" spans="1:17" ht="13.2">
      <c r="A181" s="266"/>
      <c r="B181" s="33" t="s">
        <v>78</v>
      </c>
      <c r="C181" s="33"/>
      <c r="D181" s="33"/>
      <c r="E181" s="33"/>
      <c r="F181" s="33"/>
      <c r="G181" s="33"/>
      <c r="H181" s="84" t="s">
        <v>36</v>
      </c>
      <c r="I181" s="33"/>
      <c r="J181" s="33"/>
      <c r="K181" s="33"/>
      <c r="L181" s="33"/>
      <c r="M181" s="33"/>
      <c r="N181" s="191"/>
      <c r="O181" s="33"/>
      <c r="P181" s="33"/>
      <c r="Q181" s="33"/>
    </row>
    <row r="182" spans="1:17" ht="13.8">
      <c r="A182" s="266"/>
      <c r="B182" s="33" t="s">
        <v>78</v>
      </c>
      <c r="C182" s="33"/>
      <c r="D182" s="33"/>
      <c r="E182" s="33"/>
      <c r="F182" s="33"/>
      <c r="G182" s="157"/>
      <c r="H182" s="84" t="s">
        <v>37</v>
      </c>
      <c r="I182" s="33"/>
      <c r="J182" s="33"/>
      <c r="K182" s="33"/>
      <c r="L182" s="33"/>
      <c r="M182" s="33"/>
      <c r="N182" s="191"/>
      <c r="O182" s="33"/>
      <c r="P182" s="33"/>
      <c r="Q182" s="33"/>
    </row>
    <row r="183" spans="1:17" ht="13.2">
      <c r="A183" s="267"/>
      <c r="B183" s="33" t="s">
        <v>78</v>
      </c>
      <c r="C183" s="33"/>
      <c r="D183" s="33"/>
      <c r="E183" s="33"/>
      <c r="F183" s="33"/>
      <c r="G183" s="33"/>
      <c r="H183" s="170" t="s">
        <v>38</v>
      </c>
      <c r="I183" s="33"/>
      <c r="J183" s="33"/>
      <c r="K183" s="33"/>
      <c r="L183" s="33"/>
      <c r="M183" s="33"/>
      <c r="N183" s="191"/>
      <c r="O183" s="33"/>
      <c r="P183" s="33"/>
      <c r="Q183" s="33"/>
    </row>
    <row r="184" spans="1:17" ht="13.8">
      <c r="A184" s="265">
        <v>45518</v>
      </c>
      <c r="B184" s="157" t="s">
        <v>1271</v>
      </c>
      <c r="C184" s="33"/>
      <c r="D184" s="33"/>
      <c r="E184" s="33"/>
      <c r="F184" s="33"/>
      <c r="G184" s="33"/>
      <c r="H184" s="171" t="s">
        <v>17</v>
      </c>
      <c r="I184" s="33"/>
      <c r="J184" s="33"/>
      <c r="K184" s="33"/>
      <c r="L184" s="33"/>
      <c r="M184" s="33"/>
      <c r="N184" s="192"/>
      <c r="O184" s="33"/>
      <c r="P184" s="33"/>
      <c r="Q184" s="33"/>
    </row>
    <row r="185" spans="1:17" ht="13.8">
      <c r="A185" s="266"/>
      <c r="B185" s="157" t="s">
        <v>1271</v>
      </c>
      <c r="C185" s="33"/>
      <c r="D185" s="33"/>
      <c r="E185" s="33"/>
      <c r="F185" s="33"/>
      <c r="G185" s="33"/>
      <c r="H185" s="172" t="s">
        <v>22</v>
      </c>
      <c r="I185" s="33"/>
      <c r="J185" s="33"/>
      <c r="K185" s="33"/>
      <c r="L185" s="33"/>
      <c r="M185" s="33"/>
      <c r="N185" s="192"/>
      <c r="O185" s="33"/>
      <c r="P185" s="33"/>
      <c r="Q185" s="33"/>
    </row>
    <row r="186" spans="1:17" ht="13.8">
      <c r="A186" s="266"/>
      <c r="B186" s="157" t="s">
        <v>2120</v>
      </c>
      <c r="C186" s="157"/>
      <c r="D186" s="157"/>
      <c r="E186" s="157"/>
      <c r="F186" s="157"/>
      <c r="G186" s="157"/>
      <c r="H186" s="172" t="s">
        <v>24</v>
      </c>
      <c r="I186" s="33"/>
      <c r="J186" s="33"/>
      <c r="K186" s="33"/>
      <c r="L186" s="33"/>
      <c r="M186" s="33"/>
      <c r="N186" s="192"/>
      <c r="O186" s="33"/>
      <c r="P186" s="33"/>
      <c r="Q186" s="33"/>
    </row>
    <row r="187" spans="1:17" ht="13.2">
      <c r="A187" s="266"/>
      <c r="B187" s="33" t="s">
        <v>1774</v>
      </c>
      <c r="C187" s="33" t="s">
        <v>102</v>
      </c>
      <c r="D187" s="33" t="s">
        <v>19</v>
      </c>
      <c r="E187" s="33"/>
      <c r="F187" s="33"/>
      <c r="G187" s="33" t="s">
        <v>2121</v>
      </c>
      <c r="H187" s="172" t="s">
        <v>25</v>
      </c>
      <c r="I187" s="33"/>
      <c r="J187" s="33"/>
      <c r="K187" s="33"/>
      <c r="L187" s="33"/>
      <c r="M187" s="33"/>
      <c r="N187" s="192"/>
      <c r="O187" s="33"/>
      <c r="P187" s="33"/>
      <c r="Q187" s="33"/>
    </row>
    <row r="188" spans="1:17" ht="13.2">
      <c r="A188" s="266"/>
      <c r="B188" s="33" t="s">
        <v>1774</v>
      </c>
      <c r="C188" s="33"/>
      <c r="D188" s="33"/>
      <c r="E188" s="33"/>
      <c r="F188" s="33"/>
      <c r="G188" s="33"/>
      <c r="H188" s="172" t="s">
        <v>26</v>
      </c>
      <c r="I188" s="33"/>
      <c r="J188" s="33"/>
      <c r="K188" s="33"/>
      <c r="L188" s="33"/>
      <c r="M188" s="33"/>
      <c r="N188" s="192"/>
      <c r="O188" s="33"/>
      <c r="P188" s="33"/>
      <c r="Q188" s="33"/>
    </row>
    <row r="189" spans="1:17" ht="13.2">
      <c r="A189" s="266"/>
      <c r="B189" s="33" t="s">
        <v>1774</v>
      </c>
      <c r="C189" s="33"/>
      <c r="D189" s="33"/>
      <c r="E189" s="33"/>
      <c r="F189" s="33"/>
      <c r="G189" s="33"/>
      <c r="H189" s="172" t="s">
        <v>27</v>
      </c>
      <c r="I189" s="33"/>
      <c r="J189" s="33"/>
      <c r="K189" s="33"/>
      <c r="L189" s="33"/>
      <c r="M189" s="33"/>
      <c r="N189" s="192"/>
      <c r="O189" s="33"/>
      <c r="P189" s="33"/>
      <c r="Q189" s="33"/>
    </row>
    <row r="190" spans="1:17" ht="13.2">
      <c r="A190" s="266"/>
      <c r="B190" s="33" t="s">
        <v>1774</v>
      </c>
      <c r="C190" s="33"/>
      <c r="D190" s="33"/>
      <c r="E190" s="33"/>
      <c r="H190" s="172" t="s">
        <v>28</v>
      </c>
      <c r="I190" s="33"/>
      <c r="J190" s="33"/>
      <c r="K190" s="33"/>
      <c r="L190" s="33"/>
      <c r="M190" s="33"/>
      <c r="N190" s="192"/>
      <c r="O190" s="33"/>
      <c r="P190" s="33"/>
      <c r="Q190" s="33"/>
    </row>
    <row r="191" spans="1:17" ht="13.2">
      <c r="A191" s="266"/>
      <c r="B191" s="33" t="s">
        <v>1774</v>
      </c>
      <c r="C191" s="33"/>
      <c r="D191" s="33"/>
      <c r="E191" s="33"/>
      <c r="F191" s="33"/>
      <c r="G191" s="33"/>
      <c r="H191" s="172" t="s">
        <v>29</v>
      </c>
      <c r="I191" s="33"/>
      <c r="J191" s="33"/>
      <c r="K191" s="33"/>
      <c r="L191" s="33"/>
      <c r="M191" s="33"/>
      <c r="N191" s="192"/>
      <c r="O191" s="33"/>
      <c r="P191" s="33"/>
      <c r="Q191" s="33"/>
    </row>
    <row r="192" spans="1:17" ht="13.8">
      <c r="A192" s="266"/>
      <c r="B192" s="33" t="s">
        <v>522</v>
      </c>
      <c r="C192" s="33"/>
      <c r="D192" s="157"/>
      <c r="E192" s="33"/>
      <c r="F192" s="33"/>
      <c r="G192" s="33"/>
      <c r="H192" s="172" t="s">
        <v>30</v>
      </c>
      <c r="I192" s="33"/>
      <c r="J192" s="33"/>
      <c r="K192" s="33"/>
      <c r="L192" s="33"/>
      <c r="M192" s="33"/>
      <c r="N192" s="192"/>
      <c r="O192" s="33"/>
      <c r="P192" s="33"/>
      <c r="Q192" s="33"/>
    </row>
    <row r="193" spans="1:18" ht="13.2">
      <c r="A193" s="266"/>
      <c r="B193" s="33" t="s">
        <v>522</v>
      </c>
      <c r="C193" s="33"/>
      <c r="D193" s="33"/>
      <c r="E193" s="33"/>
      <c r="F193" s="33"/>
      <c r="G193" s="33"/>
      <c r="H193" s="172" t="s">
        <v>34</v>
      </c>
      <c r="I193" s="33"/>
      <c r="J193" s="33"/>
      <c r="K193" s="33"/>
      <c r="L193" s="33"/>
      <c r="M193" s="33"/>
      <c r="N193" s="192"/>
      <c r="O193" s="33"/>
      <c r="P193" s="33"/>
      <c r="Q193" s="33"/>
    </row>
    <row r="194" spans="1:18" ht="13.2">
      <c r="A194" s="266"/>
      <c r="B194" s="33" t="s">
        <v>522</v>
      </c>
      <c r="C194" s="33"/>
      <c r="D194" s="33"/>
      <c r="E194" s="33"/>
      <c r="F194" s="33"/>
      <c r="G194" s="33"/>
      <c r="H194" s="172" t="s">
        <v>35</v>
      </c>
      <c r="I194" s="33"/>
      <c r="J194" s="33"/>
      <c r="K194" s="33"/>
      <c r="L194" s="33"/>
      <c r="M194" s="33"/>
      <c r="N194" s="192"/>
      <c r="O194" s="33"/>
      <c r="P194" s="33"/>
      <c r="Q194" s="33"/>
    </row>
    <row r="195" spans="1:18" ht="20.25" customHeight="1">
      <c r="A195" s="266"/>
      <c r="B195" s="33" t="s">
        <v>78</v>
      </c>
      <c r="C195" s="33" t="s">
        <v>41</v>
      </c>
      <c r="D195" s="33" t="s">
        <v>19</v>
      </c>
      <c r="E195" s="33"/>
      <c r="F195" s="33"/>
      <c r="G195" s="33" t="s">
        <v>2122</v>
      </c>
      <c r="H195" s="172" t="s">
        <v>36</v>
      </c>
      <c r="I195" s="33"/>
      <c r="J195" s="33"/>
      <c r="K195" s="33"/>
      <c r="L195" s="33"/>
      <c r="M195" s="33"/>
      <c r="N195" s="191"/>
      <c r="O195" s="33"/>
      <c r="P195" s="33"/>
      <c r="Q195" s="33"/>
    </row>
    <row r="196" spans="1:18" ht="13.2">
      <c r="A196" s="266"/>
      <c r="B196" s="33" t="s">
        <v>78</v>
      </c>
      <c r="C196" s="33"/>
      <c r="D196" s="33"/>
      <c r="E196" s="33"/>
      <c r="F196" s="33"/>
      <c r="H196" s="172" t="s">
        <v>37</v>
      </c>
      <c r="I196" s="33"/>
      <c r="J196" s="33"/>
      <c r="K196" s="33"/>
      <c r="L196" s="33"/>
      <c r="M196" s="33"/>
      <c r="N196" s="191"/>
      <c r="O196" s="33"/>
      <c r="P196" s="33"/>
      <c r="Q196" s="33"/>
    </row>
    <row r="197" spans="1:18" ht="13.2">
      <c r="A197" s="267"/>
      <c r="B197" s="33" t="s">
        <v>78</v>
      </c>
      <c r="C197" s="33"/>
      <c r="D197" s="33"/>
      <c r="E197" s="33"/>
      <c r="F197" s="33"/>
      <c r="G197" s="33"/>
      <c r="H197" s="174" t="s">
        <v>38</v>
      </c>
      <c r="I197" s="33"/>
      <c r="J197" s="33"/>
      <c r="K197" s="33"/>
      <c r="L197" s="33"/>
      <c r="M197" s="33"/>
      <c r="N197" s="191"/>
      <c r="O197" s="33"/>
      <c r="P197" s="33"/>
      <c r="Q197" s="33"/>
    </row>
    <row r="198" spans="1:18" ht="13.2">
      <c r="A198" s="265">
        <v>45519</v>
      </c>
      <c r="B198" s="33" t="s">
        <v>1271</v>
      </c>
      <c r="C198" s="33"/>
      <c r="D198" s="33"/>
      <c r="E198" s="33"/>
      <c r="F198" s="33"/>
      <c r="G198" s="33"/>
      <c r="H198" s="171" t="s">
        <v>17</v>
      </c>
      <c r="I198" s="33"/>
      <c r="J198" s="33"/>
      <c r="K198" s="33"/>
      <c r="L198" s="33"/>
      <c r="M198" s="33"/>
      <c r="N198" s="192"/>
      <c r="O198" s="33"/>
      <c r="P198" s="33"/>
      <c r="Q198" s="33"/>
    </row>
    <row r="199" spans="1:18" ht="13.2">
      <c r="A199" s="266"/>
      <c r="B199" s="33" t="s">
        <v>1271</v>
      </c>
      <c r="C199" s="33"/>
      <c r="D199" s="33"/>
      <c r="E199" s="33"/>
      <c r="F199" s="33"/>
      <c r="G199" s="33"/>
      <c r="H199" s="172" t="s">
        <v>22</v>
      </c>
      <c r="I199" s="33"/>
      <c r="J199" s="33"/>
      <c r="K199" s="33"/>
      <c r="L199" s="33"/>
      <c r="M199" s="33"/>
      <c r="N199" s="192"/>
      <c r="O199" s="33"/>
      <c r="P199" s="33"/>
      <c r="Q199" s="33"/>
    </row>
    <row r="200" spans="1:18" ht="13.2">
      <c r="A200" s="266"/>
      <c r="B200" s="33" t="s">
        <v>1271</v>
      </c>
      <c r="C200" s="33"/>
      <c r="D200" s="33"/>
      <c r="E200" s="33"/>
      <c r="F200" s="33"/>
      <c r="G200" s="33"/>
      <c r="H200" s="172" t="s">
        <v>24</v>
      </c>
      <c r="I200" s="33"/>
      <c r="J200" s="33"/>
      <c r="K200" s="33"/>
      <c r="L200" s="33"/>
      <c r="M200" s="33"/>
      <c r="N200" s="192"/>
      <c r="O200" s="33"/>
      <c r="P200" s="33"/>
      <c r="Q200" s="33"/>
    </row>
    <row r="201" spans="1:18" ht="13.2">
      <c r="A201" s="266"/>
      <c r="B201" s="33" t="s">
        <v>1774</v>
      </c>
      <c r="C201" s="33" t="s">
        <v>41</v>
      </c>
      <c r="D201" s="33" t="s">
        <v>19</v>
      </c>
      <c r="E201" s="33"/>
      <c r="F201" s="33"/>
      <c r="G201" s="33" t="s">
        <v>2123</v>
      </c>
      <c r="H201" s="172" t="s">
        <v>25</v>
      </c>
      <c r="I201" s="33"/>
      <c r="J201" s="33"/>
      <c r="K201" s="33"/>
      <c r="L201" s="33"/>
      <c r="M201" s="33"/>
      <c r="N201" s="192"/>
      <c r="O201" s="33"/>
      <c r="P201" s="33"/>
      <c r="Q201" s="33"/>
    </row>
    <row r="202" spans="1:18" ht="13.2">
      <c r="A202" s="266"/>
      <c r="B202" s="33" t="s">
        <v>1774</v>
      </c>
      <c r="C202" s="33"/>
      <c r="D202" s="33"/>
      <c r="E202" s="33"/>
      <c r="F202" s="33"/>
      <c r="G202" s="33"/>
      <c r="H202" s="172" t="s">
        <v>26</v>
      </c>
      <c r="I202" s="33"/>
      <c r="J202" s="33"/>
      <c r="K202" s="33"/>
      <c r="L202" s="33"/>
      <c r="M202" s="33"/>
      <c r="N202" s="192"/>
      <c r="O202" s="33"/>
      <c r="P202" s="33"/>
      <c r="Q202" s="33"/>
    </row>
    <row r="203" spans="1:18" ht="13.2">
      <c r="A203" s="266"/>
      <c r="B203" s="33" t="s">
        <v>1774</v>
      </c>
      <c r="C203" s="33"/>
      <c r="D203" s="33"/>
      <c r="E203" s="33"/>
      <c r="F203" s="175"/>
      <c r="G203" s="33"/>
      <c r="H203" s="172" t="s">
        <v>27</v>
      </c>
      <c r="I203" s="33"/>
      <c r="J203" s="33"/>
      <c r="K203" s="33"/>
      <c r="L203" s="33"/>
      <c r="M203" s="33"/>
      <c r="N203" s="192"/>
      <c r="O203" s="33"/>
      <c r="P203" s="33"/>
      <c r="Q203" s="33"/>
    </row>
    <row r="204" spans="1:18" ht="13.2">
      <c r="A204" s="266"/>
      <c r="B204" s="33" t="s">
        <v>1774</v>
      </c>
      <c r="C204" s="33"/>
      <c r="D204" s="33"/>
      <c r="E204" s="33"/>
      <c r="F204" s="33"/>
      <c r="G204" s="33"/>
      <c r="H204" s="172" t="s">
        <v>28</v>
      </c>
      <c r="I204" s="33"/>
      <c r="J204" s="33"/>
      <c r="K204" s="33"/>
      <c r="L204" s="33"/>
      <c r="M204" s="33"/>
      <c r="N204" s="192"/>
      <c r="O204" s="33"/>
      <c r="P204" s="33"/>
      <c r="Q204" s="33"/>
    </row>
    <row r="205" spans="1:18" ht="13.2">
      <c r="A205" s="266"/>
      <c r="B205" s="33" t="s">
        <v>522</v>
      </c>
      <c r="C205" s="33"/>
      <c r="D205" s="33"/>
      <c r="E205" s="33"/>
      <c r="F205" s="33"/>
      <c r="G205" s="33"/>
      <c r="H205" s="172" t="s">
        <v>29</v>
      </c>
      <c r="I205" s="33"/>
      <c r="J205" s="33"/>
      <c r="K205" s="33"/>
      <c r="L205" s="33"/>
      <c r="M205" s="33"/>
      <c r="N205" s="192"/>
      <c r="O205" s="33"/>
      <c r="P205" s="33"/>
      <c r="Q205" s="33"/>
    </row>
    <row r="206" spans="1:18" ht="13.2">
      <c r="A206" s="266"/>
      <c r="B206" s="33" t="s">
        <v>522</v>
      </c>
      <c r="C206" s="33"/>
      <c r="D206" s="33"/>
      <c r="E206" s="33"/>
      <c r="F206" s="33"/>
      <c r="G206" s="33"/>
      <c r="H206" s="172" t="s">
        <v>30</v>
      </c>
      <c r="I206" s="33"/>
      <c r="J206" s="33"/>
      <c r="K206" s="33"/>
      <c r="L206" s="33"/>
      <c r="M206" s="33"/>
      <c r="N206" s="192"/>
      <c r="O206" s="33"/>
      <c r="P206" s="33"/>
      <c r="Q206" s="33"/>
      <c r="R206" s="33"/>
    </row>
    <row r="207" spans="1:18" ht="13.2">
      <c r="A207" s="266"/>
      <c r="B207" s="33" t="s">
        <v>522</v>
      </c>
      <c r="C207" s="33"/>
      <c r="D207" s="33"/>
      <c r="E207" s="33"/>
      <c r="F207" s="33"/>
      <c r="G207" s="33"/>
      <c r="H207" s="172" t="s">
        <v>34</v>
      </c>
      <c r="I207" s="33"/>
      <c r="J207" s="33"/>
      <c r="K207" s="33"/>
      <c r="L207" s="33"/>
      <c r="M207" s="33"/>
      <c r="N207" s="192"/>
      <c r="O207" s="33"/>
      <c r="P207" s="33"/>
      <c r="Q207" s="33"/>
      <c r="R207" s="33"/>
    </row>
    <row r="208" spans="1:18" ht="13.2">
      <c r="A208" s="266"/>
      <c r="B208" s="76" t="s">
        <v>522</v>
      </c>
      <c r="C208" s="76"/>
      <c r="D208" s="33"/>
      <c r="E208" s="33"/>
      <c r="F208" s="33"/>
      <c r="G208" s="76"/>
      <c r="H208" s="176" t="s">
        <v>35</v>
      </c>
      <c r="I208" s="158"/>
      <c r="J208" s="33"/>
      <c r="K208" s="33"/>
      <c r="L208" s="158"/>
      <c r="M208" s="33"/>
      <c r="N208" s="197"/>
      <c r="O208" s="158"/>
      <c r="P208" s="33"/>
      <c r="Q208" s="158"/>
      <c r="R208" s="275"/>
    </row>
    <row r="209" spans="1:18" ht="13.2">
      <c r="A209" s="266"/>
      <c r="B209" s="76" t="s">
        <v>78</v>
      </c>
      <c r="C209" s="76"/>
      <c r="D209" s="33"/>
      <c r="E209" s="33"/>
      <c r="F209" s="33"/>
      <c r="G209" s="76"/>
      <c r="H209" s="172" t="s">
        <v>36</v>
      </c>
      <c r="I209" s="177"/>
      <c r="J209" s="33"/>
      <c r="K209" s="33"/>
      <c r="L209" s="177"/>
      <c r="M209" s="33"/>
      <c r="N209" s="198"/>
      <c r="O209" s="177"/>
      <c r="P209" s="33"/>
      <c r="Q209" s="177"/>
      <c r="R209" s="267"/>
    </row>
    <row r="210" spans="1:18" ht="13.2">
      <c r="A210" s="266"/>
      <c r="B210" s="33" t="s">
        <v>78</v>
      </c>
      <c r="C210" s="33"/>
      <c r="D210" s="33"/>
      <c r="E210" s="178"/>
      <c r="F210" s="33"/>
      <c r="G210" s="33"/>
      <c r="H210" s="172" t="s">
        <v>37</v>
      </c>
      <c r="I210" s="33"/>
      <c r="J210" s="33"/>
      <c r="K210" s="33"/>
      <c r="L210" s="33"/>
      <c r="M210" s="33"/>
      <c r="N210" s="191"/>
      <c r="O210" s="33"/>
      <c r="P210" s="33"/>
      <c r="Q210" s="33"/>
      <c r="R210" s="33"/>
    </row>
    <row r="211" spans="1:18" ht="13.2">
      <c r="A211" s="267"/>
      <c r="B211" s="33" t="s">
        <v>78</v>
      </c>
      <c r="C211" s="33"/>
      <c r="D211" s="33"/>
      <c r="E211" s="33"/>
      <c r="F211" s="33"/>
      <c r="G211" s="33"/>
      <c r="H211" s="174" t="s">
        <v>38</v>
      </c>
      <c r="I211" s="33"/>
      <c r="J211" s="33"/>
      <c r="K211" s="33"/>
      <c r="L211" s="33"/>
      <c r="M211" s="33"/>
      <c r="N211" s="191"/>
      <c r="O211" s="33"/>
      <c r="P211" s="33"/>
      <c r="Q211" s="33"/>
      <c r="R211" s="33"/>
    </row>
    <row r="212" spans="1:18" ht="13.8">
      <c r="A212" s="265">
        <v>45520</v>
      </c>
      <c r="B212" s="157" t="s">
        <v>78</v>
      </c>
      <c r="C212" s="33"/>
      <c r="D212" s="33"/>
      <c r="E212" s="33"/>
      <c r="F212" s="33"/>
      <c r="G212" s="33"/>
      <c r="H212" s="171" t="s">
        <v>17</v>
      </c>
      <c r="I212" s="33"/>
      <c r="J212" s="33"/>
      <c r="K212" s="33"/>
      <c r="L212" s="33"/>
      <c r="M212" s="33"/>
      <c r="N212" s="191"/>
      <c r="O212" s="33"/>
      <c r="P212" s="33"/>
      <c r="Q212" s="33"/>
      <c r="R212" s="33"/>
    </row>
    <row r="213" spans="1:18" ht="13.8">
      <c r="A213" s="266"/>
      <c r="B213" s="157" t="s">
        <v>78</v>
      </c>
      <c r="C213" s="33"/>
      <c r="D213" s="33"/>
      <c r="E213" s="33"/>
      <c r="F213" s="33"/>
      <c r="G213" s="33"/>
      <c r="H213" s="172" t="s">
        <v>22</v>
      </c>
      <c r="I213" s="33"/>
      <c r="J213" s="33"/>
      <c r="K213" s="33"/>
      <c r="L213" s="33"/>
      <c r="M213" s="33"/>
      <c r="N213" s="191"/>
      <c r="O213" s="33"/>
      <c r="P213" s="33"/>
      <c r="Q213" s="33"/>
      <c r="R213" s="33"/>
    </row>
    <row r="214" spans="1:18" ht="13.2">
      <c r="A214" s="266"/>
      <c r="B214" s="33" t="s">
        <v>78</v>
      </c>
      <c r="C214" s="33"/>
      <c r="D214" s="33"/>
      <c r="E214" s="33"/>
      <c r="F214" s="33"/>
      <c r="G214" s="33"/>
      <c r="H214" s="172" t="s">
        <v>24</v>
      </c>
      <c r="I214" s="33"/>
      <c r="J214" s="33"/>
      <c r="K214" s="33"/>
      <c r="L214" s="33"/>
      <c r="M214" s="33"/>
      <c r="N214" s="191"/>
      <c r="O214" s="33"/>
      <c r="P214" s="33"/>
      <c r="Q214" s="33"/>
      <c r="R214" s="33"/>
    </row>
    <row r="215" spans="1:18" ht="13.2">
      <c r="A215" s="266"/>
      <c r="B215" s="33" t="s">
        <v>78</v>
      </c>
      <c r="C215" s="33"/>
      <c r="D215" s="33"/>
      <c r="E215" s="33"/>
      <c r="F215" s="33"/>
      <c r="G215" s="33"/>
      <c r="H215" s="172" t="s">
        <v>25</v>
      </c>
      <c r="I215" s="33"/>
      <c r="J215" s="33"/>
      <c r="K215" s="33"/>
      <c r="L215" s="33"/>
      <c r="M215" s="33"/>
      <c r="N215" s="191"/>
      <c r="O215" s="33"/>
      <c r="P215" s="33"/>
      <c r="Q215" s="33"/>
      <c r="R215" s="33"/>
    </row>
    <row r="216" spans="1:18" ht="13.2">
      <c r="A216" s="266"/>
      <c r="B216" s="33" t="s">
        <v>1774</v>
      </c>
      <c r="C216" s="33"/>
      <c r="D216" s="33"/>
      <c r="E216" s="33"/>
      <c r="F216" s="33"/>
      <c r="G216" s="33"/>
      <c r="H216" s="172" t="s">
        <v>26</v>
      </c>
      <c r="I216" s="33"/>
      <c r="J216" s="33"/>
      <c r="K216" s="33"/>
      <c r="L216" s="33"/>
      <c r="M216" s="33"/>
      <c r="N216" s="191"/>
      <c r="O216" s="33"/>
      <c r="P216" s="33"/>
      <c r="Q216" s="33"/>
      <c r="R216" s="33"/>
    </row>
    <row r="217" spans="1:18" ht="13.8">
      <c r="A217" s="266"/>
      <c r="B217" s="33" t="s">
        <v>1774</v>
      </c>
      <c r="C217" s="33" t="s">
        <v>154</v>
      </c>
      <c r="D217" s="33" t="s">
        <v>19</v>
      </c>
      <c r="E217" s="157"/>
      <c r="F217" s="33"/>
      <c r="G217" s="160" t="s">
        <v>2124</v>
      </c>
      <c r="H217" s="172" t="s">
        <v>27</v>
      </c>
      <c r="I217" s="33"/>
      <c r="J217" s="33"/>
      <c r="K217" s="33"/>
      <c r="L217" s="33"/>
      <c r="M217" s="33"/>
      <c r="N217" s="191"/>
      <c r="O217" s="33"/>
      <c r="P217" s="33"/>
      <c r="Q217" s="33"/>
      <c r="R217" s="33"/>
    </row>
    <row r="218" spans="1:18" ht="13.2">
      <c r="A218" s="266"/>
      <c r="B218" s="33" t="s">
        <v>1774</v>
      </c>
      <c r="C218" s="33"/>
      <c r="D218" s="33"/>
      <c r="E218" s="33"/>
      <c r="F218" s="33"/>
      <c r="G218" s="33"/>
      <c r="H218" s="172" t="s">
        <v>28</v>
      </c>
      <c r="I218" s="33"/>
      <c r="J218" s="33"/>
      <c r="K218" s="33"/>
      <c r="L218" s="33"/>
      <c r="M218" s="33"/>
      <c r="N218" s="191"/>
      <c r="O218" s="33"/>
      <c r="P218" s="33"/>
      <c r="Q218" s="33"/>
      <c r="R218" s="33"/>
    </row>
    <row r="219" spans="1:18" ht="13.2">
      <c r="A219" s="266"/>
      <c r="B219" s="33" t="s">
        <v>1774</v>
      </c>
      <c r="C219" s="33"/>
      <c r="D219" s="33"/>
      <c r="E219" s="33"/>
      <c r="F219" s="33"/>
      <c r="G219" s="33"/>
      <c r="H219" s="172" t="s">
        <v>29</v>
      </c>
      <c r="I219" s="33"/>
      <c r="J219" s="33"/>
      <c r="K219" s="33"/>
      <c r="L219" s="33"/>
      <c r="M219" s="33"/>
      <c r="N219" s="191"/>
      <c r="O219" s="33"/>
      <c r="P219" s="33"/>
      <c r="Q219" s="33"/>
      <c r="R219" s="33"/>
    </row>
    <row r="220" spans="1:18" ht="13.2">
      <c r="A220" s="266"/>
      <c r="B220" s="33" t="s">
        <v>1774</v>
      </c>
      <c r="C220" s="33"/>
      <c r="D220" s="33"/>
      <c r="E220" s="33"/>
      <c r="F220" s="33"/>
      <c r="G220" s="33"/>
      <c r="H220" s="172" t="s">
        <v>30</v>
      </c>
      <c r="I220" s="33"/>
      <c r="J220" s="33"/>
      <c r="K220" s="33"/>
      <c r="L220" s="33"/>
      <c r="M220" s="33"/>
      <c r="N220" s="191"/>
      <c r="O220" s="33"/>
      <c r="P220" s="33"/>
      <c r="Q220" s="33"/>
      <c r="R220" s="33"/>
    </row>
    <row r="221" spans="1:18" ht="13.2">
      <c r="A221" s="266"/>
      <c r="B221" s="33" t="s">
        <v>78</v>
      </c>
      <c r="C221" s="33"/>
      <c r="D221" s="33"/>
      <c r="E221" s="33"/>
      <c r="F221" s="179"/>
      <c r="G221" s="33"/>
      <c r="H221" s="172" t="s">
        <v>34</v>
      </c>
      <c r="I221" s="33"/>
      <c r="J221" s="33"/>
      <c r="K221" s="33"/>
      <c r="L221" s="33"/>
      <c r="M221" s="33"/>
      <c r="N221" s="191"/>
      <c r="O221" s="33"/>
      <c r="P221" s="33"/>
      <c r="Q221" s="33"/>
      <c r="R221" s="33"/>
    </row>
    <row r="222" spans="1:18" ht="13.2">
      <c r="A222" s="266"/>
      <c r="B222" s="33" t="s">
        <v>78</v>
      </c>
      <c r="C222" s="33" t="s">
        <v>928</v>
      </c>
      <c r="D222" s="33" t="s">
        <v>19</v>
      </c>
      <c r="E222" s="33"/>
      <c r="F222" s="33"/>
      <c r="G222" s="33" t="s">
        <v>2125</v>
      </c>
      <c r="H222" s="176" t="s">
        <v>35</v>
      </c>
      <c r="I222" s="33"/>
      <c r="J222" s="33"/>
      <c r="K222" s="33"/>
      <c r="L222" s="33"/>
      <c r="M222" s="33"/>
      <c r="N222" s="191"/>
      <c r="O222" s="33"/>
      <c r="P222" s="33"/>
      <c r="Q222" s="33"/>
      <c r="R222" s="33"/>
    </row>
    <row r="223" spans="1:18" ht="13.2">
      <c r="A223" s="266"/>
      <c r="B223" s="33" t="s">
        <v>78</v>
      </c>
      <c r="C223" s="33"/>
      <c r="D223" s="33"/>
      <c r="E223" s="33"/>
      <c r="F223" s="33"/>
      <c r="G223" s="33"/>
      <c r="H223" s="172" t="s">
        <v>36</v>
      </c>
      <c r="I223" s="33"/>
      <c r="J223" s="33"/>
      <c r="K223" s="33"/>
      <c r="L223" s="33"/>
      <c r="M223" s="33"/>
      <c r="N223" s="191"/>
      <c r="O223" s="33"/>
      <c r="P223" s="33"/>
      <c r="Q223" s="33"/>
      <c r="R223" s="33"/>
    </row>
    <row r="224" spans="1:18" ht="13.2">
      <c r="A224" s="266"/>
      <c r="B224" s="33" t="s">
        <v>78</v>
      </c>
      <c r="C224" s="33"/>
      <c r="D224" s="33"/>
      <c r="E224" s="33"/>
      <c r="F224" s="33"/>
      <c r="G224" s="33"/>
      <c r="H224" s="172" t="s">
        <v>37</v>
      </c>
      <c r="I224" s="33"/>
      <c r="J224" s="33"/>
      <c r="K224" s="33"/>
      <c r="L224" s="33"/>
      <c r="M224" s="33"/>
      <c r="N224" s="191"/>
      <c r="O224" s="33"/>
      <c r="P224" s="33"/>
      <c r="Q224" s="33"/>
      <c r="R224" s="33"/>
    </row>
    <row r="225" spans="1:18" ht="13.2">
      <c r="A225" s="267"/>
      <c r="B225" s="33" t="s">
        <v>78</v>
      </c>
      <c r="C225" s="33" t="s">
        <v>41</v>
      </c>
      <c r="D225" s="33" t="s">
        <v>19</v>
      </c>
      <c r="E225" s="33"/>
      <c r="F225" s="33"/>
      <c r="G225" s="33" t="s">
        <v>2126</v>
      </c>
      <c r="H225" s="174" t="s">
        <v>38</v>
      </c>
      <c r="I225" s="33"/>
      <c r="J225" s="33"/>
      <c r="K225" s="33"/>
      <c r="L225" s="33"/>
      <c r="M225" s="33"/>
      <c r="N225" s="191"/>
      <c r="O225" s="33"/>
      <c r="P225" s="33"/>
      <c r="Q225" s="33"/>
      <c r="R225" s="33"/>
    </row>
    <row r="226" spans="1:18" ht="13.2">
      <c r="A226" s="265">
        <v>45521</v>
      </c>
      <c r="B226" s="33" t="s">
        <v>1774</v>
      </c>
      <c r="C226" s="33"/>
      <c r="D226" s="33"/>
      <c r="E226" s="33"/>
      <c r="F226" s="33"/>
      <c r="G226" s="33"/>
      <c r="H226" s="171" t="s">
        <v>17</v>
      </c>
      <c r="I226" s="33"/>
      <c r="J226" s="33"/>
      <c r="K226" s="33"/>
      <c r="L226" s="33"/>
      <c r="M226" s="33"/>
      <c r="N226" s="192"/>
      <c r="O226" s="33"/>
      <c r="P226" s="33"/>
      <c r="Q226" s="33"/>
      <c r="R226" s="33"/>
    </row>
    <row r="227" spans="1:18" ht="13.2">
      <c r="A227" s="266"/>
      <c r="B227" s="33" t="s">
        <v>1774</v>
      </c>
      <c r="C227" s="33"/>
      <c r="D227" s="33"/>
      <c r="E227" s="33"/>
      <c r="F227" s="33"/>
      <c r="G227" s="33"/>
      <c r="H227" s="172" t="s">
        <v>22</v>
      </c>
      <c r="I227" s="33"/>
      <c r="J227" s="33"/>
      <c r="K227" s="33"/>
      <c r="L227" s="33"/>
      <c r="M227" s="33"/>
      <c r="N227" s="192"/>
      <c r="O227" s="33"/>
      <c r="P227" s="33"/>
      <c r="Q227" s="33"/>
      <c r="R227" s="33"/>
    </row>
    <row r="228" spans="1:18" ht="13.2">
      <c r="A228" s="266"/>
      <c r="B228" s="33" t="s">
        <v>1774</v>
      </c>
      <c r="C228" s="33"/>
      <c r="D228" s="33"/>
      <c r="E228" s="33"/>
      <c r="F228" s="33"/>
      <c r="G228" s="33"/>
      <c r="H228" s="172" t="s">
        <v>24</v>
      </c>
      <c r="I228" s="33"/>
      <c r="J228" s="33"/>
      <c r="K228" s="33"/>
      <c r="L228" s="33"/>
      <c r="M228" s="33"/>
      <c r="N228" s="192"/>
      <c r="O228" s="33"/>
      <c r="P228" s="33"/>
      <c r="Q228" s="33"/>
      <c r="R228" s="33"/>
    </row>
    <row r="229" spans="1:18" ht="13.2">
      <c r="A229" s="266"/>
      <c r="B229" s="33" t="s">
        <v>1774</v>
      </c>
      <c r="C229" s="33"/>
      <c r="D229" s="33"/>
      <c r="E229" s="33"/>
      <c r="F229" s="33"/>
      <c r="G229" s="33"/>
      <c r="H229" s="172" t="s">
        <v>25</v>
      </c>
      <c r="I229" s="33"/>
      <c r="J229" s="33"/>
      <c r="K229" s="33"/>
      <c r="L229" s="33"/>
      <c r="M229" s="33"/>
      <c r="N229" s="191"/>
      <c r="O229" s="33"/>
      <c r="P229" s="33"/>
      <c r="Q229" s="33"/>
      <c r="R229" s="33"/>
    </row>
    <row r="230" spans="1:18" ht="13.2">
      <c r="A230" s="266"/>
      <c r="B230" s="33" t="s">
        <v>1774</v>
      </c>
      <c r="C230" s="33"/>
      <c r="D230" s="33"/>
      <c r="E230" s="33"/>
      <c r="F230" s="33"/>
      <c r="G230" s="33"/>
      <c r="H230" s="172" t="s">
        <v>26</v>
      </c>
      <c r="I230" s="33"/>
      <c r="J230" s="33"/>
      <c r="K230" s="33"/>
      <c r="L230" s="33"/>
      <c r="M230" s="33"/>
      <c r="N230" s="191"/>
      <c r="O230" s="33"/>
      <c r="P230" s="33"/>
      <c r="Q230" s="33"/>
      <c r="R230" s="33"/>
    </row>
    <row r="231" spans="1:18" ht="13.2">
      <c r="A231" s="266"/>
      <c r="B231" s="33" t="s">
        <v>78</v>
      </c>
      <c r="C231" s="33"/>
      <c r="D231" s="33"/>
      <c r="E231" s="33"/>
      <c r="F231" s="33"/>
      <c r="G231" s="33"/>
      <c r="H231" s="172" t="s">
        <v>27</v>
      </c>
      <c r="I231" s="33"/>
      <c r="J231" s="33"/>
      <c r="K231" s="33"/>
      <c r="L231" s="33"/>
      <c r="M231" s="33"/>
      <c r="N231" s="191"/>
      <c r="O231" s="33"/>
      <c r="P231" s="33"/>
      <c r="Q231" s="33"/>
      <c r="R231" s="33"/>
    </row>
    <row r="232" spans="1:18" ht="13.2">
      <c r="A232" s="266"/>
      <c r="B232" s="33" t="s">
        <v>78</v>
      </c>
      <c r="C232" s="33"/>
      <c r="D232" s="33"/>
      <c r="E232" s="33"/>
      <c r="F232" s="33"/>
      <c r="G232" s="33"/>
      <c r="H232" s="172" t="s">
        <v>28</v>
      </c>
      <c r="I232" s="33"/>
      <c r="J232" s="33"/>
      <c r="K232" s="33"/>
      <c r="L232" s="33"/>
      <c r="M232" s="33"/>
      <c r="N232" s="191"/>
      <c r="O232" s="33"/>
      <c r="P232" s="33"/>
      <c r="Q232" s="33"/>
      <c r="R232" s="33"/>
    </row>
    <row r="233" spans="1:18" ht="13.2">
      <c r="A233" s="266"/>
      <c r="B233" s="33" t="s">
        <v>78</v>
      </c>
      <c r="C233" s="33"/>
      <c r="D233" s="33"/>
      <c r="E233" s="33"/>
      <c r="F233" s="33"/>
      <c r="G233" s="33"/>
      <c r="H233" s="172" t="s">
        <v>29</v>
      </c>
      <c r="I233" s="33"/>
      <c r="J233" s="33"/>
      <c r="K233" s="33"/>
      <c r="L233" s="33"/>
      <c r="M233" s="33"/>
      <c r="N233" s="191"/>
      <c r="O233" s="33"/>
      <c r="P233" s="33"/>
      <c r="Q233" s="33"/>
      <c r="R233" s="33"/>
    </row>
    <row r="234" spans="1:18" ht="13.2">
      <c r="A234" s="266"/>
      <c r="B234" s="33" t="s">
        <v>78</v>
      </c>
      <c r="C234" s="33"/>
      <c r="D234" s="33"/>
      <c r="E234" s="33"/>
      <c r="F234" s="33"/>
      <c r="G234" s="33"/>
      <c r="H234" s="172" t="s">
        <v>30</v>
      </c>
      <c r="I234" s="33"/>
      <c r="J234" s="33"/>
      <c r="K234" s="33"/>
      <c r="L234" s="33"/>
      <c r="M234" s="33"/>
      <c r="N234" s="191"/>
      <c r="O234" s="33"/>
      <c r="P234" s="33"/>
      <c r="Q234" s="33"/>
      <c r="R234" s="33"/>
    </row>
    <row r="235" spans="1:18" ht="13.2">
      <c r="A235" s="266"/>
      <c r="B235" s="33" t="s">
        <v>78</v>
      </c>
      <c r="C235" s="33"/>
      <c r="D235" s="33"/>
      <c r="E235" s="33"/>
      <c r="F235" s="33"/>
      <c r="G235" s="33"/>
      <c r="H235" s="172" t="s">
        <v>34</v>
      </c>
      <c r="I235" s="33"/>
      <c r="J235" s="33"/>
      <c r="K235" s="33"/>
      <c r="L235" s="33"/>
      <c r="M235" s="33"/>
      <c r="N235" s="191"/>
      <c r="O235" s="33"/>
      <c r="P235" s="33"/>
      <c r="Q235" s="33"/>
      <c r="R235" s="33"/>
    </row>
    <row r="236" spans="1:18" ht="13.2">
      <c r="A236" s="266"/>
      <c r="B236" s="33" t="s">
        <v>78</v>
      </c>
      <c r="C236" s="33" t="s">
        <v>41</v>
      </c>
      <c r="D236" s="33" t="s">
        <v>19</v>
      </c>
      <c r="E236" s="33"/>
      <c r="F236" s="33"/>
      <c r="G236" s="33" t="s">
        <v>2127</v>
      </c>
      <c r="H236" s="176" t="s">
        <v>35</v>
      </c>
      <c r="I236" s="33"/>
      <c r="J236" s="33"/>
      <c r="K236" s="33"/>
      <c r="L236" s="33"/>
      <c r="M236" s="33"/>
      <c r="N236" s="191"/>
      <c r="O236" s="33"/>
      <c r="P236" s="33"/>
      <c r="Q236" s="33"/>
      <c r="R236" s="33"/>
    </row>
    <row r="237" spans="1:18" ht="13.2">
      <c r="A237" s="266"/>
      <c r="B237" s="33" t="s">
        <v>78</v>
      </c>
      <c r="C237" s="33"/>
      <c r="D237" s="33"/>
      <c r="E237" s="33"/>
      <c r="F237" s="33"/>
      <c r="G237" s="33"/>
      <c r="H237" s="172" t="s">
        <v>36</v>
      </c>
      <c r="I237" s="33"/>
      <c r="J237" s="33"/>
      <c r="K237" s="33"/>
      <c r="L237" s="33"/>
      <c r="M237" s="33"/>
      <c r="N237" s="191"/>
      <c r="O237" s="33"/>
      <c r="P237" s="33"/>
      <c r="Q237" s="33"/>
      <c r="R237" s="33"/>
    </row>
    <row r="238" spans="1:18" ht="13.2">
      <c r="A238" s="266"/>
      <c r="B238" s="33" t="s">
        <v>78</v>
      </c>
      <c r="C238" s="33"/>
      <c r="D238" s="33"/>
      <c r="E238" s="33"/>
      <c r="F238" s="33"/>
      <c r="G238" s="33"/>
      <c r="H238" s="172" t="s">
        <v>37</v>
      </c>
      <c r="I238" s="33"/>
      <c r="J238" s="33"/>
      <c r="K238" s="33"/>
      <c r="L238" s="33"/>
      <c r="M238" s="33"/>
      <c r="N238" s="191"/>
      <c r="O238" s="33"/>
      <c r="P238" s="33"/>
      <c r="Q238" s="33"/>
      <c r="R238" s="33"/>
    </row>
    <row r="239" spans="1:18" ht="13.2">
      <c r="A239" s="267"/>
      <c r="B239" s="33" t="s">
        <v>78</v>
      </c>
      <c r="C239" s="33"/>
      <c r="D239" s="33"/>
      <c r="E239" s="33"/>
      <c r="F239" s="33"/>
      <c r="G239" s="33"/>
      <c r="H239" s="174" t="s">
        <v>38</v>
      </c>
      <c r="I239" s="33"/>
      <c r="J239" s="33"/>
      <c r="K239" s="33"/>
      <c r="L239" s="33"/>
      <c r="M239" s="33"/>
      <c r="N239" s="191"/>
      <c r="O239" s="33"/>
      <c r="P239" s="33"/>
      <c r="Q239" s="33"/>
      <c r="R239" s="33"/>
    </row>
    <row r="240" spans="1:18" ht="13.2">
      <c r="A240" s="265">
        <v>45522</v>
      </c>
      <c r="B240" s="33" t="s">
        <v>2022</v>
      </c>
      <c r="C240" s="33" t="s">
        <v>928</v>
      </c>
      <c r="D240" s="33" t="s">
        <v>19</v>
      </c>
      <c r="E240" s="33"/>
      <c r="G240" s="33" t="s">
        <v>2128</v>
      </c>
      <c r="H240" s="180" t="s">
        <v>17</v>
      </c>
      <c r="I240" s="33"/>
      <c r="J240" s="33"/>
      <c r="K240" s="33"/>
      <c r="L240" s="33"/>
      <c r="M240" s="33"/>
      <c r="N240" s="192"/>
      <c r="O240" s="33"/>
      <c r="P240" s="33"/>
      <c r="Q240" s="33"/>
      <c r="R240" s="33"/>
    </row>
    <row r="241" spans="1:18" ht="13.2">
      <c r="A241" s="266"/>
      <c r="B241" s="33" t="s">
        <v>2022</v>
      </c>
      <c r="C241" s="33" t="s">
        <v>41</v>
      </c>
      <c r="D241" s="33" t="s">
        <v>19</v>
      </c>
      <c r="E241" s="33"/>
      <c r="F241" s="33"/>
      <c r="G241" s="33" t="s">
        <v>2129</v>
      </c>
      <c r="H241" s="171" t="s">
        <v>22</v>
      </c>
      <c r="I241" s="33"/>
      <c r="J241" s="33"/>
      <c r="K241" s="33"/>
      <c r="L241" s="33"/>
      <c r="M241" s="33"/>
      <c r="N241" s="192"/>
      <c r="O241" s="33"/>
      <c r="P241" s="33"/>
      <c r="Q241" s="33"/>
      <c r="R241" s="33"/>
    </row>
    <row r="242" spans="1:18" ht="15.6">
      <c r="A242" s="266"/>
      <c r="B242" s="33" t="s">
        <v>2022</v>
      </c>
      <c r="C242" s="33"/>
      <c r="D242" s="33"/>
      <c r="E242" s="178"/>
      <c r="F242" s="33"/>
      <c r="G242" s="181"/>
      <c r="H242" s="171" t="s">
        <v>24</v>
      </c>
      <c r="I242" s="33"/>
      <c r="J242" s="33"/>
      <c r="K242" s="33"/>
      <c r="L242" s="33"/>
      <c r="M242" s="33"/>
      <c r="N242" s="192"/>
      <c r="O242" s="33"/>
      <c r="P242" s="33"/>
      <c r="Q242" s="33"/>
      <c r="R242" s="33"/>
    </row>
    <row r="243" spans="1:18" ht="13.2">
      <c r="A243" s="266"/>
      <c r="B243" s="33" t="s">
        <v>2022</v>
      </c>
      <c r="C243" s="33"/>
      <c r="D243" s="33"/>
      <c r="E243" s="33"/>
      <c r="F243" s="33"/>
      <c r="G243" s="33"/>
      <c r="H243" s="171" t="s">
        <v>25</v>
      </c>
      <c r="I243" s="33"/>
      <c r="J243" s="33"/>
      <c r="K243" s="33"/>
      <c r="L243" s="33"/>
      <c r="M243" s="33"/>
      <c r="N243" s="192"/>
      <c r="O243" s="33"/>
      <c r="P243" s="33"/>
      <c r="Q243" s="33"/>
      <c r="R243" s="33"/>
    </row>
    <row r="244" spans="1:18" ht="13.2">
      <c r="A244" s="266"/>
      <c r="B244" s="33" t="s">
        <v>522</v>
      </c>
      <c r="C244" s="33"/>
      <c r="D244" s="33"/>
      <c r="E244" s="33"/>
      <c r="F244" s="33"/>
      <c r="G244" s="33"/>
      <c r="H244" s="171" t="s">
        <v>26</v>
      </c>
      <c r="I244" s="33"/>
      <c r="J244" s="33"/>
      <c r="K244" s="33"/>
      <c r="L244" s="33"/>
      <c r="M244" s="33"/>
      <c r="N244" s="192"/>
      <c r="O244" s="33"/>
      <c r="P244" s="33"/>
      <c r="Q244" s="33"/>
      <c r="R244" s="33"/>
    </row>
    <row r="245" spans="1:18" ht="13.2">
      <c r="A245" s="266"/>
      <c r="B245" s="33" t="s">
        <v>522</v>
      </c>
      <c r="C245" s="33" t="s">
        <v>41</v>
      </c>
      <c r="D245" s="33" t="s">
        <v>19</v>
      </c>
      <c r="E245" s="33"/>
      <c r="F245" s="33"/>
      <c r="G245" s="33" t="s">
        <v>2130</v>
      </c>
      <c r="H245" s="171" t="s">
        <v>27</v>
      </c>
      <c r="I245" s="33"/>
      <c r="J245" s="33"/>
      <c r="K245" s="33"/>
      <c r="L245" s="33"/>
      <c r="M245" s="33"/>
      <c r="N245" s="192"/>
      <c r="O245" s="33"/>
      <c r="P245" s="33"/>
      <c r="Q245" s="33"/>
      <c r="R245" s="33"/>
    </row>
    <row r="246" spans="1:18" ht="13.2">
      <c r="A246" s="266"/>
      <c r="B246" s="33" t="s">
        <v>522</v>
      </c>
      <c r="C246" s="33"/>
      <c r="D246" s="33"/>
      <c r="E246" s="33"/>
      <c r="F246" s="33"/>
      <c r="G246" s="33"/>
      <c r="H246" s="171" t="s">
        <v>28</v>
      </c>
      <c r="I246" s="33"/>
      <c r="J246" s="33"/>
      <c r="K246" s="33"/>
      <c r="L246" s="33"/>
      <c r="M246" s="33"/>
      <c r="N246" s="192"/>
      <c r="O246" s="33"/>
      <c r="P246" s="33"/>
      <c r="Q246" s="33"/>
      <c r="R246" s="33"/>
    </row>
    <row r="247" spans="1:18" ht="13.2">
      <c r="A247" s="266"/>
      <c r="B247" s="33" t="s">
        <v>522</v>
      </c>
      <c r="C247" s="33"/>
      <c r="D247" s="33"/>
      <c r="E247" s="33"/>
      <c r="F247" s="33"/>
      <c r="G247" s="33"/>
      <c r="H247" s="171" t="s">
        <v>29</v>
      </c>
      <c r="I247" s="33"/>
      <c r="J247" s="33"/>
      <c r="K247" s="33"/>
      <c r="L247" s="33"/>
      <c r="M247" s="33"/>
      <c r="N247" s="192"/>
      <c r="O247" s="33"/>
      <c r="P247" s="33"/>
      <c r="Q247" s="33"/>
      <c r="R247" s="33"/>
    </row>
    <row r="248" spans="1:18" ht="13.2">
      <c r="A248" s="266"/>
      <c r="B248" s="33" t="s">
        <v>522</v>
      </c>
      <c r="C248" s="33"/>
      <c r="D248" s="33"/>
      <c r="E248" s="33"/>
      <c r="F248" s="33"/>
      <c r="G248" s="33"/>
      <c r="H248" s="171" t="s">
        <v>30</v>
      </c>
      <c r="I248" s="33"/>
      <c r="J248" s="33"/>
      <c r="K248" s="33"/>
      <c r="L248" s="33"/>
      <c r="M248" s="33"/>
      <c r="N248" s="192"/>
      <c r="O248" s="33"/>
      <c r="P248" s="33"/>
      <c r="Q248" s="33"/>
      <c r="R248" s="33"/>
    </row>
    <row r="249" spans="1:18" ht="13.2">
      <c r="A249" s="266"/>
      <c r="B249" s="33" t="s">
        <v>78</v>
      </c>
      <c r="C249" s="33"/>
      <c r="D249" s="33"/>
      <c r="E249" s="33"/>
      <c r="F249" s="33"/>
      <c r="G249" s="33"/>
      <c r="H249" s="171" t="s">
        <v>34</v>
      </c>
      <c r="I249" s="33"/>
      <c r="J249" s="33"/>
      <c r="K249" s="33"/>
      <c r="L249" s="33"/>
      <c r="M249" s="33"/>
      <c r="N249" s="192"/>
      <c r="O249" s="33"/>
      <c r="P249" s="33"/>
      <c r="Q249" s="33"/>
      <c r="R249" s="33"/>
    </row>
    <row r="250" spans="1:18" ht="13.2">
      <c r="A250" s="266"/>
      <c r="B250" s="33" t="s">
        <v>78</v>
      </c>
      <c r="C250" s="33"/>
      <c r="D250" s="33"/>
      <c r="E250" s="33"/>
      <c r="F250" s="33"/>
      <c r="G250" s="33"/>
      <c r="H250" s="171" t="s">
        <v>35</v>
      </c>
      <c r="I250" s="33"/>
      <c r="J250" s="33"/>
      <c r="K250" s="33"/>
      <c r="L250" s="33"/>
      <c r="M250" s="33"/>
      <c r="N250" s="192"/>
      <c r="O250" s="33"/>
      <c r="P250" s="33"/>
      <c r="Q250" s="33"/>
      <c r="R250" s="33"/>
    </row>
    <row r="251" spans="1:18" ht="13.2">
      <c r="A251" s="266"/>
      <c r="B251" s="33" t="s">
        <v>78</v>
      </c>
      <c r="C251" s="33"/>
      <c r="D251" s="33"/>
      <c r="E251" s="33"/>
      <c r="F251" s="33"/>
      <c r="G251" s="33"/>
      <c r="H251" s="171" t="s">
        <v>36</v>
      </c>
      <c r="I251" s="33"/>
      <c r="J251" s="33"/>
      <c r="K251" s="33"/>
      <c r="L251" s="33"/>
      <c r="M251" s="33"/>
      <c r="N251" s="191"/>
      <c r="O251" s="33"/>
      <c r="P251" s="33"/>
      <c r="Q251" s="33"/>
      <c r="R251" s="33"/>
    </row>
    <row r="252" spans="1:18" ht="13.2">
      <c r="A252" s="266"/>
      <c r="B252" s="33" t="s">
        <v>78</v>
      </c>
      <c r="C252" s="33"/>
      <c r="D252" s="33"/>
      <c r="E252" s="33"/>
      <c r="F252" s="33"/>
      <c r="G252" s="33"/>
      <c r="H252" s="171" t="s">
        <v>37</v>
      </c>
      <c r="I252" s="33"/>
      <c r="J252" s="33"/>
      <c r="K252" s="33"/>
      <c r="L252" s="33"/>
      <c r="M252" s="33"/>
      <c r="N252" s="191"/>
      <c r="O252" s="33"/>
      <c r="P252" s="33"/>
      <c r="Q252" s="33"/>
      <c r="R252" s="33"/>
    </row>
    <row r="253" spans="1:18" ht="13.2">
      <c r="A253" s="267"/>
      <c r="B253" s="33" t="s">
        <v>78</v>
      </c>
      <c r="C253" s="33"/>
      <c r="D253" s="33"/>
      <c r="E253" s="33"/>
      <c r="F253" s="33"/>
      <c r="G253" s="33"/>
      <c r="H253" s="182" t="s">
        <v>38</v>
      </c>
      <c r="I253" s="33"/>
      <c r="J253" s="33"/>
      <c r="K253" s="33"/>
      <c r="L253" s="33"/>
      <c r="M253" s="33"/>
      <c r="N253" s="191"/>
      <c r="O253" s="33"/>
      <c r="P253" s="33"/>
      <c r="Q253" s="33"/>
      <c r="R253" s="33"/>
    </row>
    <row r="254" spans="1:18" ht="13.2">
      <c r="A254" s="265">
        <v>45523</v>
      </c>
      <c r="B254" s="33" t="s">
        <v>2120</v>
      </c>
      <c r="C254" s="33"/>
      <c r="D254" s="33"/>
      <c r="E254" s="33"/>
      <c r="F254" s="33"/>
      <c r="G254" s="33"/>
      <c r="H254" s="180" t="s">
        <v>17</v>
      </c>
      <c r="I254" s="33"/>
      <c r="J254" s="33"/>
      <c r="K254" s="33"/>
      <c r="L254" s="33"/>
      <c r="M254" s="33"/>
      <c r="N254" s="192"/>
      <c r="O254" s="33"/>
      <c r="P254" s="33"/>
      <c r="Q254" s="33"/>
      <c r="R254" s="33"/>
    </row>
    <row r="255" spans="1:18" ht="13.2">
      <c r="A255" s="266"/>
      <c r="B255" s="33" t="s">
        <v>2120</v>
      </c>
      <c r="C255" s="33"/>
      <c r="D255" s="33"/>
      <c r="E255" s="33"/>
      <c r="F255" s="33"/>
      <c r="G255" s="33"/>
      <c r="H255" s="171" t="s">
        <v>22</v>
      </c>
      <c r="I255" s="33"/>
      <c r="J255" s="33"/>
      <c r="K255" s="33"/>
      <c r="L255" s="33"/>
      <c r="M255" s="33"/>
      <c r="N255" s="192"/>
      <c r="O255" s="33"/>
      <c r="P255" s="33"/>
      <c r="Q255" s="33"/>
      <c r="R255" s="33"/>
    </row>
    <row r="256" spans="1:18" ht="26.25" customHeight="1">
      <c r="A256" s="266"/>
      <c r="B256" s="33" t="s">
        <v>2120</v>
      </c>
      <c r="C256" s="33"/>
      <c r="D256" s="33"/>
      <c r="E256" s="33"/>
      <c r="F256" s="33"/>
      <c r="G256" s="33"/>
      <c r="H256" s="171" t="s">
        <v>24</v>
      </c>
      <c r="I256" s="33"/>
      <c r="J256" s="33"/>
      <c r="K256" s="33"/>
      <c r="L256" s="33"/>
      <c r="M256" s="33"/>
      <c r="N256" s="192"/>
      <c r="O256" s="33"/>
      <c r="P256" s="33"/>
      <c r="Q256" s="33"/>
      <c r="R256" s="33"/>
    </row>
    <row r="257" spans="1:18" ht="13.2">
      <c r="A257" s="266"/>
      <c r="B257" s="33" t="s">
        <v>1774</v>
      </c>
      <c r="C257" s="33"/>
      <c r="D257" s="33"/>
      <c r="E257" s="33"/>
      <c r="F257" s="33"/>
      <c r="G257" s="33"/>
      <c r="H257" s="171" t="s">
        <v>25</v>
      </c>
      <c r="I257" s="33"/>
      <c r="J257" s="33"/>
      <c r="K257" s="33"/>
      <c r="L257" s="33"/>
      <c r="M257" s="33"/>
      <c r="N257" s="192"/>
      <c r="O257" s="33"/>
      <c r="P257" s="33"/>
      <c r="Q257" s="33"/>
      <c r="R257" s="33"/>
    </row>
    <row r="258" spans="1:18" ht="13.2">
      <c r="A258" s="266"/>
      <c r="B258" s="33" t="s">
        <v>1774</v>
      </c>
      <c r="C258" s="33"/>
      <c r="D258" s="33"/>
      <c r="E258" s="33"/>
      <c r="F258" s="33"/>
      <c r="G258" s="33"/>
      <c r="H258" s="171" t="s">
        <v>26</v>
      </c>
      <c r="I258" s="33"/>
      <c r="J258" s="33"/>
      <c r="K258" s="33"/>
      <c r="L258" s="33"/>
      <c r="M258" s="33"/>
      <c r="N258" s="192"/>
      <c r="O258" s="33"/>
      <c r="P258" s="33"/>
      <c r="Q258" s="33"/>
      <c r="R258" s="33"/>
    </row>
    <row r="259" spans="1:18" ht="13.2">
      <c r="A259" s="266"/>
      <c r="B259" s="33" t="s">
        <v>1774</v>
      </c>
      <c r="C259" s="33"/>
      <c r="D259" s="33"/>
      <c r="E259" s="33"/>
      <c r="F259" s="33"/>
      <c r="G259" s="33"/>
      <c r="H259" s="171" t="s">
        <v>27</v>
      </c>
      <c r="I259" s="33"/>
      <c r="J259" s="33"/>
      <c r="K259" s="33"/>
      <c r="L259" s="33"/>
      <c r="M259" s="33"/>
      <c r="N259" s="192"/>
      <c r="O259" s="33"/>
      <c r="P259" s="33"/>
      <c r="Q259" s="33"/>
      <c r="R259" s="33"/>
    </row>
    <row r="260" spans="1:18" ht="13.2">
      <c r="A260" s="266"/>
      <c r="B260" s="33" t="s">
        <v>1774</v>
      </c>
      <c r="C260" s="33"/>
      <c r="D260" s="33"/>
      <c r="E260" s="33"/>
      <c r="F260" s="33"/>
      <c r="G260" s="33"/>
      <c r="H260" s="171" t="s">
        <v>28</v>
      </c>
      <c r="I260" s="33"/>
      <c r="J260" s="33"/>
      <c r="K260" s="33"/>
      <c r="L260" s="33"/>
      <c r="M260" s="33"/>
      <c r="N260" s="192"/>
      <c r="O260" s="33"/>
      <c r="P260" s="33"/>
      <c r="Q260" s="33"/>
      <c r="R260" s="33"/>
    </row>
    <row r="261" spans="1:18" ht="13.2">
      <c r="A261" s="266"/>
      <c r="B261" s="33" t="s">
        <v>1774</v>
      </c>
      <c r="C261" s="33"/>
      <c r="D261" s="33"/>
      <c r="E261" s="33"/>
      <c r="F261" s="33"/>
      <c r="G261" s="33"/>
      <c r="H261" s="171" t="s">
        <v>29</v>
      </c>
      <c r="I261" s="33"/>
      <c r="J261" s="33"/>
      <c r="K261" s="33"/>
      <c r="L261" s="33"/>
      <c r="M261" s="33"/>
      <c r="N261" s="192"/>
      <c r="O261" s="33"/>
      <c r="P261" s="33"/>
      <c r="Q261" s="33"/>
      <c r="R261" s="33"/>
    </row>
    <row r="262" spans="1:18" ht="13.2">
      <c r="A262" s="266"/>
      <c r="B262" s="33" t="s">
        <v>522</v>
      </c>
      <c r="C262" s="33"/>
      <c r="D262" s="33"/>
      <c r="E262" s="33"/>
      <c r="F262" s="33"/>
      <c r="G262" s="33"/>
      <c r="H262" s="171" t="s">
        <v>30</v>
      </c>
      <c r="I262" s="33"/>
      <c r="J262" s="33"/>
      <c r="K262" s="33"/>
      <c r="L262" s="33"/>
      <c r="M262" s="33"/>
      <c r="N262" s="192"/>
      <c r="O262" s="33"/>
      <c r="P262" s="33"/>
      <c r="Q262" s="33"/>
      <c r="R262" s="33"/>
    </row>
    <row r="263" spans="1:18" ht="13.2">
      <c r="A263" s="266"/>
      <c r="B263" s="33" t="s">
        <v>522</v>
      </c>
      <c r="C263" s="33"/>
      <c r="D263" s="33"/>
      <c r="E263" s="33"/>
      <c r="F263" s="33"/>
      <c r="G263" s="33"/>
      <c r="H263" s="171" t="s">
        <v>34</v>
      </c>
      <c r="I263" s="33"/>
      <c r="J263" s="33"/>
      <c r="K263" s="33"/>
      <c r="L263" s="33"/>
      <c r="M263" s="33"/>
      <c r="N263" s="192"/>
      <c r="O263" s="33"/>
      <c r="P263" s="33"/>
      <c r="Q263" s="33"/>
      <c r="R263" s="33"/>
    </row>
    <row r="264" spans="1:18" ht="13.2">
      <c r="A264" s="266"/>
      <c r="B264" s="33" t="s">
        <v>522</v>
      </c>
      <c r="C264" s="33"/>
      <c r="D264" s="33"/>
      <c r="E264" s="33"/>
      <c r="F264" s="33"/>
      <c r="G264" s="33"/>
      <c r="H264" s="171" t="s">
        <v>35</v>
      </c>
      <c r="I264" s="33"/>
      <c r="J264" s="33"/>
      <c r="K264" s="33"/>
      <c r="L264" s="33"/>
      <c r="M264" s="33"/>
      <c r="N264" s="192"/>
      <c r="O264" s="33"/>
      <c r="P264" s="33"/>
      <c r="Q264" s="33"/>
      <c r="R264" s="33"/>
    </row>
    <row r="265" spans="1:18" ht="13.2">
      <c r="A265" s="266"/>
      <c r="B265" s="33" t="s">
        <v>78</v>
      </c>
      <c r="C265" s="33"/>
      <c r="D265" s="33"/>
      <c r="E265" s="33"/>
      <c r="F265" s="33"/>
      <c r="G265" s="33"/>
      <c r="H265" s="171" t="s">
        <v>36</v>
      </c>
      <c r="I265" s="33"/>
      <c r="J265" s="33"/>
      <c r="K265" s="33"/>
      <c r="L265" s="33"/>
      <c r="M265" s="33"/>
      <c r="N265" s="191"/>
      <c r="O265" s="33"/>
      <c r="P265" s="33"/>
      <c r="Q265" s="33"/>
      <c r="R265" s="33"/>
    </row>
    <row r="266" spans="1:18" ht="13.2">
      <c r="A266" s="266"/>
      <c r="B266" s="33" t="s">
        <v>78</v>
      </c>
      <c r="C266" s="33"/>
      <c r="D266" s="33"/>
      <c r="E266" s="33"/>
      <c r="F266" s="33"/>
      <c r="G266" s="33"/>
      <c r="H266" s="171" t="s">
        <v>37</v>
      </c>
      <c r="I266" s="33"/>
      <c r="J266" s="33"/>
      <c r="K266" s="33"/>
      <c r="L266" s="33"/>
      <c r="M266" s="33"/>
      <c r="N266" s="191"/>
      <c r="O266" s="33"/>
      <c r="P266" s="33"/>
      <c r="Q266" s="33"/>
      <c r="R266" s="33"/>
    </row>
    <row r="267" spans="1:18" ht="13.2">
      <c r="A267" s="267"/>
      <c r="B267" s="33" t="s">
        <v>78</v>
      </c>
      <c r="C267" s="33"/>
      <c r="D267" s="33"/>
      <c r="E267" s="33"/>
      <c r="F267" s="33"/>
      <c r="G267" s="33"/>
      <c r="H267" s="182" t="s">
        <v>38</v>
      </c>
      <c r="I267" s="33"/>
      <c r="J267" s="33"/>
      <c r="K267" s="33"/>
      <c r="L267" s="33"/>
      <c r="M267" s="33"/>
      <c r="N267" s="191"/>
      <c r="O267" s="33"/>
      <c r="P267" s="33"/>
      <c r="Q267" s="33"/>
      <c r="R267" s="33"/>
    </row>
    <row r="268" spans="1:18" ht="13.8">
      <c r="A268" s="265">
        <v>45524</v>
      </c>
      <c r="B268" s="157" t="s">
        <v>522</v>
      </c>
      <c r="C268" s="33"/>
      <c r="D268" s="33"/>
      <c r="E268" s="33"/>
      <c r="F268" s="33"/>
      <c r="G268" s="33"/>
      <c r="H268" s="180" t="s">
        <v>17</v>
      </c>
      <c r="I268" s="33"/>
      <c r="J268" s="33"/>
      <c r="K268" s="33"/>
      <c r="L268" s="33"/>
      <c r="M268" s="33"/>
      <c r="N268" s="191"/>
      <c r="O268" s="33"/>
      <c r="P268" s="33"/>
      <c r="Q268" s="33"/>
      <c r="R268" s="33"/>
    </row>
    <row r="269" spans="1:18" ht="13.8">
      <c r="A269" s="266"/>
      <c r="B269" s="157" t="s">
        <v>522</v>
      </c>
      <c r="C269" s="33"/>
      <c r="D269" s="33"/>
      <c r="E269" s="33"/>
      <c r="F269" s="33"/>
      <c r="G269" s="33"/>
      <c r="H269" s="171" t="s">
        <v>22</v>
      </c>
      <c r="I269" s="33"/>
      <c r="J269" s="33"/>
      <c r="K269" s="33"/>
      <c r="L269" s="33"/>
      <c r="M269" s="33"/>
      <c r="N269" s="191"/>
      <c r="O269" s="33"/>
      <c r="P269" s="33"/>
      <c r="Q269" s="33"/>
      <c r="R269" s="33"/>
    </row>
    <row r="270" spans="1:18" ht="13.8">
      <c r="A270" s="266"/>
      <c r="B270" s="157" t="s">
        <v>522</v>
      </c>
      <c r="C270" s="33"/>
      <c r="D270" s="33"/>
      <c r="E270" s="33"/>
      <c r="F270" s="33"/>
      <c r="G270" s="33"/>
      <c r="H270" s="171" t="s">
        <v>24</v>
      </c>
      <c r="I270" s="33"/>
      <c r="J270" s="33"/>
      <c r="K270" s="33"/>
      <c r="L270" s="33"/>
      <c r="M270" s="33"/>
      <c r="N270" s="191"/>
      <c r="O270" s="33"/>
      <c r="P270" s="33"/>
      <c r="Q270" s="33"/>
      <c r="R270" s="33"/>
    </row>
    <row r="271" spans="1:18" ht="13.8">
      <c r="A271" s="266"/>
      <c r="B271" s="157" t="s">
        <v>522</v>
      </c>
      <c r="C271" s="33"/>
      <c r="D271" s="33"/>
      <c r="E271" s="33"/>
      <c r="F271" s="33"/>
      <c r="G271" s="33"/>
      <c r="H271" s="171" t="s">
        <v>25</v>
      </c>
      <c r="I271" s="33"/>
      <c r="J271" s="33"/>
      <c r="K271" s="33"/>
      <c r="L271" s="33"/>
      <c r="M271" s="33"/>
      <c r="N271" s="191"/>
      <c r="O271" s="33"/>
      <c r="P271" s="33"/>
      <c r="Q271" s="33"/>
      <c r="R271" s="33"/>
    </row>
    <row r="272" spans="1:18" ht="18" customHeight="1">
      <c r="A272" s="266"/>
      <c r="B272" s="33" t="s">
        <v>1774</v>
      </c>
      <c r="C272" s="33"/>
      <c r="D272" s="33"/>
      <c r="E272" s="33"/>
      <c r="F272" s="33"/>
      <c r="G272" s="33"/>
      <c r="H272" s="171" t="s">
        <v>26</v>
      </c>
      <c r="I272" s="33"/>
      <c r="J272" s="33"/>
      <c r="K272" s="33"/>
      <c r="L272" s="33"/>
      <c r="M272" s="33"/>
      <c r="N272" s="191"/>
      <c r="O272" s="33"/>
      <c r="P272" s="33"/>
      <c r="Q272" s="33"/>
      <c r="R272" s="33"/>
    </row>
    <row r="273" spans="1:18" ht="13.2">
      <c r="A273" s="266"/>
      <c r="B273" s="33" t="s">
        <v>1774</v>
      </c>
      <c r="C273" s="33"/>
      <c r="D273" s="33"/>
      <c r="E273" s="33"/>
      <c r="F273" s="33"/>
      <c r="G273" s="33"/>
      <c r="H273" s="171" t="s">
        <v>27</v>
      </c>
      <c r="I273" s="33"/>
      <c r="J273" s="33"/>
      <c r="K273" s="33"/>
      <c r="L273" s="33"/>
      <c r="M273" s="33"/>
      <c r="N273" s="191"/>
      <c r="O273" s="33"/>
      <c r="P273" s="33"/>
      <c r="Q273" s="33"/>
      <c r="R273" s="33"/>
    </row>
    <row r="274" spans="1:18" ht="13.2">
      <c r="A274" s="266"/>
      <c r="B274" s="33" t="s">
        <v>1774</v>
      </c>
      <c r="C274" s="33"/>
      <c r="D274" s="33"/>
      <c r="E274" s="33"/>
      <c r="F274" s="33"/>
      <c r="G274" s="33"/>
      <c r="H274" s="171" t="s">
        <v>28</v>
      </c>
      <c r="I274" s="33"/>
      <c r="J274" s="33"/>
      <c r="K274" s="33"/>
      <c r="L274" s="33"/>
      <c r="M274" s="33"/>
      <c r="N274" s="191"/>
      <c r="O274" s="33"/>
      <c r="P274" s="33"/>
      <c r="Q274" s="33"/>
      <c r="R274" s="33"/>
    </row>
    <row r="275" spans="1:18" ht="13.2">
      <c r="A275" s="266"/>
      <c r="B275" s="33" t="s">
        <v>1774</v>
      </c>
      <c r="C275" s="33"/>
      <c r="D275" s="33"/>
      <c r="E275" s="33"/>
      <c r="F275" s="33"/>
      <c r="G275" s="33"/>
      <c r="H275" s="171" t="s">
        <v>29</v>
      </c>
      <c r="I275" s="33"/>
      <c r="J275" s="33"/>
      <c r="K275" s="33"/>
      <c r="L275" s="33"/>
      <c r="M275" s="33"/>
      <c r="N275" s="191"/>
      <c r="O275" s="33"/>
      <c r="P275" s="33"/>
      <c r="Q275" s="33"/>
      <c r="R275" s="33"/>
    </row>
    <row r="276" spans="1:18" ht="13.2">
      <c r="A276" s="266"/>
      <c r="B276" s="33" t="s">
        <v>1774</v>
      </c>
      <c r="C276" s="33"/>
      <c r="D276" s="33"/>
      <c r="E276" s="33"/>
      <c r="F276" s="33"/>
      <c r="G276" s="33"/>
      <c r="H276" s="171" t="s">
        <v>30</v>
      </c>
      <c r="I276" s="33"/>
      <c r="J276" s="33"/>
      <c r="K276" s="33"/>
      <c r="L276" s="33"/>
      <c r="M276" s="33"/>
      <c r="N276" s="191"/>
      <c r="O276" s="33"/>
      <c r="P276" s="33"/>
      <c r="Q276" s="33"/>
      <c r="R276" s="33"/>
    </row>
    <row r="277" spans="1:18" ht="13.2">
      <c r="A277" s="266"/>
      <c r="B277" s="33" t="s">
        <v>78</v>
      </c>
      <c r="C277" s="33" t="s">
        <v>41</v>
      </c>
      <c r="D277" s="33" t="s">
        <v>19</v>
      </c>
      <c r="E277" s="33"/>
      <c r="F277" s="33"/>
      <c r="G277" s="160" t="s">
        <v>2131</v>
      </c>
      <c r="H277" s="171" t="s">
        <v>34</v>
      </c>
      <c r="I277" s="33"/>
      <c r="J277" s="33"/>
      <c r="K277" s="33"/>
      <c r="L277" s="33"/>
      <c r="M277" s="33"/>
      <c r="N277" s="191"/>
      <c r="O277" s="33"/>
      <c r="P277" s="33"/>
      <c r="Q277" s="33"/>
      <c r="R277" s="33"/>
    </row>
    <row r="278" spans="1:18" ht="13.2">
      <c r="A278" s="266"/>
      <c r="B278" s="33" t="s">
        <v>78</v>
      </c>
      <c r="C278" s="33"/>
      <c r="D278" s="33"/>
      <c r="E278" s="33"/>
      <c r="F278" s="33"/>
      <c r="G278" s="33"/>
      <c r="H278" s="171" t="s">
        <v>35</v>
      </c>
      <c r="I278" s="33"/>
      <c r="J278" s="33"/>
      <c r="K278" s="33"/>
      <c r="L278" s="33"/>
      <c r="M278" s="33"/>
      <c r="N278" s="191"/>
      <c r="O278" s="33"/>
      <c r="P278" s="33"/>
      <c r="Q278" s="33"/>
      <c r="R278" s="33"/>
    </row>
    <row r="279" spans="1:18" ht="13.2">
      <c r="A279" s="266"/>
      <c r="B279" s="33" t="s">
        <v>78</v>
      </c>
      <c r="C279" s="33"/>
      <c r="D279" s="33"/>
      <c r="E279" s="33"/>
      <c r="F279" s="33"/>
      <c r="G279" s="33"/>
      <c r="H279" s="171" t="s">
        <v>36</v>
      </c>
      <c r="I279" s="33"/>
      <c r="J279" s="33"/>
      <c r="K279" s="33"/>
      <c r="L279" s="33"/>
      <c r="M279" s="33"/>
      <c r="N279" s="191"/>
      <c r="O279" s="33"/>
      <c r="P279" s="33"/>
      <c r="Q279" s="33"/>
      <c r="R279" s="33"/>
    </row>
    <row r="280" spans="1:18" ht="13.2">
      <c r="A280" s="266"/>
      <c r="B280" s="33" t="s">
        <v>78</v>
      </c>
      <c r="C280" s="33"/>
      <c r="D280" s="33"/>
      <c r="E280" s="33"/>
      <c r="F280" s="33"/>
      <c r="G280" s="33"/>
      <c r="H280" s="171" t="s">
        <v>37</v>
      </c>
      <c r="I280" s="33"/>
      <c r="J280" s="33"/>
      <c r="K280" s="33"/>
      <c r="L280" s="33"/>
      <c r="M280" s="33"/>
      <c r="N280" s="191"/>
      <c r="O280" s="33"/>
      <c r="P280" s="33"/>
      <c r="Q280" s="33"/>
      <c r="R280" s="33"/>
    </row>
    <row r="281" spans="1:18" ht="13.2">
      <c r="A281" s="267"/>
      <c r="B281" s="33" t="s">
        <v>78</v>
      </c>
      <c r="C281" s="33"/>
      <c r="D281" s="33"/>
      <c r="E281" s="33"/>
      <c r="F281" s="33"/>
      <c r="G281" s="33"/>
      <c r="H281" s="182" t="s">
        <v>38</v>
      </c>
      <c r="I281" s="33"/>
      <c r="J281" s="33"/>
      <c r="K281" s="33"/>
      <c r="L281" s="33"/>
      <c r="M281" s="33"/>
      <c r="N281" s="191"/>
      <c r="O281" s="33"/>
      <c r="P281" s="33"/>
      <c r="Q281" s="33"/>
      <c r="R281" s="33"/>
    </row>
    <row r="282" spans="1:18" ht="13.8">
      <c r="A282" s="265">
        <v>45525</v>
      </c>
      <c r="B282" s="157" t="s">
        <v>78</v>
      </c>
      <c r="C282" s="33"/>
      <c r="D282" s="33"/>
      <c r="E282" s="33"/>
      <c r="F282" s="33"/>
      <c r="G282" s="33"/>
      <c r="H282" s="180" t="s">
        <v>17</v>
      </c>
      <c r="I282" s="33"/>
      <c r="J282" s="33"/>
      <c r="K282" s="33"/>
      <c r="L282" s="33"/>
      <c r="M282" s="33"/>
      <c r="N282" s="191"/>
      <c r="O282" s="33"/>
      <c r="P282" s="33"/>
      <c r="Q282" s="33"/>
      <c r="R282" s="33"/>
    </row>
    <row r="283" spans="1:18" ht="13.8">
      <c r="A283" s="266"/>
      <c r="B283" s="157" t="s">
        <v>78</v>
      </c>
      <c r="C283" s="33"/>
      <c r="D283" s="33"/>
      <c r="E283" s="33"/>
      <c r="F283" s="33"/>
      <c r="G283" s="33"/>
      <c r="H283" s="171" t="s">
        <v>22</v>
      </c>
      <c r="I283" s="33"/>
      <c r="J283" s="33"/>
      <c r="K283" s="33"/>
      <c r="L283" s="33"/>
      <c r="M283" s="33"/>
      <c r="N283" s="191"/>
      <c r="O283" s="33"/>
      <c r="P283" s="33"/>
      <c r="Q283" s="33"/>
      <c r="R283" s="33"/>
    </row>
    <row r="284" spans="1:18" ht="13.8">
      <c r="A284" s="266"/>
      <c r="B284" s="157" t="s">
        <v>78</v>
      </c>
      <c r="C284" s="33"/>
      <c r="D284" s="33"/>
      <c r="E284" s="33"/>
      <c r="F284" s="33"/>
      <c r="G284" s="33"/>
      <c r="H284" s="171" t="s">
        <v>24</v>
      </c>
      <c r="I284" s="33"/>
      <c r="J284" s="33"/>
      <c r="K284" s="33"/>
      <c r="L284" s="33"/>
      <c r="M284" s="33"/>
      <c r="N284" s="191"/>
      <c r="O284" s="33"/>
      <c r="P284" s="33"/>
      <c r="Q284" s="33"/>
      <c r="R284" s="33"/>
    </row>
    <row r="285" spans="1:18" ht="13.2">
      <c r="A285" s="266"/>
      <c r="B285" s="33" t="s">
        <v>78</v>
      </c>
      <c r="C285" s="33"/>
      <c r="D285" s="33"/>
      <c r="E285" s="33"/>
      <c r="F285" s="33"/>
      <c r="G285" s="33"/>
      <c r="H285" s="171" t="s">
        <v>25</v>
      </c>
      <c r="I285" s="33"/>
      <c r="J285" s="33"/>
      <c r="K285" s="33"/>
      <c r="L285" s="33"/>
      <c r="M285" s="33"/>
      <c r="N285" s="191"/>
      <c r="O285" s="33"/>
      <c r="P285" s="33"/>
      <c r="Q285" s="33"/>
      <c r="R285" s="33"/>
    </row>
    <row r="286" spans="1:18" ht="13.2">
      <c r="A286" s="266"/>
      <c r="B286" s="33" t="s">
        <v>78</v>
      </c>
      <c r="C286" s="33"/>
      <c r="D286" s="33"/>
      <c r="E286" s="33"/>
      <c r="F286" s="33"/>
      <c r="G286" s="33"/>
      <c r="H286" s="171" t="s">
        <v>26</v>
      </c>
      <c r="I286" s="33"/>
      <c r="J286" s="33"/>
      <c r="K286" s="33"/>
      <c r="L286" s="33"/>
      <c r="M286" s="33"/>
      <c r="N286" s="191"/>
      <c r="O286" s="33"/>
      <c r="P286" s="33"/>
      <c r="Q286" s="33"/>
      <c r="R286" s="33"/>
    </row>
    <row r="287" spans="1:18" ht="13.2">
      <c r="A287" s="266"/>
      <c r="B287" s="33" t="s">
        <v>78</v>
      </c>
      <c r="C287" s="33"/>
      <c r="D287" s="33"/>
      <c r="E287" s="33"/>
      <c r="F287" s="33"/>
      <c r="G287" s="33"/>
      <c r="H287" s="171" t="s">
        <v>27</v>
      </c>
      <c r="I287" s="33"/>
      <c r="J287" s="33"/>
      <c r="K287" s="33"/>
      <c r="L287" s="33"/>
      <c r="M287" s="33"/>
      <c r="N287" s="191"/>
      <c r="O287" s="33"/>
      <c r="P287" s="33"/>
      <c r="Q287" s="33"/>
      <c r="R287" s="33"/>
    </row>
    <row r="288" spans="1:18" ht="13.8">
      <c r="A288" s="266"/>
      <c r="B288" s="33" t="s">
        <v>522</v>
      </c>
      <c r="C288" s="33" t="s">
        <v>1115</v>
      </c>
      <c r="D288" s="33" t="s">
        <v>19</v>
      </c>
      <c r="E288" s="33"/>
      <c r="F288" s="199" t="s">
        <v>2132</v>
      </c>
      <c r="G288" s="33" t="s">
        <v>2133</v>
      </c>
      <c r="H288" s="171" t="s">
        <v>28</v>
      </c>
      <c r="I288" s="33"/>
      <c r="J288" s="33"/>
      <c r="K288" s="33"/>
      <c r="L288" s="33"/>
      <c r="M288" s="33"/>
      <c r="N288" s="191"/>
      <c r="O288" s="33"/>
      <c r="P288" s="33"/>
      <c r="Q288" s="33"/>
      <c r="R288" s="33"/>
    </row>
    <row r="289" spans="1:18" ht="13.2">
      <c r="A289" s="266"/>
      <c r="B289" s="33" t="s">
        <v>522</v>
      </c>
      <c r="C289" s="33"/>
      <c r="D289" s="33"/>
      <c r="E289" s="33"/>
      <c r="F289" s="33"/>
      <c r="G289" s="33"/>
      <c r="H289" s="171" t="s">
        <v>29</v>
      </c>
      <c r="I289" s="33"/>
      <c r="J289" s="33"/>
      <c r="K289" s="33"/>
      <c r="L289" s="33"/>
      <c r="M289" s="33"/>
      <c r="N289" s="191"/>
      <c r="O289" s="33"/>
      <c r="P289" s="33"/>
      <c r="Q289" s="33"/>
      <c r="R289" s="33"/>
    </row>
    <row r="290" spans="1:18" ht="13.2">
      <c r="A290" s="266"/>
      <c r="B290" s="33" t="s">
        <v>522</v>
      </c>
      <c r="C290" s="33"/>
      <c r="D290" s="33"/>
      <c r="E290" s="33"/>
      <c r="F290" s="33"/>
      <c r="G290" s="33"/>
      <c r="H290" s="171" t="s">
        <v>30</v>
      </c>
      <c r="I290" s="33"/>
      <c r="J290" s="33"/>
      <c r="K290" s="33"/>
      <c r="L290" s="33"/>
      <c r="M290" s="33"/>
      <c r="N290" s="191"/>
      <c r="O290" s="33"/>
      <c r="P290" s="33"/>
      <c r="Q290" s="33"/>
      <c r="R290" s="33"/>
    </row>
    <row r="291" spans="1:18" ht="13.2">
      <c r="A291" s="266"/>
      <c r="B291" s="33" t="s">
        <v>522</v>
      </c>
      <c r="C291" s="33"/>
      <c r="D291" s="33"/>
      <c r="E291" s="33"/>
      <c r="F291" s="33"/>
      <c r="G291" s="33"/>
      <c r="H291" s="171" t="s">
        <v>34</v>
      </c>
      <c r="I291" s="33"/>
      <c r="J291" s="33"/>
      <c r="K291" s="33"/>
      <c r="L291" s="33"/>
      <c r="M291" s="33"/>
      <c r="N291" s="191"/>
      <c r="O291" s="33"/>
      <c r="P291" s="33"/>
      <c r="Q291" s="33"/>
      <c r="R291" s="33"/>
    </row>
    <row r="292" spans="1:18" ht="13.2">
      <c r="A292" s="266"/>
      <c r="B292" s="33" t="s">
        <v>522</v>
      </c>
      <c r="C292" s="33"/>
      <c r="D292" s="33"/>
      <c r="E292" s="33"/>
      <c r="F292" s="33"/>
      <c r="G292" s="33"/>
      <c r="H292" s="171" t="s">
        <v>35</v>
      </c>
      <c r="I292" s="33"/>
      <c r="J292" s="33"/>
      <c r="K292" s="33"/>
      <c r="L292" s="33"/>
      <c r="M292" s="33"/>
      <c r="N292" s="191"/>
      <c r="O292" s="33"/>
      <c r="P292" s="33"/>
      <c r="Q292" s="33"/>
      <c r="R292" s="33"/>
    </row>
    <row r="293" spans="1:18" ht="13.2">
      <c r="A293" s="266"/>
      <c r="B293" s="33" t="s">
        <v>78</v>
      </c>
      <c r="C293" s="33"/>
      <c r="D293" s="33"/>
      <c r="E293" s="33"/>
      <c r="F293" s="33"/>
      <c r="G293" s="33"/>
      <c r="H293" s="171" t="s">
        <v>36</v>
      </c>
      <c r="I293" s="33"/>
      <c r="J293" s="33"/>
      <c r="K293" s="33"/>
      <c r="L293" s="33"/>
      <c r="M293" s="33"/>
      <c r="N293" s="191"/>
      <c r="O293" s="33"/>
      <c r="P293" s="33"/>
      <c r="Q293" s="33"/>
      <c r="R293" s="33"/>
    </row>
    <row r="294" spans="1:18" ht="13.2">
      <c r="A294" s="266"/>
      <c r="B294" s="33" t="s">
        <v>78</v>
      </c>
      <c r="C294" s="33"/>
      <c r="D294" s="33"/>
      <c r="E294" s="33"/>
      <c r="F294" s="33"/>
      <c r="G294" s="33"/>
      <c r="H294" s="171" t="s">
        <v>37</v>
      </c>
      <c r="I294" s="33"/>
      <c r="J294" s="33"/>
      <c r="K294" s="33"/>
      <c r="L294" s="33"/>
      <c r="M294" s="33"/>
      <c r="N294" s="191"/>
      <c r="O294" s="33"/>
      <c r="P294" s="33"/>
      <c r="Q294" s="33"/>
      <c r="R294" s="33"/>
    </row>
    <row r="295" spans="1:18" ht="13.2">
      <c r="A295" s="267"/>
      <c r="B295" s="33" t="s">
        <v>78</v>
      </c>
      <c r="C295" s="33"/>
      <c r="D295" s="33"/>
      <c r="E295" s="33"/>
      <c r="F295" s="33"/>
      <c r="G295" s="33"/>
      <c r="H295" s="182" t="s">
        <v>38</v>
      </c>
      <c r="I295" s="33"/>
      <c r="J295" s="33"/>
      <c r="K295" s="33"/>
      <c r="L295" s="33"/>
      <c r="M295" s="33"/>
      <c r="N295" s="191"/>
      <c r="O295" s="33"/>
      <c r="P295" s="33"/>
      <c r="Q295" s="33"/>
      <c r="R295" s="33"/>
    </row>
    <row r="296" spans="1:18" ht="13.2">
      <c r="A296" s="265">
        <v>45526</v>
      </c>
      <c r="B296" s="33" t="s">
        <v>522</v>
      </c>
      <c r="C296" s="33"/>
      <c r="D296" s="33"/>
      <c r="E296" s="33"/>
      <c r="F296" s="33"/>
      <c r="G296" s="33"/>
      <c r="H296" s="180" t="s">
        <v>17</v>
      </c>
      <c r="I296" s="33"/>
      <c r="J296" s="33"/>
      <c r="K296" s="33"/>
      <c r="L296" s="33"/>
      <c r="M296" s="33"/>
      <c r="N296" s="192"/>
      <c r="O296" s="33"/>
      <c r="P296" s="33"/>
      <c r="Q296" s="33"/>
      <c r="R296" s="33"/>
    </row>
    <row r="297" spans="1:18" ht="13.2">
      <c r="A297" s="266"/>
      <c r="B297" s="33" t="s">
        <v>522</v>
      </c>
      <c r="C297" s="33"/>
      <c r="D297" s="33"/>
      <c r="E297" s="33"/>
      <c r="F297" s="33"/>
      <c r="G297" s="33"/>
      <c r="H297" s="171" t="s">
        <v>22</v>
      </c>
      <c r="I297" s="33"/>
      <c r="J297" s="33"/>
      <c r="K297" s="33"/>
      <c r="L297" s="33"/>
      <c r="M297" s="33"/>
      <c r="N297" s="192"/>
      <c r="O297" s="33"/>
      <c r="P297" s="33"/>
      <c r="Q297" s="33"/>
      <c r="R297" s="33"/>
    </row>
    <row r="298" spans="1:18" ht="13.2">
      <c r="A298" s="266"/>
      <c r="B298" s="33" t="s">
        <v>522</v>
      </c>
      <c r="C298" s="33"/>
      <c r="D298" s="33"/>
      <c r="E298" s="33"/>
      <c r="F298" s="33"/>
      <c r="G298" s="33"/>
      <c r="H298" s="171" t="s">
        <v>24</v>
      </c>
      <c r="I298" s="33"/>
      <c r="J298" s="33"/>
      <c r="K298" s="33"/>
      <c r="L298" s="33"/>
      <c r="M298" s="33"/>
      <c r="N298" s="192"/>
      <c r="O298" s="33"/>
      <c r="P298" s="33"/>
      <c r="Q298" s="33"/>
      <c r="R298" s="33"/>
    </row>
    <row r="299" spans="1:18" ht="13.2">
      <c r="A299" s="266"/>
      <c r="B299" s="33" t="s">
        <v>1774</v>
      </c>
      <c r="C299" s="33"/>
      <c r="D299" s="33"/>
      <c r="E299" s="33"/>
      <c r="F299" s="33"/>
      <c r="G299" s="33"/>
      <c r="H299" s="171" t="s">
        <v>25</v>
      </c>
      <c r="I299" s="33"/>
      <c r="J299" s="33"/>
      <c r="K299" s="33"/>
      <c r="L299" s="33"/>
      <c r="M299" s="33"/>
      <c r="N299" s="192"/>
      <c r="O299" s="33"/>
      <c r="P299" s="33"/>
      <c r="Q299" s="33"/>
      <c r="R299" s="33"/>
    </row>
    <row r="300" spans="1:18" ht="13.2">
      <c r="A300" s="266"/>
      <c r="B300" s="33" t="s">
        <v>1774</v>
      </c>
      <c r="C300" s="33" t="s">
        <v>102</v>
      </c>
      <c r="D300" s="33" t="s">
        <v>19</v>
      </c>
      <c r="E300" s="33"/>
      <c r="F300" s="33"/>
      <c r="G300" s="33" t="s">
        <v>2134</v>
      </c>
      <c r="H300" s="171" t="s">
        <v>26</v>
      </c>
      <c r="I300" s="33"/>
      <c r="J300" s="33"/>
      <c r="K300" s="33"/>
      <c r="L300" s="33"/>
      <c r="M300" s="33"/>
      <c r="N300" s="192"/>
      <c r="O300" s="33"/>
      <c r="P300" s="33"/>
      <c r="Q300" s="33"/>
      <c r="R300" s="33"/>
    </row>
    <row r="301" spans="1:18" ht="13.2">
      <c r="A301" s="266"/>
      <c r="B301" s="33" t="s">
        <v>1774</v>
      </c>
      <c r="C301" s="33" t="s">
        <v>399</v>
      </c>
      <c r="D301" s="33" t="s">
        <v>19</v>
      </c>
      <c r="E301" s="33"/>
      <c r="F301" s="33"/>
      <c r="G301" s="33" t="s">
        <v>2135</v>
      </c>
      <c r="H301" s="171" t="s">
        <v>27</v>
      </c>
      <c r="I301" s="33"/>
      <c r="J301" s="33"/>
      <c r="K301" s="33"/>
      <c r="L301" s="33"/>
      <c r="M301" s="33"/>
      <c r="N301" s="192"/>
      <c r="O301" s="33"/>
      <c r="P301" s="33"/>
      <c r="Q301" s="33"/>
      <c r="R301" s="33"/>
    </row>
    <row r="302" spans="1:18" ht="13.2">
      <c r="A302" s="266"/>
      <c r="B302" s="33" t="s">
        <v>1774</v>
      </c>
      <c r="C302" s="33" t="s">
        <v>154</v>
      </c>
      <c r="D302" s="33" t="s">
        <v>19</v>
      </c>
      <c r="E302" s="33"/>
      <c r="F302" s="33" t="s">
        <v>2136</v>
      </c>
      <c r="G302" s="33" t="s">
        <v>2137</v>
      </c>
      <c r="H302" s="171" t="s">
        <v>28</v>
      </c>
      <c r="I302" s="33"/>
      <c r="J302" s="33"/>
      <c r="K302" s="33"/>
      <c r="L302" s="33"/>
      <c r="M302" s="33"/>
      <c r="N302" s="192"/>
      <c r="O302" s="33"/>
      <c r="P302" s="33"/>
      <c r="Q302" s="33"/>
      <c r="R302" s="33"/>
    </row>
    <row r="303" spans="1:18" ht="13.2">
      <c r="A303" s="266"/>
      <c r="B303" s="33" t="s">
        <v>1774</v>
      </c>
      <c r="C303" s="33"/>
      <c r="D303" s="33"/>
      <c r="E303" s="33"/>
      <c r="F303" s="33"/>
      <c r="G303" s="33"/>
      <c r="H303" s="171" t="s">
        <v>29</v>
      </c>
      <c r="I303" s="33"/>
      <c r="J303" s="33"/>
      <c r="K303" s="33"/>
      <c r="L303" s="33"/>
      <c r="M303" s="33"/>
      <c r="N303" s="192"/>
      <c r="O303" s="33"/>
      <c r="P303" s="33"/>
      <c r="Q303" s="33"/>
      <c r="R303" s="33"/>
    </row>
    <row r="304" spans="1:18" ht="13.2">
      <c r="A304" s="266"/>
      <c r="B304" s="33" t="s">
        <v>522</v>
      </c>
      <c r="C304" s="33"/>
      <c r="D304" s="33"/>
      <c r="E304" s="33"/>
      <c r="F304" s="33"/>
      <c r="G304" s="33"/>
      <c r="H304" s="171" t="s">
        <v>30</v>
      </c>
      <c r="I304" s="33"/>
      <c r="J304" s="33"/>
      <c r="K304" s="33"/>
      <c r="L304" s="33"/>
      <c r="M304" s="33"/>
      <c r="N304" s="192"/>
      <c r="O304" s="33"/>
      <c r="P304" s="33"/>
      <c r="Q304" s="33"/>
      <c r="R304" s="33"/>
    </row>
    <row r="305" spans="1:18" ht="13.2">
      <c r="A305" s="266"/>
      <c r="B305" s="33" t="s">
        <v>522</v>
      </c>
      <c r="C305" s="33"/>
      <c r="D305" s="33"/>
      <c r="E305" s="33"/>
      <c r="F305" s="33"/>
      <c r="G305" s="33"/>
      <c r="H305" s="171" t="s">
        <v>34</v>
      </c>
      <c r="I305" s="33"/>
      <c r="J305" s="33"/>
      <c r="K305" s="33"/>
      <c r="L305" s="33"/>
      <c r="M305" s="33"/>
      <c r="N305" s="192"/>
      <c r="O305" s="33"/>
      <c r="P305" s="33"/>
      <c r="Q305" s="33"/>
      <c r="R305" s="33"/>
    </row>
    <row r="306" spans="1:18" ht="13.2">
      <c r="A306" s="266"/>
      <c r="B306" s="33" t="s">
        <v>522</v>
      </c>
      <c r="C306" s="33"/>
      <c r="D306" s="33"/>
      <c r="E306" s="33"/>
      <c r="F306" s="33"/>
      <c r="G306" s="33"/>
      <c r="H306" s="171" t="s">
        <v>35</v>
      </c>
      <c r="I306" s="33"/>
      <c r="J306" s="33"/>
      <c r="K306" s="33"/>
      <c r="L306" s="33"/>
      <c r="M306" s="33"/>
      <c r="N306" s="192"/>
      <c r="O306" s="33"/>
      <c r="P306" s="33"/>
      <c r="Q306" s="33"/>
      <c r="R306" s="33"/>
    </row>
    <row r="307" spans="1:18" ht="13.2">
      <c r="A307" s="266"/>
      <c r="B307" s="33" t="s">
        <v>78</v>
      </c>
      <c r="C307" s="33"/>
      <c r="D307" s="33"/>
      <c r="E307" s="33"/>
      <c r="F307" s="33"/>
      <c r="G307" s="33"/>
      <c r="H307" s="171" t="s">
        <v>36</v>
      </c>
      <c r="I307" s="33"/>
      <c r="J307" s="33"/>
      <c r="K307" s="33"/>
      <c r="L307" s="33"/>
      <c r="M307" s="33"/>
      <c r="N307" s="191"/>
      <c r="O307" s="33"/>
      <c r="P307" s="33"/>
      <c r="Q307" s="33"/>
      <c r="R307" s="33"/>
    </row>
    <row r="308" spans="1:18" ht="13.2">
      <c r="A308" s="266"/>
      <c r="B308" s="33" t="s">
        <v>78</v>
      </c>
      <c r="C308" s="33"/>
      <c r="D308" s="33"/>
      <c r="E308" s="33"/>
      <c r="F308" s="33"/>
      <c r="G308" s="33"/>
      <c r="H308" s="171" t="s">
        <v>37</v>
      </c>
      <c r="I308" s="33"/>
      <c r="J308" s="33"/>
      <c r="K308" s="33"/>
      <c r="L308" s="33"/>
      <c r="M308" s="33"/>
      <c r="N308" s="191"/>
      <c r="O308" s="33"/>
      <c r="P308" s="33"/>
      <c r="Q308" s="33"/>
      <c r="R308" s="33"/>
    </row>
    <row r="309" spans="1:18" ht="13.2">
      <c r="A309" s="267"/>
      <c r="B309" s="33" t="s">
        <v>78</v>
      </c>
      <c r="C309" s="33"/>
      <c r="D309" s="33"/>
      <c r="E309" s="33"/>
      <c r="F309" s="33"/>
      <c r="G309" s="33"/>
      <c r="H309" s="182" t="s">
        <v>38</v>
      </c>
      <c r="I309" s="33"/>
      <c r="J309" s="33"/>
      <c r="K309" s="33"/>
      <c r="L309" s="33"/>
      <c r="M309" s="33"/>
      <c r="N309" s="191"/>
      <c r="O309" s="33"/>
      <c r="P309" s="33"/>
      <c r="Q309" s="33"/>
      <c r="R309" s="33"/>
    </row>
    <row r="310" spans="1:18" ht="13.8">
      <c r="A310" s="265">
        <v>45527</v>
      </c>
      <c r="B310" s="157" t="s">
        <v>1774</v>
      </c>
      <c r="C310" s="33"/>
      <c r="D310" s="33"/>
      <c r="E310" s="33"/>
      <c r="F310" s="33"/>
      <c r="G310" s="33"/>
      <c r="H310" s="180" t="s">
        <v>17</v>
      </c>
      <c r="I310" s="33"/>
      <c r="J310" s="33"/>
      <c r="K310" s="33"/>
      <c r="L310" s="33"/>
      <c r="M310" s="33"/>
      <c r="N310" s="192"/>
      <c r="O310" s="33"/>
      <c r="P310" s="33"/>
      <c r="Q310" s="33"/>
      <c r="R310" s="33"/>
    </row>
    <row r="311" spans="1:18" ht="13.8">
      <c r="A311" s="266"/>
      <c r="B311" s="157" t="s">
        <v>1774</v>
      </c>
      <c r="C311" s="33"/>
      <c r="D311" s="33"/>
      <c r="E311" s="33"/>
      <c r="F311" s="33"/>
      <c r="G311" s="33"/>
      <c r="H311" s="171" t="s">
        <v>22</v>
      </c>
      <c r="I311" s="33"/>
      <c r="J311" s="33"/>
      <c r="K311" s="33"/>
      <c r="L311" s="33"/>
      <c r="M311" s="33"/>
      <c r="N311" s="192"/>
      <c r="O311" s="33"/>
      <c r="P311" s="33"/>
      <c r="Q311" s="33"/>
      <c r="R311" s="33"/>
    </row>
    <row r="312" spans="1:18" ht="13.8">
      <c r="A312" s="266"/>
      <c r="B312" s="157" t="s">
        <v>1774</v>
      </c>
      <c r="C312" s="33"/>
      <c r="D312" s="33"/>
      <c r="E312" s="33"/>
      <c r="F312" s="33"/>
      <c r="G312" s="33"/>
      <c r="H312" s="171" t="s">
        <v>24</v>
      </c>
      <c r="I312" s="33"/>
      <c r="J312" s="33"/>
      <c r="K312" s="33"/>
      <c r="L312" s="33"/>
      <c r="M312" s="33"/>
      <c r="N312" s="192"/>
      <c r="O312" s="33"/>
      <c r="P312" s="33"/>
      <c r="Q312" s="33"/>
      <c r="R312" s="33"/>
    </row>
    <row r="313" spans="1:18" ht="13.8">
      <c r="A313" s="266"/>
      <c r="B313" s="157" t="s">
        <v>1774</v>
      </c>
      <c r="C313" s="33"/>
      <c r="D313" s="33"/>
      <c r="E313" s="157"/>
      <c r="F313" s="157"/>
      <c r="G313" s="33"/>
      <c r="H313" s="171" t="s">
        <v>25</v>
      </c>
      <c r="I313" s="33"/>
      <c r="J313" s="33"/>
      <c r="K313" s="33"/>
      <c r="L313" s="33"/>
      <c r="M313" s="33"/>
      <c r="N313" s="192"/>
      <c r="O313" s="33"/>
      <c r="P313" s="33"/>
      <c r="Q313" s="33"/>
      <c r="R313" s="33"/>
    </row>
    <row r="314" spans="1:18" ht="13.8">
      <c r="A314" s="266"/>
      <c r="B314" s="157" t="s">
        <v>1774</v>
      </c>
      <c r="C314" s="33" t="s">
        <v>154</v>
      </c>
      <c r="D314" s="33" t="s">
        <v>19</v>
      </c>
      <c r="E314" s="33"/>
      <c r="F314" s="33"/>
      <c r="G314" s="33" t="s">
        <v>2138</v>
      </c>
      <c r="H314" s="171" t="s">
        <v>26</v>
      </c>
      <c r="I314" s="33"/>
      <c r="J314" s="33"/>
      <c r="K314" s="33"/>
      <c r="L314" s="33"/>
      <c r="M314" s="33"/>
      <c r="N314" s="192"/>
      <c r="O314" s="33"/>
      <c r="P314" s="33"/>
      <c r="Q314" s="33"/>
      <c r="R314" s="33"/>
    </row>
    <row r="315" spans="1:18" ht="13.2">
      <c r="A315" s="266"/>
      <c r="B315" s="33" t="s">
        <v>522</v>
      </c>
      <c r="C315" s="33"/>
      <c r="D315" s="33"/>
      <c r="E315" s="33"/>
      <c r="F315" s="33"/>
      <c r="G315" s="33"/>
      <c r="H315" s="171" t="s">
        <v>27</v>
      </c>
      <c r="I315" s="33"/>
      <c r="J315" s="33"/>
      <c r="K315" s="33"/>
      <c r="L315" s="33"/>
      <c r="M315" s="33"/>
      <c r="N315" s="192"/>
      <c r="O315" s="33"/>
      <c r="P315" s="33"/>
      <c r="Q315" s="33"/>
      <c r="R315" s="33"/>
    </row>
    <row r="316" spans="1:18" ht="13.2">
      <c r="A316" s="266"/>
      <c r="B316" s="33" t="s">
        <v>522</v>
      </c>
      <c r="C316" s="33"/>
      <c r="D316" s="33"/>
      <c r="E316" s="33"/>
      <c r="F316" s="33"/>
      <c r="G316" s="33"/>
      <c r="H316" s="171" t="s">
        <v>28</v>
      </c>
      <c r="I316" s="33"/>
      <c r="J316" s="33"/>
      <c r="K316" s="33"/>
      <c r="L316" s="33"/>
      <c r="M316" s="33"/>
      <c r="N316" s="192"/>
      <c r="O316" s="33"/>
      <c r="P316" s="33"/>
      <c r="Q316" s="33"/>
      <c r="R316" s="33"/>
    </row>
    <row r="317" spans="1:18" ht="13.2">
      <c r="A317" s="266"/>
      <c r="B317" s="33" t="s">
        <v>522</v>
      </c>
      <c r="C317" s="33" t="s">
        <v>68</v>
      </c>
      <c r="D317" s="33" t="s">
        <v>19</v>
      </c>
      <c r="E317" s="33"/>
      <c r="F317" s="33"/>
      <c r="G317" s="33"/>
      <c r="H317" s="171" t="s">
        <v>29</v>
      </c>
      <c r="I317" s="33"/>
      <c r="J317" s="33"/>
      <c r="K317" s="33"/>
      <c r="L317" s="33"/>
      <c r="M317" s="33"/>
      <c r="N317" s="192"/>
      <c r="O317" s="33"/>
      <c r="P317" s="33"/>
      <c r="Q317" s="33"/>
      <c r="R317" s="33"/>
    </row>
    <row r="318" spans="1:18" ht="13.2">
      <c r="A318" s="266"/>
      <c r="B318" s="33" t="s">
        <v>522</v>
      </c>
      <c r="C318" s="33" t="s">
        <v>41</v>
      </c>
      <c r="D318" s="33" t="s">
        <v>19</v>
      </c>
      <c r="E318" s="33"/>
      <c r="F318" s="33"/>
      <c r="G318" s="33" t="s">
        <v>2139</v>
      </c>
      <c r="H318" s="171" t="s">
        <v>30</v>
      </c>
      <c r="I318" s="33"/>
      <c r="J318" s="33"/>
      <c r="K318" s="33"/>
      <c r="L318" s="33"/>
      <c r="M318" s="33"/>
      <c r="N318" s="192"/>
      <c r="O318" s="33"/>
      <c r="P318" s="33"/>
      <c r="Q318" s="33"/>
      <c r="R318" s="33"/>
    </row>
    <row r="319" spans="1:18" ht="13.2">
      <c r="A319" s="266"/>
      <c r="B319" s="33" t="s">
        <v>522</v>
      </c>
      <c r="C319" s="33"/>
      <c r="D319" s="33"/>
      <c r="E319" s="33"/>
      <c r="F319" s="33"/>
      <c r="G319" s="33"/>
      <c r="H319" s="171" t="s">
        <v>34</v>
      </c>
      <c r="I319" s="33"/>
      <c r="J319" s="33"/>
      <c r="K319" s="33"/>
      <c r="L319" s="33"/>
      <c r="M319" s="33"/>
      <c r="N319" s="192"/>
      <c r="O319" s="33"/>
      <c r="P319" s="33"/>
      <c r="Q319" s="33"/>
      <c r="R319" s="33"/>
    </row>
    <row r="320" spans="1:18" ht="13.2">
      <c r="A320" s="266"/>
      <c r="B320" s="33" t="s">
        <v>522</v>
      </c>
      <c r="C320" s="33"/>
      <c r="D320" s="33"/>
      <c r="E320" s="33"/>
      <c r="F320" s="33"/>
      <c r="G320" s="33"/>
      <c r="H320" s="171" t="s">
        <v>35</v>
      </c>
      <c r="I320" s="33"/>
      <c r="J320" s="33"/>
      <c r="K320" s="33"/>
      <c r="L320" s="33"/>
      <c r="M320" s="33"/>
      <c r="N320" s="192"/>
      <c r="O320" s="33"/>
      <c r="P320" s="33"/>
      <c r="Q320" s="33"/>
      <c r="R320" s="33"/>
    </row>
    <row r="321" spans="1:18" ht="13.2">
      <c r="A321" s="266"/>
      <c r="B321" s="33" t="s">
        <v>78</v>
      </c>
      <c r="C321" s="33"/>
      <c r="D321" s="33"/>
      <c r="E321" s="33"/>
      <c r="F321" s="33"/>
      <c r="G321" s="33"/>
      <c r="H321" s="171" t="s">
        <v>36</v>
      </c>
      <c r="I321" s="33"/>
      <c r="J321" s="33"/>
      <c r="K321" s="33"/>
      <c r="L321" s="33"/>
      <c r="M321" s="33"/>
      <c r="N321" s="191"/>
      <c r="O321" s="33"/>
      <c r="P321" s="33"/>
      <c r="Q321" s="33"/>
      <c r="R321" s="33"/>
    </row>
    <row r="322" spans="1:18" ht="13.2">
      <c r="A322" s="266"/>
      <c r="B322" s="33" t="s">
        <v>78</v>
      </c>
      <c r="C322" s="33"/>
      <c r="D322" s="33"/>
      <c r="E322" s="33"/>
      <c r="F322" s="33"/>
      <c r="G322" s="33"/>
      <c r="H322" s="171" t="s">
        <v>37</v>
      </c>
      <c r="I322" s="33"/>
      <c r="J322" s="33"/>
      <c r="K322" s="33"/>
      <c r="L322" s="33"/>
      <c r="M322" s="33"/>
      <c r="N322" s="191"/>
      <c r="O322" s="33"/>
      <c r="P322" s="33"/>
      <c r="Q322" s="33"/>
      <c r="R322" s="33"/>
    </row>
    <row r="323" spans="1:18" ht="13.2">
      <c r="A323" s="267"/>
      <c r="B323" s="33" t="s">
        <v>78</v>
      </c>
      <c r="C323" s="33"/>
      <c r="D323" s="33"/>
      <c r="E323" s="33"/>
      <c r="F323" s="33"/>
      <c r="G323" s="33"/>
      <c r="H323" s="182" t="s">
        <v>38</v>
      </c>
      <c r="I323" s="33"/>
      <c r="J323" s="33"/>
      <c r="K323" s="33"/>
      <c r="L323" s="33"/>
      <c r="M323" s="33"/>
      <c r="N323" s="191"/>
      <c r="O323" s="33"/>
      <c r="P323" s="33"/>
      <c r="Q323" s="33"/>
      <c r="R323" s="33"/>
    </row>
    <row r="324" spans="1:18" ht="13.2">
      <c r="A324" s="265">
        <v>45528</v>
      </c>
      <c r="B324" s="33" t="s">
        <v>522</v>
      </c>
      <c r="C324" s="33"/>
      <c r="D324" s="33"/>
      <c r="E324" s="33"/>
      <c r="F324" s="33"/>
      <c r="G324" s="33"/>
      <c r="H324" s="180" t="s">
        <v>17</v>
      </c>
      <c r="I324" s="33"/>
      <c r="J324" s="33"/>
      <c r="K324" s="33"/>
      <c r="L324" s="33"/>
      <c r="M324" s="33"/>
      <c r="N324" s="192"/>
      <c r="O324" s="33"/>
      <c r="P324" s="33"/>
      <c r="Q324" s="33"/>
      <c r="R324" s="33"/>
    </row>
    <row r="325" spans="1:18" ht="13.2">
      <c r="A325" s="266"/>
      <c r="B325" s="33" t="s">
        <v>522</v>
      </c>
      <c r="C325" s="33" t="s">
        <v>41</v>
      </c>
      <c r="D325" s="33" t="s">
        <v>19</v>
      </c>
      <c r="E325" s="33"/>
      <c r="F325" s="33"/>
      <c r="G325" s="33" t="s">
        <v>2140</v>
      </c>
      <c r="H325" s="171" t="s">
        <v>22</v>
      </c>
      <c r="I325" s="33"/>
      <c r="J325" s="33"/>
      <c r="K325" s="33"/>
      <c r="L325" s="33"/>
      <c r="M325" s="33"/>
      <c r="N325" s="192"/>
      <c r="O325" s="33"/>
      <c r="P325" s="33"/>
      <c r="Q325" s="33"/>
      <c r="R325" s="33"/>
    </row>
    <row r="326" spans="1:18" ht="13.2">
      <c r="A326" s="266"/>
      <c r="B326" s="33" t="s">
        <v>522</v>
      </c>
      <c r="C326" s="33"/>
      <c r="D326" s="33"/>
      <c r="E326" s="33"/>
      <c r="F326" s="33"/>
      <c r="G326" s="33"/>
      <c r="H326" s="171" t="s">
        <v>24</v>
      </c>
      <c r="I326" s="33"/>
      <c r="J326" s="33"/>
      <c r="K326" s="33"/>
      <c r="L326" s="33"/>
      <c r="M326" s="33"/>
      <c r="N326" s="192"/>
      <c r="O326" s="33"/>
      <c r="P326" s="33"/>
      <c r="Q326" s="33"/>
      <c r="R326" s="33"/>
    </row>
    <row r="327" spans="1:18" ht="13.2">
      <c r="A327" s="266"/>
      <c r="B327" s="33" t="s">
        <v>522</v>
      </c>
      <c r="C327" s="33"/>
      <c r="D327" s="33"/>
      <c r="E327" s="33"/>
      <c r="F327" s="33"/>
      <c r="G327" s="33"/>
      <c r="H327" s="171" t="s">
        <v>25</v>
      </c>
      <c r="I327" s="33"/>
      <c r="J327" s="33"/>
      <c r="K327" s="33"/>
      <c r="L327" s="33"/>
      <c r="M327" s="33"/>
      <c r="N327" s="195"/>
      <c r="O327" s="33"/>
      <c r="P327" s="33"/>
      <c r="Q327" s="33"/>
      <c r="R327" s="33"/>
    </row>
    <row r="328" spans="1:18" ht="13.2">
      <c r="A328" s="266"/>
      <c r="B328" s="33" t="s">
        <v>522</v>
      </c>
      <c r="C328" s="33"/>
      <c r="D328" s="33"/>
      <c r="E328" s="33"/>
      <c r="F328" s="33"/>
      <c r="G328" s="33"/>
      <c r="H328" s="171" t="s">
        <v>26</v>
      </c>
      <c r="I328" s="33"/>
      <c r="J328" s="33"/>
      <c r="K328" s="33"/>
      <c r="L328" s="33"/>
      <c r="M328" s="33"/>
      <c r="N328" s="195"/>
      <c r="O328" s="33"/>
      <c r="P328" s="33"/>
      <c r="Q328" s="33"/>
      <c r="R328" s="33"/>
    </row>
    <row r="329" spans="1:18" ht="13.2">
      <c r="A329" s="266"/>
      <c r="B329" s="33" t="s">
        <v>522</v>
      </c>
      <c r="C329" s="33"/>
      <c r="D329" s="33"/>
      <c r="E329" s="33"/>
      <c r="F329" s="33"/>
      <c r="G329" s="33"/>
      <c r="H329" s="171" t="s">
        <v>27</v>
      </c>
      <c r="I329" s="33"/>
      <c r="J329" s="33"/>
      <c r="K329" s="33"/>
      <c r="L329" s="33"/>
      <c r="M329" s="33"/>
      <c r="N329" s="195"/>
      <c r="O329" s="33"/>
      <c r="P329" s="33"/>
      <c r="Q329" s="33"/>
      <c r="R329" s="33"/>
    </row>
    <row r="330" spans="1:18" ht="13.2">
      <c r="A330" s="266"/>
      <c r="B330" s="33" t="s">
        <v>522</v>
      </c>
      <c r="C330" s="33"/>
      <c r="D330" s="33"/>
      <c r="E330" s="33"/>
      <c r="F330" s="33"/>
      <c r="G330" s="33"/>
      <c r="H330" s="171" t="s">
        <v>28</v>
      </c>
      <c r="I330" s="33"/>
      <c r="J330" s="33"/>
      <c r="K330" s="33"/>
      <c r="L330" s="33"/>
      <c r="M330" s="33"/>
      <c r="N330" s="195"/>
      <c r="O330" s="33"/>
      <c r="P330" s="33"/>
      <c r="Q330" s="33"/>
      <c r="R330" s="33"/>
    </row>
    <row r="331" spans="1:18" ht="13.2">
      <c r="A331" s="266"/>
      <c r="B331" s="33" t="s">
        <v>522</v>
      </c>
      <c r="C331" s="33"/>
      <c r="D331" s="33"/>
      <c r="E331" s="33"/>
      <c r="F331" s="33"/>
      <c r="G331" s="33"/>
      <c r="H331" s="171" t="s">
        <v>29</v>
      </c>
      <c r="I331" s="33"/>
      <c r="J331" s="33"/>
      <c r="K331" s="33"/>
      <c r="L331" s="33"/>
      <c r="M331" s="33"/>
      <c r="N331" s="195"/>
      <c r="O331" s="33"/>
      <c r="P331" s="33"/>
      <c r="Q331" s="33"/>
      <c r="R331" s="33"/>
    </row>
    <row r="332" spans="1:18" ht="13.2">
      <c r="A332" s="266"/>
      <c r="B332" s="33" t="s">
        <v>522</v>
      </c>
      <c r="C332" s="33"/>
      <c r="D332" s="33"/>
      <c r="E332" s="33"/>
      <c r="F332" s="33"/>
      <c r="G332" s="33"/>
      <c r="H332" s="171" t="s">
        <v>30</v>
      </c>
      <c r="I332" s="33"/>
      <c r="J332" s="33"/>
      <c r="K332" s="33"/>
      <c r="L332" s="33"/>
      <c r="M332" s="33"/>
      <c r="N332" s="195"/>
      <c r="O332" s="33"/>
      <c r="P332" s="33"/>
      <c r="Q332" s="33"/>
      <c r="R332" s="33"/>
    </row>
    <row r="333" spans="1:18" ht="13.2">
      <c r="A333" s="266"/>
      <c r="B333" s="33" t="s">
        <v>522</v>
      </c>
      <c r="C333" s="33"/>
      <c r="D333" s="33"/>
      <c r="E333" s="33"/>
      <c r="F333" s="33"/>
      <c r="G333" s="33"/>
      <c r="H333" s="171" t="s">
        <v>34</v>
      </c>
      <c r="I333" s="33"/>
      <c r="J333" s="33"/>
      <c r="K333" s="33"/>
      <c r="L333" s="33"/>
      <c r="M333" s="33"/>
      <c r="N333" s="195"/>
      <c r="O333" s="33"/>
      <c r="P333" s="33"/>
      <c r="Q333" s="33"/>
      <c r="R333" s="33"/>
    </row>
    <row r="334" spans="1:18" ht="13.2">
      <c r="A334" s="266"/>
      <c r="B334" s="33" t="s">
        <v>522</v>
      </c>
      <c r="C334" s="33"/>
      <c r="D334" s="33"/>
      <c r="E334" s="33"/>
      <c r="F334" s="33"/>
      <c r="G334" s="33"/>
      <c r="H334" s="171" t="s">
        <v>35</v>
      </c>
      <c r="I334" s="33"/>
      <c r="J334" s="33"/>
      <c r="K334" s="33"/>
      <c r="L334" s="33"/>
      <c r="M334" s="33"/>
      <c r="N334" s="195"/>
      <c r="O334" s="33"/>
      <c r="P334" s="33"/>
      <c r="Q334" s="33"/>
      <c r="R334" s="33"/>
    </row>
    <row r="335" spans="1:18" ht="13.2">
      <c r="A335" s="266"/>
      <c r="B335" s="33" t="s">
        <v>522</v>
      </c>
      <c r="C335" s="33"/>
      <c r="D335" s="33"/>
      <c r="E335" s="33"/>
      <c r="F335" s="33"/>
      <c r="G335" s="33"/>
      <c r="H335" s="171" t="s">
        <v>36</v>
      </c>
      <c r="I335" s="33"/>
      <c r="J335" s="33"/>
      <c r="K335" s="33"/>
      <c r="L335" s="33"/>
      <c r="M335" s="33"/>
      <c r="N335" s="195"/>
      <c r="O335" s="33"/>
      <c r="P335" s="33"/>
      <c r="Q335" s="33"/>
      <c r="R335" s="33"/>
    </row>
    <row r="336" spans="1:18" ht="13.2">
      <c r="A336" s="266"/>
      <c r="B336" s="33" t="s">
        <v>522</v>
      </c>
      <c r="C336" s="33" t="s">
        <v>41</v>
      </c>
      <c r="D336" s="33" t="s">
        <v>19</v>
      </c>
      <c r="E336" s="33"/>
      <c r="F336" s="33"/>
      <c r="G336" s="33" t="s">
        <v>2141</v>
      </c>
      <c r="H336" s="171" t="s">
        <v>37</v>
      </c>
      <c r="I336" s="33"/>
      <c r="J336" s="33"/>
      <c r="K336" s="33"/>
      <c r="L336" s="33"/>
      <c r="M336" s="33"/>
      <c r="N336" s="195"/>
      <c r="O336" s="33"/>
      <c r="P336" s="33"/>
      <c r="Q336" s="33"/>
      <c r="R336" s="33"/>
    </row>
    <row r="337" spans="1:18" ht="13.2">
      <c r="A337" s="267"/>
      <c r="B337" s="33" t="s">
        <v>522</v>
      </c>
      <c r="C337" s="33"/>
      <c r="D337" s="33"/>
      <c r="E337" s="33"/>
      <c r="F337" s="33"/>
      <c r="G337" s="33"/>
      <c r="H337" s="182" t="s">
        <v>38</v>
      </c>
      <c r="I337" s="33"/>
      <c r="J337" s="33"/>
      <c r="K337" s="33"/>
      <c r="L337" s="33"/>
      <c r="M337" s="33"/>
      <c r="N337" s="195"/>
      <c r="O337" s="33"/>
      <c r="P337" s="33"/>
      <c r="Q337" s="33"/>
      <c r="R337" s="33"/>
    </row>
    <row r="338" spans="1:18" ht="13.2">
      <c r="A338" s="265">
        <v>45529</v>
      </c>
      <c r="B338" s="33" t="s">
        <v>522</v>
      </c>
      <c r="C338" s="33"/>
      <c r="D338" s="33"/>
      <c r="E338" s="33"/>
      <c r="F338" s="33"/>
      <c r="G338" s="33"/>
      <c r="H338" s="180" t="s">
        <v>17</v>
      </c>
      <c r="I338" s="33"/>
      <c r="J338" s="33"/>
      <c r="K338" s="33"/>
      <c r="L338" s="33"/>
      <c r="M338" s="33"/>
      <c r="N338" s="195"/>
      <c r="O338" s="33"/>
      <c r="P338" s="33"/>
      <c r="Q338" s="33"/>
      <c r="R338" s="33"/>
    </row>
    <row r="339" spans="1:18" ht="13.2">
      <c r="A339" s="266"/>
      <c r="B339" s="33" t="s">
        <v>522</v>
      </c>
      <c r="C339" s="33"/>
      <c r="D339" s="33"/>
      <c r="E339" s="33"/>
      <c r="F339" s="33"/>
      <c r="G339" s="33"/>
      <c r="H339" s="171" t="s">
        <v>22</v>
      </c>
      <c r="I339" s="33"/>
      <c r="J339" s="33"/>
      <c r="K339" s="33"/>
      <c r="L339" s="33"/>
      <c r="M339" s="33"/>
      <c r="N339" s="195"/>
      <c r="O339" s="33"/>
      <c r="P339" s="33"/>
      <c r="Q339" s="33"/>
      <c r="R339" s="33"/>
    </row>
    <row r="340" spans="1:18" ht="13.2">
      <c r="A340" s="266"/>
      <c r="B340" s="33" t="s">
        <v>522</v>
      </c>
      <c r="C340" s="33" t="s">
        <v>41</v>
      </c>
      <c r="D340" s="33" t="s">
        <v>19</v>
      </c>
      <c r="E340" s="33"/>
      <c r="F340" s="33"/>
      <c r="G340" s="33" t="s">
        <v>2142</v>
      </c>
      <c r="H340" s="171" t="s">
        <v>24</v>
      </c>
      <c r="I340" s="33"/>
      <c r="J340" s="33"/>
      <c r="K340" s="33"/>
      <c r="L340" s="33"/>
      <c r="M340" s="33"/>
      <c r="N340" s="195"/>
      <c r="O340" s="33"/>
      <c r="P340" s="33"/>
      <c r="Q340" s="33"/>
      <c r="R340" s="33"/>
    </row>
    <row r="341" spans="1:18" ht="13.2">
      <c r="A341" s="266"/>
      <c r="B341" s="33" t="s">
        <v>522</v>
      </c>
      <c r="C341" s="33"/>
      <c r="D341" s="33"/>
      <c r="E341" s="33"/>
      <c r="F341" s="33"/>
      <c r="G341" s="33"/>
      <c r="H341" s="171" t="s">
        <v>25</v>
      </c>
      <c r="I341" s="33"/>
      <c r="J341" s="33"/>
      <c r="K341" s="33"/>
      <c r="L341" s="33"/>
      <c r="M341" s="33"/>
      <c r="N341" s="195"/>
      <c r="O341" s="33"/>
      <c r="P341" s="33"/>
      <c r="Q341" s="33"/>
      <c r="R341" s="33"/>
    </row>
    <row r="342" spans="1:18" ht="13.2">
      <c r="A342" s="266"/>
      <c r="B342" s="33" t="s">
        <v>522</v>
      </c>
      <c r="C342" s="33"/>
      <c r="D342" s="33"/>
      <c r="E342" s="33"/>
      <c r="F342" s="33"/>
      <c r="G342" s="33"/>
      <c r="H342" s="171" t="s">
        <v>26</v>
      </c>
      <c r="I342" s="33"/>
      <c r="J342" s="33"/>
      <c r="K342" s="33"/>
      <c r="L342" s="33"/>
      <c r="M342" s="33"/>
      <c r="N342" s="195"/>
      <c r="O342" s="33"/>
      <c r="P342" s="33"/>
      <c r="Q342" s="33"/>
      <c r="R342" s="33"/>
    </row>
    <row r="343" spans="1:18" ht="13.2">
      <c r="A343" s="266"/>
      <c r="B343" s="33" t="s">
        <v>522</v>
      </c>
      <c r="C343" s="33"/>
      <c r="D343" s="33"/>
      <c r="E343" s="33"/>
      <c r="F343" s="33"/>
      <c r="G343" s="33"/>
      <c r="H343" s="171" t="s">
        <v>27</v>
      </c>
      <c r="I343" s="33"/>
      <c r="J343" s="33"/>
      <c r="K343" s="33"/>
      <c r="L343" s="33"/>
      <c r="M343" s="33"/>
      <c r="N343" s="195"/>
      <c r="O343" s="33"/>
      <c r="P343" s="33"/>
      <c r="Q343" s="33"/>
      <c r="R343" s="33"/>
    </row>
    <row r="344" spans="1:18" ht="13.2">
      <c r="A344" s="266"/>
      <c r="B344" s="33" t="s">
        <v>1774</v>
      </c>
      <c r="C344" s="33"/>
      <c r="D344" s="33"/>
      <c r="E344" s="33"/>
      <c r="F344" s="33"/>
      <c r="G344" s="33"/>
      <c r="H344" s="171" t="s">
        <v>28</v>
      </c>
      <c r="I344" s="33"/>
      <c r="J344" s="33"/>
      <c r="K344" s="33"/>
      <c r="L344" s="33"/>
      <c r="M344" s="33"/>
      <c r="N344" s="195"/>
      <c r="O344" s="33"/>
      <c r="P344" s="33"/>
      <c r="Q344" s="33"/>
      <c r="R344" s="33"/>
    </row>
    <row r="345" spans="1:18" ht="13.2">
      <c r="A345" s="266"/>
      <c r="B345" s="33" t="s">
        <v>1774</v>
      </c>
      <c r="C345" s="33"/>
      <c r="D345" s="33"/>
      <c r="E345" s="33"/>
      <c r="F345" s="33"/>
      <c r="G345" s="33"/>
      <c r="H345" s="171" t="s">
        <v>29</v>
      </c>
      <c r="I345" s="33"/>
      <c r="J345" s="33"/>
      <c r="K345" s="33"/>
      <c r="L345" s="33"/>
      <c r="M345" s="33"/>
      <c r="N345" s="195"/>
      <c r="O345" s="33"/>
      <c r="P345" s="33"/>
      <c r="Q345" s="33"/>
      <c r="R345" s="33"/>
    </row>
    <row r="346" spans="1:18" ht="13.2">
      <c r="A346" s="266"/>
      <c r="B346" s="33" t="s">
        <v>1774</v>
      </c>
      <c r="C346" s="33"/>
      <c r="D346" s="33"/>
      <c r="E346" s="33"/>
      <c r="F346" s="33"/>
      <c r="G346" s="33"/>
      <c r="H346" s="171" t="s">
        <v>30</v>
      </c>
      <c r="I346" s="33"/>
      <c r="J346" s="33"/>
      <c r="K346" s="33"/>
      <c r="L346" s="33"/>
      <c r="M346" s="33"/>
      <c r="N346" s="195"/>
      <c r="O346" s="33"/>
      <c r="P346" s="33"/>
      <c r="Q346" s="33"/>
      <c r="R346" s="33"/>
    </row>
    <row r="347" spans="1:18" ht="13.2">
      <c r="A347" s="266"/>
      <c r="B347" s="33" t="s">
        <v>1774</v>
      </c>
      <c r="C347" s="33"/>
      <c r="D347" s="33"/>
      <c r="E347" s="33"/>
      <c r="F347" s="33"/>
      <c r="G347" s="33"/>
      <c r="H347" s="171" t="s">
        <v>34</v>
      </c>
      <c r="I347" s="33"/>
      <c r="J347" s="33"/>
      <c r="K347" s="33"/>
      <c r="L347" s="33"/>
      <c r="M347" s="33"/>
      <c r="N347" s="195"/>
      <c r="O347" s="33"/>
      <c r="P347" s="33"/>
      <c r="Q347" s="33"/>
      <c r="R347" s="33"/>
    </row>
    <row r="348" spans="1:18" ht="13.2">
      <c r="A348" s="266"/>
      <c r="B348" s="33" t="s">
        <v>1774</v>
      </c>
      <c r="C348" s="33"/>
      <c r="D348" s="33"/>
      <c r="E348" s="33"/>
      <c r="F348" s="33"/>
      <c r="G348" s="33"/>
      <c r="H348" s="171" t="s">
        <v>35</v>
      </c>
      <c r="I348" s="33"/>
      <c r="J348" s="33"/>
      <c r="K348" s="33"/>
      <c r="L348" s="33"/>
      <c r="M348" s="33"/>
      <c r="N348" s="195"/>
      <c r="O348" s="33"/>
      <c r="P348" s="33"/>
      <c r="Q348" s="33"/>
      <c r="R348" s="33"/>
    </row>
    <row r="349" spans="1:18" ht="13.2">
      <c r="A349" s="266"/>
      <c r="B349" s="33" t="s">
        <v>522</v>
      </c>
      <c r="C349" s="33"/>
      <c r="D349" s="33"/>
      <c r="E349" s="33"/>
      <c r="F349" s="33"/>
      <c r="G349" s="33"/>
      <c r="H349" s="171" t="s">
        <v>36</v>
      </c>
      <c r="I349" s="33"/>
      <c r="J349" s="33"/>
      <c r="K349" s="33"/>
      <c r="L349" s="33"/>
      <c r="M349" s="33"/>
      <c r="N349" s="195"/>
      <c r="O349" s="33"/>
      <c r="P349" s="33"/>
      <c r="Q349" s="33"/>
      <c r="R349" s="33"/>
    </row>
    <row r="350" spans="1:18" ht="13.2">
      <c r="A350" s="266"/>
      <c r="B350" s="33" t="s">
        <v>522</v>
      </c>
      <c r="C350" s="33" t="s">
        <v>41</v>
      </c>
      <c r="D350" s="33" t="s">
        <v>19</v>
      </c>
      <c r="E350" s="33"/>
      <c r="F350" s="33"/>
      <c r="G350" s="33" t="s">
        <v>2143</v>
      </c>
      <c r="H350" s="171" t="s">
        <v>37</v>
      </c>
      <c r="I350" s="33"/>
      <c r="J350" s="33"/>
      <c r="K350" s="33"/>
      <c r="L350" s="33"/>
      <c r="M350" s="33"/>
      <c r="N350" s="195"/>
      <c r="O350" s="33"/>
      <c r="P350" s="33"/>
      <c r="Q350" s="33"/>
      <c r="R350" s="33"/>
    </row>
    <row r="351" spans="1:18" ht="13.2">
      <c r="A351" s="267"/>
      <c r="B351" s="33" t="s">
        <v>522</v>
      </c>
      <c r="C351" s="33" t="s">
        <v>41</v>
      </c>
      <c r="D351" s="33" t="s">
        <v>19</v>
      </c>
      <c r="E351" s="33"/>
      <c r="F351" s="173" t="s">
        <v>2144</v>
      </c>
      <c r="G351" s="33" t="s">
        <v>2145</v>
      </c>
      <c r="H351" s="182" t="s">
        <v>38</v>
      </c>
      <c r="I351" s="33"/>
      <c r="J351" s="33"/>
      <c r="K351" s="33"/>
      <c r="L351" s="33"/>
      <c r="M351" s="33"/>
      <c r="N351" s="195"/>
      <c r="O351" s="33"/>
      <c r="P351" s="33"/>
      <c r="Q351" s="33"/>
      <c r="R351" s="33"/>
    </row>
    <row r="352" spans="1:18" ht="13.2">
      <c r="A352" s="265">
        <v>45530</v>
      </c>
      <c r="B352" s="33" t="s">
        <v>1774</v>
      </c>
      <c r="C352" s="33"/>
      <c r="D352" s="33"/>
      <c r="E352" s="33"/>
      <c r="F352" s="33"/>
      <c r="G352" s="33"/>
      <c r="H352" s="180" t="s">
        <v>17</v>
      </c>
      <c r="I352" s="33"/>
      <c r="J352" s="33"/>
      <c r="K352" s="33"/>
      <c r="L352" s="33"/>
      <c r="M352" s="33"/>
      <c r="N352" s="192"/>
      <c r="O352" s="33"/>
      <c r="P352" s="33"/>
      <c r="Q352" s="33"/>
      <c r="R352" s="33"/>
    </row>
    <row r="353" spans="1:18" ht="13.2">
      <c r="A353" s="266"/>
      <c r="B353" s="33" t="s">
        <v>1774</v>
      </c>
      <c r="C353" s="33"/>
      <c r="D353" s="33"/>
      <c r="E353" s="33"/>
      <c r="F353" s="33"/>
      <c r="G353" s="33"/>
      <c r="H353" s="171" t="s">
        <v>22</v>
      </c>
      <c r="I353" s="33"/>
      <c r="J353" s="33"/>
      <c r="K353" s="33"/>
      <c r="L353" s="33"/>
      <c r="M353" s="33"/>
      <c r="N353" s="192"/>
      <c r="O353" s="33"/>
      <c r="P353" s="33"/>
      <c r="Q353" s="33"/>
      <c r="R353" s="33"/>
    </row>
    <row r="354" spans="1:18" ht="13.2">
      <c r="A354" s="266"/>
      <c r="B354" s="33" t="s">
        <v>1774</v>
      </c>
      <c r="C354" s="33"/>
      <c r="D354" s="33"/>
      <c r="E354" s="33"/>
      <c r="F354" s="33"/>
      <c r="G354" s="33"/>
      <c r="H354" s="171" t="s">
        <v>24</v>
      </c>
      <c r="I354" s="33"/>
      <c r="J354" s="33"/>
      <c r="K354" s="33"/>
      <c r="L354" s="33"/>
      <c r="M354" s="33"/>
      <c r="N354" s="192"/>
      <c r="O354" s="33"/>
      <c r="P354" s="33"/>
      <c r="Q354" s="33"/>
      <c r="R354" s="33"/>
    </row>
    <row r="355" spans="1:18" ht="13.2">
      <c r="A355" s="266"/>
      <c r="B355" s="33" t="s">
        <v>1774</v>
      </c>
      <c r="C355" s="33"/>
      <c r="D355" s="33"/>
      <c r="E355" s="33"/>
      <c r="F355" s="33"/>
      <c r="G355" s="33"/>
      <c r="H355" s="171" t="s">
        <v>25</v>
      </c>
      <c r="I355" s="33"/>
      <c r="J355" s="33"/>
      <c r="K355" s="33"/>
      <c r="L355" s="33"/>
      <c r="M355" s="33"/>
      <c r="N355" s="192"/>
      <c r="O355" s="33"/>
      <c r="P355" s="33"/>
      <c r="Q355" s="33"/>
      <c r="R355" s="33"/>
    </row>
    <row r="356" spans="1:18" ht="13.2">
      <c r="A356" s="266"/>
      <c r="B356" s="33" t="s">
        <v>522</v>
      </c>
      <c r="C356" s="33"/>
      <c r="D356" s="33"/>
      <c r="E356" s="33"/>
      <c r="F356" s="33"/>
      <c r="G356" s="33"/>
      <c r="H356" s="171" t="s">
        <v>26</v>
      </c>
      <c r="I356" s="33"/>
      <c r="J356" s="33"/>
      <c r="K356" s="33"/>
      <c r="L356" s="33"/>
      <c r="M356" s="33"/>
      <c r="N356" s="192"/>
      <c r="O356" s="33"/>
      <c r="P356" s="33"/>
      <c r="Q356" s="33"/>
      <c r="R356" s="33"/>
    </row>
    <row r="357" spans="1:18" ht="13.2">
      <c r="A357" s="266"/>
      <c r="B357" s="33" t="s">
        <v>522</v>
      </c>
      <c r="C357" s="33" t="s">
        <v>154</v>
      </c>
      <c r="D357" s="33" t="s">
        <v>19</v>
      </c>
      <c r="E357" s="33"/>
      <c r="F357" s="33"/>
      <c r="G357" s="33" t="s">
        <v>2146</v>
      </c>
      <c r="H357" s="171" t="s">
        <v>27</v>
      </c>
      <c r="I357" s="33"/>
      <c r="J357" s="33"/>
      <c r="K357" s="33"/>
      <c r="L357" s="33"/>
      <c r="M357" s="33"/>
      <c r="N357" s="192"/>
      <c r="O357" s="33"/>
      <c r="P357" s="33"/>
      <c r="Q357" s="33"/>
      <c r="R357" s="33"/>
    </row>
    <row r="358" spans="1:18" ht="13.2">
      <c r="A358" s="266"/>
      <c r="B358" s="33" t="s">
        <v>522</v>
      </c>
      <c r="C358" s="33"/>
      <c r="D358" s="33"/>
      <c r="E358" s="33"/>
      <c r="F358" s="33"/>
      <c r="G358" s="33"/>
      <c r="H358" s="171" t="s">
        <v>28</v>
      </c>
      <c r="I358" s="33"/>
      <c r="J358" s="33"/>
      <c r="K358" s="33"/>
      <c r="L358" s="33"/>
      <c r="M358" s="33"/>
      <c r="N358" s="192"/>
      <c r="O358" s="33"/>
      <c r="P358" s="33"/>
      <c r="Q358" s="33"/>
      <c r="R358" s="33"/>
    </row>
    <row r="359" spans="1:18" ht="13.2">
      <c r="A359" s="266"/>
      <c r="B359" s="33" t="s">
        <v>522</v>
      </c>
      <c r="C359" s="33"/>
      <c r="D359" s="33"/>
      <c r="E359" s="33"/>
      <c r="F359" s="33"/>
      <c r="G359" s="33"/>
      <c r="H359" s="171" t="s">
        <v>29</v>
      </c>
      <c r="I359" s="33"/>
      <c r="J359" s="33"/>
      <c r="K359" s="33"/>
      <c r="L359" s="33"/>
      <c r="M359" s="33"/>
      <c r="N359" s="192"/>
      <c r="O359" s="33"/>
      <c r="P359" s="33"/>
      <c r="Q359" s="33"/>
      <c r="R359" s="33"/>
    </row>
    <row r="360" spans="1:18" ht="13.2">
      <c r="A360" s="266"/>
      <c r="B360" s="33" t="s">
        <v>522</v>
      </c>
      <c r="C360" s="33"/>
      <c r="D360" s="33"/>
      <c r="E360" s="33"/>
      <c r="F360" s="33"/>
      <c r="G360" s="33"/>
      <c r="H360" s="171" t="s">
        <v>30</v>
      </c>
      <c r="I360" s="33"/>
      <c r="J360" s="33"/>
      <c r="K360" s="33"/>
      <c r="L360" s="33"/>
      <c r="M360" s="33"/>
      <c r="N360" s="192"/>
      <c r="O360" s="33"/>
      <c r="P360" s="33"/>
      <c r="Q360" s="33"/>
      <c r="R360" s="33"/>
    </row>
    <row r="361" spans="1:18" ht="13.2">
      <c r="A361" s="266"/>
      <c r="B361" s="33" t="s">
        <v>522</v>
      </c>
      <c r="C361" s="33"/>
      <c r="D361" s="33"/>
      <c r="E361" s="33"/>
      <c r="F361" s="33"/>
      <c r="G361" s="33"/>
      <c r="H361" s="171" t="s">
        <v>34</v>
      </c>
      <c r="I361" s="33"/>
      <c r="J361" s="33"/>
      <c r="K361" s="33"/>
      <c r="L361" s="33"/>
      <c r="M361" s="33"/>
      <c r="N361" s="192"/>
      <c r="O361" s="33"/>
      <c r="P361" s="33"/>
      <c r="Q361" s="33"/>
      <c r="R361" s="33"/>
    </row>
    <row r="362" spans="1:18" ht="13.2">
      <c r="A362" s="266"/>
      <c r="B362" s="33" t="s">
        <v>522</v>
      </c>
      <c r="C362" s="33"/>
      <c r="D362" s="33"/>
      <c r="E362" s="33"/>
      <c r="F362" s="33"/>
      <c r="G362" s="33"/>
      <c r="H362" s="171" t="s">
        <v>35</v>
      </c>
      <c r="I362" s="33"/>
      <c r="J362" s="33"/>
      <c r="K362" s="33"/>
      <c r="L362" s="33"/>
      <c r="M362" s="33"/>
      <c r="N362" s="192"/>
      <c r="O362" s="33"/>
      <c r="P362" s="33"/>
      <c r="Q362" s="33"/>
      <c r="R362" s="33"/>
    </row>
    <row r="363" spans="1:18" ht="13.2">
      <c r="A363" s="266"/>
      <c r="B363" s="33" t="s">
        <v>78</v>
      </c>
      <c r="C363" s="33"/>
      <c r="D363" s="33"/>
      <c r="E363" s="33"/>
      <c r="F363" s="33"/>
      <c r="G363" s="33"/>
      <c r="H363" s="171" t="s">
        <v>36</v>
      </c>
      <c r="I363" s="33"/>
      <c r="J363" s="33"/>
      <c r="K363" s="33"/>
      <c r="L363" s="33"/>
      <c r="M363" s="33"/>
      <c r="N363" s="191"/>
      <c r="O363" s="33"/>
      <c r="P363" s="33"/>
      <c r="Q363" s="33"/>
      <c r="R363" s="33"/>
    </row>
    <row r="364" spans="1:18" ht="13.2">
      <c r="A364" s="266"/>
      <c r="B364" s="33" t="s">
        <v>78</v>
      </c>
      <c r="C364" s="33"/>
      <c r="D364" s="33"/>
      <c r="E364" s="33"/>
      <c r="F364" s="33"/>
      <c r="G364" s="33"/>
      <c r="H364" s="171" t="s">
        <v>37</v>
      </c>
      <c r="I364" s="33"/>
      <c r="J364" s="33"/>
      <c r="K364" s="33"/>
      <c r="L364" s="33"/>
      <c r="M364" s="33"/>
      <c r="N364" s="191"/>
      <c r="O364" s="33"/>
      <c r="P364" s="33"/>
      <c r="Q364" s="33"/>
      <c r="R364" s="33"/>
    </row>
    <row r="365" spans="1:18" ht="13.2">
      <c r="A365" s="267"/>
      <c r="B365" s="33" t="s">
        <v>78</v>
      </c>
      <c r="C365" s="33"/>
      <c r="D365" s="33"/>
      <c r="E365" s="33"/>
      <c r="F365" s="33"/>
      <c r="G365" s="33"/>
      <c r="H365" s="182" t="s">
        <v>38</v>
      </c>
      <c r="I365" s="33"/>
      <c r="J365" s="33"/>
      <c r="K365" s="33"/>
      <c r="L365" s="33"/>
      <c r="M365" s="33"/>
      <c r="N365" s="191"/>
      <c r="O365" s="33"/>
      <c r="P365" s="33"/>
      <c r="Q365" s="33"/>
      <c r="R365" s="33"/>
    </row>
    <row r="366" spans="1:18" ht="13.2">
      <c r="A366" s="265">
        <v>45531</v>
      </c>
      <c r="B366" s="33" t="s">
        <v>1774</v>
      </c>
      <c r="C366" s="33"/>
      <c r="D366" s="33"/>
      <c r="E366" s="33"/>
      <c r="F366" s="33"/>
      <c r="G366" s="33"/>
      <c r="H366" s="180" t="s">
        <v>17</v>
      </c>
      <c r="I366" s="33"/>
      <c r="J366" s="33"/>
      <c r="K366" s="33"/>
      <c r="L366" s="33"/>
      <c r="M366" s="33"/>
      <c r="N366" s="192"/>
      <c r="O366" s="33"/>
      <c r="P366" s="33"/>
      <c r="Q366" s="33"/>
      <c r="R366" s="33"/>
    </row>
    <row r="367" spans="1:18" ht="13.2">
      <c r="A367" s="266"/>
      <c r="B367" s="33" t="s">
        <v>1774</v>
      </c>
      <c r="C367" s="33"/>
      <c r="D367" s="33"/>
      <c r="E367" s="33"/>
      <c r="F367" s="33"/>
      <c r="G367" s="33"/>
      <c r="H367" s="171" t="s">
        <v>22</v>
      </c>
      <c r="I367" s="33"/>
      <c r="J367" s="33"/>
      <c r="K367" s="33"/>
      <c r="L367" s="33"/>
      <c r="M367" s="33"/>
      <c r="N367" s="192"/>
      <c r="O367" s="33"/>
      <c r="P367" s="33"/>
      <c r="Q367" s="33"/>
      <c r="R367" s="33"/>
    </row>
    <row r="368" spans="1:18" ht="13.2">
      <c r="A368" s="266"/>
      <c r="B368" s="33" t="s">
        <v>1774</v>
      </c>
      <c r="C368" s="33" t="s">
        <v>1116</v>
      </c>
      <c r="D368" s="33" t="s">
        <v>19</v>
      </c>
      <c r="E368" s="33"/>
      <c r="F368" s="33"/>
      <c r="G368" s="33" t="s">
        <v>2147</v>
      </c>
      <c r="H368" s="171" t="s">
        <v>24</v>
      </c>
      <c r="I368" s="33"/>
      <c r="J368" s="33"/>
      <c r="K368" s="33"/>
      <c r="L368" s="33"/>
      <c r="M368" s="33"/>
      <c r="N368" s="192"/>
      <c r="O368" s="33"/>
      <c r="P368" s="33"/>
      <c r="Q368" s="33"/>
      <c r="R368" s="33"/>
    </row>
    <row r="369" spans="1:18" ht="13.2">
      <c r="A369" s="266"/>
      <c r="B369" s="33" t="s">
        <v>1774</v>
      </c>
      <c r="C369" s="33"/>
      <c r="D369" s="33"/>
      <c r="E369" s="33"/>
      <c r="F369" s="33"/>
      <c r="G369" s="33"/>
      <c r="H369" s="171" t="s">
        <v>25</v>
      </c>
      <c r="I369" s="33"/>
      <c r="J369" s="33"/>
      <c r="K369" s="33"/>
      <c r="L369" s="33"/>
      <c r="M369" s="33"/>
      <c r="N369" s="192"/>
      <c r="O369" s="33"/>
      <c r="P369" s="33"/>
      <c r="Q369" s="33"/>
      <c r="R369" s="33"/>
    </row>
    <row r="370" spans="1:18" ht="13.2">
      <c r="A370" s="266"/>
      <c r="B370" s="33" t="s">
        <v>522</v>
      </c>
      <c r="C370" s="33"/>
      <c r="D370" s="33"/>
      <c r="E370" s="33"/>
      <c r="F370" s="33"/>
      <c r="G370" s="33"/>
      <c r="H370" s="171" t="s">
        <v>26</v>
      </c>
      <c r="I370" s="33"/>
      <c r="J370" s="33"/>
      <c r="K370" s="33"/>
      <c r="L370" s="33"/>
      <c r="M370" s="33"/>
      <c r="N370" s="192"/>
      <c r="O370" s="33"/>
      <c r="P370" s="33"/>
      <c r="Q370" s="33"/>
      <c r="R370" s="33"/>
    </row>
    <row r="371" spans="1:18" ht="13.2">
      <c r="A371" s="266"/>
      <c r="B371" s="33" t="s">
        <v>522</v>
      </c>
      <c r="C371" s="33"/>
      <c r="D371" s="33"/>
      <c r="E371" s="33"/>
      <c r="F371" s="33"/>
      <c r="G371" s="33"/>
      <c r="H371" s="171" t="s">
        <v>27</v>
      </c>
      <c r="I371" s="33"/>
      <c r="J371" s="33"/>
      <c r="K371" s="33"/>
      <c r="L371" s="33"/>
      <c r="M371" s="33"/>
      <c r="N371" s="192"/>
      <c r="O371" s="33"/>
      <c r="P371" s="33"/>
      <c r="Q371" s="33"/>
      <c r="R371" s="33"/>
    </row>
    <row r="372" spans="1:18" ht="13.2">
      <c r="A372" s="266"/>
      <c r="B372" s="33" t="s">
        <v>522</v>
      </c>
      <c r="C372" s="33"/>
      <c r="D372" s="33"/>
      <c r="E372" s="33"/>
      <c r="F372" s="33"/>
      <c r="G372" s="33"/>
      <c r="H372" s="171" t="s">
        <v>28</v>
      </c>
      <c r="I372" s="33"/>
      <c r="J372" s="33"/>
      <c r="K372" s="33"/>
      <c r="L372" s="33"/>
      <c r="M372" s="33"/>
      <c r="N372" s="192"/>
      <c r="O372" s="33"/>
      <c r="P372" s="33"/>
      <c r="Q372" s="33"/>
      <c r="R372" s="33"/>
    </row>
    <row r="373" spans="1:18" ht="13.2">
      <c r="A373" s="266"/>
      <c r="B373" s="33" t="s">
        <v>522</v>
      </c>
      <c r="C373" s="33"/>
      <c r="D373" s="33"/>
      <c r="E373" s="33"/>
      <c r="F373" s="33"/>
      <c r="G373" s="33"/>
      <c r="H373" s="171" t="s">
        <v>29</v>
      </c>
      <c r="I373" s="33"/>
      <c r="J373" s="33"/>
      <c r="K373" s="33"/>
      <c r="L373" s="33"/>
      <c r="M373" s="33"/>
      <c r="N373" s="192"/>
      <c r="O373" s="33"/>
      <c r="P373" s="33"/>
      <c r="Q373" s="33"/>
      <c r="R373" s="33"/>
    </row>
    <row r="374" spans="1:18" ht="13.2">
      <c r="A374" s="266"/>
      <c r="B374" s="33" t="s">
        <v>522</v>
      </c>
      <c r="C374" s="33"/>
      <c r="D374" s="33"/>
      <c r="E374" s="33"/>
      <c r="F374" s="33"/>
      <c r="G374" s="33"/>
      <c r="H374" s="171" t="s">
        <v>30</v>
      </c>
      <c r="I374" s="33"/>
      <c r="J374" s="33"/>
      <c r="K374" s="33"/>
      <c r="L374" s="33"/>
      <c r="M374" s="33"/>
      <c r="N374" s="192"/>
      <c r="O374" s="33"/>
      <c r="P374" s="33"/>
      <c r="Q374" s="33"/>
      <c r="R374" s="33"/>
    </row>
    <row r="375" spans="1:18" ht="13.2">
      <c r="A375" s="266"/>
      <c r="B375" s="33" t="s">
        <v>522</v>
      </c>
      <c r="C375" s="33"/>
      <c r="D375" s="33"/>
      <c r="E375" s="33"/>
      <c r="F375" s="33"/>
      <c r="G375" s="33"/>
      <c r="H375" s="171" t="s">
        <v>34</v>
      </c>
      <c r="I375" s="33"/>
      <c r="J375" s="33"/>
      <c r="K375" s="33"/>
      <c r="L375" s="33"/>
      <c r="M375" s="33"/>
      <c r="N375" s="192"/>
      <c r="O375" s="33"/>
      <c r="P375" s="33"/>
      <c r="Q375" s="33"/>
      <c r="R375" s="33"/>
    </row>
    <row r="376" spans="1:18" ht="13.2">
      <c r="A376" s="266"/>
      <c r="B376" s="33" t="s">
        <v>522</v>
      </c>
      <c r="C376" s="33"/>
      <c r="D376" s="33"/>
      <c r="E376" s="33"/>
      <c r="F376" s="33"/>
      <c r="G376" s="33"/>
      <c r="H376" s="171" t="s">
        <v>35</v>
      </c>
      <c r="I376" s="33"/>
      <c r="J376" s="33"/>
      <c r="K376" s="33"/>
      <c r="L376" s="33"/>
      <c r="M376" s="33"/>
      <c r="N376" s="192"/>
      <c r="O376" s="33"/>
      <c r="P376" s="33"/>
      <c r="Q376" s="33"/>
      <c r="R376" s="33"/>
    </row>
    <row r="377" spans="1:18" ht="13.2">
      <c r="A377" s="266"/>
      <c r="B377" s="33" t="s">
        <v>78</v>
      </c>
      <c r="C377" s="33"/>
      <c r="D377" s="33"/>
      <c r="E377" s="33"/>
      <c r="F377" s="33"/>
      <c r="G377" s="33"/>
      <c r="H377" s="171" t="s">
        <v>36</v>
      </c>
      <c r="I377" s="33"/>
      <c r="J377" s="33"/>
      <c r="K377" s="33"/>
      <c r="L377" s="33"/>
      <c r="M377" s="33"/>
      <c r="N377" s="191"/>
      <c r="O377" s="33"/>
      <c r="P377" s="33"/>
      <c r="Q377" s="33"/>
      <c r="R377" s="33"/>
    </row>
    <row r="378" spans="1:18" ht="13.2">
      <c r="A378" s="266"/>
      <c r="B378" s="33" t="s">
        <v>78</v>
      </c>
      <c r="C378" s="33"/>
      <c r="D378" s="33"/>
      <c r="E378" s="33"/>
      <c r="F378" s="33"/>
      <c r="G378" s="33"/>
      <c r="H378" s="171" t="s">
        <v>37</v>
      </c>
      <c r="I378" s="33"/>
      <c r="J378" s="33"/>
      <c r="K378" s="33"/>
      <c r="L378" s="33"/>
      <c r="M378" s="33"/>
      <c r="N378" s="191"/>
      <c r="O378" s="33"/>
      <c r="P378" s="33"/>
      <c r="Q378" s="33"/>
      <c r="R378" s="33"/>
    </row>
    <row r="379" spans="1:18" ht="13.2">
      <c r="A379" s="267"/>
      <c r="B379" s="33" t="s">
        <v>78</v>
      </c>
      <c r="C379" s="33" t="s">
        <v>41</v>
      </c>
      <c r="D379" s="33" t="s">
        <v>19</v>
      </c>
      <c r="E379" s="33"/>
      <c r="F379" s="33"/>
      <c r="G379" s="33" t="s">
        <v>2148</v>
      </c>
      <c r="H379" s="182" t="s">
        <v>38</v>
      </c>
      <c r="I379" s="33"/>
      <c r="J379" s="33"/>
      <c r="K379" s="33"/>
      <c r="L379" s="33"/>
      <c r="M379" s="33"/>
      <c r="N379" s="191"/>
      <c r="O379" s="33"/>
      <c r="P379" s="33"/>
      <c r="Q379" s="33"/>
      <c r="R379" s="33"/>
    </row>
    <row r="380" spans="1:18" ht="13.2">
      <c r="A380" s="265">
        <v>45532</v>
      </c>
      <c r="B380" s="33" t="s">
        <v>78</v>
      </c>
      <c r="C380" s="33"/>
      <c r="D380" s="33"/>
      <c r="E380" s="33"/>
      <c r="F380" s="33"/>
      <c r="G380" s="33"/>
      <c r="H380" s="180" t="s">
        <v>17</v>
      </c>
      <c r="I380" s="33"/>
      <c r="J380" s="33"/>
      <c r="K380" s="33"/>
      <c r="L380" s="33"/>
      <c r="M380" s="33"/>
      <c r="N380" s="191"/>
      <c r="O380" s="33"/>
      <c r="P380" s="33"/>
      <c r="Q380" s="33"/>
      <c r="R380" s="33"/>
    </row>
    <row r="381" spans="1:18" ht="13.2">
      <c r="A381" s="266"/>
      <c r="B381" s="33" t="s">
        <v>78</v>
      </c>
      <c r="C381" s="33"/>
      <c r="D381" s="33"/>
      <c r="E381" s="33"/>
      <c r="F381" s="33"/>
      <c r="G381" s="33"/>
      <c r="H381" s="171" t="s">
        <v>22</v>
      </c>
      <c r="I381" s="33"/>
      <c r="J381" s="33"/>
      <c r="K381" s="33"/>
      <c r="L381" s="33"/>
      <c r="M381" s="33"/>
      <c r="N381" s="191"/>
      <c r="O381" s="33"/>
      <c r="P381" s="33"/>
      <c r="Q381" s="33"/>
      <c r="R381" s="33"/>
    </row>
    <row r="382" spans="1:18" ht="13.2">
      <c r="A382" s="266"/>
      <c r="B382" s="33" t="s">
        <v>1774</v>
      </c>
      <c r="C382" s="33"/>
      <c r="D382" s="33"/>
      <c r="E382" s="33"/>
      <c r="F382" s="33"/>
      <c r="G382" s="33"/>
      <c r="H382" s="171" t="s">
        <v>24</v>
      </c>
      <c r="I382" s="33"/>
      <c r="J382" s="33"/>
      <c r="K382" s="33"/>
      <c r="L382" s="33"/>
      <c r="M382" s="33"/>
      <c r="N382" s="191"/>
      <c r="O382" s="33"/>
      <c r="P382" s="33"/>
      <c r="Q382" s="33"/>
      <c r="R382" s="33"/>
    </row>
    <row r="383" spans="1:18" ht="13.2">
      <c r="A383" s="266"/>
      <c r="B383" s="33" t="s">
        <v>78</v>
      </c>
      <c r="C383" s="33" t="s">
        <v>102</v>
      </c>
      <c r="D383" s="33" t="s">
        <v>19</v>
      </c>
      <c r="E383" s="33"/>
      <c r="F383" s="33"/>
      <c r="G383" s="33" t="s">
        <v>2149</v>
      </c>
      <c r="H383" s="171" t="s">
        <v>25</v>
      </c>
      <c r="I383" s="33"/>
      <c r="J383" s="33"/>
      <c r="K383" s="33"/>
      <c r="L383" s="33"/>
      <c r="M383" s="33"/>
      <c r="N383" s="191"/>
      <c r="O383" s="33"/>
      <c r="P383" s="33"/>
      <c r="Q383" s="33"/>
      <c r="R383" s="33"/>
    </row>
    <row r="384" spans="1:18" ht="13.2">
      <c r="A384" s="266"/>
      <c r="B384" s="33" t="s">
        <v>78</v>
      </c>
      <c r="C384" s="33" t="s">
        <v>102</v>
      </c>
      <c r="D384" s="33" t="s">
        <v>92</v>
      </c>
      <c r="E384" s="33"/>
      <c r="F384" s="173" t="s">
        <v>1939</v>
      </c>
      <c r="G384" s="33" t="s">
        <v>2150</v>
      </c>
      <c r="H384" s="171" t="s">
        <v>26</v>
      </c>
      <c r="I384" s="33"/>
      <c r="J384" s="33"/>
      <c r="K384" s="33"/>
      <c r="L384" s="33"/>
      <c r="M384" s="33"/>
      <c r="N384" s="191"/>
      <c r="O384" s="33"/>
      <c r="P384" s="33"/>
      <c r="Q384" s="33"/>
      <c r="R384" s="33"/>
    </row>
    <row r="385" spans="1:18" ht="13.2">
      <c r="A385" s="266"/>
      <c r="B385" s="33" t="s">
        <v>78</v>
      </c>
      <c r="C385" s="33"/>
      <c r="D385" s="33"/>
      <c r="E385" s="33"/>
      <c r="F385" s="33"/>
      <c r="G385" s="33"/>
      <c r="H385" s="171" t="s">
        <v>27</v>
      </c>
      <c r="I385" s="33"/>
      <c r="J385" s="33"/>
      <c r="K385" s="33"/>
      <c r="L385" s="33"/>
      <c r="M385" s="33"/>
      <c r="N385" s="191"/>
      <c r="O385" s="33"/>
      <c r="P385" s="33"/>
      <c r="Q385" s="33"/>
      <c r="R385" s="33"/>
    </row>
    <row r="386" spans="1:18" ht="13.2">
      <c r="A386" s="266"/>
      <c r="B386" s="33" t="s">
        <v>78</v>
      </c>
      <c r="C386" s="33" t="s">
        <v>102</v>
      </c>
      <c r="D386" s="33" t="s">
        <v>19</v>
      </c>
      <c r="E386" s="33"/>
      <c r="F386" s="173" t="s">
        <v>2151</v>
      </c>
      <c r="G386" s="33" t="s">
        <v>2152</v>
      </c>
      <c r="H386" s="171" t="s">
        <v>28</v>
      </c>
      <c r="I386" s="33"/>
      <c r="J386" s="33"/>
      <c r="K386" s="33"/>
      <c r="L386" s="33"/>
      <c r="M386" s="33"/>
      <c r="N386" s="191"/>
      <c r="O386" s="33"/>
      <c r="P386" s="33"/>
      <c r="Q386" s="33"/>
      <c r="R386" s="33"/>
    </row>
    <row r="387" spans="1:18" ht="13.2">
      <c r="A387" s="266"/>
      <c r="B387" s="33" t="s">
        <v>78</v>
      </c>
      <c r="C387" s="33"/>
      <c r="D387" s="33"/>
      <c r="E387" s="33"/>
      <c r="F387" s="33"/>
      <c r="G387" s="33"/>
      <c r="H387" s="171" t="s">
        <v>29</v>
      </c>
      <c r="I387" s="33"/>
      <c r="J387" s="33"/>
      <c r="K387" s="33"/>
      <c r="L387" s="33"/>
      <c r="M387" s="33"/>
      <c r="N387" s="191"/>
      <c r="O387" s="33"/>
      <c r="P387" s="33"/>
      <c r="Q387" s="33"/>
      <c r="R387" s="33"/>
    </row>
    <row r="388" spans="1:18" ht="13.2">
      <c r="A388" s="266"/>
      <c r="B388" s="33" t="s">
        <v>78</v>
      </c>
      <c r="C388" s="33"/>
      <c r="D388" s="33"/>
      <c r="E388" s="33"/>
      <c r="F388" s="33"/>
      <c r="G388" s="33"/>
      <c r="H388" s="171" t="s">
        <v>30</v>
      </c>
      <c r="I388" s="33"/>
      <c r="J388" s="33"/>
      <c r="K388" s="33"/>
      <c r="L388" s="33"/>
      <c r="M388" s="33"/>
      <c r="N388" s="191"/>
      <c r="O388" s="33"/>
      <c r="P388" s="33"/>
      <c r="Q388" s="33"/>
      <c r="R388" s="33"/>
    </row>
    <row r="389" spans="1:18" ht="13.2">
      <c r="A389" s="266"/>
      <c r="B389" s="33" t="s">
        <v>522</v>
      </c>
      <c r="C389" s="33"/>
      <c r="D389" s="33"/>
      <c r="E389" s="33"/>
      <c r="F389" s="33"/>
      <c r="G389" s="33"/>
      <c r="H389" s="171" t="s">
        <v>34</v>
      </c>
      <c r="I389" s="33"/>
      <c r="J389" s="33"/>
      <c r="K389" s="33"/>
      <c r="L389" s="33"/>
      <c r="M389" s="33"/>
      <c r="N389" s="191"/>
      <c r="O389" s="33"/>
      <c r="P389" s="33"/>
      <c r="Q389" s="33"/>
      <c r="R389" s="33"/>
    </row>
    <row r="390" spans="1:18" ht="13.2">
      <c r="A390" s="266"/>
      <c r="B390" s="33" t="s">
        <v>522</v>
      </c>
      <c r="C390" s="33"/>
      <c r="D390" s="33"/>
      <c r="E390" s="33"/>
      <c r="F390" s="33"/>
      <c r="G390" s="33"/>
      <c r="H390" s="171" t="s">
        <v>35</v>
      </c>
      <c r="I390" s="33"/>
      <c r="J390" s="33"/>
      <c r="K390" s="33"/>
      <c r="L390" s="33"/>
      <c r="M390" s="33"/>
      <c r="N390" s="191"/>
      <c r="O390" s="33"/>
      <c r="P390" s="33"/>
      <c r="Q390" s="33"/>
      <c r="R390" s="33"/>
    </row>
    <row r="391" spans="1:18" ht="13.2">
      <c r="A391" s="266"/>
      <c r="B391" s="33" t="s">
        <v>522</v>
      </c>
      <c r="C391" s="33"/>
      <c r="D391" s="33"/>
      <c r="E391" s="33"/>
      <c r="F391" s="33"/>
      <c r="G391" s="33"/>
      <c r="H391" s="171" t="s">
        <v>36</v>
      </c>
      <c r="I391" s="33"/>
      <c r="J391" s="33"/>
      <c r="K391" s="33"/>
      <c r="L391" s="33"/>
      <c r="M391" s="33"/>
      <c r="N391" s="191"/>
      <c r="O391" s="33"/>
      <c r="P391" s="33"/>
      <c r="Q391" s="33"/>
      <c r="R391" s="33"/>
    </row>
    <row r="392" spans="1:18" ht="13.2">
      <c r="A392" s="266"/>
      <c r="B392" s="33" t="s">
        <v>522</v>
      </c>
      <c r="C392" s="33"/>
      <c r="D392" s="33"/>
      <c r="E392" s="33"/>
      <c r="F392" s="33"/>
      <c r="G392" s="33"/>
      <c r="H392" s="171" t="s">
        <v>37</v>
      </c>
      <c r="I392" s="33"/>
      <c r="J392" s="33"/>
      <c r="K392" s="33"/>
      <c r="L392" s="33"/>
      <c r="M392" s="33"/>
      <c r="N392" s="191"/>
      <c r="O392" s="33"/>
      <c r="P392" s="33"/>
      <c r="Q392" s="33"/>
      <c r="R392" s="33"/>
    </row>
    <row r="393" spans="1:18" ht="13.2">
      <c r="A393" s="267"/>
      <c r="B393" s="33" t="s">
        <v>522</v>
      </c>
      <c r="C393" s="33"/>
      <c r="D393" s="33"/>
      <c r="E393" s="33"/>
      <c r="F393" s="33"/>
      <c r="G393" s="33"/>
      <c r="H393" s="182" t="s">
        <v>38</v>
      </c>
      <c r="I393" s="33"/>
      <c r="J393" s="33"/>
      <c r="K393" s="33"/>
      <c r="L393" s="33"/>
      <c r="M393" s="33"/>
      <c r="N393" s="191"/>
      <c r="O393" s="33"/>
      <c r="P393" s="33"/>
      <c r="Q393" s="33"/>
      <c r="R393" s="33"/>
    </row>
    <row r="394" spans="1:18" ht="13.2">
      <c r="A394" s="265">
        <v>45533</v>
      </c>
      <c r="B394" s="33" t="s">
        <v>78</v>
      </c>
      <c r="C394" s="33"/>
      <c r="D394" s="33"/>
      <c r="E394" s="33"/>
      <c r="F394" s="33"/>
      <c r="G394" s="33"/>
      <c r="H394" s="180" t="s">
        <v>17</v>
      </c>
      <c r="I394" s="33"/>
      <c r="J394" s="33"/>
      <c r="K394" s="33"/>
      <c r="L394" s="33"/>
      <c r="M394" s="33"/>
      <c r="N394" s="191"/>
      <c r="O394" s="33"/>
      <c r="P394" s="33"/>
      <c r="Q394" s="33"/>
      <c r="R394" s="33"/>
    </row>
    <row r="395" spans="1:18" ht="13.2">
      <c r="A395" s="266"/>
      <c r="B395" s="33" t="s">
        <v>78</v>
      </c>
      <c r="C395" s="33" t="s">
        <v>41</v>
      </c>
      <c r="D395" s="33" t="s">
        <v>19</v>
      </c>
      <c r="E395" s="33"/>
      <c r="F395" s="33"/>
      <c r="G395" s="33" t="s">
        <v>2153</v>
      </c>
      <c r="H395" s="171" t="s">
        <v>22</v>
      </c>
      <c r="I395" s="33"/>
      <c r="J395" s="33"/>
      <c r="K395" s="33"/>
      <c r="L395" s="33"/>
      <c r="M395" s="33"/>
      <c r="N395" s="191"/>
      <c r="O395" s="33"/>
      <c r="P395" s="33"/>
      <c r="Q395" s="33"/>
      <c r="R395" s="33"/>
    </row>
    <row r="396" spans="1:18" ht="13.2">
      <c r="A396" s="266"/>
      <c r="B396" s="33" t="s">
        <v>78</v>
      </c>
      <c r="C396" s="33"/>
      <c r="D396" s="33"/>
      <c r="E396" s="33"/>
      <c r="F396" s="33"/>
      <c r="G396" s="33"/>
      <c r="H396" s="171" t="s">
        <v>24</v>
      </c>
      <c r="I396" s="33"/>
      <c r="J396" s="33"/>
      <c r="K396" s="33"/>
      <c r="L396" s="33"/>
      <c r="M396" s="33"/>
      <c r="N396" s="191"/>
      <c r="O396" s="33"/>
      <c r="P396" s="33"/>
      <c r="Q396" s="33"/>
      <c r="R396" s="33"/>
    </row>
    <row r="397" spans="1:18" ht="13.2">
      <c r="A397" s="266"/>
      <c r="B397" s="33" t="s">
        <v>78</v>
      </c>
      <c r="C397" s="33"/>
      <c r="D397" s="33"/>
      <c r="E397" s="33"/>
      <c r="F397" s="33"/>
      <c r="G397" s="33"/>
      <c r="H397" s="171" t="s">
        <v>25</v>
      </c>
      <c r="I397" s="33"/>
      <c r="J397" s="33"/>
      <c r="K397" s="33"/>
      <c r="L397" s="33"/>
      <c r="M397" s="33"/>
      <c r="N397" s="191"/>
      <c r="O397" s="33"/>
      <c r="P397" s="33"/>
      <c r="Q397" s="33"/>
      <c r="R397" s="33"/>
    </row>
    <row r="398" spans="1:18" ht="13.2">
      <c r="A398" s="266"/>
      <c r="B398" s="33" t="s">
        <v>78</v>
      </c>
      <c r="C398" s="33"/>
      <c r="D398" s="33"/>
      <c r="E398" s="33"/>
      <c r="F398" s="33"/>
      <c r="G398" s="33"/>
      <c r="H398" s="171" t="s">
        <v>26</v>
      </c>
      <c r="I398" s="33"/>
      <c r="J398" s="33"/>
      <c r="K398" s="33"/>
      <c r="L398" s="33"/>
      <c r="M398" s="33"/>
      <c r="N398" s="191"/>
      <c r="O398" s="33"/>
      <c r="P398" s="33"/>
      <c r="Q398" s="33"/>
      <c r="R398" s="33"/>
    </row>
    <row r="399" spans="1:18" ht="13.2">
      <c r="A399" s="266"/>
      <c r="B399" s="33" t="s">
        <v>78</v>
      </c>
      <c r="C399" s="33"/>
      <c r="D399" s="33"/>
      <c r="E399" s="33"/>
      <c r="F399" s="33"/>
      <c r="G399" s="33"/>
      <c r="H399" s="171" t="s">
        <v>27</v>
      </c>
      <c r="I399" s="33"/>
      <c r="J399" s="33"/>
      <c r="K399" s="33"/>
      <c r="L399" s="33"/>
      <c r="M399" s="33"/>
      <c r="N399" s="191"/>
      <c r="O399" s="33"/>
      <c r="P399" s="33"/>
      <c r="Q399" s="33"/>
      <c r="R399" s="33"/>
    </row>
    <row r="400" spans="1:18" ht="13.2">
      <c r="A400" s="266"/>
      <c r="B400" s="33" t="s">
        <v>78</v>
      </c>
      <c r="C400" s="33"/>
      <c r="D400" s="33"/>
      <c r="E400" s="33"/>
      <c r="F400" s="33"/>
      <c r="G400" s="33"/>
      <c r="H400" s="171" t="s">
        <v>28</v>
      </c>
      <c r="I400" s="33"/>
      <c r="J400" s="33"/>
      <c r="K400" s="33"/>
      <c r="L400" s="33"/>
      <c r="M400" s="33"/>
      <c r="N400" s="191"/>
      <c r="O400" s="33"/>
      <c r="P400" s="33"/>
      <c r="Q400" s="33"/>
      <c r="R400" s="33"/>
    </row>
    <row r="401" spans="1:18" ht="13.2">
      <c r="A401" s="266"/>
      <c r="B401" s="33" t="s">
        <v>78</v>
      </c>
      <c r="C401" s="33"/>
      <c r="D401" s="33"/>
      <c r="E401" s="33"/>
      <c r="F401" s="33"/>
      <c r="G401" s="33"/>
      <c r="H401" s="171" t="s">
        <v>29</v>
      </c>
      <c r="I401" s="33"/>
      <c r="J401" s="33"/>
      <c r="K401" s="33"/>
      <c r="L401" s="33"/>
      <c r="M401" s="33"/>
      <c r="N401" s="191"/>
      <c r="O401" s="33"/>
      <c r="P401" s="33"/>
      <c r="Q401" s="33"/>
      <c r="R401" s="33"/>
    </row>
    <row r="402" spans="1:18" ht="13.2">
      <c r="A402" s="266"/>
      <c r="B402" s="33" t="s">
        <v>78</v>
      </c>
      <c r="C402" s="33"/>
      <c r="D402" s="33"/>
      <c r="E402" s="33"/>
      <c r="F402" s="33"/>
      <c r="G402" s="33"/>
      <c r="H402" s="171" t="s">
        <v>30</v>
      </c>
      <c r="I402" s="33"/>
      <c r="J402" s="33"/>
      <c r="K402" s="33"/>
      <c r="L402" s="33"/>
      <c r="M402" s="33"/>
      <c r="N402" s="191"/>
      <c r="O402" s="33"/>
      <c r="P402" s="33"/>
      <c r="Q402" s="33"/>
      <c r="R402" s="33"/>
    </row>
    <row r="403" spans="1:18" ht="13.2">
      <c r="A403" s="266"/>
      <c r="B403" s="33" t="s">
        <v>522</v>
      </c>
      <c r="C403" s="33"/>
      <c r="D403" s="33"/>
      <c r="E403" s="33"/>
      <c r="F403" s="33"/>
      <c r="G403" s="33"/>
      <c r="H403" s="171" t="s">
        <v>34</v>
      </c>
      <c r="I403" s="33"/>
      <c r="J403" s="33"/>
      <c r="K403" s="33"/>
      <c r="L403" s="33"/>
      <c r="M403" s="33"/>
      <c r="N403" s="191"/>
      <c r="O403" s="33"/>
      <c r="P403" s="33"/>
      <c r="Q403" s="33"/>
      <c r="R403" s="33"/>
    </row>
    <row r="404" spans="1:18" ht="13.2">
      <c r="A404" s="266"/>
      <c r="B404" s="33" t="s">
        <v>522</v>
      </c>
      <c r="C404" s="33"/>
      <c r="D404" s="33"/>
      <c r="E404" s="33"/>
      <c r="F404" s="33"/>
      <c r="G404" s="33"/>
      <c r="H404" s="171" t="s">
        <v>35</v>
      </c>
      <c r="I404" s="33"/>
      <c r="J404" s="33"/>
      <c r="K404" s="33"/>
      <c r="L404" s="33"/>
      <c r="M404" s="33"/>
      <c r="N404" s="191"/>
      <c r="O404" s="33"/>
      <c r="P404" s="33"/>
      <c r="Q404" s="33"/>
      <c r="R404" s="33"/>
    </row>
    <row r="405" spans="1:18" ht="13.2">
      <c r="A405" s="266"/>
      <c r="B405" s="33" t="s">
        <v>522</v>
      </c>
      <c r="C405" s="33"/>
      <c r="D405" s="33"/>
      <c r="E405" s="33"/>
      <c r="F405" s="33"/>
      <c r="G405" s="33"/>
      <c r="H405" s="171" t="s">
        <v>36</v>
      </c>
      <c r="I405" s="33"/>
      <c r="J405" s="33"/>
      <c r="K405" s="33"/>
      <c r="L405" s="33"/>
      <c r="M405" s="33"/>
      <c r="N405" s="191"/>
      <c r="O405" s="33"/>
      <c r="P405" s="33"/>
      <c r="Q405" s="33"/>
      <c r="R405" s="33"/>
    </row>
    <row r="406" spans="1:18" ht="13.2">
      <c r="A406" s="266"/>
      <c r="B406" s="33" t="s">
        <v>522</v>
      </c>
      <c r="C406" s="33"/>
      <c r="D406" s="33"/>
      <c r="E406" s="33"/>
      <c r="F406" s="33"/>
      <c r="G406" s="33"/>
      <c r="H406" s="171" t="s">
        <v>37</v>
      </c>
      <c r="I406" s="33"/>
      <c r="J406" s="33"/>
      <c r="K406" s="33"/>
      <c r="L406" s="33"/>
      <c r="M406" s="33"/>
      <c r="N406" s="191"/>
      <c r="O406" s="33"/>
      <c r="P406" s="33"/>
      <c r="Q406" s="33"/>
      <c r="R406" s="33"/>
    </row>
    <row r="407" spans="1:18" ht="13.2">
      <c r="A407" s="267"/>
      <c r="B407" s="33" t="s">
        <v>522</v>
      </c>
      <c r="C407" s="33"/>
      <c r="D407" s="33"/>
      <c r="E407" s="33"/>
      <c r="F407" s="33"/>
      <c r="G407" s="33"/>
      <c r="H407" s="182" t="s">
        <v>38</v>
      </c>
      <c r="I407" s="33"/>
      <c r="J407" s="33"/>
      <c r="K407" s="33"/>
      <c r="L407" s="33"/>
      <c r="M407" s="33"/>
      <c r="N407" s="191"/>
      <c r="O407" s="33"/>
      <c r="P407" s="33"/>
      <c r="Q407" s="33"/>
      <c r="R407" s="33"/>
    </row>
    <row r="408" spans="1:18" ht="13.2">
      <c r="A408" s="265">
        <v>45534</v>
      </c>
      <c r="B408" s="33" t="s">
        <v>1774</v>
      </c>
      <c r="C408" s="33"/>
      <c r="D408" s="33"/>
      <c r="E408" s="33"/>
      <c r="F408" s="33"/>
      <c r="G408" s="33"/>
      <c r="H408" s="180" t="s">
        <v>17</v>
      </c>
      <c r="I408" s="33"/>
      <c r="J408" s="33"/>
      <c r="K408" s="33"/>
      <c r="L408" s="33"/>
      <c r="M408" s="33"/>
      <c r="N408" s="192"/>
      <c r="O408" s="33"/>
      <c r="P408" s="33"/>
      <c r="Q408" s="33"/>
      <c r="R408" s="33"/>
    </row>
    <row r="409" spans="1:18" ht="13.2">
      <c r="A409" s="266"/>
      <c r="B409" s="33" t="s">
        <v>1774</v>
      </c>
      <c r="C409" s="33"/>
      <c r="D409" s="33"/>
      <c r="E409" s="33"/>
      <c r="F409" s="33"/>
      <c r="G409" s="33"/>
      <c r="H409" s="171" t="s">
        <v>22</v>
      </c>
      <c r="I409" s="33"/>
      <c r="J409" s="33"/>
      <c r="K409" s="33"/>
      <c r="L409" s="33"/>
      <c r="M409" s="33"/>
      <c r="N409" s="192"/>
      <c r="O409" s="33"/>
      <c r="P409" s="33"/>
      <c r="Q409" s="33"/>
      <c r="R409" s="33"/>
    </row>
    <row r="410" spans="1:18" ht="13.2">
      <c r="A410" s="266"/>
      <c r="B410" s="33" t="s">
        <v>1774</v>
      </c>
      <c r="C410" s="33"/>
      <c r="D410" s="33"/>
      <c r="E410" s="33"/>
      <c r="F410" s="33"/>
      <c r="G410" s="33"/>
      <c r="H410" s="171" t="s">
        <v>24</v>
      </c>
      <c r="I410" s="33"/>
      <c r="J410" s="33"/>
      <c r="K410" s="33"/>
      <c r="L410" s="33"/>
      <c r="M410" s="33"/>
      <c r="N410" s="192"/>
      <c r="O410" s="33"/>
      <c r="P410" s="33"/>
      <c r="Q410" s="33"/>
      <c r="R410" s="33"/>
    </row>
    <row r="411" spans="1:18" ht="13.2">
      <c r="A411" s="266"/>
      <c r="B411" s="33" t="s">
        <v>1774</v>
      </c>
      <c r="C411" s="33"/>
      <c r="D411" s="33"/>
      <c r="E411" s="33"/>
      <c r="F411" s="33"/>
      <c r="G411" s="33"/>
      <c r="H411" s="171" t="s">
        <v>25</v>
      </c>
      <c r="I411" s="33"/>
      <c r="J411" s="33"/>
      <c r="K411" s="33"/>
      <c r="L411" s="33"/>
      <c r="M411" s="33"/>
      <c r="N411" s="192"/>
      <c r="O411" s="33"/>
      <c r="P411" s="33"/>
      <c r="Q411" s="33"/>
      <c r="R411" s="33"/>
    </row>
    <row r="412" spans="1:18" ht="13.2">
      <c r="A412" s="266"/>
      <c r="B412" s="33" t="s">
        <v>522</v>
      </c>
      <c r="C412" s="33"/>
      <c r="D412" s="33"/>
      <c r="E412" s="33"/>
      <c r="F412" s="33"/>
      <c r="G412" s="33"/>
      <c r="H412" s="171" t="s">
        <v>26</v>
      </c>
      <c r="I412" s="33"/>
      <c r="J412" s="33"/>
      <c r="K412" s="33"/>
      <c r="L412" s="33"/>
      <c r="M412" s="33"/>
      <c r="N412" s="192"/>
      <c r="O412" s="33"/>
      <c r="P412" s="33"/>
      <c r="Q412" s="33"/>
      <c r="R412" s="33"/>
    </row>
    <row r="413" spans="1:18" ht="13.2">
      <c r="A413" s="266"/>
      <c r="B413" s="33" t="s">
        <v>522</v>
      </c>
      <c r="C413" s="33"/>
      <c r="D413" s="33"/>
      <c r="E413" s="33"/>
      <c r="F413" s="33"/>
      <c r="G413" s="33"/>
      <c r="H413" s="171" t="s">
        <v>27</v>
      </c>
      <c r="I413" s="33"/>
      <c r="J413" s="33"/>
      <c r="K413" s="33"/>
      <c r="L413" s="33"/>
      <c r="M413" s="33"/>
      <c r="N413" s="192"/>
      <c r="O413" s="33"/>
      <c r="P413" s="33"/>
      <c r="Q413" s="33"/>
      <c r="R413" s="33"/>
    </row>
    <row r="414" spans="1:18" ht="13.2">
      <c r="A414" s="266"/>
      <c r="B414" s="33" t="s">
        <v>522</v>
      </c>
      <c r="C414" s="33"/>
      <c r="D414" s="33"/>
      <c r="E414" s="33"/>
      <c r="F414" s="33"/>
      <c r="G414" s="33"/>
      <c r="H414" s="171" t="s">
        <v>28</v>
      </c>
      <c r="I414" s="33"/>
      <c r="J414" s="33"/>
      <c r="K414" s="33"/>
      <c r="L414" s="33"/>
      <c r="M414" s="33"/>
      <c r="N414" s="192"/>
      <c r="O414" s="33"/>
      <c r="P414" s="33"/>
      <c r="Q414" s="33"/>
      <c r="R414" s="33"/>
    </row>
    <row r="415" spans="1:18" ht="13.2">
      <c r="A415" s="266"/>
      <c r="B415" s="33" t="s">
        <v>522</v>
      </c>
      <c r="C415" s="33"/>
      <c r="D415" s="33"/>
      <c r="E415" s="33"/>
      <c r="F415" s="33"/>
      <c r="G415" s="33"/>
      <c r="H415" s="171" t="s">
        <v>29</v>
      </c>
      <c r="I415" s="33"/>
      <c r="J415" s="33"/>
      <c r="K415" s="33"/>
      <c r="L415" s="33"/>
      <c r="M415" s="33"/>
      <c r="N415" s="192"/>
      <c r="O415" s="33"/>
      <c r="P415" s="33"/>
      <c r="Q415" s="33"/>
      <c r="R415" s="33"/>
    </row>
    <row r="416" spans="1:18" ht="13.2">
      <c r="A416" s="266"/>
      <c r="B416" s="33" t="s">
        <v>522</v>
      </c>
      <c r="C416" s="33"/>
      <c r="D416" s="33"/>
      <c r="E416" s="33"/>
      <c r="F416" s="33"/>
      <c r="G416" s="33"/>
      <c r="H416" s="171" t="s">
        <v>30</v>
      </c>
      <c r="I416" s="33"/>
      <c r="J416" s="33"/>
      <c r="K416" s="33"/>
      <c r="L416" s="33"/>
      <c r="M416" s="33"/>
      <c r="N416" s="192"/>
      <c r="O416" s="33"/>
      <c r="P416" s="33"/>
      <c r="Q416" s="33"/>
      <c r="R416" s="33"/>
    </row>
    <row r="417" spans="1:18" ht="13.2">
      <c r="A417" s="266"/>
      <c r="B417" s="33" t="s">
        <v>522</v>
      </c>
      <c r="C417" s="33"/>
      <c r="D417" s="33"/>
      <c r="E417" s="33"/>
      <c r="F417" s="33"/>
      <c r="G417" s="33"/>
      <c r="H417" s="171" t="s">
        <v>34</v>
      </c>
      <c r="I417" s="33"/>
      <c r="J417" s="33"/>
      <c r="K417" s="33"/>
      <c r="L417" s="33"/>
      <c r="M417" s="33"/>
      <c r="N417" s="192"/>
      <c r="O417" s="33"/>
      <c r="P417" s="33"/>
      <c r="Q417" s="33"/>
      <c r="R417" s="33"/>
    </row>
    <row r="418" spans="1:18" ht="13.2">
      <c r="A418" s="266"/>
      <c r="B418" s="33" t="s">
        <v>522</v>
      </c>
      <c r="C418" s="33"/>
      <c r="D418" s="33"/>
      <c r="E418" s="33"/>
      <c r="F418" s="33"/>
      <c r="G418" s="33"/>
      <c r="H418" s="171" t="s">
        <v>35</v>
      </c>
      <c r="I418" s="33"/>
      <c r="J418" s="33"/>
      <c r="K418" s="33"/>
      <c r="L418" s="33"/>
      <c r="M418" s="33"/>
      <c r="N418" s="192"/>
      <c r="O418" s="33"/>
      <c r="P418" s="33"/>
      <c r="Q418" s="33"/>
      <c r="R418" s="33"/>
    </row>
    <row r="419" spans="1:18" ht="13.2">
      <c r="A419" s="266"/>
      <c r="B419" s="33" t="s">
        <v>78</v>
      </c>
      <c r="C419" s="33"/>
      <c r="D419" s="33"/>
      <c r="E419" s="33"/>
      <c r="F419" s="33"/>
      <c r="G419" s="33"/>
      <c r="H419" s="171" t="s">
        <v>36</v>
      </c>
      <c r="I419" s="33"/>
      <c r="J419" s="33"/>
      <c r="K419" s="33"/>
      <c r="L419" s="33"/>
      <c r="M419" s="33"/>
      <c r="N419" s="191"/>
      <c r="O419" s="33"/>
      <c r="P419" s="33"/>
      <c r="Q419" s="33"/>
      <c r="R419" s="33"/>
    </row>
    <row r="420" spans="1:18" ht="13.2">
      <c r="A420" s="266"/>
      <c r="B420" s="33" t="s">
        <v>78</v>
      </c>
      <c r="C420" s="33"/>
      <c r="D420" s="33"/>
      <c r="E420" s="33"/>
      <c r="F420" s="33"/>
      <c r="G420" s="33"/>
      <c r="H420" s="171" t="s">
        <v>37</v>
      </c>
      <c r="I420" s="33"/>
      <c r="J420" s="33"/>
      <c r="K420" s="33"/>
      <c r="L420" s="33"/>
      <c r="M420" s="33"/>
      <c r="N420" s="191"/>
      <c r="O420" s="33"/>
      <c r="P420" s="33"/>
      <c r="Q420" s="33"/>
      <c r="R420" s="33"/>
    </row>
    <row r="421" spans="1:18" ht="13.2">
      <c r="A421" s="267"/>
      <c r="B421" s="33" t="s">
        <v>78</v>
      </c>
      <c r="C421" s="33"/>
      <c r="D421" s="33"/>
      <c r="E421" s="33"/>
      <c r="F421" s="33"/>
      <c r="G421" s="33"/>
      <c r="H421" s="183" t="s">
        <v>38</v>
      </c>
      <c r="I421" s="33"/>
      <c r="J421" s="33"/>
      <c r="K421" s="33"/>
      <c r="L421" s="33"/>
      <c r="M421" s="33"/>
      <c r="N421" s="191"/>
      <c r="O421" s="33"/>
      <c r="P421" s="33"/>
      <c r="Q421" s="33"/>
      <c r="R421" s="33"/>
    </row>
    <row r="422" spans="1:18" ht="13.2">
      <c r="A422" s="265">
        <v>45535</v>
      </c>
      <c r="B422" s="33" t="s">
        <v>2096</v>
      </c>
      <c r="C422" s="33"/>
      <c r="D422" s="33"/>
      <c r="E422" s="33"/>
      <c r="F422" s="33"/>
      <c r="G422" s="33"/>
      <c r="H422" s="172" t="s">
        <v>17</v>
      </c>
      <c r="I422" s="33"/>
      <c r="J422" s="33"/>
      <c r="K422" s="33"/>
      <c r="L422" s="33"/>
      <c r="M422" s="33"/>
      <c r="N422" s="192"/>
      <c r="O422" s="200"/>
      <c r="P422" s="33"/>
      <c r="Q422" s="33"/>
      <c r="R422" s="33"/>
    </row>
    <row r="423" spans="1:18" ht="13.2">
      <c r="A423" s="266"/>
      <c r="B423" s="33" t="s">
        <v>2096</v>
      </c>
      <c r="C423" s="33"/>
      <c r="D423" s="33"/>
      <c r="E423" s="33"/>
      <c r="F423" s="33"/>
      <c r="G423" s="33"/>
      <c r="H423" s="172" t="s">
        <v>22</v>
      </c>
      <c r="I423" s="33"/>
      <c r="J423" s="33"/>
      <c r="K423" s="33"/>
      <c r="L423" s="33"/>
      <c r="M423" s="33"/>
      <c r="N423" s="192"/>
      <c r="O423" s="200"/>
      <c r="P423" s="33"/>
      <c r="Q423" s="33"/>
      <c r="R423" s="33"/>
    </row>
    <row r="424" spans="1:18" ht="13.2">
      <c r="A424" s="266"/>
      <c r="B424" s="33" t="s">
        <v>2096</v>
      </c>
      <c r="C424" s="33"/>
      <c r="D424" s="33"/>
      <c r="E424" s="33"/>
      <c r="F424" s="33"/>
      <c r="G424" s="33"/>
      <c r="H424" s="172" t="s">
        <v>24</v>
      </c>
      <c r="I424" s="33"/>
      <c r="J424" s="33"/>
      <c r="K424" s="33"/>
      <c r="L424" s="33"/>
      <c r="M424" s="33"/>
      <c r="N424" s="192"/>
      <c r="O424" s="200"/>
      <c r="P424" s="33"/>
      <c r="Q424" s="33"/>
      <c r="R424" s="33"/>
    </row>
    <row r="425" spans="1:18" ht="13.2">
      <c r="A425" s="266"/>
      <c r="B425" s="33" t="s">
        <v>2096</v>
      </c>
      <c r="C425" s="33"/>
      <c r="D425" s="33"/>
      <c r="E425" s="33"/>
      <c r="F425" s="33"/>
      <c r="G425" s="33"/>
      <c r="H425" s="172" t="s">
        <v>25</v>
      </c>
      <c r="I425" s="33"/>
      <c r="J425" s="33"/>
      <c r="K425" s="33"/>
      <c r="L425" s="33"/>
      <c r="M425" s="33"/>
      <c r="N425" s="192"/>
      <c r="O425" s="200"/>
      <c r="P425" s="33"/>
      <c r="Q425" s="33"/>
      <c r="R425" s="33"/>
    </row>
    <row r="426" spans="1:18" ht="13.2">
      <c r="A426" s="266"/>
      <c r="B426" s="33" t="s">
        <v>2096</v>
      </c>
      <c r="C426" s="33"/>
      <c r="D426" s="33"/>
      <c r="E426" s="33"/>
      <c r="F426" s="33"/>
      <c r="G426" s="33"/>
      <c r="H426" s="172" t="s">
        <v>26</v>
      </c>
      <c r="I426" s="33"/>
      <c r="J426" s="33"/>
      <c r="K426" s="33"/>
      <c r="L426" s="33"/>
      <c r="M426" s="33"/>
      <c r="N426" s="192"/>
      <c r="O426" s="200"/>
      <c r="P426" s="33"/>
      <c r="Q426" s="33"/>
      <c r="R426" s="33"/>
    </row>
    <row r="427" spans="1:18" ht="13.2">
      <c r="A427" s="266"/>
      <c r="B427" s="33" t="s">
        <v>2096</v>
      </c>
      <c r="C427" s="33"/>
      <c r="D427" s="33"/>
      <c r="E427" s="33"/>
      <c r="F427" s="33"/>
      <c r="G427" s="33"/>
      <c r="H427" s="172" t="s">
        <v>27</v>
      </c>
      <c r="I427" s="33"/>
      <c r="J427" s="33"/>
      <c r="K427" s="33"/>
      <c r="L427" s="33"/>
      <c r="M427" s="33"/>
      <c r="N427" s="192"/>
      <c r="O427" s="200"/>
      <c r="P427" s="33"/>
      <c r="Q427" s="33"/>
      <c r="R427" s="33"/>
    </row>
    <row r="428" spans="1:18" ht="13.2">
      <c r="A428" s="266"/>
      <c r="B428" s="33" t="s">
        <v>78</v>
      </c>
      <c r="C428" s="33"/>
      <c r="D428" s="33"/>
      <c r="E428" s="33"/>
      <c r="F428" s="33"/>
      <c r="G428" s="33"/>
      <c r="H428" s="172" t="s">
        <v>28</v>
      </c>
      <c r="I428" s="33"/>
      <c r="J428" s="33"/>
      <c r="K428" s="33"/>
      <c r="L428" s="33"/>
      <c r="M428" s="33"/>
      <c r="N428" s="192"/>
      <c r="O428" s="200"/>
      <c r="P428" s="33"/>
      <c r="Q428" s="33"/>
      <c r="R428" s="33"/>
    </row>
    <row r="429" spans="1:18" ht="13.2">
      <c r="A429" s="266"/>
      <c r="B429" s="33" t="s">
        <v>78</v>
      </c>
      <c r="C429" s="33"/>
      <c r="D429" s="33"/>
      <c r="E429" s="33"/>
      <c r="F429" s="33"/>
      <c r="G429" s="33"/>
      <c r="H429" s="172" t="s">
        <v>29</v>
      </c>
      <c r="I429" s="33"/>
      <c r="J429" s="33"/>
      <c r="K429" s="33"/>
      <c r="L429" s="33"/>
      <c r="M429" s="33"/>
      <c r="N429" s="192"/>
      <c r="O429" s="200"/>
      <c r="P429" s="33"/>
      <c r="Q429" s="33"/>
      <c r="R429" s="33"/>
    </row>
    <row r="430" spans="1:18" ht="13.2">
      <c r="A430" s="266"/>
      <c r="B430" s="33" t="s">
        <v>78</v>
      </c>
      <c r="C430" s="33"/>
      <c r="D430" s="33"/>
      <c r="E430" s="33"/>
      <c r="F430" s="33"/>
      <c r="G430" s="33"/>
      <c r="H430" s="172" t="s">
        <v>30</v>
      </c>
      <c r="I430" s="33"/>
      <c r="J430" s="33"/>
      <c r="K430" s="33"/>
      <c r="L430" s="33"/>
      <c r="M430" s="33"/>
      <c r="N430" s="192"/>
      <c r="O430" s="200"/>
      <c r="P430" s="33"/>
      <c r="Q430" s="33"/>
      <c r="R430" s="33"/>
    </row>
    <row r="431" spans="1:18" ht="13.2">
      <c r="A431" s="266"/>
      <c r="B431" s="33" t="s">
        <v>78</v>
      </c>
      <c r="C431" s="33" t="s">
        <v>399</v>
      </c>
      <c r="D431" s="33" t="s">
        <v>19</v>
      </c>
      <c r="E431" s="33"/>
      <c r="F431" s="33"/>
      <c r="G431" s="33" t="s">
        <v>2154</v>
      </c>
      <c r="H431" s="172" t="s">
        <v>34</v>
      </c>
      <c r="I431" s="33"/>
      <c r="J431" s="33"/>
      <c r="K431" s="33"/>
      <c r="L431" s="33"/>
      <c r="M431" s="33"/>
      <c r="N431" s="192"/>
      <c r="O431" s="200"/>
      <c r="P431" s="33"/>
      <c r="Q431" s="33"/>
      <c r="R431" s="33"/>
    </row>
    <row r="432" spans="1:18" ht="13.2">
      <c r="A432" s="266"/>
      <c r="B432" s="33" t="s">
        <v>78</v>
      </c>
      <c r="C432" s="33"/>
      <c r="D432" s="33"/>
      <c r="E432" s="33"/>
      <c r="F432" s="33"/>
      <c r="G432" s="33"/>
      <c r="H432" s="172" t="s">
        <v>35</v>
      </c>
      <c r="I432" s="33"/>
      <c r="J432" s="33"/>
      <c r="K432" s="33"/>
      <c r="L432" s="33"/>
      <c r="M432" s="33"/>
      <c r="N432" s="192"/>
      <c r="O432" s="200"/>
      <c r="P432" s="33"/>
      <c r="Q432" s="33"/>
      <c r="R432" s="33"/>
    </row>
    <row r="433" spans="1:18" ht="13.2">
      <c r="A433" s="266"/>
      <c r="B433" s="33" t="s">
        <v>78</v>
      </c>
      <c r="C433" s="33"/>
      <c r="D433" s="33"/>
      <c r="E433" s="33"/>
      <c r="F433" s="33"/>
      <c r="G433" s="33"/>
      <c r="H433" s="172" t="s">
        <v>36</v>
      </c>
      <c r="I433" s="33"/>
      <c r="J433" s="33"/>
      <c r="K433" s="33"/>
      <c r="L433" s="33"/>
      <c r="M433" s="33"/>
      <c r="N433" s="191"/>
      <c r="O433" s="200"/>
      <c r="P433" s="33"/>
      <c r="Q433" s="33"/>
      <c r="R433" s="33"/>
    </row>
    <row r="434" spans="1:18" ht="13.2">
      <c r="A434" s="266"/>
      <c r="B434" s="33" t="s">
        <v>78</v>
      </c>
      <c r="C434" s="33"/>
      <c r="D434" s="33"/>
      <c r="E434" s="33"/>
      <c r="F434" s="33"/>
      <c r="G434" s="33"/>
      <c r="H434" s="172" t="s">
        <v>37</v>
      </c>
      <c r="I434" s="33"/>
      <c r="J434" s="33"/>
      <c r="K434" s="33"/>
      <c r="L434" s="33"/>
      <c r="M434" s="33"/>
      <c r="N434" s="191"/>
      <c r="O434" s="200"/>
      <c r="P434" s="33"/>
      <c r="Q434" s="33"/>
      <c r="R434" s="33"/>
    </row>
    <row r="435" spans="1:18" ht="13.2">
      <c r="A435" s="267"/>
      <c r="B435" s="33" t="s">
        <v>78</v>
      </c>
      <c r="C435" s="33"/>
      <c r="D435" s="33"/>
      <c r="E435" s="33"/>
      <c r="F435" s="33"/>
      <c r="G435" s="33"/>
      <c r="H435" s="172" t="s">
        <v>38</v>
      </c>
      <c r="I435" s="33"/>
      <c r="J435" s="33"/>
      <c r="K435" s="33"/>
      <c r="L435" s="33"/>
      <c r="M435" s="33"/>
      <c r="N435" s="191"/>
      <c r="O435" s="200"/>
      <c r="P435" s="33"/>
      <c r="Q435" s="33"/>
      <c r="R435" s="33"/>
    </row>
  </sheetData>
  <autoFilter ref="A1:AA435" xr:uid="{00000000-0009-0000-0000-00001F000000}"/>
  <customSheetViews>
    <customSheetView guid="{EE409CCF-41C7-4BE1-8A6A-F342F255A85B}" filter="1" showAutoFilter="1">
      <pageMargins left="0.7" right="0.7" top="0.75" bottom="0.75" header="0.3" footer="0.3"/>
      <autoFilter ref="A1:AA421" xr:uid="{0D0317DA-AF79-442F-BF7F-2311E79FD25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26" r:id="rId1" xr:uid="{00000000-0004-0000-1F00-000000000000}"/>
    <hyperlink ref="G39" r:id="rId2" xr:uid="{00000000-0004-0000-1F00-000001000000}"/>
    <hyperlink ref="G43" r:id="rId3" xr:uid="{00000000-0004-0000-1F00-000002000000}"/>
    <hyperlink ref="G70" r:id="rId4" xr:uid="{00000000-0004-0000-1F00-000003000000}"/>
    <hyperlink ref="F73" r:id="rId5" xr:uid="{00000000-0004-0000-1F00-000004000000}"/>
    <hyperlink ref="G73" r:id="rId6" xr:uid="{00000000-0004-0000-1F00-000005000000}"/>
    <hyperlink ref="G88" r:id="rId7" xr:uid="{00000000-0004-0000-1F00-000006000000}"/>
    <hyperlink ref="G217" r:id="rId8" xr:uid="{00000000-0004-0000-1F00-000007000000}"/>
    <hyperlink ref="G277" r:id="rId9" xr:uid="{00000000-0004-0000-1F00-000008000000}"/>
    <hyperlink ref="F288" r:id="rId10" xr:uid="{00000000-0004-0000-1F00-000009000000}"/>
    <hyperlink ref="F351" r:id="rId11" xr:uid="{00000000-0004-0000-1F00-00000A000000}"/>
    <hyperlink ref="F384" r:id="rId12" xr:uid="{00000000-0004-0000-1F00-00000B000000}"/>
    <hyperlink ref="F386" r:id="rId13" xr:uid="{00000000-0004-0000-1F00-00000C000000}"/>
  </hyperlinks>
  <pageMargins left="0.7" right="0.7" top="0.75" bottom="0.75" header="0.3" footer="0.3"/>
  <legacyDrawing r:id="rId14"/>
  <extLst>
    <ext xmlns:x14="http://schemas.microsoft.com/office/spreadsheetml/2009/9/main" uri="{CCE6A557-97BC-4b89-ADB6-D9C93CAAB3DF}">
      <x14:dataValidations xmlns:xm="http://schemas.microsoft.com/office/excel/2006/main" count="3">
        <x14:dataValidation type="list" allowBlank="1" showErrorMessage="1" xr:uid="{00000000-0002-0000-1F00-000000000000}">
          <x14:formula1>
            <xm:f>'Служебный лист'!$B$2:$B$1000</xm:f>
          </x14:formula1>
          <xm:sqref>C2:C435</xm:sqref>
        </x14:dataValidation>
        <x14:dataValidation type="list" allowBlank="1" showErrorMessage="1" xr:uid="{00000000-0002-0000-1F00-000001000000}">
          <x14:formula1>
            <xm:f>'Служебный лист'!$A$2:$A$1000</xm:f>
          </x14:formula1>
          <xm:sqref>B2:B435</xm:sqref>
        </x14:dataValidation>
        <x14:dataValidation type="list" allowBlank="1" showErrorMessage="1" xr:uid="{00000000-0002-0000-1F00-000002000000}">
          <x14:formula1>
            <xm:f>'Служебный лист'!$C$2:$C$1000</xm:f>
          </x14:formula1>
          <xm:sqref>D2:D435</xm:sqref>
        </x14:dataValidation>
      </x14:dataValidation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AB435"/>
  <sheetViews>
    <sheetView workbookViewId="0">
      <pane xSplit="9" ySplit="1" topLeftCell="J2" activePane="bottomRight" state="frozen"/>
      <selection pane="topRight" activeCell="J1" sqref="J1"/>
      <selection pane="bottomLeft" activeCell="A2" sqref="A2"/>
      <selection pane="bottomRight" activeCell="J2" sqref="J2"/>
    </sheetView>
  </sheetViews>
  <sheetFormatPr defaultColWidth="12.6640625" defaultRowHeight="15.75" customHeight="1"/>
  <cols>
    <col min="1" max="1" width="13.33203125" customWidth="1"/>
    <col min="2" max="2" width="15.21875" customWidth="1"/>
    <col min="3" max="3" width="15" customWidth="1"/>
    <col min="4" max="4" width="17.44140625" customWidth="1"/>
    <col min="5" max="6" width="17.77734375" customWidth="1"/>
    <col min="7" max="7" width="32.44140625" customWidth="1"/>
    <col min="8" max="8" width="50.88671875" customWidth="1"/>
    <col min="9" max="9" width="9.88671875" customWidth="1"/>
  </cols>
  <sheetData>
    <row r="1" spans="1:28" ht="26.4">
      <c r="A1" s="153" t="s">
        <v>7</v>
      </c>
      <c r="B1" s="153" t="s">
        <v>8</v>
      </c>
      <c r="C1" s="153" t="s">
        <v>4</v>
      </c>
      <c r="D1" s="153" t="s">
        <v>9</v>
      </c>
      <c r="E1" s="153" t="s">
        <v>2155</v>
      </c>
      <c r="F1" s="153" t="s">
        <v>10</v>
      </c>
      <c r="G1" s="153" t="s">
        <v>11</v>
      </c>
      <c r="H1" s="153" t="s">
        <v>12</v>
      </c>
      <c r="I1" s="153" t="s">
        <v>13</v>
      </c>
      <c r="J1" s="154" t="s">
        <v>328</v>
      </c>
      <c r="K1" s="154" t="s">
        <v>329</v>
      </c>
      <c r="L1" s="154" t="s">
        <v>330</v>
      </c>
      <c r="M1" s="154" t="s">
        <v>331</v>
      </c>
      <c r="N1" s="154" t="s">
        <v>332</v>
      </c>
      <c r="O1" s="154" t="s">
        <v>333</v>
      </c>
      <c r="P1" s="154" t="s">
        <v>334</v>
      </c>
      <c r="Q1" s="154" t="s">
        <v>335</v>
      </c>
      <c r="R1" s="154" t="s">
        <v>336</v>
      </c>
      <c r="S1" s="8"/>
      <c r="T1" s="8"/>
      <c r="U1" s="8"/>
      <c r="V1" s="8"/>
      <c r="W1" s="8"/>
      <c r="X1" s="8"/>
      <c r="Y1" s="8"/>
      <c r="Z1" s="8"/>
      <c r="AA1" s="8"/>
      <c r="AB1" s="8"/>
    </row>
    <row r="2" spans="1:28" ht="13.2">
      <c r="A2" s="265">
        <v>45474</v>
      </c>
      <c r="B2" s="33"/>
      <c r="C2" s="33"/>
      <c r="D2" s="33"/>
      <c r="E2" s="33"/>
      <c r="F2" s="33"/>
      <c r="G2" s="33"/>
      <c r="H2" s="33"/>
      <c r="I2" s="155" t="s">
        <v>17</v>
      </c>
      <c r="J2" s="33"/>
      <c r="K2" s="33"/>
      <c r="L2" s="33"/>
      <c r="M2" s="33"/>
      <c r="N2" s="192"/>
      <c r="O2" s="192"/>
      <c r="P2" s="192"/>
      <c r="Q2" s="84"/>
      <c r="R2" s="33"/>
    </row>
    <row r="3" spans="1:28" ht="13.2">
      <c r="A3" s="266"/>
      <c r="B3" s="33" t="s">
        <v>1271</v>
      </c>
      <c r="C3" s="33"/>
      <c r="D3" s="33"/>
      <c r="E3" s="33"/>
      <c r="F3" s="33"/>
      <c r="G3" s="33"/>
      <c r="H3" s="33"/>
      <c r="I3" s="33" t="s">
        <v>22</v>
      </c>
      <c r="J3" s="33"/>
      <c r="K3" s="33"/>
      <c r="L3" s="33"/>
      <c r="M3" s="33"/>
      <c r="N3" s="192"/>
      <c r="O3" s="192"/>
      <c r="P3" s="192"/>
      <c r="Q3" s="156"/>
      <c r="R3" s="33"/>
    </row>
    <row r="4" spans="1:28" ht="13.2">
      <c r="A4" s="266"/>
      <c r="B4" s="33" t="s">
        <v>1271</v>
      </c>
      <c r="C4" s="33"/>
      <c r="D4" s="33"/>
      <c r="E4" s="33"/>
      <c r="F4" s="33"/>
      <c r="G4" s="33"/>
      <c r="H4" s="33"/>
      <c r="I4" s="33" t="s">
        <v>24</v>
      </c>
      <c r="J4" s="33"/>
      <c r="K4" s="33"/>
      <c r="L4" s="33"/>
      <c r="M4" s="33"/>
      <c r="N4" s="191"/>
      <c r="O4" s="192"/>
      <c r="P4" s="192"/>
      <c r="Q4" s="156"/>
      <c r="R4" s="33"/>
    </row>
    <row r="5" spans="1:28" ht="13.2">
      <c r="A5" s="266"/>
      <c r="B5" s="33" t="s">
        <v>1271</v>
      </c>
      <c r="C5" s="33"/>
      <c r="D5" s="33"/>
      <c r="E5" s="33"/>
      <c r="F5" s="33"/>
      <c r="G5" s="33"/>
      <c r="H5" s="33"/>
      <c r="I5" s="33" t="s">
        <v>25</v>
      </c>
      <c r="J5" s="33"/>
      <c r="K5" s="33"/>
      <c r="L5" s="33"/>
      <c r="M5" s="33"/>
      <c r="N5" s="191"/>
      <c r="O5" s="192"/>
      <c r="P5" s="192"/>
      <c r="Q5" s="156"/>
      <c r="R5" s="33"/>
    </row>
    <row r="6" spans="1:28" ht="13.2">
      <c r="A6" s="266"/>
      <c r="B6" s="33" t="s">
        <v>1271</v>
      </c>
      <c r="C6" s="33"/>
      <c r="D6" s="33"/>
      <c r="E6" s="33"/>
      <c r="F6" s="33"/>
      <c r="G6" s="33"/>
      <c r="H6" s="33"/>
      <c r="I6" s="33" t="s">
        <v>26</v>
      </c>
      <c r="J6" s="33"/>
      <c r="K6" s="33"/>
      <c r="L6" s="33"/>
      <c r="M6" s="33"/>
      <c r="N6" s="191"/>
      <c r="O6" s="192"/>
      <c r="P6" s="195"/>
      <c r="Q6" s="156"/>
      <c r="R6" s="33"/>
    </row>
    <row r="7" spans="1:28" ht="13.2">
      <c r="A7" s="266"/>
      <c r="B7" s="33" t="s">
        <v>1271</v>
      </c>
      <c r="C7" s="33"/>
      <c r="D7" s="33"/>
      <c r="E7" s="33"/>
      <c r="F7" s="33"/>
      <c r="G7" s="33"/>
      <c r="H7" s="33"/>
      <c r="I7" s="33" t="s">
        <v>27</v>
      </c>
      <c r="J7" s="33"/>
      <c r="K7" s="33"/>
      <c r="L7" s="33"/>
      <c r="M7" s="33"/>
      <c r="N7" s="191"/>
      <c r="O7" s="192"/>
      <c r="P7" s="195"/>
      <c r="Q7" s="156"/>
      <c r="R7" s="33"/>
    </row>
    <row r="8" spans="1:28" ht="13.2">
      <c r="A8" s="266"/>
      <c r="B8" s="33" t="s">
        <v>522</v>
      </c>
      <c r="C8" s="33" t="s">
        <v>41</v>
      </c>
      <c r="D8" s="33" t="s">
        <v>19</v>
      </c>
      <c r="E8" s="33" t="s">
        <v>2156</v>
      </c>
      <c r="F8" s="33"/>
      <c r="G8" s="173" t="s">
        <v>2157</v>
      </c>
      <c r="H8" s="33" t="s">
        <v>2158</v>
      </c>
      <c r="I8" s="33" t="s">
        <v>28</v>
      </c>
      <c r="J8" s="33"/>
      <c r="K8" s="33"/>
      <c r="L8" s="33"/>
      <c r="M8" s="33"/>
      <c r="N8" s="195"/>
      <c r="O8" s="192"/>
      <c r="P8" s="191"/>
      <c r="Q8" s="156"/>
      <c r="R8" s="33"/>
    </row>
    <row r="9" spans="1:28" ht="13.8">
      <c r="A9" s="266"/>
      <c r="B9" s="157" t="s">
        <v>522</v>
      </c>
      <c r="C9" s="33"/>
      <c r="D9" s="157"/>
      <c r="E9" s="157"/>
      <c r="F9" s="157"/>
      <c r="G9" s="33"/>
      <c r="H9" s="33"/>
      <c r="I9" s="33" t="s">
        <v>29</v>
      </c>
      <c r="J9" s="33"/>
      <c r="K9" s="33"/>
      <c r="L9" s="33"/>
      <c r="M9" s="33"/>
      <c r="N9" s="195"/>
      <c r="O9" s="192"/>
      <c r="P9" s="191"/>
      <c r="Q9" s="156"/>
      <c r="R9" s="33"/>
    </row>
    <row r="10" spans="1:28" ht="13.2">
      <c r="A10" s="266"/>
      <c r="B10" s="33" t="s">
        <v>522</v>
      </c>
      <c r="C10" s="33" t="s">
        <v>41</v>
      </c>
      <c r="D10" s="33" t="s">
        <v>19</v>
      </c>
      <c r="E10" s="129" t="s">
        <v>2159</v>
      </c>
      <c r="G10" s="33"/>
      <c r="H10" s="119" t="s">
        <v>2076</v>
      </c>
      <c r="I10" s="33" t="s">
        <v>30</v>
      </c>
      <c r="J10" s="33"/>
      <c r="K10" s="33"/>
      <c r="L10" s="33"/>
      <c r="M10" s="33"/>
      <c r="N10" s="195"/>
      <c r="O10" s="192"/>
      <c r="P10" s="191"/>
      <c r="Q10" s="156"/>
      <c r="R10" s="33"/>
    </row>
    <row r="11" spans="1:28" ht="13.2">
      <c r="A11" s="266"/>
      <c r="B11" s="33" t="s">
        <v>522</v>
      </c>
      <c r="C11" s="33"/>
      <c r="D11" s="33"/>
      <c r="E11" s="33"/>
      <c r="F11" s="33"/>
      <c r="G11" s="33"/>
      <c r="H11" s="33"/>
      <c r="I11" s="158" t="s">
        <v>34</v>
      </c>
      <c r="J11" s="33"/>
      <c r="K11" s="33"/>
      <c r="L11" s="33"/>
      <c r="M11" s="33"/>
      <c r="N11" s="195"/>
      <c r="O11" s="192"/>
      <c r="P11" s="191"/>
      <c r="Q11" s="156"/>
      <c r="R11" s="33"/>
    </row>
    <row r="12" spans="1:28" ht="13.2">
      <c r="A12" s="266"/>
      <c r="B12" s="33" t="s">
        <v>522</v>
      </c>
      <c r="C12" s="33"/>
      <c r="D12" s="33"/>
      <c r="E12" s="33"/>
      <c r="F12" s="33"/>
      <c r="G12" s="33"/>
      <c r="H12" s="33"/>
      <c r="I12" s="159" t="s">
        <v>35</v>
      </c>
      <c r="J12" s="33"/>
      <c r="K12" s="33"/>
      <c r="L12" s="33"/>
      <c r="M12" s="33"/>
      <c r="N12" s="192"/>
      <c r="O12" s="192"/>
      <c r="P12" s="191"/>
      <c r="Q12" s="156"/>
      <c r="R12" s="33"/>
    </row>
    <row r="13" spans="1:28" ht="13.2">
      <c r="A13" s="266"/>
      <c r="B13" s="33" t="s">
        <v>522</v>
      </c>
      <c r="C13" s="33"/>
      <c r="D13" s="33"/>
      <c r="E13" s="33"/>
      <c r="F13" s="33"/>
      <c r="G13" s="33"/>
      <c r="H13" s="33"/>
      <c r="I13" s="159" t="s">
        <v>36</v>
      </c>
      <c r="J13" s="33"/>
      <c r="K13" s="33"/>
      <c r="L13" s="33"/>
      <c r="M13" s="33"/>
      <c r="N13" s="192"/>
      <c r="O13" s="192"/>
      <c r="P13" s="191"/>
      <c r="Q13" s="156"/>
      <c r="R13" s="33"/>
    </row>
    <row r="14" spans="1:28" ht="13.2">
      <c r="A14" s="266"/>
      <c r="B14" s="33" t="s">
        <v>78</v>
      </c>
      <c r="C14" s="33"/>
      <c r="D14" s="33"/>
      <c r="E14" s="33"/>
      <c r="F14" s="33"/>
      <c r="G14" s="33"/>
      <c r="H14" s="33"/>
      <c r="I14" s="159" t="s">
        <v>37</v>
      </c>
      <c r="J14" s="33"/>
      <c r="K14" s="33"/>
      <c r="L14" s="33"/>
      <c r="M14" s="33"/>
      <c r="N14" s="192"/>
      <c r="O14" s="191"/>
      <c r="P14" s="191"/>
      <c r="Q14" s="156"/>
      <c r="R14" s="33"/>
    </row>
    <row r="15" spans="1:28" ht="13.2">
      <c r="A15" s="267"/>
      <c r="B15" s="33" t="s">
        <v>78</v>
      </c>
      <c r="C15" s="33"/>
      <c r="D15" s="33"/>
      <c r="E15" s="33"/>
      <c r="F15" s="33"/>
      <c r="G15" s="33"/>
      <c r="H15" s="33"/>
      <c r="I15" s="159" t="s">
        <v>38</v>
      </c>
      <c r="J15" s="33"/>
      <c r="K15" s="33"/>
      <c r="L15" s="33"/>
      <c r="M15" s="33"/>
      <c r="N15" s="192"/>
      <c r="O15" s="191"/>
      <c r="P15" s="191"/>
      <c r="Q15" s="156"/>
      <c r="R15" s="33"/>
    </row>
    <row r="16" spans="1:28" ht="13.2">
      <c r="A16" s="265">
        <v>45475</v>
      </c>
      <c r="B16" s="33" t="s">
        <v>1774</v>
      </c>
      <c r="C16" s="33"/>
      <c r="D16" s="33"/>
      <c r="E16" s="33"/>
      <c r="F16" s="33"/>
      <c r="G16" s="33"/>
      <c r="H16" s="33"/>
      <c r="I16" s="155" t="s">
        <v>17</v>
      </c>
      <c r="J16" s="33"/>
      <c r="K16" s="33"/>
      <c r="L16" s="33"/>
      <c r="M16" s="33"/>
      <c r="N16" s="192"/>
      <c r="O16" s="192"/>
      <c r="P16" s="192"/>
      <c r="Q16" s="156"/>
      <c r="R16" s="33"/>
    </row>
    <row r="17" spans="1:28" ht="13.2">
      <c r="A17" s="266"/>
      <c r="B17" s="33" t="s">
        <v>1774</v>
      </c>
      <c r="C17" s="33"/>
      <c r="D17" s="33"/>
      <c r="E17" s="33"/>
      <c r="F17" s="33"/>
      <c r="G17" s="33"/>
      <c r="H17" s="33"/>
      <c r="I17" s="33" t="s">
        <v>22</v>
      </c>
      <c r="J17" s="33"/>
      <c r="K17" s="33"/>
      <c r="L17" s="33"/>
      <c r="M17" s="33"/>
      <c r="N17" s="192"/>
      <c r="O17" s="192"/>
      <c r="P17" s="192"/>
      <c r="Q17" s="156"/>
      <c r="R17" s="33"/>
    </row>
    <row r="18" spans="1:28" ht="19.5" customHeight="1">
      <c r="A18" s="266"/>
      <c r="B18" s="33" t="s">
        <v>1271</v>
      </c>
      <c r="C18" s="33"/>
      <c r="D18" s="33"/>
      <c r="E18" s="33"/>
      <c r="F18" s="33"/>
      <c r="G18" s="33"/>
      <c r="H18" s="33"/>
      <c r="I18" s="33" t="s">
        <v>24</v>
      </c>
      <c r="J18" s="33"/>
      <c r="K18" s="33"/>
      <c r="L18" s="33"/>
      <c r="M18" s="33"/>
      <c r="N18" s="191"/>
      <c r="O18" s="192"/>
      <c r="P18" s="192"/>
      <c r="Q18" s="156"/>
      <c r="R18" s="33"/>
    </row>
    <row r="19" spans="1:28" ht="13.2">
      <c r="A19" s="266"/>
      <c r="B19" s="33" t="s">
        <v>1271</v>
      </c>
      <c r="C19" s="33"/>
      <c r="D19" s="33"/>
      <c r="E19" s="33"/>
      <c r="F19" s="33"/>
      <c r="G19" s="33"/>
      <c r="H19" s="33"/>
      <c r="I19" s="33" t="s">
        <v>25</v>
      </c>
      <c r="J19" s="33"/>
      <c r="K19" s="33"/>
      <c r="L19" s="33"/>
      <c r="M19" s="33"/>
      <c r="N19" s="191"/>
      <c r="O19" s="192"/>
      <c r="P19" s="192"/>
      <c r="Q19" s="156"/>
      <c r="R19" s="33"/>
    </row>
    <row r="20" spans="1:28" ht="13.2">
      <c r="A20" s="266"/>
      <c r="B20" s="33" t="s">
        <v>1271</v>
      </c>
      <c r="C20" s="33"/>
      <c r="D20" s="33"/>
      <c r="E20" s="33"/>
      <c r="F20" s="33"/>
      <c r="G20" s="33"/>
      <c r="H20" s="33"/>
      <c r="I20" s="33" t="s">
        <v>26</v>
      </c>
      <c r="J20" s="33"/>
      <c r="K20" s="33"/>
      <c r="L20" s="33"/>
      <c r="M20" s="33"/>
      <c r="N20" s="191"/>
      <c r="O20" s="192"/>
      <c r="P20" s="195"/>
      <c r="Q20" s="156"/>
      <c r="R20" s="33"/>
    </row>
    <row r="21" spans="1:28" ht="13.2">
      <c r="A21" s="266"/>
      <c r="B21" s="33" t="s">
        <v>1271</v>
      </c>
      <c r="C21" s="33"/>
      <c r="D21" s="33"/>
      <c r="H21" s="33"/>
      <c r="I21" s="33" t="s">
        <v>27</v>
      </c>
      <c r="J21" s="33"/>
      <c r="K21" s="33"/>
      <c r="L21" s="33"/>
      <c r="M21" s="33"/>
      <c r="N21" s="191"/>
      <c r="O21" s="192"/>
      <c r="P21" s="195"/>
      <c r="Q21" s="156"/>
      <c r="R21" s="33"/>
    </row>
    <row r="22" spans="1:28" ht="13.2">
      <c r="A22" s="266"/>
      <c r="B22" s="33" t="s">
        <v>522</v>
      </c>
      <c r="C22" s="33"/>
      <c r="D22" s="33"/>
      <c r="E22" s="33"/>
      <c r="F22" s="33"/>
      <c r="G22" s="33"/>
      <c r="H22" s="33"/>
      <c r="I22" s="33" t="s">
        <v>28</v>
      </c>
      <c r="J22" s="33"/>
      <c r="K22" s="33"/>
      <c r="L22" s="33"/>
      <c r="M22" s="33"/>
      <c r="N22" s="195"/>
      <c r="O22" s="192"/>
      <c r="P22" s="191"/>
      <c r="Q22" s="156"/>
      <c r="R22" s="33"/>
    </row>
    <row r="23" spans="1:28" ht="13.2">
      <c r="A23" s="266"/>
      <c r="B23" s="33" t="s">
        <v>522</v>
      </c>
      <c r="C23" s="33"/>
      <c r="D23" s="33"/>
      <c r="E23" s="33"/>
      <c r="F23" s="33"/>
      <c r="G23" s="33"/>
      <c r="H23" s="33"/>
      <c r="I23" s="33" t="s">
        <v>29</v>
      </c>
      <c r="J23" s="33"/>
      <c r="K23" s="33"/>
      <c r="L23" s="33"/>
      <c r="M23" s="33"/>
      <c r="N23" s="195"/>
      <c r="O23" s="192"/>
      <c r="P23" s="191"/>
      <c r="Q23" s="156"/>
      <c r="R23" s="33"/>
    </row>
    <row r="24" spans="1:28" ht="13.2">
      <c r="A24" s="266"/>
      <c r="B24" s="33" t="s">
        <v>522</v>
      </c>
      <c r="C24" s="33" t="s">
        <v>41</v>
      </c>
      <c r="D24" s="33" t="s">
        <v>19</v>
      </c>
      <c r="E24" s="33" t="s">
        <v>2156</v>
      </c>
      <c r="F24" s="33"/>
      <c r="G24" s="160" t="s">
        <v>2160</v>
      </c>
      <c r="H24" s="33" t="s">
        <v>2161</v>
      </c>
      <c r="I24" s="33" t="s">
        <v>30</v>
      </c>
      <c r="J24" s="33"/>
      <c r="K24" s="33"/>
      <c r="L24" s="33"/>
      <c r="M24" s="33"/>
      <c r="N24" s="195"/>
      <c r="O24" s="192"/>
      <c r="P24" s="191"/>
      <c r="Q24" s="156"/>
      <c r="R24" s="33"/>
    </row>
    <row r="25" spans="1:28" ht="13.2">
      <c r="A25" s="266"/>
      <c r="B25" s="33" t="s">
        <v>522</v>
      </c>
      <c r="C25" s="33"/>
      <c r="D25" s="33"/>
      <c r="E25" s="33"/>
      <c r="F25" s="33"/>
      <c r="G25" s="33"/>
      <c r="H25" s="33"/>
      <c r="I25" s="158" t="s">
        <v>34</v>
      </c>
      <c r="J25" s="33"/>
      <c r="K25" s="33"/>
      <c r="L25" s="33"/>
      <c r="M25" s="33"/>
      <c r="N25" s="195"/>
      <c r="O25" s="192"/>
      <c r="P25" s="191"/>
      <c r="Q25" s="156"/>
      <c r="R25" s="33"/>
    </row>
    <row r="26" spans="1:28" ht="13.2">
      <c r="A26" s="266"/>
      <c r="B26" s="33" t="s">
        <v>522</v>
      </c>
      <c r="C26" s="33"/>
      <c r="D26" s="33"/>
      <c r="E26" s="33"/>
      <c r="F26" s="33"/>
      <c r="G26" s="33"/>
      <c r="H26" s="33"/>
      <c r="I26" s="159" t="s">
        <v>35</v>
      </c>
      <c r="J26" s="33"/>
      <c r="K26" s="33"/>
      <c r="L26" s="33"/>
      <c r="M26" s="33"/>
      <c r="N26" s="192"/>
      <c r="O26" s="192"/>
      <c r="P26" s="191"/>
      <c r="Q26" s="156"/>
      <c r="R26" s="33"/>
      <c r="U26" s="201"/>
      <c r="V26" s="201"/>
      <c r="W26" s="201"/>
      <c r="X26" s="201"/>
      <c r="Y26" s="201"/>
      <c r="Z26" s="201"/>
      <c r="AA26" s="201"/>
      <c r="AB26" s="201"/>
    </row>
    <row r="27" spans="1:28" ht="13.2">
      <c r="A27" s="266"/>
      <c r="B27" s="33" t="s">
        <v>522</v>
      </c>
      <c r="C27" s="33"/>
      <c r="D27" s="33"/>
      <c r="E27" s="33"/>
      <c r="F27" s="33"/>
      <c r="G27" s="33"/>
      <c r="H27" s="33"/>
      <c r="I27" s="159" t="s">
        <v>36</v>
      </c>
      <c r="J27" s="33"/>
      <c r="K27" s="33"/>
      <c r="L27" s="33"/>
      <c r="M27" s="33"/>
      <c r="N27" s="192"/>
      <c r="O27" s="192"/>
      <c r="P27" s="191"/>
      <c r="Q27" s="156"/>
      <c r="R27" s="33"/>
    </row>
    <row r="28" spans="1:28" ht="13.2">
      <c r="A28" s="266"/>
      <c r="B28" s="33" t="s">
        <v>78</v>
      </c>
      <c r="C28" s="33"/>
      <c r="D28" s="33"/>
      <c r="E28" s="33"/>
      <c r="F28" s="33"/>
      <c r="G28" s="33"/>
      <c r="H28" s="33"/>
      <c r="I28" s="159" t="s">
        <v>37</v>
      </c>
      <c r="J28" s="33"/>
      <c r="K28" s="33"/>
      <c r="L28" s="33"/>
      <c r="M28" s="33"/>
      <c r="N28" s="192"/>
      <c r="O28" s="195"/>
      <c r="P28" s="191"/>
      <c r="Q28" s="156"/>
      <c r="R28" s="33"/>
    </row>
    <row r="29" spans="1:28" ht="13.2">
      <c r="A29" s="267"/>
      <c r="B29" s="76" t="s">
        <v>78</v>
      </c>
      <c r="C29" s="76"/>
      <c r="D29" s="76"/>
      <c r="E29" s="33"/>
      <c r="F29" s="33"/>
      <c r="G29" s="33"/>
      <c r="H29" s="33"/>
      <c r="I29" s="161" t="s">
        <v>38</v>
      </c>
      <c r="J29" s="33"/>
      <c r="K29" s="33"/>
      <c r="L29" s="33"/>
      <c r="M29" s="33"/>
      <c r="N29" s="192"/>
      <c r="O29" s="195"/>
      <c r="P29" s="191"/>
      <c r="Q29" s="156"/>
      <c r="R29" s="33"/>
    </row>
    <row r="30" spans="1:28" ht="13.8">
      <c r="A30" s="265">
        <v>45476</v>
      </c>
      <c r="B30" s="157" t="s">
        <v>78</v>
      </c>
      <c r="C30" s="33"/>
      <c r="D30" s="33"/>
      <c r="E30" s="33"/>
      <c r="F30" s="33"/>
      <c r="G30" s="33"/>
      <c r="H30" s="33"/>
      <c r="I30" s="155" t="s">
        <v>17</v>
      </c>
      <c r="J30" s="33"/>
      <c r="K30" s="33"/>
      <c r="L30" s="33"/>
      <c r="M30" s="33"/>
      <c r="N30" s="192"/>
      <c r="O30" s="184"/>
      <c r="P30" s="192"/>
      <c r="Q30" s="156"/>
      <c r="R30" s="33"/>
    </row>
    <row r="31" spans="1:28" ht="13.2">
      <c r="A31" s="266"/>
      <c r="B31" s="33" t="s">
        <v>78</v>
      </c>
      <c r="C31" s="33"/>
      <c r="D31" s="33"/>
      <c r="E31" s="33"/>
      <c r="F31" s="33"/>
      <c r="G31" s="33"/>
      <c r="H31" s="33"/>
      <c r="I31" s="33" t="s">
        <v>22</v>
      </c>
      <c r="J31" s="33"/>
      <c r="K31" s="33"/>
      <c r="L31" s="33"/>
      <c r="M31" s="33"/>
      <c r="N31" s="192"/>
      <c r="O31" s="191"/>
      <c r="P31" s="192"/>
      <c r="Q31" s="156"/>
      <c r="R31" s="33"/>
    </row>
    <row r="32" spans="1:28" ht="13.2">
      <c r="A32" s="266"/>
      <c r="B32" s="33" t="s">
        <v>78</v>
      </c>
      <c r="C32" s="33"/>
      <c r="D32" s="33"/>
      <c r="E32" s="33"/>
      <c r="F32" s="33"/>
      <c r="G32" s="33"/>
      <c r="H32" s="33"/>
      <c r="I32" s="33" t="s">
        <v>24</v>
      </c>
      <c r="J32" s="33"/>
      <c r="K32" s="33"/>
      <c r="L32" s="33"/>
      <c r="M32" s="33"/>
      <c r="N32" s="191"/>
      <c r="O32" s="191"/>
      <c r="P32" s="192"/>
      <c r="Q32" s="156"/>
      <c r="R32" s="33"/>
    </row>
    <row r="33" spans="1:18" ht="13.2">
      <c r="A33" s="266"/>
      <c r="B33" s="33" t="s">
        <v>78</v>
      </c>
      <c r="C33" s="33"/>
      <c r="D33" s="33"/>
      <c r="E33" s="33"/>
      <c r="F33" s="33"/>
      <c r="G33" s="33"/>
      <c r="H33" s="33"/>
      <c r="I33" s="33" t="s">
        <v>25</v>
      </c>
      <c r="J33" s="33"/>
      <c r="K33" s="33"/>
      <c r="L33" s="33"/>
      <c r="M33" s="33"/>
      <c r="N33" s="191"/>
      <c r="O33" s="191"/>
      <c r="P33" s="192"/>
      <c r="Q33" s="156"/>
      <c r="R33" s="33"/>
    </row>
    <row r="34" spans="1:18" ht="13.2">
      <c r="A34" s="266"/>
      <c r="B34" s="33" t="s">
        <v>522</v>
      </c>
      <c r="C34" s="33"/>
      <c r="D34" s="33"/>
      <c r="E34" s="33"/>
      <c r="F34" s="33"/>
      <c r="G34" s="33"/>
      <c r="H34" s="33"/>
      <c r="I34" s="33" t="s">
        <v>26</v>
      </c>
      <c r="J34" s="33"/>
      <c r="K34" s="33"/>
      <c r="L34" s="33"/>
      <c r="M34" s="33"/>
      <c r="N34" s="191"/>
      <c r="O34" s="191"/>
      <c r="P34" s="195"/>
      <c r="Q34" s="156"/>
      <c r="R34" s="33"/>
    </row>
    <row r="35" spans="1:18" ht="13.2">
      <c r="A35" s="266"/>
      <c r="B35" s="33" t="s">
        <v>522</v>
      </c>
      <c r="C35" s="33"/>
      <c r="D35" s="33"/>
      <c r="E35" s="33"/>
      <c r="F35" s="33"/>
      <c r="G35" s="33"/>
      <c r="H35" s="33"/>
      <c r="I35" s="33" t="s">
        <v>27</v>
      </c>
      <c r="J35" s="33"/>
      <c r="K35" s="33"/>
      <c r="L35" s="33"/>
      <c r="M35" s="33"/>
      <c r="N35" s="191"/>
      <c r="O35" s="191"/>
      <c r="P35" s="195"/>
      <c r="Q35" s="156"/>
      <c r="R35" s="33"/>
    </row>
    <row r="36" spans="1:18" ht="13.2">
      <c r="A36" s="266"/>
      <c r="B36" s="33" t="s">
        <v>522</v>
      </c>
      <c r="C36" s="33"/>
      <c r="D36" s="33"/>
      <c r="E36" s="33"/>
      <c r="F36" s="33"/>
      <c r="G36" s="33"/>
      <c r="H36" s="33"/>
      <c r="I36" s="33" t="s">
        <v>28</v>
      </c>
      <c r="J36" s="33"/>
      <c r="K36" s="33"/>
      <c r="L36" s="33"/>
      <c r="M36" s="33"/>
      <c r="N36" s="195"/>
      <c r="O36" s="191"/>
      <c r="P36" s="191"/>
      <c r="Q36" s="156"/>
      <c r="R36" s="33"/>
    </row>
    <row r="37" spans="1:18" ht="13.2">
      <c r="A37" s="266"/>
      <c r="B37" s="33" t="s">
        <v>522</v>
      </c>
      <c r="C37" s="33"/>
      <c r="D37" s="33"/>
      <c r="E37" s="33"/>
      <c r="F37" s="33"/>
      <c r="G37" s="33"/>
      <c r="H37" s="33"/>
      <c r="I37" s="33" t="s">
        <v>29</v>
      </c>
      <c r="J37" s="33"/>
      <c r="K37" s="33"/>
      <c r="L37" s="33"/>
      <c r="M37" s="33"/>
      <c r="N37" s="195"/>
      <c r="O37" s="191"/>
      <c r="P37" s="191"/>
      <c r="Q37" s="156"/>
      <c r="R37" s="33"/>
    </row>
    <row r="38" spans="1:18" ht="13.2">
      <c r="A38" s="266"/>
      <c r="B38" s="33" t="s">
        <v>522</v>
      </c>
      <c r="C38" s="33"/>
      <c r="D38" s="33"/>
      <c r="E38" s="33"/>
      <c r="F38" s="33"/>
      <c r="G38" s="33"/>
      <c r="H38" s="33"/>
      <c r="I38" s="33" t="s">
        <v>30</v>
      </c>
      <c r="J38" s="33"/>
      <c r="K38" s="33"/>
      <c r="L38" s="33"/>
      <c r="M38" s="33"/>
      <c r="N38" s="195"/>
      <c r="O38" s="191"/>
      <c r="P38" s="191"/>
      <c r="Q38" s="156"/>
      <c r="R38" s="33"/>
    </row>
    <row r="39" spans="1:18" ht="13.2">
      <c r="A39" s="266"/>
      <c r="B39" s="33" t="s">
        <v>78</v>
      </c>
      <c r="C39" s="33"/>
      <c r="D39" s="33"/>
      <c r="E39" s="33"/>
      <c r="F39" s="33"/>
      <c r="G39" s="33"/>
      <c r="H39" s="33"/>
      <c r="I39" s="158" t="s">
        <v>34</v>
      </c>
      <c r="J39" s="33"/>
      <c r="K39" s="33"/>
      <c r="L39" s="33"/>
      <c r="M39" s="33"/>
      <c r="N39" s="195"/>
      <c r="O39" s="191"/>
      <c r="P39" s="191"/>
      <c r="Q39" s="84"/>
      <c r="R39" s="33"/>
    </row>
    <row r="40" spans="1:18" ht="13.2">
      <c r="A40" s="266"/>
      <c r="B40" s="33" t="s">
        <v>78</v>
      </c>
      <c r="C40" s="33"/>
      <c r="D40" s="33"/>
      <c r="E40" s="33"/>
      <c r="F40" s="33"/>
      <c r="G40" s="33"/>
      <c r="H40" s="33"/>
      <c r="I40" s="159" t="s">
        <v>35</v>
      </c>
      <c r="J40" s="33"/>
      <c r="K40" s="33"/>
      <c r="L40" s="33"/>
      <c r="M40" s="33"/>
      <c r="N40" s="192"/>
      <c r="O40" s="191"/>
      <c r="P40" s="191"/>
      <c r="Q40" s="156"/>
      <c r="R40" s="33"/>
    </row>
    <row r="41" spans="1:18" ht="13.2">
      <c r="A41" s="266"/>
      <c r="B41" s="33" t="s">
        <v>78</v>
      </c>
      <c r="C41" s="33"/>
      <c r="D41" s="33"/>
      <c r="E41" s="33"/>
      <c r="F41" s="33"/>
      <c r="G41" s="33"/>
      <c r="H41" s="33"/>
      <c r="I41" s="159" t="s">
        <v>36</v>
      </c>
      <c r="J41" s="33"/>
      <c r="K41" s="33"/>
      <c r="L41" s="33"/>
      <c r="M41" s="33"/>
      <c r="N41" s="192"/>
      <c r="O41" s="191"/>
      <c r="P41" s="191"/>
      <c r="Q41" s="156"/>
      <c r="R41" s="33"/>
    </row>
    <row r="42" spans="1:18" ht="13.2">
      <c r="A42" s="266"/>
      <c r="B42" s="33" t="s">
        <v>78</v>
      </c>
      <c r="C42" s="33"/>
      <c r="D42" s="33"/>
      <c r="E42" s="33"/>
      <c r="F42" s="33"/>
      <c r="G42" s="33"/>
      <c r="H42" s="33"/>
      <c r="I42" s="159" t="s">
        <v>37</v>
      </c>
      <c r="J42" s="33"/>
      <c r="K42" s="33"/>
      <c r="L42" s="33"/>
      <c r="M42" s="33"/>
      <c r="N42" s="192"/>
      <c r="O42" s="191"/>
      <c r="P42" s="191"/>
      <c r="Q42" s="156"/>
      <c r="R42" s="33"/>
    </row>
    <row r="43" spans="1:18" ht="13.2">
      <c r="A43" s="267"/>
      <c r="B43" s="33" t="s">
        <v>78</v>
      </c>
      <c r="C43" s="33"/>
      <c r="D43" s="33"/>
      <c r="E43" s="33"/>
      <c r="F43" s="33"/>
      <c r="G43" s="33"/>
      <c r="H43" s="33"/>
      <c r="I43" s="159" t="s">
        <v>38</v>
      </c>
      <c r="J43" s="33"/>
      <c r="K43" s="33"/>
      <c r="L43" s="33"/>
      <c r="M43" s="33"/>
      <c r="N43" s="192"/>
      <c r="O43" s="191"/>
      <c r="P43" s="191"/>
      <c r="Q43" s="156"/>
      <c r="R43" s="33"/>
    </row>
    <row r="44" spans="1:18" ht="13.8">
      <c r="A44" s="265">
        <v>45477</v>
      </c>
      <c r="B44" s="157" t="s">
        <v>78</v>
      </c>
      <c r="C44" s="33"/>
      <c r="D44" s="33"/>
      <c r="E44" s="33"/>
      <c r="F44" s="33"/>
      <c r="G44" s="33"/>
      <c r="H44" s="33"/>
      <c r="I44" s="155" t="s">
        <v>17</v>
      </c>
      <c r="J44" s="33"/>
      <c r="K44" s="33"/>
      <c r="L44" s="33"/>
      <c r="M44" s="33"/>
      <c r="N44" s="192"/>
      <c r="O44" s="191"/>
      <c r="P44" s="192"/>
      <c r="Q44" s="156"/>
      <c r="R44" s="33"/>
    </row>
    <row r="45" spans="1:18" ht="13.8">
      <c r="A45" s="266"/>
      <c r="B45" s="157" t="s">
        <v>78</v>
      </c>
      <c r="C45" s="157"/>
      <c r="D45" s="157"/>
      <c r="E45" s="157"/>
      <c r="F45" s="157"/>
      <c r="G45" s="157"/>
      <c r="H45" s="157"/>
      <c r="I45" s="33" t="s">
        <v>22</v>
      </c>
      <c r="J45" s="33"/>
      <c r="K45" s="33"/>
      <c r="L45" s="33"/>
      <c r="M45" s="33"/>
      <c r="N45" s="192"/>
      <c r="O45" s="191"/>
      <c r="P45" s="192"/>
      <c r="Q45" s="156"/>
      <c r="R45" s="33"/>
    </row>
    <row r="46" spans="1:18" ht="17.25" customHeight="1">
      <c r="A46" s="266"/>
      <c r="B46" s="157" t="s">
        <v>78</v>
      </c>
      <c r="C46" s="33" t="s">
        <v>41</v>
      </c>
      <c r="D46" s="33" t="s">
        <v>19</v>
      </c>
      <c r="E46" s="33" t="s">
        <v>2162</v>
      </c>
      <c r="F46" s="33"/>
      <c r="G46" s="33"/>
      <c r="H46" s="33" t="s">
        <v>2163</v>
      </c>
      <c r="I46" s="33" t="s">
        <v>24</v>
      </c>
      <c r="J46" s="33"/>
      <c r="K46" s="33"/>
      <c r="L46" s="33"/>
      <c r="M46" s="33"/>
      <c r="N46" s="191"/>
      <c r="O46" s="191"/>
      <c r="P46" s="192"/>
      <c r="Q46" s="156"/>
      <c r="R46" s="33"/>
    </row>
    <row r="47" spans="1:18" ht="13.8">
      <c r="A47" s="266"/>
      <c r="B47" s="157" t="s">
        <v>78</v>
      </c>
      <c r="C47" s="33" t="s">
        <v>41</v>
      </c>
      <c r="D47" s="33" t="s">
        <v>19</v>
      </c>
      <c r="E47" s="129" t="s">
        <v>2159</v>
      </c>
      <c r="F47" s="33"/>
      <c r="G47" s="33"/>
      <c r="H47" s="33" t="s">
        <v>2164</v>
      </c>
      <c r="I47" s="33" t="s">
        <v>25</v>
      </c>
      <c r="J47" s="33"/>
      <c r="K47" s="33"/>
      <c r="L47" s="33"/>
      <c r="M47" s="33"/>
      <c r="N47" s="191"/>
      <c r="O47" s="191"/>
      <c r="P47" s="192"/>
      <c r="Q47" s="84"/>
      <c r="R47" s="33"/>
    </row>
    <row r="48" spans="1:18" ht="13.2">
      <c r="A48" s="266"/>
      <c r="B48" s="33" t="s">
        <v>78</v>
      </c>
      <c r="C48" s="33"/>
      <c r="D48" s="33"/>
      <c r="E48" s="33"/>
      <c r="F48" s="33"/>
      <c r="G48" s="33"/>
      <c r="H48" s="33"/>
      <c r="I48" s="33" t="s">
        <v>26</v>
      </c>
      <c r="J48" s="33"/>
      <c r="K48" s="33"/>
      <c r="L48" s="33"/>
      <c r="M48" s="33"/>
      <c r="N48" s="191"/>
      <c r="O48" s="191"/>
      <c r="P48" s="195"/>
      <c r="Q48" s="156"/>
      <c r="R48" s="33"/>
    </row>
    <row r="49" spans="1:18" ht="16.5" customHeight="1">
      <c r="A49" s="266"/>
      <c r="B49" s="33" t="s">
        <v>78</v>
      </c>
      <c r="C49" s="33"/>
      <c r="D49" s="157"/>
      <c r="E49" s="135"/>
      <c r="F49" s="135"/>
      <c r="G49" s="129"/>
      <c r="H49" s="33"/>
      <c r="I49" s="33" t="s">
        <v>27</v>
      </c>
      <c r="J49" s="33"/>
      <c r="K49" s="33"/>
      <c r="L49" s="33"/>
      <c r="M49" s="33"/>
      <c r="N49" s="191"/>
      <c r="O49" s="191"/>
      <c r="P49" s="195"/>
      <c r="Q49" s="156"/>
      <c r="R49" s="33"/>
    </row>
    <row r="50" spans="1:18" ht="13.2">
      <c r="A50" s="266"/>
      <c r="B50" s="33" t="s">
        <v>522</v>
      </c>
      <c r="C50" s="33"/>
      <c r="D50" s="33"/>
      <c r="E50" s="33"/>
      <c r="F50" s="33"/>
      <c r="G50" s="33"/>
      <c r="H50" s="33"/>
      <c r="I50" s="33" t="s">
        <v>28</v>
      </c>
      <c r="J50" s="33"/>
      <c r="K50" s="33"/>
      <c r="L50" s="33"/>
      <c r="M50" s="33"/>
      <c r="N50" s="195"/>
      <c r="O50" s="191"/>
      <c r="P50" s="191"/>
      <c r="Q50" s="156"/>
      <c r="R50" s="33"/>
    </row>
    <row r="51" spans="1:18" ht="13.2">
      <c r="A51" s="266"/>
      <c r="B51" s="33" t="s">
        <v>522</v>
      </c>
      <c r="C51" s="33"/>
      <c r="D51" s="33"/>
      <c r="E51" s="33"/>
      <c r="F51" s="33"/>
      <c r="G51" s="33"/>
      <c r="H51" s="33"/>
      <c r="I51" s="33" t="s">
        <v>29</v>
      </c>
      <c r="J51" s="33"/>
      <c r="K51" s="33"/>
      <c r="L51" s="33"/>
      <c r="M51" s="33"/>
      <c r="N51" s="195"/>
      <c r="O51" s="191"/>
      <c r="P51" s="191"/>
      <c r="Q51" s="156"/>
      <c r="R51" s="33"/>
    </row>
    <row r="52" spans="1:18" ht="13.2">
      <c r="A52" s="266"/>
      <c r="B52" s="33" t="s">
        <v>522</v>
      </c>
      <c r="C52" s="33"/>
      <c r="D52" s="33"/>
      <c r="E52" s="33"/>
      <c r="F52" s="33"/>
      <c r="G52" s="33"/>
      <c r="H52" s="33"/>
      <c r="I52" s="33" t="s">
        <v>30</v>
      </c>
      <c r="J52" s="33"/>
      <c r="K52" s="33"/>
      <c r="L52" s="33"/>
      <c r="M52" s="33"/>
      <c r="N52" s="195"/>
      <c r="O52" s="191"/>
      <c r="P52" s="191"/>
      <c r="Q52" s="156"/>
      <c r="R52" s="33"/>
    </row>
    <row r="53" spans="1:18" ht="13.2">
      <c r="A53" s="266"/>
      <c r="B53" s="33" t="s">
        <v>522</v>
      </c>
      <c r="C53" s="33"/>
      <c r="D53" s="33"/>
      <c r="E53" s="33"/>
      <c r="F53" s="33"/>
      <c r="G53" s="33"/>
      <c r="H53" s="33"/>
      <c r="I53" s="158" t="s">
        <v>34</v>
      </c>
      <c r="J53" s="33"/>
      <c r="K53" s="33"/>
      <c r="L53" s="33"/>
      <c r="M53" s="33"/>
      <c r="N53" s="195"/>
      <c r="O53" s="191"/>
      <c r="P53" s="191"/>
      <c r="Q53" s="156"/>
      <c r="R53" s="33"/>
    </row>
    <row r="54" spans="1:18" ht="13.2">
      <c r="A54" s="266"/>
      <c r="B54" s="33" t="s">
        <v>522</v>
      </c>
      <c r="C54" s="33"/>
      <c r="D54" s="33"/>
      <c r="E54" s="33"/>
      <c r="F54" s="33"/>
      <c r="G54" s="33"/>
      <c r="H54" s="33"/>
      <c r="I54" s="159" t="s">
        <v>35</v>
      </c>
      <c r="J54" s="33"/>
      <c r="K54" s="33"/>
      <c r="L54" s="33"/>
      <c r="M54" s="33"/>
      <c r="N54" s="192"/>
      <c r="O54" s="191"/>
      <c r="P54" s="191"/>
      <c r="Q54" s="84"/>
      <c r="R54" s="33"/>
    </row>
    <row r="55" spans="1:18" ht="13.2">
      <c r="A55" s="266"/>
      <c r="B55" s="33" t="s">
        <v>78</v>
      </c>
      <c r="C55" s="33"/>
      <c r="D55" s="33"/>
      <c r="E55" s="33"/>
      <c r="F55" s="33"/>
      <c r="G55" s="33"/>
      <c r="H55" s="33"/>
      <c r="I55" s="159" t="s">
        <v>36</v>
      </c>
      <c r="J55" s="33"/>
      <c r="K55" s="33"/>
      <c r="L55" s="33"/>
      <c r="M55" s="33"/>
      <c r="N55" s="192"/>
      <c r="O55" s="191"/>
      <c r="P55" s="191"/>
      <c r="Q55" s="156"/>
      <c r="R55" s="33"/>
    </row>
    <row r="56" spans="1:18" ht="13.2">
      <c r="A56" s="266"/>
      <c r="B56" s="33" t="s">
        <v>78</v>
      </c>
      <c r="C56" s="33"/>
      <c r="D56" s="33"/>
      <c r="E56" s="33"/>
      <c r="F56" s="33"/>
      <c r="G56" s="33"/>
      <c r="H56" s="33"/>
      <c r="I56" s="159" t="s">
        <v>37</v>
      </c>
      <c r="J56" s="33"/>
      <c r="K56" s="33"/>
      <c r="L56" s="33"/>
      <c r="M56" s="33"/>
      <c r="N56" s="192"/>
      <c r="O56" s="191"/>
      <c r="P56" s="191"/>
      <c r="Q56" s="156"/>
      <c r="R56" s="33"/>
    </row>
    <row r="57" spans="1:18" ht="13.2">
      <c r="A57" s="267"/>
      <c r="B57" s="33" t="s">
        <v>78</v>
      </c>
      <c r="C57" s="33"/>
      <c r="D57" s="33"/>
      <c r="E57" s="33"/>
      <c r="F57" s="33"/>
      <c r="G57" s="33"/>
      <c r="H57" s="33"/>
      <c r="I57" s="159" t="s">
        <v>38</v>
      </c>
      <c r="J57" s="33"/>
      <c r="K57" s="33"/>
      <c r="L57" s="33"/>
      <c r="M57" s="33"/>
      <c r="N57" s="192"/>
      <c r="O57" s="191"/>
      <c r="P57" s="191"/>
      <c r="Q57" s="156"/>
      <c r="R57" s="33"/>
    </row>
    <row r="58" spans="1:18" ht="13.2">
      <c r="A58" s="265">
        <v>45478</v>
      </c>
      <c r="B58" s="33" t="s">
        <v>2096</v>
      </c>
      <c r="C58" s="33"/>
      <c r="D58" s="33"/>
      <c r="E58" s="33"/>
      <c r="F58" s="33"/>
      <c r="G58" s="33"/>
      <c r="H58" s="33"/>
      <c r="I58" s="164" t="s">
        <v>17</v>
      </c>
      <c r="J58" s="33"/>
      <c r="K58" s="33"/>
      <c r="L58" s="33"/>
      <c r="M58" s="33"/>
      <c r="N58" s="192"/>
      <c r="O58" s="192"/>
      <c r="P58" s="192"/>
      <c r="Q58" s="33"/>
      <c r="R58" s="33"/>
    </row>
    <row r="59" spans="1:18" ht="13.2">
      <c r="A59" s="266"/>
      <c r="B59" s="33" t="s">
        <v>2096</v>
      </c>
      <c r="C59" s="33"/>
      <c r="D59" s="33"/>
      <c r="E59" s="33"/>
      <c r="F59" s="33"/>
      <c r="G59" s="33"/>
      <c r="H59" s="33"/>
      <c r="I59" s="156" t="s">
        <v>22</v>
      </c>
      <c r="J59" s="33"/>
      <c r="K59" s="33"/>
      <c r="L59" s="33"/>
      <c r="M59" s="33"/>
      <c r="N59" s="192"/>
      <c r="O59" s="192"/>
      <c r="P59" s="192"/>
      <c r="Q59" s="33"/>
      <c r="R59" s="33"/>
    </row>
    <row r="60" spans="1:18" ht="13.8">
      <c r="A60" s="266"/>
      <c r="B60" s="33" t="s">
        <v>2096</v>
      </c>
      <c r="C60" s="33"/>
      <c r="D60" s="157"/>
      <c r="E60" s="135"/>
      <c r="F60" s="135"/>
      <c r="G60" s="129"/>
      <c r="H60" s="33"/>
      <c r="I60" s="156" t="s">
        <v>24</v>
      </c>
      <c r="J60" s="33"/>
      <c r="K60" s="33"/>
      <c r="L60" s="33"/>
      <c r="M60" s="33"/>
      <c r="N60" s="191"/>
      <c r="O60" s="192"/>
      <c r="P60" s="192"/>
      <c r="Q60" s="33"/>
      <c r="R60" s="33"/>
    </row>
    <row r="61" spans="1:18" ht="13.2">
      <c r="A61" s="266"/>
      <c r="B61" s="33" t="s">
        <v>2096</v>
      </c>
      <c r="C61" s="33"/>
      <c r="D61" s="33"/>
      <c r="E61" s="33"/>
      <c r="F61" s="33"/>
      <c r="G61" s="33"/>
      <c r="H61" s="33"/>
      <c r="I61" s="156" t="s">
        <v>25</v>
      </c>
      <c r="J61" s="33"/>
      <c r="K61" s="33"/>
      <c r="L61" s="33"/>
      <c r="M61" s="33"/>
      <c r="N61" s="191"/>
      <c r="O61" s="192"/>
      <c r="P61" s="192"/>
      <c r="Q61" s="33"/>
      <c r="R61" s="33"/>
    </row>
    <row r="62" spans="1:18" ht="13.2">
      <c r="A62" s="266"/>
      <c r="B62" s="33" t="s">
        <v>1271</v>
      </c>
      <c r="C62" s="33"/>
      <c r="D62" s="33"/>
      <c r="E62" s="33"/>
      <c r="F62" s="33"/>
      <c r="G62" s="33"/>
      <c r="H62" s="33"/>
      <c r="I62" s="156" t="s">
        <v>26</v>
      </c>
      <c r="J62" s="33"/>
      <c r="K62" s="33"/>
      <c r="L62" s="33"/>
      <c r="M62" s="33"/>
      <c r="N62" s="191"/>
      <c r="O62" s="192"/>
      <c r="P62" s="195"/>
      <c r="Q62" s="33"/>
      <c r="R62" s="33"/>
    </row>
    <row r="63" spans="1:18" ht="13.2">
      <c r="A63" s="266"/>
      <c r="B63" s="33" t="s">
        <v>1271</v>
      </c>
      <c r="C63" s="33"/>
      <c r="D63" s="33"/>
      <c r="E63" s="33"/>
      <c r="F63" s="33"/>
      <c r="G63" s="33"/>
      <c r="H63" s="33"/>
      <c r="I63" s="156" t="s">
        <v>27</v>
      </c>
      <c r="J63" s="33"/>
      <c r="K63" s="33"/>
      <c r="L63" s="33"/>
      <c r="M63" s="33"/>
      <c r="N63" s="191"/>
      <c r="O63" s="192"/>
      <c r="P63" s="195"/>
      <c r="Q63" s="33"/>
      <c r="R63" s="33"/>
    </row>
    <row r="64" spans="1:18" ht="13.2">
      <c r="A64" s="266"/>
      <c r="B64" s="33" t="s">
        <v>522</v>
      </c>
      <c r="C64" s="33"/>
      <c r="D64" s="33"/>
      <c r="E64" s="33"/>
      <c r="F64" s="33"/>
      <c r="G64" s="33"/>
      <c r="H64" s="33"/>
      <c r="I64" s="156" t="s">
        <v>28</v>
      </c>
      <c r="J64" s="33"/>
      <c r="K64" s="33"/>
      <c r="L64" s="33"/>
      <c r="M64" s="33"/>
      <c r="N64" s="195"/>
      <c r="O64" s="192"/>
      <c r="P64" s="191"/>
      <c r="Q64" s="33"/>
      <c r="R64" s="33"/>
    </row>
    <row r="65" spans="1:28" ht="13.8">
      <c r="A65" s="266"/>
      <c r="B65" s="33" t="s">
        <v>522</v>
      </c>
      <c r="C65" s="33"/>
      <c r="D65" s="157"/>
      <c r="E65" s="165"/>
      <c r="F65" s="165"/>
      <c r="G65" s="166"/>
      <c r="H65" s="33"/>
      <c r="I65" s="156" t="s">
        <v>29</v>
      </c>
      <c r="J65" s="33"/>
      <c r="K65" s="33"/>
      <c r="L65" s="33"/>
      <c r="M65" s="33"/>
      <c r="N65" s="195"/>
      <c r="O65" s="192"/>
      <c r="P65" s="191"/>
      <c r="Q65" s="84"/>
      <c r="R65" s="33"/>
    </row>
    <row r="66" spans="1:28" ht="13.2">
      <c r="A66" s="266"/>
      <c r="B66" s="33" t="s">
        <v>522</v>
      </c>
      <c r="C66" s="33"/>
      <c r="D66" s="33"/>
      <c r="E66" s="33"/>
      <c r="F66" s="33"/>
      <c r="G66" s="33"/>
      <c r="H66" s="33"/>
      <c r="I66" s="156" t="s">
        <v>30</v>
      </c>
      <c r="J66" s="33"/>
      <c r="K66" s="33"/>
      <c r="L66" s="33"/>
      <c r="M66" s="33"/>
      <c r="N66" s="195"/>
      <c r="O66" s="192"/>
      <c r="P66" s="191"/>
      <c r="Q66" s="156"/>
      <c r="R66" s="33"/>
    </row>
    <row r="67" spans="1:28" ht="13.2">
      <c r="A67" s="266"/>
      <c r="B67" s="33" t="s">
        <v>522</v>
      </c>
      <c r="C67" s="33"/>
      <c r="D67" s="33"/>
      <c r="E67" s="33"/>
      <c r="F67" s="33"/>
      <c r="G67" s="33"/>
      <c r="H67" s="33"/>
      <c r="I67" s="167" t="s">
        <v>34</v>
      </c>
      <c r="J67" s="33"/>
      <c r="K67" s="33"/>
      <c r="L67" s="33"/>
      <c r="M67" s="33"/>
      <c r="N67" s="195"/>
      <c r="O67" s="192"/>
      <c r="P67" s="191"/>
      <c r="Q67" s="156"/>
      <c r="R67" s="33"/>
    </row>
    <row r="68" spans="1:28" ht="13.2">
      <c r="A68" s="266"/>
      <c r="B68" s="33" t="s">
        <v>522</v>
      </c>
      <c r="C68" s="33"/>
      <c r="D68" s="33"/>
      <c r="E68" s="33"/>
      <c r="F68" s="33"/>
      <c r="G68" s="33"/>
      <c r="H68" s="33"/>
      <c r="I68" s="167" t="s">
        <v>35</v>
      </c>
      <c r="J68" s="33"/>
      <c r="K68" s="33"/>
      <c r="L68" s="33"/>
      <c r="M68" s="33"/>
      <c r="N68" s="192"/>
      <c r="O68" s="192"/>
      <c r="P68" s="191"/>
      <c r="Q68" s="156"/>
      <c r="R68" s="33"/>
    </row>
    <row r="69" spans="1:28" ht="13.2">
      <c r="A69" s="266"/>
      <c r="B69" s="33" t="s">
        <v>522</v>
      </c>
      <c r="C69" s="33"/>
      <c r="D69" s="33"/>
      <c r="E69" s="33"/>
      <c r="F69" s="33"/>
      <c r="G69" s="33"/>
      <c r="H69" s="33"/>
      <c r="I69" s="167" t="s">
        <v>36</v>
      </c>
      <c r="J69" s="33"/>
      <c r="K69" s="33"/>
      <c r="L69" s="33"/>
      <c r="M69" s="33"/>
      <c r="N69" s="192"/>
      <c r="O69" s="192"/>
      <c r="P69" s="191"/>
      <c r="Q69" s="156"/>
      <c r="R69" s="33"/>
    </row>
    <row r="70" spans="1:28" ht="13.2">
      <c r="A70" s="266"/>
      <c r="B70" s="33" t="s">
        <v>78</v>
      </c>
      <c r="C70" s="33"/>
      <c r="D70" s="33"/>
      <c r="E70" s="33"/>
      <c r="F70" s="33"/>
      <c r="G70" s="33"/>
      <c r="H70" s="33"/>
      <c r="I70" s="167" t="s">
        <v>37</v>
      </c>
      <c r="J70" s="33"/>
      <c r="K70" s="33"/>
      <c r="L70" s="33"/>
      <c r="M70" s="33"/>
      <c r="N70" s="192"/>
      <c r="O70" s="191"/>
      <c r="P70" s="191"/>
      <c r="Q70" s="156"/>
      <c r="R70" s="33"/>
    </row>
    <row r="71" spans="1:28" ht="13.2">
      <c r="A71" s="267"/>
      <c r="B71" s="33" t="s">
        <v>78</v>
      </c>
      <c r="C71" s="33"/>
      <c r="D71" s="33"/>
      <c r="E71" s="33"/>
      <c r="F71" s="33"/>
      <c r="G71" s="33"/>
      <c r="H71" s="33"/>
      <c r="I71" s="156" t="s">
        <v>38</v>
      </c>
      <c r="J71" s="33"/>
      <c r="K71" s="33"/>
      <c r="L71" s="33"/>
      <c r="M71" s="33"/>
      <c r="N71" s="192"/>
      <c r="O71" s="191"/>
      <c r="P71" s="191"/>
      <c r="Q71" s="156"/>
      <c r="R71" s="33"/>
    </row>
    <row r="72" spans="1:28" ht="13.2">
      <c r="A72" s="265">
        <v>45479</v>
      </c>
      <c r="B72" s="33" t="s">
        <v>2096</v>
      </c>
      <c r="C72" s="33"/>
      <c r="D72" s="33"/>
      <c r="E72" s="33"/>
      <c r="F72" s="33"/>
      <c r="G72" s="33"/>
      <c r="H72" s="33"/>
      <c r="I72" s="164" t="s">
        <v>17</v>
      </c>
      <c r="J72" s="33"/>
      <c r="K72" s="33"/>
      <c r="L72" s="33"/>
      <c r="M72" s="33"/>
      <c r="N72" s="192"/>
      <c r="O72" s="192"/>
      <c r="P72" s="202"/>
      <c r="Q72" s="33"/>
      <c r="R72" s="33"/>
    </row>
    <row r="73" spans="1:28" ht="13.2">
      <c r="A73" s="266"/>
      <c r="B73" s="33" t="s">
        <v>2096</v>
      </c>
      <c r="C73" s="33"/>
      <c r="D73" s="33"/>
      <c r="E73" s="33"/>
      <c r="F73" s="33"/>
      <c r="G73" s="33"/>
      <c r="H73" s="33"/>
      <c r="I73" s="156" t="s">
        <v>22</v>
      </c>
      <c r="J73" s="33"/>
      <c r="K73" s="33"/>
      <c r="L73" s="33"/>
      <c r="M73" s="33"/>
      <c r="N73" s="192"/>
      <c r="O73" s="192"/>
      <c r="P73" s="202"/>
      <c r="Q73" s="33"/>
      <c r="R73" s="33"/>
    </row>
    <row r="74" spans="1:28" ht="13.2">
      <c r="A74" s="266"/>
      <c r="B74" s="33" t="s">
        <v>2096</v>
      </c>
      <c r="C74" s="33"/>
      <c r="D74" s="33"/>
      <c r="E74" s="33"/>
      <c r="F74" s="33"/>
      <c r="G74" s="33"/>
      <c r="H74" s="33"/>
      <c r="I74" s="156" t="s">
        <v>24</v>
      </c>
      <c r="J74" s="33"/>
      <c r="K74" s="33"/>
      <c r="L74" s="33"/>
      <c r="M74" s="33"/>
      <c r="N74" s="192"/>
      <c r="O74" s="192"/>
      <c r="P74" s="202"/>
      <c r="Q74" s="33"/>
      <c r="R74" s="33"/>
      <c r="U74" s="201"/>
      <c r="V74" s="201"/>
      <c r="W74" s="201"/>
      <c r="X74" s="201"/>
      <c r="Y74" s="201"/>
      <c r="Z74" s="201"/>
      <c r="AA74" s="201"/>
      <c r="AB74" s="201"/>
    </row>
    <row r="75" spans="1:28" ht="13.2">
      <c r="A75" s="266"/>
      <c r="B75" s="33" t="s">
        <v>2096</v>
      </c>
      <c r="C75" s="33"/>
      <c r="D75" s="33"/>
      <c r="E75" s="33"/>
      <c r="F75" s="33"/>
      <c r="G75" s="33"/>
      <c r="H75" s="33"/>
      <c r="I75" s="156" t="s">
        <v>25</v>
      </c>
      <c r="J75" s="33"/>
      <c r="K75" s="33"/>
      <c r="L75" s="33"/>
      <c r="M75" s="33"/>
      <c r="N75" s="192"/>
      <c r="O75" s="192"/>
      <c r="P75" s="202"/>
      <c r="Q75" s="33"/>
      <c r="R75" s="33"/>
    </row>
    <row r="76" spans="1:28" ht="13.2">
      <c r="A76" s="266"/>
      <c r="B76" s="33" t="s">
        <v>522</v>
      </c>
      <c r="C76" s="33"/>
      <c r="D76" s="33"/>
      <c r="E76" s="33"/>
      <c r="F76" s="33"/>
      <c r="G76" s="33"/>
      <c r="H76" s="33"/>
      <c r="I76" s="156" t="s">
        <v>26</v>
      </c>
      <c r="J76" s="33"/>
      <c r="K76" s="33"/>
      <c r="L76" s="33"/>
      <c r="M76" s="33"/>
      <c r="N76" s="192"/>
      <c r="O76" s="192"/>
      <c r="P76" s="195"/>
      <c r="Q76" s="33"/>
      <c r="R76" s="33"/>
    </row>
    <row r="77" spans="1:28" ht="13.2">
      <c r="A77" s="266"/>
      <c r="B77" s="33" t="s">
        <v>522</v>
      </c>
      <c r="C77" s="33"/>
      <c r="D77" s="33"/>
      <c r="E77" s="33"/>
      <c r="F77" s="33"/>
      <c r="G77" s="33"/>
      <c r="H77" s="33"/>
      <c r="I77" s="156" t="s">
        <v>27</v>
      </c>
      <c r="J77" s="33"/>
      <c r="K77" s="33"/>
      <c r="L77" s="33"/>
      <c r="M77" s="33"/>
      <c r="N77" s="192"/>
      <c r="O77" s="192"/>
      <c r="P77" s="195"/>
      <c r="Q77" s="33"/>
      <c r="R77" s="33"/>
    </row>
    <row r="78" spans="1:28" ht="13.2">
      <c r="A78" s="266"/>
      <c r="B78" s="33" t="s">
        <v>522</v>
      </c>
      <c r="C78" s="33"/>
      <c r="D78" s="33"/>
      <c r="E78" s="33"/>
      <c r="F78" s="33"/>
      <c r="G78" s="33"/>
      <c r="H78" s="33"/>
      <c r="I78" s="156" t="s">
        <v>28</v>
      </c>
      <c r="J78" s="33"/>
      <c r="K78" s="33"/>
      <c r="L78" s="33"/>
      <c r="M78" s="33"/>
      <c r="N78" s="192"/>
      <c r="O78" s="192"/>
      <c r="P78" s="191"/>
      <c r="Q78" s="33"/>
      <c r="R78" s="33"/>
    </row>
    <row r="79" spans="1:28" ht="13.2">
      <c r="A79" s="266"/>
      <c r="B79" s="33" t="s">
        <v>522</v>
      </c>
      <c r="C79" s="33"/>
      <c r="D79" s="33"/>
      <c r="E79" s="33"/>
      <c r="F79" s="33"/>
      <c r="G79" s="33"/>
      <c r="H79" s="33"/>
      <c r="I79" s="156" t="s">
        <v>29</v>
      </c>
      <c r="J79" s="33"/>
      <c r="K79" s="33"/>
      <c r="L79" s="33"/>
      <c r="M79" s="33"/>
      <c r="N79" s="192"/>
      <c r="O79" s="192"/>
      <c r="P79" s="191"/>
      <c r="Q79" s="33"/>
      <c r="R79" s="33"/>
    </row>
    <row r="80" spans="1:28" ht="13.2">
      <c r="A80" s="266"/>
      <c r="B80" s="33" t="s">
        <v>522</v>
      </c>
      <c r="C80" s="33" t="s">
        <v>355</v>
      </c>
      <c r="D80" s="33" t="s">
        <v>19</v>
      </c>
      <c r="E80" s="33"/>
      <c r="F80" s="33"/>
      <c r="G80" s="173" t="s">
        <v>2165</v>
      </c>
      <c r="H80" s="33" t="s">
        <v>2166</v>
      </c>
      <c r="I80" s="156" t="s">
        <v>30</v>
      </c>
      <c r="J80" s="33"/>
      <c r="K80" s="33"/>
      <c r="L80" s="33"/>
      <c r="M80" s="33"/>
      <c r="N80" s="192"/>
      <c r="O80" s="192"/>
      <c r="P80" s="191"/>
      <c r="Q80" s="33"/>
      <c r="R80" s="33"/>
    </row>
    <row r="81" spans="1:28" ht="13.8">
      <c r="A81" s="266"/>
      <c r="B81" s="33" t="s">
        <v>522</v>
      </c>
      <c r="C81" s="33"/>
      <c r="D81" s="157"/>
      <c r="E81" s="33"/>
      <c r="F81" s="33"/>
      <c r="G81" s="33"/>
      <c r="H81" s="33"/>
      <c r="I81" s="167" t="s">
        <v>34</v>
      </c>
      <c r="J81" s="33"/>
      <c r="K81" s="33"/>
      <c r="L81" s="33"/>
      <c r="M81" s="33"/>
      <c r="N81" s="192"/>
      <c r="O81" s="192"/>
      <c r="P81" s="191"/>
      <c r="Q81" s="33"/>
      <c r="R81" s="33"/>
    </row>
    <row r="82" spans="1:28" ht="13.2">
      <c r="A82" s="266"/>
      <c r="B82" s="33" t="s">
        <v>522</v>
      </c>
      <c r="C82" s="33"/>
      <c r="D82" s="33"/>
      <c r="E82" s="33"/>
      <c r="F82" s="33"/>
      <c r="G82" s="33"/>
      <c r="H82" s="33"/>
      <c r="I82" s="167" t="s">
        <v>35</v>
      </c>
      <c r="J82" s="33"/>
      <c r="K82" s="33"/>
      <c r="L82" s="33"/>
      <c r="M82" s="33"/>
      <c r="N82" s="192"/>
      <c r="O82" s="192"/>
      <c r="P82" s="191"/>
      <c r="Q82" s="33"/>
      <c r="R82" s="33"/>
    </row>
    <row r="83" spans="1:28" ht="13.2">
      <c r="A83" s="266"/>
      <c r="B83" s="33" t="s">
        <v>522</v>
      </c>
      <c r="C83" s="33"/>
      <c r="D83" s="33"/>
      <c r="E83" s="33"/>
      <c r="F83" s="33"/>
      <c r="G83" s="33"/>
      <c r="H83" s="33"/>
      <c r="I83" s="167" t="s">
        <v>36</v>
      </c>
      <c r="J83" s="33"/>
      <c r="K83" s="33"/>
      <c r="L83" s="33"/>
      <c r="M83" s="33"/>
      <c r="N83" s="192"/>
      <c r="O83" s="192"/>
      <c r="P83" s="191"/>
      <c r="Q83" s="33"/>
      <c r="R83" s="33"/>
    </row>
    <row r="84" spans="1:28" ht="13.8">
      <c r="A84" s="266"/>
      <c r="B84" s="33" t="s">
        <v>78</v>
      </c>
      <c r="C84" s="33"/>
      <c r="D84" s="33"/>
      <c r="E84" s="135"/>
      <c r="F84" s="135"/>
      <c r="G84" s="33"/>
      <c r="H84" s="33"/>
      <c r="I84" s="167" t="s">
        <v>37</v>
      </c>
      <c r="J84" s="33"/>
      <c r="K84" s="33"/>
      <c r="L84" s="33"/>
      <c r="M84" s="33"/>
      <c r="N84" s="192"/>
      <c r="O84" s="191"/>
      <c r="P84" s="191"/>
      <c r="Q84" s="33"/>
      <c r="R84" s="33"/>
    </row>
    <row r="85" spans="1:28" ht="13.2">
      <c r="A85" s="267"/>
      <c r="B85" s="33" t="s">
        <v>78</v>
      </c>
      <c r="C85" s="33" t="s">
        <v>41</v>
      </c>
      <c r="D85" s="33" t="s">
        <v>19</v>
      </c>
      <c r="E85" s="129" t="s">
        <v>2159</v>
      </c>
      <c r="F85" s="33"/>
      <c r="G85" s="33"/>
      <c r="H85" s="33" t="s">
        <v>2167</v>
      </c>
      <c r="I85" s="156" t="s">
        <v>38</v>
      </c>
      <c r="J85" s="33"/>
      <c r="K85" s="33"/>
      <c r="L85" s="33"/>
      <c r="M85" s="33"/>
      <c r="N85" s="192"/>
      <c r="O85" s="191"/>
      <c r="P85" s="191"/>
      <c r="Q85" s="33"/>
      <c r="R85" s="33"/>
      <c r="U85" s="201"/>
      <c r="V85" s="201"/>
      <c r="W85" s="201"/>
      <c r="X85" s="201"/>
      <c r="Y85" s="201"/>
      <c r="Z85" s="201"/>
      <c r="AA85" s="201"/>
      <c r="AB85" s="201"/>
    </row>
    <row r="86" spans="1:28" ht="13.2">
      <c r="A86" s="265">
        <v>45480</v>
      </c>
      <c r="B86" s="33" t="s">
        <v>78</v>
      </c>
      <c r="C86" s="33"/>
      <c r="D86" s="33"/>
      <c r="E86" s="33"/>
      <c r="F86" s="33"/>
      <c r="G86" s="33"/>
      <c r="H86" s="33"/>
      <c r="I86" s="164" t="s">
        <v>17</v>
      </c>
      <c r="J86" s="33"/>
      <c r="K86" s="33"/>
      <c r="L86" s="33"/>
      <c r="M86" s="33"/>
      <c r="N86" s="192"/>
      <c r="O86" s="191"/>
      <c r="P86" s="192"/>
      <c r="Q86" s="33"/>
      <c r="R86" s="33"/>
    </row>
    <row r="87" spans="1:28" ht="13.2">
      <c r="A87" s="266"/>
      <c r="B87" s="33" t="s">
        <v>78</v>
      </c>
      <c r="C87" s="33"/>
      <c r="D87" s="33"/>
      <c r="E87" s="33"/>
      <c r="F87" s="33"/>
      <c r="G87" s="33"/>
      <c r="H87" s="33"/>
      <c r="I87" s="156" t="s">
        <v>22</v>
      </c>
      <c r="J87" s="33"/>
      <c r="K87" s="33"/>
      <c r="L87" s="33"/>
      <c r="M87" s="33"/>
      <c r="N87" s="192"/>
      <c r="O87" s="191"/>
      <c r="P87" s="192"/>
      <c r="Q87" s="33"/>
      <c r="R87" s="33"/>
    </row>
    <row r="88" spans="1:28" ht="13.2">
      <c r="A88" s="266"/>
      <c r="B88" s="33" t="s">
        <v>78</v>
      </c>
      <c r="C88" s="33"/>
      <c r="D88" s="33"/>
      <c r="E88" s="33"/>
      <c r="F88" s="33"/>
      <c r="G88" s="33"/>
      <c r="H88" s="33"/>
      <c r="I88" s="156" t="s">
        <v>24</v>
      </c>
      <c r="J88" s="33"/>
      <c r="K88" s="33"/>
      <c r="L88" s="33"/>
      <c r="M88" s="33"/>
      <c r="N88" s="192"/>
      <c r="O88" s="191"/>
      <c r="P88" s="192"/>
      <c r="Q88" s="33"/>
      <c r="R88" s="33"/>
    </row>
    <row r="89" spans="1:28" ht="13.2">
      <c r="A89" s="266"/>
      <c r="B89" s="33" t="s">
        <v>78</v>
      </c>
      <c r="C89" s="33"/>
      <c r="D89" s="33"/>
      <c r="E89" s="33"/>
      <c r="F89" s="33"/>
      <c r="G89" s="33"/>
      <c r="H89" s="33"/>
      <c r="I89" s="156" t="s">
        <v>25</v>
      </c>
      <c r="J89" s="33"/>
      <c r="K89" s="33"/>
      <c r="L89" s="33"/>
      <c r="M89" s="33"/>
      <c r="N89" s="192"/>
      <c r="O89" s="191"/>
      <c r="P89" s="192"/>
      <c r="Q89" s="33"/>
      <c r="R89" s="33"/>
    </row>
    <row r="90" spans="1:28" ht="13.2">
      <c r="A90" s="266"/>
      <c r="B90" s="33" t="s">
        <v>522</v>
      </c>
      <c r="C90" s="33"/>
      <c r="D90" s="33"/>
      <c r="E90" s="33"/>
      <c r="F90" s="33"/>
      <c r="G90" s="33"/>
      <c r="H90" s="33"/>
      <c r="I90" s="156" t="s">
        <v>26</v>
      </c>
      <c r="J90" s="33"/>
      <c r="K90" s="33"/>
      <c r="L90" s="33"/>
      <c r="M90" s="33"/>
      <c r="N90" s="192"/>
      <c r="O90" s="191"/>
      <c r="P90" s="195"/>
      <c r="Q90" s="33"/>
      <c r="R90" s="33"/>
    </row>
    <row r="91" spans="1:28" ht="13.2">
      <c r="A91" s="266"/>
      <c r="B91" s="33" t="s">
        <v>522</v>
      </c>
      <c r="C91" s="33"/>
      <c r="D91" s="33"/>
      <c r="E91" s="33"/>
      <c r="F91" s="33"/>
      <c r="G91" s="33"/>
      <c r="H91" s="33"/>
      <c r="I91" s="156" t="s">
        <v>27</v>
      </c>
      <c r="J91" s="33"/>
      <c r="K91" s="33"/>
      <c r="L91" s="33"/>
      <c r="M91" s="33"/>
      <c r="N91" s="192"/>
      <c r="O91" s="191"/>
      <c r="P91" s="195"/>
      <c r="Q91" s="33"/>
      <c r="R91" s="33"/>
    </row>
    <row r="92" spans="1:28" ht="13.2">
      <c r="A92" s="266"/>
      <c r="B92" s="33" t="s">
        <v>522</v>
      </c>
      <c r="C92" s="33" t="s">
        <v>41</v>
      </c>
      <c r="D92" s="33" t="s">
        <v>19</v>
      </c>
      <c r="E92" s="129" t="s">
        <v>2159</v>
      </c>
      <c r="F92" s="33"/>
      <c r="G92" s="33"/>
      <c r="H92" s="33" t="s">
        <v>2168</v>
      </c>
      <c r="I92" s="156" t="s">
        <v>28</v>
      </c>
      <c r="J92" s="33"/>
      <c r="K92" s="33"/>
      <c r="L92" s="33"/>
      <c r="M92" s="33"/>
      <c r="N92" s="192"/>
      <c r="O92" s="191"/>
      <c r="P92" s="191"/>
      <c r="Q92" s="33"/>
      <c r="R92" s="33"/>
    </row>
    <row r="93" spans="1:28" ht="13.8">
      <c r="A93" s="266"/>
      <c r="B93" s="33" t="s">
        <v>522</v>
      </c>
      <c r="C93" s="33"/>
      <c r="D93" s="33"/>
      <c r="E93" s="33"/>
      <c r="F93" s="33"/>
      <c r="G93" s="157"/>
      <c r="H93" s="157"/>
      <c r="I93" s="156" t="s">
        <v>29</v>
      </c>
      <c r="J93" s="33"/>
      <c r="K93" s="33"/>
      <c r="L93" s="33"/>
      <c r="M93" s="33"/>
      <c r="N93" s="192"/>
      <c r="O93" s="191"/>
      <c r="P93" s="191"/>
      <c r="Q93" s="33"/>
      <c r="R93" s="33"/>
    </row>
    <row r="94" spans="1:28" ht="13.2">
      <c r="A94" s="266"/>
      <c r="B94" s="33" t="s">
        <v>522</v>
      </c>
      <c r="C94" s="33"/>
      <c r="D94" s="33"/>
      <c r="E94" s="33"/>
      <c r="F94" s="33"/>
      <c r="G94" s="33"/>
      <c r="H94" s="33"/>
      <c r="I94" s="156" t="s">
        <v>30</v>
      </c>
      <c r="J94" s="33"/>
      <c r="K94" s="33"/>
      <c r="L94" s="33"/>
      <c r="M94" s="33"/>
      <c r="N94" s="192"/>
      <c r="O94" s="191"/>
      <c r="P94" s="191"/>
      <c r="Q94" s="33"/>
      <c r="R94" s="33"/>
    </row>
    <row r="95" spans="1:28" ht="13.2">
      <c r="A95" s="266"/>
      <c r="B95" s="33" t="s">
        <v>78</v>
      </c>
      <c r="C95" s="33"/>
      <c r="D95" s="33"/>
      <c r="E95" s="33"/>
      <c r="F95" s="33"/>
      <c r="G95" s="33"/>
      <c r="H95" s="33"/>
      <c r="I95" s="167" t="s">
        <v>34</v>
      </c>
      <c r="J95" s="33"/>
      <c r="K95" s="33"/>
      <c r="L95" s="33"/>
      <c r="M95" s="33"/>
      <c r="N95" s="192"/>
      <c r="O95" s="191"/>
      <c r="P95" s="191"/>
      <c r="Q95" s="33"/>
      <c r="R95" s="33"/>
    </row>
    <row r="96" spans="1:28" ht="13.2">
      <c r="A96" s="266"/>
      <c r="B96" s="33" t="s">
        <v>78</v>
      </c>
      <c r="C96" s="33"/>
      <c r="D96" s="33"/>
      <c r="E96" s="33"/>
      <c r="F96" s="33"/>
      <c r="G96" s="33"/>
      <c r="H96" s="33"/>
      <c r="I96" s="167" t="s">
        <v>35</v>
      </c>
      <c r="J96" s="33"/>
      <c r="K96" s="33"/>
      <c r="L96" s="33"/>
      <c r="M96" s="33"/>
      <c r="N96" s="192"/>
      <c r="O96" s="191"/>
      <c r="P96" s="191"/>
      <c r="Q96" s="33"/>
      <c r="R96" s="33"/>
    </row>
    <row r="97" spans="1:18" ht="13.2">
      <c r="A97" s="266"/>
      <c r="B97" s="33" t="s">
        <v>78</v>
      </c>
      <c r="C97" s="33"/>
      <c r="D97" s="33"/>
      <c r="E97" s="33"/>
      <c r="F97" s="33"/>
      <c r="G97" s="33"/>
      <c r="H97" s="33"/>
      <c r="I97" s="167" t="s">
        <v>36</v>
      </c>
      <c r="J97" s="33"/>
      <c r="K97" s="33"/>
      <c r="L97" s="33"/>
      <c r="M97" s="33"/>
      <c r="N97" s="192"/>
      <c r="O97" s="191"/>
      <c r="P97" s="191"/>
      <c r="Q97" s="33"/>
      <c r="R97" s="33"/>
    </row>
    <row r="98" spans="1:18" ht="13.2">
      <c r="A98" s="266"/>
      <c r="B98" s="33" t="s">
        <v>78</v>
      </c>
      <c r="C98" s="33"/>
      <c r="D98" s="33"/>
      <c r="E98" s="33"/>
      <c r="F98" s="33"/>
      <c r="G98" s="33"/>
      <c r="H98" s="33"/>
      <c r="I98" s="167" t="s">
        <v>37</v>
      </c>
      <c r="J98" s="33"/>
      <c r="K98" s="33"/>
      <c r="L98" s="33"/>
      <c r="M98" s="33"/>
      <c r="N98" s="192"/>
      <c r="O98" s="191"/>
      <c r="P98" s="191"/>
      <c r="Q98" s="33"/>
      <c r="R98" s="33"/>
    </row>
    <row r="99" spans="1:18" ht="13.2">
      <c r="A99" s="267"/>
      <c r="B99" s="33" t="s">
        <v>78</v>
      </c>
      <c r="C99" s="33"/>
      <c r="D99" s="33"/>
      <c r="E99" s="33"/>
      <c r="F99" s="33"/>
      <c r="G99" s="33"/>
      <c r="H99" s="33"/>
      <c r="I99" s="156" t="s">
        <v>38</v>
      </c>
      <c r="J99" s="33"/>
      <c r="K99" s="33"/>
      <c r="L99" s="33"/>
      <c r="M99" s="33"/>
      <c r="N99" s="192"/>
      <c r="O99" s="191"/>
      <c r="P99" s="191"/>
      <c r="Q99" s="33"/>
      <c r="R99" s="33"/>
    </row>
    <row r="100" spans="1:18" ht="13.8">
      <c r="A100" s="265">
        <v>45481</v>
      </c>
      <c r="B100" s="157" t="s">
        <v>78</v>
      </c>
      <c r="C100" s="33"/>
      <c r="D100" s="33"/>
      <c r="E100" s="33"/>
      <c r="F100" s="33"/>
      <c r="G100" s="33"/>
      <c r="H100" s="33"/>
      <c r="I100" s="164" t="s">
        <v>17</v>
      </c>
      <c r="J100" s="33"/>
      <c r="K100" s="33"/>
      <c r="L100" s="33"/>
      <c r="M100" s="33"/>
      <c r="N100" s="192"/>
      <c r="O100" s="191"/>
      <c r="P100" s="192"/>
      <c r="Q100" s="33"/>
      <c r="R100" s="33"/>
    </row>
    <row r="101" spans="1:18" ht="21" customHeight="1">
      <c r="A101" s="266"/>
      <c r="B101" s="157" t="s">
        <v>78</v>
      </c>
      <c r="C101" s="33" t="s">
        <v>41</v>
      </c>
      <c r="D101" s="33" t="s">
        <v>19</v>
      </c>
      <c r="E101" s="33" t="s">
        <v>2162</v>
      </c>
      <c r="F101" s="33"/>
      <c r="G101" s="33"/>
      <c r="H101" s="33" t="s">
        <v>2169</v>
      </c>
      <c r="I101" s="156" t="s">
        <v>22</v>
      </c>
      <c r="J101" s="33"/>
      <c r="K101" s="33"/>
      <c r="L101" s="33"/>
      <c r="M101" s="33"/>
      <c r="N101" s="192"/>
      <c r="O101" s="191"/>
      <c r="P101" s="192"/>
      <c r="Q101" s="33"/>
      <c r="R101" s="33"/>
    </row>
    <row r="102" spans="1:18" ht="22.5" customHeight="1">
      <c r="A102" s="266"/>
      <c r="B102" s="157" t="s">
        <v>78</v>
      </c>
      <c r="C102" s="33" t="s">
        <v>41</v>
      </c>
      <c r="D102" s="33" t="s">
        <v>19</v>
      </c>
      <c r="E102" s="33" t="s">
        <v>2170</v>
      </c>
      <c r="F102" s="33"/>
      <c r="G102" s="173" t="s">
        <v>2171</v>
      </c>
      <c r="H102" s="160" t="s">
        <v>2172</v>
      </c>
      <c r="I102" s="156" t="s">
        <v>24</v>
      </c>
      <c r="J102" s="33"/>
      <c r="K102" s="33"/>
      <c r="L102" s="33"/>
      <c r="M102" s="33"/>
      <c r="N102" s="191"/>
      <c r="O102" s="191"/>
      <c r="P102" s="192"/>
      <c r="Q102" s="33"/>
      <c r="R102" s="33"/>
    </row>
    <row r="103" spans="1:18" ht="13.8">
      <c r="A103" s="266"/>
      <c r="B103" s="157" t="s">
        <v>78</v>
      </c>
      <c r="C103" s="157"/>
      <c r="D103" s="157"/>
      <c r="E103" s="157"/>
      <c r="F103" s="157"/>
      <c r="G103" s="168"/>
      <c r="H103" s="157"/>
      <c r="I103" s="156" t="s">
        <v>25</v>
      </c>
      <c r="J103" s="33"/>
      <c r="K103" s="33"/>
      <c r="L103" s="33"/>
      <c r="M103" s="33"/>
      <c r="N103" s="191"/>
      <c r="O103" s="191"/>
      <c r="P103" s="192"/>
      <c r="Q103" s="33"/>
      <c r="R103" s="33"/>
    </row>
    <row r="104" spans="1:18" ht="13.2">
      <c r="A104" s="266"/>
      <c r="B104" s="33" t="s">
        <v>78</v>
      </c>
      <c r="C104" s="33"/>
      <c r="D104" s="33"/>
      <c r="E104" s="33"/>
      <c r="F104" s="33"/>
      <c r="G104" s="33"/>
      <c r="H104" s="33"/>
      <c r="I104" s="156" t="s">
        <v>26</v>
      </c>
      <c r="J104" s="33"/>
      <c r="K104" s="33"/>
      <c r="L104" s="33"/>
      <c r="M104" s="33"/>
      <c r="N104" s="191"/>
      <c r="O104" s="191"/>
      <c r="P104" s="195"/>
      <c r="Q104" s="33"/>
      <c r="R104" s="33"/>
    </row>
    <row r="105" spans="1:18" ht="13.2">
      <c r="A105" s="266"/>
      <c r="B105" s="33" t="s">
        <v>78</v>
      </c>
      <c r="C105" s="33"/>
      <c r="D105" s="33"/>
      <c r="E105" s="33"/>
      <c r="F105" s="33"/>
      <c r="G105" s="33"/>
      <c r="H105" s="33"/>
      <c r="I105" s="156" t="s">
        <v>27</v>
      </c>
      <c r="J105" s="33"/>
      <c r="K105" s="33"/>
      <c r="L105" s="33"/>
      <c r="M105" s="33"/>
      <c r="N105" s="191"/>
      <c r="O105" s="191"/>
      <c r="P105" s="195"/>
      <c r="Q105" s="33"/>
      <c r="R105" s="33"/>
    </row>
    <row r="106" spans="1:18" ht="13.2">
      <c r="A106" s="266"/>
      <c r="B106" s="33" t="s">
        <v>522</v>
      </c>
      <c r="C106" s="33"/>
      <c r="D106" s="33"/>
      <c r="E106" s="33"/>
      <c r="F106" s="33"/>
      <c r="G106" s="33"/>
      <c r="H106" s="33"/>
      <c r="I106" s="156" t="s">
        <v>28</v>
      </c>
      <c r="J106" s="33"/>
      <c r="K106" s="33"/>
      <c r="L106" s="33"/>
      <c r="M106" s="33"/>
      <c r="N106" s="195"/>
      <c r="O106" s="191"/>
      <c r="P106" s="191"/>
      <c r="Q106" s="33"/>
      <c r="R106" s="33"/>
    </row>
    <row r="107" spans="1:18" ht="13.2">
      <c r="A107" s="266"/>
      <c r="B107" s="33" t="s">
        <v>522</v>
      </c>
      <c r="C107" s="33"/>
      <c r="D107" s="33"/>
      <c r="E107" s="33"/>
      <c r="F107" s="33"/>
      <c r="G107" s="33"/>
      <c r="H107" s="33"/>
      <c r="I107" s="156" t="s">
        <v>29</v>
      </c>
      <c r="J107" s="33"/>
      <c r="K107" s="33"/>
      <c r="L107" s="33"/>
      <c r="M107" s="33"/>
      <c r="N107" s="195"/>
      <c r="O107" s="191"/>
      <c r="P107" s="191"/>
      <c r="Q107" s="33"/>
      <c r="R107" s="33"/>
    </row>
    <row r="108" spans="1:18" ht="13.2">
      <c r="A108" s="266"/>
      <c r="B108" s="33" t="s">
        <v>522</v>
      </c>
      <c r="C108" s="33"/>
      <c r="D108" s="33"/>
      <c r="E108" s="33"/>
      <c r="F108" s="33"/>
      <c r="G108" s="33"/>
      <c r="H108" s="33"/>
      <c r="I108" s="156" t="s">
        <v>30</v>
      </c>
      <c r="J108" s="33"/>
      <c r="K108" s="33"/>
      <c r="L108" s="33"/>
      <c r="M108" s="33"/>
      <c r="N108" s="195"/>
      <c r="O108" s="191"/>
      <c r="P108" s="191"/>
      <c r="Q108" s="33"/>
      <c r="R108" s="33"/>
    </row>
    <row r="109" spans="1:18" ht="13.2">
      <c r="A109" s="266"/>
      <c r="B109" s="33" t="s">
        <v>522</v>
      </c>
      <c r="C109" s="33"/>
      <c r="D109" s="33"/>
      <c r="E109" s="33"/>
      <c r="F109" s="33"/>
      <c r="G109" s="33"/>
      <c r="H109" s="33"/>
      <c r="I109" s="167" t="s">
        <v>34</v>
      </c>
      <c r="J109" s="33"/>
      <c r="K109" s="33"/>
      <c r="L109" s="33"/>
      <c r="M109" s="33"/>
      <c r="N109" s="195"/>
      <c r="O109" s="191"/>
      <c r="P109" s="191"/>
      <c r="Q109" s="33"/>
      <c r="R109" s="33"/>
    </row>
    <row r="110" spans="1:18" ht="13.8">
      <c r="A110" s="266"/>
      <c r="B110" s="157" t="s">
        <v>522</v>
      </c>
      <c r="C110" s="33"/>
      <c r="D110" s="33"/>
      <c r="E110" s="33"/>
      <c r="F110" s="33"/>
      <c r="G110" s="33"/>
      <c r="H110" s="33"/>
      <c r="I110" s="167" t="s">
        <v>35</v>
      </c>
      <c r="J110" s="33"/>
      <c r="K110" s="33"/>
      <c r="L110" s="33"/>
      <c r="M110" s="33"/>
      <c r="N110" s="192"/>
      <c r="O110" s="191"/>
      <c r="P110" s="191"/>
      <c r="Q110" s="33"/>
      <c r="R110" s="33"/>
    </row>
    <row r="111" spans="1:18" ht="13.8">
      <c r="A111" s="266"/>
      <c r="B111" s="157" t="s">
        <v>78</v>
      </c>
      <c r="C111" s="33"/>
      <c r="D111" s="33"/>
      <c r="E111" s="33"/>
      <c r="F111" s="33"/>
      <c r="G111" s="33"/>
      <c r="H111" s="33"/>
      <c r="I111" s="167" t="s">
        <v>36</v>
      </c>
      <c r="J111" s="33"/>
      <c r="K111" s="33"/>
      <c r="L111" s="33"/>
      <c r="M111" s="33"/>
      <c r="N111" s="192"/>
      <c r="O111" s="191"/>
      <c r="P111" s="191"/>
      <c r="Q111" s="33"/>
      <c r="R111" s="33"/>
    </row>
    <row r="112" spans="1:18" ht="13.8">
      <c r="A112" s="266"/>
      <c r="B112" s="157" t="s">
        <v>78</v>
      </c>
      <c r="C112" s="33"/>
      <c r="D112" s="33"/>
      <c r="E112" s="33"/>
      <c r="F112" s="33"/>
      <c r="G112" s="33"/>
      <c r="H112" s="33"/>
      <c r="I112" s="167" t="s">
        <v>37</v>
      </c>
      <c r="J112" s="33"/>
      <c r="K112" s="33"/>
      <c r="L112" s="33"/>
      <c r="M112" s="33"/>
      <c r="N112" s="192"/>
      <c r="O112" s="191"/>
      <c r="P112" s="191"/>
      <c r="Q112" s="33"/>
      <c r="R112" s="33"/>
    </row>
    <row r="113" spans="1:28" ht="13.2">
      <c r="A113" s="267"/>
      <c r="B113" s="33" t="s">
        <v>78</v>
      </c>
      <c r="C113" s="33"/>
      <c r="D113" s="33"/>
      <c r="E113" s="33"/>
      <c r="F113" s="33"/>
      <c r="G113" s="33"/>
      <c r="H113" s="33"/>
      <c r="I113" s="156" t="s">
        <v>38</v>
      </c>
      <c r="J113" s="33"/>
      <c r="K113" s="33"/>
      <c r="L113" s="33"/>
      <c r="M113" s="33"/>
      <c r="N113" s="192"/>
      <c r="O113" s="191"/>
      <c r="P113" s="191"/>
      <c r="Q113" s="33"/>
      <c r="R113" s="33"/>
    </row>
    <row r="114" spans="1:28" ht="13.8">
      <c r="A114" s="265">
        <v>45482</v>
      </c>
      <c r="B114" s="157" t="s">
        <v>1774</v>
      </c>
      <c r="C114" s="33"/>
      <c r="D114" s="33"/>
      <c r="E114" s="33"/>
      <c r="F114" s="33"/>
      <c r="G114" s="33"/>
      <c r="H114" s="33"/>
      <c r="I114" s="164" t="s">
        <v>17</v>
      </c>
      <c r="J114" s="33"/>
      <c r="K114" s="33"/>
      <c r="L114" s="33"/>
      <c r="M114" s="33"/>
      <c r="N114" s="192"/>
      <c r="O114" s="192"/>
      <c r="P114" s="192"/>
      <c r="Q114" s="33"/>
      <c r="R114" s="33"/>
    </row>
    <row r="115" spans="1:28" ht="13.8">
      <c r="A115" s="266"/>
      <c r="B115" s="157" t="s">
        <v>1774</v>
      </c>
      <c r="C115" s="33" t="s">
        <v>41</v>
      </c>
      <c r="D115" s="33" t="s">
        <v>19</v>
      </c>
      <c r="E115" s="33" t="s">
        <v>2173</v>
      </c>
      <c r="F115" s="33"/>
      <c r="G115" s="33"/>
      <c r="H115" s="33" t="s">
        <v>2174</v>
      </c>
      <c r="I115" s="156" t="s">
        <v>22</v>
      </c>
      <c r="J115" s="33"/>
      <c r="K115" s="33"/>
      <c r="L115" s="33"/>
      <c r="M115" s="33"/>
      <c r="N115" s="192"/>
      <c r="O115" s="192"/>
      <c r="P115" s="192"/>
      <c r="Q115" s="33"/>
      <c r="R115" s="33"/>
    </row>
    <row r="116" spans="1:28" ht="13.8">
      <c r="A116" s="266"/>
      <c r="B116" s="157" t="s">
        <v>1774</v>
      </c>
      <c r="C116" s="33"/>
      <c r="D116" s="33"/>
      <c r="E116" s="33"/>
      <c r="F116" s="33"/>
      <c r="G116" s="33"/>
      <c r="H116" s="33"/>
      <c r="I116" s="156" t="s">
        <v>24</v>
      </c>
      <c r="J116" s="33"/>
      <c r="K116" s="33"/>
      <c r="L116" s="33"/>
      <c r="M116" s="33"/>
      <c r="N116" s="191"/>
      <c r="O116" s="192"/>
      <c r="P116" s="192"/>
      <c r="Q116" s="33"/>
      <c r="R116" s="33"/>
    </row>
    <row r="117" spans="1:28" ht="13.2">
      <c r="A117" s="266"/>
      <c r="B117" s="33" t="s">
        <v>1774</v>
      </c>
      <c r="C117" s="33"/>
      <c r="D117" s="33"/>
      <c r="E117" s="33"/>
      <c r="F117" s="33"/>
      <c r="G117" s="33"/>
      <c r="H117" s="33"/>
      <c r="I117" s="156" t="s">
        <v>25</v>
      </c>
      <c r="J117" s="33"/>
      <c r="K117" s="33"/>
      <c r="L117" s="33"/>
      <c r="M117" s="33"/>
      <c r="N117" s="191"/>
      <c r="O117" s="192"/>
      <c r="P117" s="192"/>
      <c r="Q117" s="33"/>
      <c r="R117" s="33"/>
    </row>
    <row r="118" spans="1:28" ht="13.2">
      <c r="A118" s="266"/>
      <c r="B118" s="33" t="s">
        <v>1774</v>
      </c>
      <c r="C118" s="33"/>
      <c r="D118" s="33"/>
      <c r="E118" s="33"/>
      <c r="F118" s="33"/>
      <c r="G118" s="33"/>
      <c r="H118" s="33"/>
      <c r="I118" s="156" t="s">
        <v>26</v>
      </c>
      <c r="J118" s="33"/>
      <c r="K118" s="33"/>
      <c r="L118" s="33"/>
      <c r="M118" s="33"/>
      <c r="N118" s="191"/>
      <c r="O118" s="192"/>
      <c r="P118" s="195"/>
      <c r="Q118" s="33"/>
      <c r="R118" s="33"/>
    </row>
    <row r="119" spans="1:28" ht="13.2">
      <c r="A119" s="266"/>
      <c r="B119" s="33" t="s">
        <v>1774</v>
      </c>
      <c r="C119" s="33"/>
      <c r="D119" s="33"/>
      <c r="E119" s="33"/>
      <c r="F119" s="33"/>
      <c r="G119" s="33"/>
      <c r="H119" s="33"/>
      <c r="I119" s="156" t="s">
        <v>27</v>
      </c>
      <c r="J119" s="33"/>
      <c r="K119" s="33"/>
      <c r="L119" s="33"/>
      <c r="M119" s="33"/>
      <c r="N119" s="191"/>
      <c r="O119" s="192"/>
      <c r="P119" s="195"/>
      <c r="Q119" s="33"/>
      <c r="R119" s="33"/>
    </row>
    <row r="120" spans="1:28" ht="13.2">
      <c r="A120" s="266"/>
      <c r="B120" s="33" t="s">
        <v>522</v>
      </c>
      <c r="C120" s="33"/>
      <c r="D120" s="33"/>
      <c r="E120" s="33"/>
      <c r="F120" s="33"/>
      <c r="G120" s="33"/>
      <c r="H120" s="33"/>
      <c r="I120" s="156" t="s">
        <v>28</v>
      </c>
      <c r="J120" s="33"/>
      <c r="K120" s="33"/>
      <c r="L120" s="33"/>
      <c r="M120" s="33"/>
      <c r="N120" s="195"/>
      <c r="O120" s="192"/>
      <c r="P120" s="191"/>
      <c r="Q120" s="33"/>
      <c r="R120" s="33"/>
    </row>
    <row r="121" spans="1:28" ht="13.2">
      <c r="A121" s="266"/>
      <c r="B121" s="33" t="s">
        <v>522</v>
      </c>
      <c r="C121" s="169"/>
      <c r="D121" s="169"/>
      <c r="E121" s="169"/>
      <c r="F121" s="169"/>
      <c r="G121" s="169"/>
      <c r="H121" s="169"/>
      <c r="I121" s="156" t="s">
        <v>29</v>
      </c>
      <c r="J121" s="169"/>
      <c r="K121" s="169"/>
      <c r="L121" s="169"/>
      <c r="M121" s="169"/>
      <c r="N121" s="195"/>
      <c r="O121" s="203"/>
      <c r="P121" s="196"/>
      <c r="Q121" s="169"/>
      <c r="R121" s="169"/>
      <c r="S121" s="1"/>
      <c r="T121" s="1"/>
      <c r="U121" s="204"/>
      <c r="V121" s="204"/>
      <c r="W121" s="204"/>
      <c r="X121" s="204"/>
      <c r="Y121" s="204"/>
      <c r="Z121" s="204"/>
      <c r="AA121" s="204"/>
      <c r="AB121" s="204"/>
    </row>
    <row r="122" spans="1:28" ht="13.2">
      <c r="A122" s="266"/>
      <c r="B122" s="33" t="s">
        <v>522</v>
      </c>
      <c r="C122" s="33"/>
      <c r="D122" s="33"/>
      <c r="E122" s="33"/>
      <c r="F122" s="33"/>
      <c r="G122" s="33"/>
      <c r="H122" s="33"/>
      <c r="I122" s="156" t="s">
        <v>30</v>
      </c>
      <c r="J122" s="33"/>
      <c r="K122" s="33"/>
      <c r="L122" s="33"/>
      <c r="M122" s="33"/>
      <c r="N122" s="195"/>
      <c r="O122" s="192"/>
      <c r="P122" s="191"/>
      <c r="Q122" s="33"/>
      <c r="R122" s="33"/>
    </row>
    <row r="123" spans="1:28" ht="13.2">
      <c r="A123" s="266"/>
      <c r="B123" s="33" t="s">
        <v>522</v>
      </c>
      <c r="C123" s="33"/>
      <c r="D123" s="33"/>
      <c r="E123" s="33"/>
      <c r="F123" s="33"/>
      <c r="G123" s="33"/>
      <c r="H123" s="33"/>
      <c r="I123" s="167" t="s">
        <v>34</v>
      </c>
      <c r="J123" s="33"/>
      <c r="K123" s="33"/>
      <c r="L123" s="33"/>
      <c r="M123" s="33"/>
      <c r="N123" s="195"/>
      <c r="O123" s="192"/>
      <c r="P123" s="191"/>
      <c r="Q123" s="33"/>
      <c r="R123" s="33"/>
    </row>
    <row r="124" spans="1:28" ht="13.2">
      <c r="A124" s="266"/>
      <c r="B124" s="33" t="s">
        <v>522</v>
      </c>
      <c r="C124" s="33"/>
      <c r="D124" s="33"/>
      <c r="E124" s="33"/>
      <c r="F124" s="33"/>
      <c r="G124" s="33"/>
      <c r="H124" s="33"/>
      <c r="I124" s="167" t="s">
        <v>35</v>
      </c>
      <c r="J124" s="33"/>
      <c r="K124" s="33"/>
      <c r="L124" s="33"/>
      <c r="M124" s="33"/>
      <c r="N124" s="192"/>
      <c r="O124" s="192"/>
      <c r="P124" s="191"/>
      <c r="Q124" s="33"/>
      <c r="R124" s="33"/>
    </row>
    <row r="125" spans="1:28" ht="13.2">
      <c r="A125" s="266"/>
      <c r="B125" s="33" t="s">
        <v>522</v>
      </c>
      <c r="C125" s="33"/>
      <c r="D125" s="33"/>
      <c r="E125" s="33"/>
      <c r="F125" s="33"/>
      <c r="G125" s="33"/>
      <c r="H125" s="33"/>
      <c r="I125" s="167" t="s">
        <v>36</v>
      </c>
      <c r="J125" s="33"/>
      <c r="K125" s="33"/>
      <c r="L125" s="33"/>
      <c r="M125" s="33"/>
      <c r="N125" s="192"/>
      <c r="O125" s="192"/>
      <c r="P125" s="191"/>
      <c r="Q125" s="33"/>
      <c r="R125" s="33"/>
    </row>
    <row r="126" spans="1:28" ht="13.2">
      <c r="A126" s="266"/>
      <c r="B126" s="33" t="s">
        <v>78</v>
      </c>
      <c r="C126" s="33"/>
      <c r="D126" s="33"/>
      <c r="E126" s="33"/>
      <c r="F126" s="33"/>
      <c r="G126" s="33"/>
      <c r="H126" s="33"/>
      <c r="I126" s="167" t="s">
        <v>37</v>
      </c>
      <c r="J126" s="33"/>
      <c r="K126" s="33"/>
      <c r="L126" s="33"/>
      <c r="M126" s="33"/>
      <c r="N126" s="192"/>
      <c r="O126" s="191"/>
      <c r="P126" s="191"/>
      <c r="Q126" s="33"/>
      <c r="R126" s="33"/>
    </row>
    <row r="127" spans="1:28" ht="23.25" customHeight="1">
      <c r="A127" s="267"/>
      <c r="B127" s="33" t="s">
        <v>78</v>
      </c>
      <c r="C127" s="33" t="s">
        <v>41</v>
      </c>
      <c r="D127" s="33" t="s">
        <v>19</v>
      </c>
      <c r="E127" s="129" t="s">
        <v>2159</v>
      </c>
      <c r="F127" s="33"/>
      <c r="G127" s="157"/>
      <c r="H127" s="33" t="s">
        <v>2175</v>
      </c>
      <c r="I127" s="156" t="s">
        <v>38</v>
      </c>
      <c r="J127" s="33"/>
      <c r="K127" s="33"/>
      <c r="L127" s="33"/>
      <c r="M127" s="33"/>
      <c r="N127" s="192"/>
      <c r="O127" s="191"/>
      <c r="P127" s="191"/>
      <c r="Q127" s="33"/>
      <c r="R127" s="33"/>
    </row>
    <row r="128" spans="1:28" ht="13.2">
      <c r="A128" s="265">
        <v>45483</v>
      </c>
      <c r="B128" s="33" t="s">
        <v>1774</v>
      </c>
      <c r="C128" s="33"/>
      <c r="D128" s="33"/>
      <c r="E128" s="33"/>
      <c r="F128" s="33"/>
      <c r="G128" s="33"/>
      <c r="H128" s="33"/>
      <c r="I128" s="164" t="s">
        <v>17</v>
      </c>
      <c r="J128" s="33"/>
      <c r="K128" s="33"/>
      <c r="L128" s="33"/>
      <c r="M128" s="33"/>
      <c r="N128" s="192"/>
      <c r="O128" s="192"/>
      <c r="P128" s="192"/>
      <c r="Q128" s="33"/>
      <c r="R128" s="33"/>
    </row>
    <row r="129" spans="1:28" ht="13.2">
      <c r="A129" s="266"/>
      <c r="B129" s="33" t="s">
        <v>1774</v>
      </c>
      <c r="C129" s="33"/>
      <c r="D129" s="33"/>
      <c r="E129" s="33"/>
      <c r="F129" s="33"/>
      <c r="G129" s="33"/>
      <c r="H129" s="33"/>
      <c r="I129" s="156" t="s">
        <v>22</v>
      </c>
      <c r="J129" s="33"/>
      <c r="K129" s="33"/>
      <c r="L129" s="33"/>
      <c r="M129" s="33"/>
      <c r="N129" s="192"/>
      <c r="O129" s="192"/>
      <c r="P129" s="192"/>
      <c r="Q129" s="33"/>
      <c r="R129" s="33"/>
    </row>
    <row r="130" spans="1:28" ht="13.2">
      <c r="A130" s="266"/>
      <c r="B130" s="33" t="s">
        <v>1774</v>
      </c>
      <c r="C130" s="33"/>
      <c r="D130" s="33"/>
      <c r="E130" s="33"/>
      <c r="F130" s="33"/>
      <c r="G130" s="33"/>
      <c r="H130" s="33"/>
      <c r="I130" s="156" t="s">
        <v>24</v>
      </c>
      <c r="J130" s="33"/>
      <c r="K130" s="33"/>
      <c r="L130" s="33"/>
      <c r="M130" s="33"/>
      <c r="N130" s="191"/>
      <c r="O130" s="192"/>
      <c r="P130" s="192"/>
      <c r="Q130" s="33"/>
      <c r="R130" s="33"/>
    </row>
    <row r="131" spans="1:28" ht="13.2">
      <c r="A131" s="266"/>
      <c r="B131" s="33" t="s">
        <v>1774</v>
      </c>
      <c r="C131" s="33"/>
      <c r="D131" s="33"/>
      <c r="E131" s="33"/>
      <c r="F131" s="33"/>
      <c r="G131" s="33"/>
      <c r="H131" s="33"/>
      <c r="I131" s="156" t="s">
        <v>25</v>
      </c>
      <c r="J131" s="33"/>
      <c r="K131" s="33"/>
      <c r="L131" s="33"/>
      <c r="M131" s="33"/>
      <c r="N131" s="191"/>
      <c r="O131" s="192"/>
      <c r="P131" s="192"/>
      <c r="Q131" s="33"/>
      <c r="R131" s="33"/>
    </row>
    <row r="132" spans="1:28" ht="13.2">
      <c r="A132" s="266"/>
      <c r="B132" s="33" t="s">
        <v>1774</v>
      </c>
      <c r="C132" s="33"/>
      <c r="D132" s="33"/>
      <c r="E132" s="33"/>
      <c r="F132" s="33"/>
      <c r="G132" s="33"/>
      <c r="H132" s="33"/>
      <c r="I132" s="156" t="s">
        <v>26</v>
      </c>
      <c r="J132" s="33"/>
      <c r="K132" s="33"/>
      <c r="L132" s="33"/>
      <c r="M132" s="33"/>
      <c r="N132" s="191"/>
      <c r="O132" s="192"/>
      <c r="P132" s="195"/>
      <c r="Q132" s="33"/>
      <c r="R132" s="33"/>
    </row>
    <row r="133" spans="1:28" ht="13.2">
      <c r="A133" s="266"/>
      <c r="B133" s="33" t="s">
        <v>1774</v>
      </c>
      <c r="C133" s="33"/>
      <c r="D133" s="33"/>
      <c r="E133" s="33"/>
      <c r="F133" s="33"/>
      <c r="G133" s="33"/>
      <c r="H133" s="33"/>
      <c r="I133" s="156" t="s">
        <v>27</v>
      </c>
      <c r="J133" s="33"/>
      <c r="K133" s="33"/>
      <c r="L133" s="33"/>
      <c r="M133" s="33"/>
      <c r="N133" s="191"/>
      <c r="O133" s="192"/>
      <c r="P133" s="195"/>
      <c r="Q133" s="33"/>
      <c r="R133" s="33"/>
    </row>
    <row r="134" spans="1:28" ht="13.2">
      <c r="A134" s="266"/>
      <c r="B134" s="33" t="s">
        <v>522</v>
      </c>
      <c r="C134" s="33"/>
      <c r="D134" s="33"/>
      <c r="E134" s="33"/>
      <c r="F134" s="33"/>
      <c r="G134" s="33"/>
      <c r="H134" s="33"/>
      <c r="I134" s="156" t="s">
        <v>28</v>
      </c>
      <c r="J134" s="33"/>
      <c r="K134" s="33"/>
      <c r="L134" s="33"/>
      <c r="M134" s="33"/>
      <c r="N134" s="195"/>
      <c r="O134" s="192"/>
      <c r="P134" s="191"/>
      <c r="Q134" s="33"/>
      <c r="R134" s="33"/>
    </row>
    <row r="135" spans="1:28" ht="13.2">
      <c r="A135" s="266"/>
      <c r="B135" s="33" t="s">
        <v>522</v>
      </c>
      <c r="C135" s="33"/>
      <c r="D135" s="33"/>
      <c r="E135" s="33"/>
      <c r="F135" s="33"/>
      <c r="G135" s="33"/>
      <c r="H135" s="33"/>
      <c r="I135" s="156" t="s">
        <v>29</v>
      </c>
      <c r="J135" s="33"/>
      <c r="K135" s="33"/>
      <c r="L135" s="33"/>
      <c r="M135" s="33"/>
      <c r="N135" s="195"/>
      <c r="O135" s="192"/>
      <c r="P135" s="191"/>
      <c r="Q135" s="33"/>
      <c r="R135" s="33"/>
      <c r="U135" s="41"/>
      <c r="V135" s="41"/>
      <c r="W135" s="41"/>
      <c r="X135" s="41"/>
      <c r="Y135" s="41"/>
      <c r="Z135" s="41"/>
      <c r="AA135" s="41"/>
      <c r="AB135" s="41"/>
    </row>
    <row r="136" spans="1:28" ht="13.2">
      <c r="A136" s="266"/>
      <c r="B136" s="33" t="s">
        <v>522</v>
      </c>
      <c r="C136" s="33"/>
      <c r="D136" s="33"/>
      <c r="E136" s="33"/>
      <c r="F136" s="33"/>
      <c r="G136" s="33"/>
      <c r="H136" s="76"/>
      <c r="I136" s="156" t="s">
        <v>30</v>
      </c>
      <c r="J136" s="33"/>
      <c r="K136" s="33"/>
      <c r="L136" s="33"/>
      <c r="M136" s="33"/>
      <c r="N136" s="195"/>
      <c r="O136" s="192"/>
      <c r="P136" s="191"/>
      <c r="Q136" s="33"/>
      <c r="R136" s="33"/>
    </row>
    <row r="137" spans="1:28" ht="13.2">
      <c r="A137" s="266"/>
      <c r="B137" s="33" t="s">
        <v>522</v>
      </c>
      <c r="C137" s="33"/>
      <c r="D137" s="33"/>
      <c r="E137" s="33"/>
      <c r="F137" s="33"/>
      <c r="G137" s="33"/>
      <c r="H137" s="33"/>
      <c r="I137" s="167" t="s">
        <v>34</v>
      </c>
      <c r="J137" s="33"/>
      <c r="K137" s="33"/>
      <c r="L137" s="33"/>
      <c r="M137" s="33"/>
      <c r="N137" s="195"/>
      <c r="O137" s="192"/>
      <c r="P137" s="191"/>
      <c r="Q137" s="33"/>
      <c r="R137" s="33"/>
    </row>
    <row r="138" spans="1:28" ht="13.2">
      <c r="A138" s="266"/>
      <c r="B138" s="33" t="s">
        <v>522</v>
      </c>
      <c r="C138" s="33"/>
      <c r="D138" s="33"/>
      <c r="E138" s="33"/>
      <c r="F138" s="33"/>
      <c r="G138" s="33"/>
      <c r="H138" s="33"/>
      <c r="I138" s="167" t="s">
        <v>35</v>
      </c>
      <c r="J138" s="33"/>
      <c r="K138" s="33"/>
      <c r="L138" s="33"/>
      <c r="M138" s="33"/>
      <c r="N138" s="192"/>
      <c r="O138" s="192"/>
      <c r="P138" s="191"/>
      <c r="Q138" s="33"/>
      <c r="R138" s="33"/>
    </row>
    <row r="139" spans="1:28" ht="13.8">
      <c r="A139" s="266"/>
      <c r="B139" s="33" t="s">
        <v>522</v>
      </c>
      <c r="C139" s="33"/>
      <c r="D139" s="33"/>
      <c r="E139" s="157"/>
      <c r="F139" s="157"/>
      <c r="G139" s="33"/>
      <c r="H139" s="33"/>
      <c r="I139" s="167" t="s">
        <v>36</v>
      </c>
      <c r="J139" s="33"/>
      <c r="K139" s="33"/>
      <c r="L139" s="33"/>
      <c r="M139" s="33"/>
      <c r="N139" s="192"/>
      <c r="O139" s="192"/>
      <c r="P139" s="191"/>
      <c r="Q139" s="33"/>
      <c r="R139" s="33"/>
    </row>
    <row r="140" spans="1:28" ht="13.2">
      <c r="A140" s="266"/>
      <c r="B140" s="33" t="s">
        <v>78</v>
      </c>
      <c r="C140" s="33"/>
      <c r="D140" s="33"/>
      <c r="E140" s="33"/>
      <c r="F140" s="33"/>
      <c r="G140" s="33"/>
      <c r="H140" s="33"/>
      <c r="I140" s="167" t="s">
        <v>37</v>
      </c>
      <c r="J140" s="33"/>
      <c r="K140" s="33"/>
      <c r="L140" s="33"/>
      <c r="M140" s="33"/>
      <c r="N140" s="192"/>
      <c r="O140" s="191"/>
      <c r="P140" s="191"/>
      <c r="Q140" s="33"/>
      <c r="R140" s="33"/>
    </row>
    <row r="141" spans="1:28" ht="13.2">
      <c r="A141" s="267"/>
      <c r="B141" s="33" t="s">
        <v>78</v>
      </c>
      <c r="C141" s="33"/>
      <c r="D141" s="33"/>
      <c r="E141" s="33"/>
      <c r="F141" s="33"/>
      <c r="G141" s="33"/>
      <c r="H141" s="33"/>
      <c r="I141" s="156" t="s">
        <v>38</v>
      </c>
      <c r="J141" s="33"/>
      <c r="K141" s="33"/>
      <c r="L141" s="33"/>
      <c r="M141" s="33"/>
      <c r="N141" s="192"/>
      <c r="O141" s="191"/>
      <c r="P141" s="191"/>
      <c r="Q141" s="33"/>
      <c r="R141" s="33"/>
    </row>
    <row r="142" spans="1:28" ht="13.2">
      <c r="A142" s="265">
        <v>45484</v>
      </c>
      <c r="B142" s="33" t="s">
        <v>78</v>
      </c>
      <c r="C142" s="33"/>
      <c r="D142" s="33"/>
      <c r="E142" s="33"/>
      <c r="F142" s="33"/>
      <c r="G142" s="33"/>
      <c r="H142" s="33"/>
      <c r="I142" s="164" t="s">
        <v>17</v>
      </c>
      <c r="J142" s="33"/>
      <c r="K142" s="33"/>
      <c r="L142" s="33"/>
      <c r="M142" s="33"/>
      <c r="N142" s="192"/>
      <c r="O142" s="191"/>
      <c r="P142" s="192"/>
      <c r="Q142" s="33"/>
      <c r="R142" s="33"/>
    </row>
    <row r="143" spans="1:28" ht="13.2">
      <c r="A143" s="266"/>
      <c r="B143" s="33" t="s">
        <v>78</v>
      </c>
      <c r="C143" s="33"/>
      <c r="D143" s="33"/>
      <c r="E143" s="33"/>
      <c r="F143" s="33"/>
      <c r="G143" s="33"/>
      <c r="H143" s="33"/>
      <c r="I143" s="156" t="s">
        <v>22</v>
      </c>
      <c r="J143" s="33"/>
      <c r="K143" s="33"/>
      <c r="L143" s="33"/>
      <c r="M143" s="33"/>
      <c r="N143" s="192"/>
      <c r="O143" s="191"/>
      <c r="P143" s="192"/>
      <c r="Q143" s="33"/>
      <c r="R143" s="33"/>
    </row>
    <row r="144" spans="1:28" ht="13.2">
      <c r="A144" s="266"/>
      <c r="B144" s="33" t="s">
        <v>78</v>
      </c>
      <c r="C144" s="33"/>
      <c r="D144" s="33"/>
      <c r="E144" s="33"/>
      <c r="F144" s="33"/>
      <c r="G144" s="33"/>
      <c r="H144" s="33"/>
      <c r="I144" s="156" t="s">
        <v>24</v>
      </c>
      <c r="J144" s="33"/>
      <c r="K144" s="33"/>
      <c r="L144" s="33"/>
      <c r="M144" s="33"/>
      <c r="N144" s="191"/>
      <c r="O144" s="191"/>
      <c r="P144" s="192"/>
      <c r="Q144" s="33"/>
      <c r="R144" s="33"/>
    </row>
    <row r="145" spans="1:28" ht="13.2">
      <c r="A145" s="266"/>
      <c r="B145" s="33" t="s">
        <v>78</v>
      </c>
      <c r="C145" s="33"/>
      <c r="D145" s="33"/>
      <c r="E145" s="33"/>
      <c r="F145" s="33"/>
      <c r="G145" s="33"/>
      <c r="H145" s="33"/>
      <c r="I145" s="156" t="s">
        <v>25</v>
      </c>
      <c r="J145" s="33"/>
      <c r="K145" s="33"/>
      <c r="L145" s="33"/>
      <c r="M145" s="33"/>
      <c r="N145" s="191"/>
      <c r="O145" s="191"/>
      <c r="P145" s="192"/>
      <c r="Q145" s="33"/>
      <c r="R145" s="33"/>
    </row>
    <row r="146" spans="1:28" ht="13.2">
      <c r="A146" s="266"/>
      <c r="B146" s="33" t="s">
        <v>1774</v>
      </c>
      <c r="C146" s="33"/>
      <c r="D146" s="33"/>
      <c r="E146" s="33"/>
      <c r="F146" s="33"/>
      <c r="G146" s="33"/>
      <c r="H146" s="33"/>
      <c r="I146" s="156" t="s">
        <v>26</v>
      </c>
      <c r="J146" s="33"/>
      <c r="K146" s="33"/>
      <c r="L146" s="33"/>
      <c r="M146" s="33"/>
      <c r="N146" s="191"/>
      <c r="O146" s="191"/>
      <c r="P146" s="192"/>
      <c r="Q146" s="33"/>
      <c r="R146" s="33"/>
    </row>
    <row r="147" spans="1:28" ht="13.2">
      <c r="A147" s="266"/>
      <c r="B147" s="33" t="s">
        <v>1774</v>
      </c>
      <c r="C147" s="33"/>
      <c r="D147" s="33"/>
      <c r="E147" s="33"/>
      <c r="F147" s="33"/>
      <c r="G147" s="33"/>
      <c r="H147" s="33"/>
      <c r="I147" s="156" t="s">
        <v>27</v>
      </c>
      <c r="J147" s="33"/>
      <c r="K147" s="33"/>
      <c r="L147" s="33"/>
      <c r="M147" s="33"/>
      <c r="N147" s="191"/>
      <c r="O147" s="191"/>
      <c r="P147" s="192"/>
      <c r="Q147" s="33"/>
      <c r="R147" s="33"/>
    </row>
    <row r="148" spans="1:28" ht="13.2">
      <c r="A148" s="266"/>
      <c r="B148" s="33" t="s">
        <v>1774</v>
      </c>
      <c r="C148" s="33"/>
      <c r="D148" s="33"/>
      <c r="E148" s="33"/>
      <c r="F148" s="33"/>
      <c r="G148" s="33"/>
      <c r="H148" s="33"/>
      <c r="I148" s="156" t="s">
        <v>28</v>
      </c>
      <c r="J148" s="33"/>
      <c r="K148" s="33"/>
      <c r="L148" s="33"/>
      <c r="M148" s="33"/>
      <c r="N148" s="195"/>
      <c r="O148" s="191"/>
      <c r="P148" s="192"/>
      <c r="Q148" s="33"/>
      <c r="R148" s="33"/>
    </row>
    <row r="149" spans="1:28" ht="13.2">
      <c r="A149" s="266"/>
      <c r="B149" s="33" t="s">
        <v>1774</v>
      </c>
      <c r="C149" s="33"/>
      <c r="D149" s="33"/>
      <c r="E149" s="33"/>
      <c r="F149" s="33"/>
      <c r="G149" s="33"/>
      <c r="H149" s="33"/>
      <c r="I149" s="156" t="s">
        <v>29</v>
      </c>
      <c r="J149" s="33"/>
      <c r="K149" s="33"/>
      <c r="L149" s="33"/>
      <c r="M149" s="33"/>
      <c r="N149" s="195"/>
      <c r="O149" s="191"/>
      <c r="P149" s="192"/>
      <c r="Q149" s="33"/>
      <c r="R149" s="33"/>
    </row>
    <row r="150" spans="1:28" ht="13.2">
      <c r="A150" s="266"/>
      <c r="B150" s="33" t="s">
        <v>1774</v>
      </c>
      <c r="C150" s="33"/>
      <c r="D150" s="33"/>
      <c r="E150" s="33"/>
      <c r="F150" s="33"/>
      <c r="G150" s="33"/>
      <c r="H150" s="33"/>
      <c r="I150" s="156" t="s">
        <v>30</v>
      </c>
      <c r="J150" s="33"/>
      <c r="K150" s="33"/>
      <c r="L150" s="33"/>
      <c r="M150" s="33"/>
      <c r="N150" s="195"/>
      <c r="O150" s="191"/>
      <c r="P150" s="192"/>
      <c r="Q150" s="33"/>
      <c r="R150" s="33"/>
    </row>
    <row r="151" spans="1:28" ht="13.2">
      <c r="A151" s="266"/>
      <c r="B151" s="33" t="s">
        <v>78</v>
      </c>
      <c r="C151" s="33"/>
      <c r="D151" s="33"/>
      <c r="E151" s="33"/>
      <c r="F151" s="33"/>
      <c r="G151" s="33"/>
      <c r="H151" s="33"/>
      <c r="I151" s="167" t="s">
        <v>34</v>
      </c>
      <c r="J151" s="33"/>
      <c r="K151" s="33"/>
      <c r="L151" s="33"/>
      <c r="M151" s="33"/>
      <c r="N151" s="195"/>
      <c r="O151" s="191"/>
      <c r="P151" s="192"/>
      <c r="Q151" s="33"/>
      <c r="R151" s="33"/>
    </row>
    <row r="152" spans="1:28" ht="13.8">
      <c r="A152" s="266"/>
      <c r="B152" s="157" t="s">
        <v>78</v>
      </c>
      <c r="C152" s="33"/>
      <c r="D152" s="33"/>
      <c r="E152" s="33"/>
      <c r="F152" s="33"/>
      <c r="G152" s="33"/>
      <c r="H152" s="33"/>
      <c r="I152" s="167" t="s">
        <v>35</v>
      </c>
      <c r="J152" s="33"/>
      <c r="K152" s="33"/>
      <c r="L152" s="33"/>
      <c r="M152" s="33"/>
      <c r="N152" s="192"/>
      <c r="O152" s="191"/>
      <c r="P152" s="192"/>
      <c r="Q152" s="33"/>
      <c r="R152" s="33"/>
      <c r="U152" s="41"/>
      <c r="V152" s="41"/>
      <c r="W152" s="41"/>
      <c r="X152" s="41"/>
      <c r="Y152" s="41"/>
      <c r="Z152" s="41"/>
      <c r="AA152" s="41"/>
      <c r="AB152" s="41"/>
    </row>
    <row r="153" spans="1:28" ht="13.2">
      <c r="A153" s="266"/>
      <c r="B153" s="33" t="s">
        <v>78</v>
      </c>
      <c r="C153" s="33"/>
      <c r="D153" s="33"/>
      <c r="E153" s="33"/>
      <c r="F153" s="33"/>
      <c r="G153" s="33"/>
      <c r="H153" s="33"/>
      <c r="I153" s="167" t="s">
        <v>36</v>
      </c>
      <c r="J153" s="33"/>
      <c r="K153" s="33"/>
      <c r="L153" s="33"/>
      <c r="M153" s="33"/>
      <c r="N153" s="192"/>
      <c r="O153" s="191"/>
      <c r="P153" s="192"/>
      <c r="Q153" s="33"/>
      <c r="R153" s="33"/>
    </row>
    <row r="154" spans="1:28" ht="13.2">
      <c r="A154" s="266"/>
      <c r="B154" s="33" t="s">
        <v>78</v>
      </c>
      <c r="C154" s="33"/>
      <c r="D154" s="33"/>
      <c r="E154" s="33"/>
      <c r="F154" s="33"/>
      <c r="G154" s="33"/>
      <c r="H154" s="33"/>
      <c r="I154" s="167" t="s">
        <v>37</v>
      </c>
      <c r="J154" s="33"/>
      <c r="K154" s="33"/>
      <c r="L154" s="33"/>
      <c r="M154" s="33"/>
      <c r="N154" s="192"/>
      <c r="O154" s="191"/>
      <c r="P154" s="192"/>
      <c r="Q154" s="33"/>
      <c r="R154" s="33"/>
    </row>
    <row r="155" spans="1:28" ht="13.2">
      <c r="A155" s="267"/>
      <c r="B155" s="33" t="s">
        <v>78</v>
      </c>
      <c r="C155" s="33"/>
      <c r="D155" s="33"/>
      <c r="E155" s="33"/>
      <c r="F155" s="33"/>
      <c r="G155" s="33"/>
      <c r="H155" s="33"/>
      <c r="I155" s="156" t="s">
        <v>38</v>
      </c>
      <c r="J155" s="33"/>
      <c r="K155" s="33"/>
      <c r="L155" s="33"/>
      <c r="M155" s="33"/>
      <c r="N155" s="192"/>
      <c r="O155" s="191"/>
      <c r="P155" s="192"/>
      <c r="Q155" s="33"/>
      <c r="R155" s="33"/>
    </row>
    <row r="156" spans="1:28" ht="13.8">
      <c r="A156" s="265">
        <v>45485</v>
      </c>
      <c r="B156" s="157" t="s">
        <v>78</v>
      </c>
      <c r="C156" s="33"/>
      <c r="D156" s="33"/>
      <c r="E156" s="33"/>
      <c r="F156" s="33"/>
      <c r="G156" s="33"/>
      <c r="H156" s="33"/>
      <c r="I156" s="164" t="s">
        <v>17</v>
      </c>
      <c r="J156" s="33"/>
      <c r="K156" s="33"/>
      <c r="L156" s="33"/>
      <c r="M156" s="33"/>
      <c r="N156" s="192"/>
      <c r="O156" s="191"/>
      <c r="P156" s="192"/>
      <c r="Q156" s="33"/>
      <c r="R156" s="33"/>
    </row>
    <row r="157" spans="1:28" ht="13.8">
      <c r="A157" s="266"/>
      <c r="B157" s="157" t="s">
        <v>78</v>
      </c>
      <c r="C157" s="33"/>
      <c r="D157" s="33"/>
      <c r="E157" s="33"/>
      <c r="F157" s="33"/>
      <c r="G157" s="33"/>
      <c r="H157" s="33"/>
      <c r="I157" s="156" t="s">
        <v>22</v>
      </c>
      <c r="J157" s="33"/>
      <c r="K157" s="33"/>
      <c r="L157" s="33"/>
      <c r="M157" s="33"/>
      <c r="N157" s="192"/>
      <c r="O157" s="191"/>
      <c r="P157" s="192"/>
      <c r="Q157" s="33"/>
      <c r="R157" s="33"/>
    </row>
    <row r="158" spans="1:28" ht="13.8">
      <c r="A158" s="266"/>
      <c r="B158" s="157" t="s">
        <v>78</v>
      </c>
      <c r="C158" s="33"/>
      <c r="D158" s="33"/>
      <c r="E158" s="33"/>
      <c r="F158" s="33"/>
      <c r="G158" s="33"/>
      <c r="H158" s="33"/>
      <c r="I158" s="156" t="s">
        <v>24</v>
      </c>
      <c r="J158" s="33"/>
      <c r="K158" s="33"/>
      <c r="L158" s="33"/>
      <c r="M158" s="33"/>
      <c r="N158" s="191"/>
      <c r="O158" s="191"/>
      <c r="P158" s="192"/>
      <c r="Q158" s="33"/>
      <c r="R158" s="33"/>
    </row>
    <row r="159" spans="1:28" ht="13.8">
      <c r="A159" s="266"/>
      <c r="B159" s="157" t="s">
        <v>78</v>
      </c>
      <c r="C159" s="33"/>
      <c r="D159" s="33"/>
      <c r="E159" s="33"/>
      <c r="F159" s="33"/>
      <c r="G159" s="33"/>
      <c r="H159" s="33"/>
      <c r="I159" s="156" t="s">
        <v>25</v>
      </c>
      <c r="J159" s="33"/>
      <c r="K159" s="33"/>
      <c r="L159" s="33"/>
      <c r="M159" s="33"/>
      <c r="N159" s="191"/>
      <c r="O159" s="191"/>
      <c r="P159" s="192"/>
      <c r="Q159" s="33"/>
      <c r="R159" s="33"/>
    </row>
    <row r="160" spans="1:28" ht="13.8">
      <c r="A160" s="266"/>
      <c r="B160" s="33" t="s">
        <v>78</v>
      </c>
      <c r="C160" s="33"/>
      <c r="D160" s="33"/>
      <c r="E160" s="33"/>
      <c r="F160" s="33"/>
      <c r="G160" s="157"/>
      <c r="H160" s="33"/>
      <c r="I160" s="156" t="s">
        <v>26</v>
      </c>
      <c r="J160" s="33"/>
      <c r="K160" s="33"/>
      <c r="L160" s="33"/>
      <c r="M160" s="33"/>
      <c r="N160" s="191"/>
      <c r="O160" s="191"/>
      <c r="P160" s="192"/>
      <c r="Q160" s="33"/>
      <c r="R160" s="33"/>
    </row>
    <row r="161" spans="1:18" ht="13.2">
      <c r="A161" s="266"/>
      <c r="B161" s="33" t="s">
        <v>78</v>
      </c>
      <c r="C161" s="33"/>
      <c r="D161" s="33"/>
      <c r="E161" s="33"/>
      <c r="F161" s="33"/>
      <c r="G161" s="33"/>
      <c r="H161" s="33"/>
      <c r="I161" s="156" t="s">
        <v>27</v>
      </c>
      <c r="J161" s="33"/>
      <c r="K161" s="33"/>
      <c r="L161" s="33"/>
      <c r="M161" s="33"/>
      <c r="N161" s="191"/>
      <c r="O161" s="191"/>
      <c r="P161" s="192"/>
      <c r="Q161" s="33"/>
      <c r="R161" s="33"/>
    </row>
    <row r="162" spans="1:18" ht="13.2">
      <c r="A162" s="266"/>
      <c r="B162" s="33" t="s">
        <v>1774</v>
      </c>
      <c r="C162" s="33"/>
      <c r="D162" s="33"/>
      <c r="E162" s="33"/>
      <c r="F162" s="33"/>
      <c r="G162" s="33"/>
      <c r="H162" s="33"/>
      <c r="I162" s="156" t="s">
        <v>28</v>
      </c>
      <c r="J162" s="33"/>
      <c r="K162" s="33"/>
      <c r="L162" s="33"/>
      <c r="M162" s="33"/>
      <c r="N162" s="195"/>
      <c r="O162" s="191"/>
      <c r="P162" s="192"/>
      <c r="Q162" s="33"/>
      <c r="R162" s="33"/>
    </row>
    <row r="163" spans="1:18" ht="13.2">
      <c r="A163" s="266"/>
      <c r="B163" s="33" t="s">
        <v>1774</v>
      </c>
      <c r="C163" s="33"/>
      <c r="D163" s="33"/>
      <c r="E163" s="33"/>
      <c r="F163" s="33"/>
      <c r="G163" s="33"/>
      <c r="H163" s="33"/>
      <c r="I163" s="156" t="s">
        <v>29</v>
      </c>
      <c r="J163" s="33"/>
      <c r="K163" s="33"/>
      <c r="L163" s="33"/>
      <c r="M163" s="33"/>
      <c r="N163" s="195"/>
      <c r="O163" s="191"/>
      <c r="P163" s="192"/>
      <c r="Q163" s="33"/>
      <c r="R163" s="33"/>
    </row>
    <row r="164" spans="1:18" ht="13.2">
      <c r="A164" s="266"/>
      <c r="B164" s="33" t="s">
        <v>1774</v>
      </c>
      <c r="C164" s="33"/>
      <c r="D164" s="33"/>
      <c r="E164" s="33"/>
      <c r="F164" s="33"/>
      <c r="G164" s="33"/>
      <c r="H164" s="33"/>
      <c r="I164" s="156" t="s">
        <v>30</v>
      </c>
      <c r="J164" s="33"/>
      <c r="K164" s="33"/>
      <c r="L164" s="33"/>
      <c r="M164" s="33"/>
      <c r="N164" s="195"/>
      <c r="O164" s="191"/>
      <c r="P164" s="192"/>
      <c r="Q164" s="33"/>
      <c r="R164" s="33"/>
    </row>
    <row r="165" spans="1:18" ht="13.8">
      <c r="A165" s="266"/>
      <c r="B165" s="33" t="s">
        <v>1774</v>
      </c>
      <c r="C165" s="33"/>
      <c r="D165" s="33"/>
      <c r="E165" s="157"/>
      <c r="F165" s="157"/>
      <c r="G165" s="33"/>
      <c r="H165" s="33"/>
      <c r="I165" s="167" t="s">
        <v>34</v>
      </c>
      <c r="J165" s="33"/>
      <c r="K165" s="33"/>
      <c r="L165" s="33"/>
      <c r="M165" s="33"/>
      <c r="N165" s="195"/>
      <c r="O165" s="191"/>
      <c r="P165" s="192"/>
      <c r="Q165" s="33"/>
      <c r="R165" s="33"/>
    </row>
    <row r="166" spans="1:18" ht="13.2">
      <c r="A166" s="266"/>
      <c r="B166" s="33" t="s">
        <v>1774</v>
      </c>
      <c r="C166" s="33"/>
      <c r="D166" s="33"/>
      <c r="E166" s="33"/>
      <c r="F166" s="33"/>
      <c r="G166" s="33"/>
      <c r="H166" s="33"/>
      <c r="I166" s="167" t="s">
        <v>35</v>
      </c>
      <c r="J166" s="33"/>
      <c r="K166" s="33"/>
      <c r="L166" s="33"/>
      <c r="M166" s="33"/>
      <c r="N166" s="192"/>
      <c r="O166" s="191"/>
      <c r="P166" s="192"/>
      <c r="Q166" s="33"/>
      <c r="R166" s="33"/>
    </row>
    <row r="167" spans="1:18" ht="13.2">
      <c r="A167" s="266"/>
      <c r="B167" s="33" t="s">
        <v>78</v>
      </c>
      <c r="C167" s="33"/>
      <c r="D167" s="33"/>
      <c r="E167" s="33"/>
      <c r="F167" s="33"/>
      <c r="G167" s="33"/>
      <c r="H167" s="33"/>
      <c r="I167" s="167" t="s">
        <v>36</v>
      </c>
      <c r="J167" s="33"/>
      <c r="K167" s="33"/>
      <c r="L167" s="33"/>
      <c r="M167" s="33"/>
      <c r="N167" s="192"/>
      <c r="O167" s="191"/>
      <c r="P167" s="192"/>
      <c r="Q167" s="33"/>
      <c r="R167" s="33"/>
    </row>
    <row r="168" spans="1:18" ht="13.2">
      <c r="A168" s="266"/>
      <c r="B168" s="33" t="s">
        <v>78</v>
      </c>
      <c r="C168" s="33"/>
      <c r="D168" s="33"/>
      <c r="E168" s="33"/>
      <c r="F168" s="33"/>
      <c r="G168" s="33"/>
      <c r="H168" s="33"/>
      <c r="I168" s="167" t="s">
        <v>37</v>
      </c>
      <c r="J168" s="33"/>
      <c r="K168" s="33"/>
      <c r="L168" s="33"/>
      <c r="M168" s="33"/>
      <c r="N168" s="192"/>
      <c r="O168" s="191"/>
      <c r="P168" s="192"/>
      <c r="Q168" s="33"/>
      <c r="R168" s="33"/>
    </row>
    <row r="169" spans="1:18" ht="13.2">
      <c r="A169" s="267"/>
      <c r="B169" s="33" t="s">
        <v>78</v>
      </c>
      <c r="C169" s="33"/>
      <c r="D169" s="33"/>
      <c r="E169" s="33"/>
      <c r="F169" s="33"/>
      <c r="G169" s="33"/>
      <c r="H169" s="33"/>
      <c r="I169" s="167" t="s">
        <v>38</v>
      </c>
      <c r="J169" s="33"/>
      <c r="K169" s="33"/>
      <c r="L169" s="33"/>
      <c r="M169" s="33"/>
      <c r="N169" s="192"/>
      <c r="O169" s="191"/>
      <c r="P169" s="192"/>
      <c r="Q169" s="33"/>
      <c r="R169" s="33"/>
    </row>
    <row r="170" spans="1:18" ht="13.8">
      <c r="A170" s="265">
        <v>45486</v>
      </c>
      <c r="B170" s="157" t="s">
        <v>1774</v>
      </c>
      <c r="C170" s="33"/>
      <c r="D170" s="33"/>
      <c r="E170" s="33"/>
      <c r="F170" s="33"/>
      <c r="G170" s="33"/>
      <c r="H170" s="33"/>
      <c r="I170" s="164" t="s">
        <v>17</v>
      </c>
      <c r="J170" s="33"/>
      <c r="K170" s="33"/>
      <c r="L170" s="33"/>
      <c r="M170" s="33"/>
      <c r="N170" s="192"/>
      <c r="O170" s="192"/>
      <c r="P170" s="192"/>
      <c r="Q170" s="33"/>
      <c r="R170" s="33"/>
    </row>
    <row r="171" spans="1:18" ht="13.8">
      <c r="A171" s="266"/>
      <c r="B171" s="157" t="s">
        <v>1774</v>
      </c>
      <c r="C171" s="157"/>
      <c r="D171" s="157"/>
      <c r="E171" s="157"/>
      <c r="F171" s="157"/>
      <c r="G171" s="157"/>
      <c r="H171" s="157"/>
      <c r="I171" s="84" t="s">
        <v>22</v>
      </c>
      <c r="J171" s="33"/>
      <c r="K171" s="33"/>
      <c r="L171" s="33"/>
      <c r="M171" s="33"/>
      <c r="N171" s="192"/>
      <c r="O171" s="192"/>
      <c r="P171" s="192"/>
      <c r="Q171" s="33"/>
      <c r="R171" s="33"/>
    </row>
    <row r="172" spans="1:18" ht="13.8">
      <c r="A172" s="266"/>
      <c r="B172" s="157" t="s">
        <v>1774</v>
      </c>
      <c r="C172" s="157"/>
      <c r="D172" s="157"/>
      <c r="E172" s="157"/>
      <c r="F172" s="157"/>
      <c r="G172" s="157"/>
      <c r="H172" s="157"/>
      <c r="I172" s="84" t="s">
        <v>24</v>
      </c>
      <c r="J172" s="33"/>
      <c r="K172" s="33"/>
      <c r="L172" s="33"/>
      <c r="M172" s="33"/>
      <c r="N172" s="192"/>
      <c r="O172" s="192"/>
      <c r="P172" s="192"/>
      <c r="Q172" s="33"/>
      <c r="R172" s="33"/>
    </row>
    <row r="173" spans="1:18" ht="13.8">
      <c r="A173" s="266"/>
      <c r="B173" s="157" t="s">
        <v>1774</v>
      </c>
      <c r="C173" s="157"/>
      <c r="D173" s="157"/>
      <c r="E173" s="168"/>
      <c r="F173" s="168"/>
      <c r="G173" s="157"/>
      <c r="H173" s="157"/>
      <c r="I173" s="84" t="s">
        <v>25</v>
      </c>
      <c r="J173" s="33"/>
      <c r="K173" s="33"/>
      <c r="L173" s="33"/>
      <c r="M173" s="33"/>
      <c r="N173" s="192"/>
      <c r="O173" s="192"/>
      <c r="P173" s="192"/>
      <c r="Q173" s="33"/>
      <c r="R173" s="33"/>
    </row>
    <row r="174" spans="1:18" ht="13.8">
      <c r="A174" s="266"/>
      <c r="B174" s="157"/>
      <c r="C174" s="157"/>
      <c r="D174" s="157"/>
      <c r="E174" s="157"/>
      <c r="F174" s="157"/>
      <c r="G174" s="157"/>
      <c r="H174" s="157"/>
      <c r="I174" s="84" t="s">
        <v>26</v>
      </c>
      <c r="J174" s="33"/>
      <c r="K174" s="33"/>
      <c r="L174" s="33"/>
      <c r="M174" s="33"/>
      <c r="N174" s="192"/>
      <c r="O174" s="192"/>
      <c r="P174" s="192"/>
      <c r="Q174" s="33"/>
      <c r="R174" s="33"/>
    </row>
    <row r="175" spans="1:18" ht="13.2">
      <c r="A175" s="266"/>
      <c r="B175" s="33"/>
      <c r="C175" s="33"/>
      <c r="D175" s="33"/>
      <c r="E175" s="33"/>
      <c r="F175" s="33"/>
      <c r="G175" s="33"/>
      <c r="H175" s="33"/>
      <c r="I175" s="84" t="s">
        <v>27</v>
      </c>
      <c r="J175" s="33"/>
      <c r="K175" s="33"/>
      <c r="L175" s="33"/>
      <c r="M175" s="33"/>
      <c r="N175" s="192"/>
      <c r="O175" s="192"/>
      <c r="P175" s="192"/>
      <c r="Q175" s="33"/>
      <c r="R175" s="33"/>
    </row>
    <row r="176" spans="1:18" ht="13.2">
      <c r="A176" s="266"/>
      <c r="B176" s="33"/>
      <c r="C176" s="33"/>
      <c r="D176" s="33"/>
      <c r="E176" s="33"/>
      <c r="F176" s="33"/>
      <c r="G176" s="33"/>
      <c r="H176" s="33"/>
      <c r="I176" s="84" t="s">
        <v>28</v>
      </c>
      <c r="J176" s="33"/>
      <c r="K176" s="33"/>
      <c r="L176" s="33"/>
      <c r="M176" s="33"/>
      <c r="N176" s="192"/>
      <c r="O176" s="192"/>
      <c r="P176" s="192"/>
      <c r="Q176" s="33"/>
      <c r="R176" s="33"/>
    </row>
    <row r="177" spans="1:18" ht="13.2">
      <c r="A177" s="266"/>
      <c r="B177" s="33"/>
      <c r="C177" s="33"/>
      <c r="D177" s="33"/>
      <c r="E177" s="33"/>
      <c r="F177" s="33"/>
      <c r="G177" s="33"/>
      <c r="H177" s="33"/>
      <c r="I177" s="84" t="s">
        <v>29</v>
      </c>
      <c r="J177" s="33"/>
      <c r="K177" s="33"/>
      <c r="L177" s="33"/>
      <c r="M177" s="33"/>
      <c r="N177" s="192"/>
      <c r="O177" s="192"/>
      <c r="P177" s="192"/>
      <c r="Q177" s="33"/>
      <c r="R177" s="33"/>
    </row>
    <row r="178" spans="1:18" ht="13.2">
      <c r="A178" s="266"/>
      <c r="B178" s="33"/>
      <c r="C178" s="33"/>
      <c r="D178" s="33"/>
      <c r="E178" s="33"/>
      <c r="F178" s="33"/>
      <c r="G178" s="33"/>
      <c r="H178" s="33"/>
      <c r="I178" s="84" t="s">
        <v>30</v>
      </c>
      <c r="J178" s="33"/>
      <c r="K178" s="33"/>
      <c r="L178" s="33"/>
      <c r="M178" s="33"/>
      <c r="N178" s="192"/>
      <c r="O178" s="192"/>
      <c r="P178" s="192"/>
      <c r="Q178" s="33"/>
      <c r="R178" s="33"/>
    </row>
    <row r="179" spans="1:18" ht="13.2">
      <c r="A179" s="266"/>
      <c r="B179" s="33" t="s">
        <v>78</v>
      </c>
      <c r="C179" s="33" t="s">
        <v>224</v>
      </c>
      <c r="D179" s="33" t="s">
        <v>19</v>
      </c>
      <c r="E179" s="33"/>
      <c r="F179" s="33"/>
      <c r="G179" s="33"/>
      <c r="H179" s="160" t="s">
        <v>2176</v>
      </c>
      <c r="I179" s="84" t="s">
        <v>34</v>
      </c>
      <c r="J179" s="33"/>
      <c r="K179" s="33"/>
      <c r="L179" s="33"/>
      <c r="M179" s="33"/>
      <c r="N179" s="192"/>
      <c r="O179" s="192"/>
      <c r="P179" s="192"/>
      <c r="Q179" s="33"/>
      <c r="R179" s="33"/>
    </row>
    <row r="180" spans="1:18" ht="13.2">
      <c r="A180" s="266"/>
      <c r="B180" s="33" t="s">
        <v>78</v>
      </c>
      <c r="C180" s="33" t="s">
        <v>41</v>
      </c>
      <c r="D180" s="33" t="s">
        <v>19</v>
      </c>
      <c r="E180" s="33" t="s">
        <v>2156</v>
      </c>
      <c r="F180" s="33"/>
      <c r="G180" s="160" t="s">
        <v>2177</v>
      </c>
      <c r="H180" s="160" t="s">
        <v>2178</v>
      </c>
      <c r="I180" s="84" t="s">
        <v>35</v>
      </c>
      <c r="J180" s="33"/>
      <c r="K180" s="33"/>
      <c r="L180" s="33"/>
      <c r="M180" s="33"/>
      <c r="N180" s="192"/>
      <c r="O180" s="192"/>
      <c r="P180" s="192"/>
      <c r="Q180" s="33"/>
      <c r="R180" s="33"/>
    </row>
    <row r="181" spans="1:18" ht="13.2">
      <c r="A181" s="266"/>
      <c r="B181" s="33" t="s">
        <v>78</v>
      </c>
      <c r="C181" s="33"/>
      <c r="D181" s="33"/>
      <c r="E181" s="33"/>
      <c r="F181" s="33"/>
      <c r="G181" s="33"/>
      <c r="H181" s="33"/>
      <c r="I181" s="84" t="s">
        <v>36</v>
      </c>
      <c r="J181" s="33"/>
      <c r="K181" s="33"/>
      <c r="L181" s="33"/>
      <c r="M181" s="33"/>
      <c r="N181" s="192"/>
      <c r="O181" s="192"/>
      <c r="P181" s="192"/>
      <c r="Q181" s="33"/>
      <c r="R181" s="33"/>
    </row>
    <row r="182" spans="1:18" ht="13.8">
      <c r="A182" s="266"/>
      <c r="B182" s="33" t="s">
        <v>78</v>
      </c>
      <c r="C182" s="33"/>
      <c r="D182" s="33"/>
      <c r="E182" s="33"/>
      <c r="F182" s="33"/>
      <c r="G182" s="33"/>
      <c r="H182" s="157"/>
      <c r="I182" s="84" t="s">
        <v>37</v>
      </c>
      <c r="J182" s="33"/>
      <c r="K182" s="33"/>
      <c r="L182" s="33"/>
      <c r="M182" s="33"/>
      <c r="N182" s="192"/>
      <c r="O182" s="191"/>
      <c r="P182" s="192"/>
      <c r="Q182" s="33"/>
      <c r="R182" s="33"/>
    </row>
    <row r="183" spans="1:18" ht="13.2">
      <c r="A183" s="267"/>
      <c r="B183" s="33" t="s">
        <v>78</v>
      </c>
      <c r="C183" s="33"/>
      <c r="D183" s="33"/>
      <c r="E183" s="33"/>
      <c r="F183" s="33"/>
      <c r="G183" s="33"/>
      <c r="H183" s="33"/>
      <c r="I183" s="170" t="s">
        <v>38</v>
      </c>
      <c r="J183" s="33"/>
      <c r="K183" s="33"/>
      <c r="L183" s="33"/>
      <c r="M183" s="33"/>
      <c r="N183" s="192"/>
      <c r="O183" s="191"/>
      <c r="P183" s="192"/>
      <c r="Q183" s="33"/>
      <c r="R183" s="33"/>
    </row>
    <row r="184" spans="1:18" ht="13.8">
      <c r="A184" s="265">
        <v>45487</v>
      </c>
      <c r="B184" s="157" t="s">
        <v>2096</v>
      </c>
      <c r="C184" s="33"/>
      <c r="D184" s="33"/>
      <c r="E184" s="33"/>
      <c r="F184" s="33"/>
      <c r="G184" s="33"/>
      <c r="H184" s="33"/>
      <c r="I184" s="171" t="s">
        <v>17</v>
      </c>
      <c r="J184" s="33"/>
      <c r="K184" s="33"/>
      <c r="L184" s="33"/>
      <c r="M184" s="33"/>
      <c r="N184" s="192"/>
      <c r="O184" s="192"/>
      <c r="P184" s="192"/>
      <c r="Q184" s="33"/>
      <c r="R184" s="33"/>
    </row>
    <row r="185" spans="1:18" ht="13.8">
      <c r="A185" s="266"/>
      <c r="B185" s="157" t="s">
        <v>2096</v>
      </c>
      <c r="C185" s="33"/>
      <c r="D185" s="33"/>
      <c r="E185" s="33"/>
      <c r="F185" s="33"/>
      <c r="G185" s="33"/>
      <c r="H185" s="33"/>
      <c r="I185" s="172" t="s">
        <v>22</v>
      </c>
      <c r="J185" s="33"/>
      <c r="K185" s="33"/>
      <c r="L185" s="33"/>
      <c r="M185" s="33"/>
      <c r="N185" s="192"/>
      <c r="O185" s="192"/>
      <c r="P185" s="192"/>
      <c r="Q185" s="33"/>
      <c r="R185" s="33"/>
    </row>
    <row r="186" spans="1:18" ht="13.8">
      <c r="A186" s="266"/>
      <c r="B186" s="157" t="s">
        <v>2096</v>
      </c>
      <c r="C186" s="157"/>
      <c r="D186" s="157"/>
      <c r="E186" s="157"/>
      <c r="F186" s="157"/>
      <c r="G186" s="157"/>
      <c r="H186" s="157"/>
      <c r="I186" s="172" t="s">
        <v>24</v>
      </c>
      <c r="J186" s="33"/>
      <c r="K186" s="33"/>
      <c r="L186" s="33"/>
      <c r="M186" s="33"/>
      <c r="N186" s="192"/>
      <c r="O186" s="192"/>
      <c r="P186" s="192"/>
      <c r="Q186" s="33"/>
      <c r="R186" s="33"/>
    </row>
    <row r="187" spans="1:18" ht="13.2">
      <c r="A187" s="266"/>
      <c r="B187" s="33" t="s">
        <v>2096</v>
      </c>
      <c r="C187" s="33"/>
      <c r="D187" s="33"/>
      <c r="E187" s="33"/>
      <c r="F187" s="33"/>
      <c r="G187" s="33"/>
      <c r="H187" s="33"/>
      <c r="I187" s="172" t="s">
        <v>25</v>
      </c>
      <c r="J187" s="33"/>
      <c r="K187" s="33"/>
      <c r="L187" s="33"/>
      <c r="M187" s="33"/>
      <c r="N187" s="192"/>
      <c r="O187" s="192"/>
      <c r="P187" s="192"/>
      <c r="Q187" s="33"/>
      <c r="R187" s="33"/>
    </row>
    <row r="188" spans="1:18" ht="13.2">
      <c r="A188" s="266"/>
      <c r="B188" s="33" t="s">
        <v>2096</v>
      </c>
      <c r="C188" s="33"/>
      <c r="D188" s="33"/>
      <c r="E188" s="33"/>
      <c r="F188" s="33"/>
      <c r="G188" s="33"/>
      <c r="H188" s="33"/>
      <c r="I188" s="172" t="s">
        <v>26</v>
      </c>
      <c r="J188" s="33"/>
      <c r="K188" s="33"/>
      <c r="L188" s="33"/>
      <c r="M188" s="33"/>
      <c r="N188" s="192"/>
      <c r="O188" s="192"/>
      <c r="P188" s="192"/>
      <c r="Q188" s="33"/>
      <c r="R188" s="33"/>
    </row>
    <row r="189" spans="1:18" ht="13.2">
      <c r="A189" s="266"/>
      <c r="B189" s="33" t="s">
        <v>2096</v>
      </c>
      <c r="C189" s="33"/>
      <c r="D189" s="33"/>
      <c r="E189" s="33"/>
      <c r="F189" s="33"/>
      <c r="G189" s="33"/>
      <c r="H189" s="33"/>
      <c r="I189" s="172" t="s">
        <v>27</v>
      </c>
      <c r="J189" s="33"/>
      <c r="K189" s="33"/>
      <c r="L189" s="33"/>
      <c r="M189" s="33"/>
      <c r="N189" s="192"/>
      <c r="O189" s="192"/>
      <c r="P189" s="192"/>
      <c r="Q189" s="33"/>
      <c r="R189" s="33"/>
    </row>
    <row r="190" spans="1:18" ht="13.2">
      <c r="A190" s="266"/>
      <c r="B190" s="33" t="s">
        <v>2022</v>
      </c>
      <c r="C190" s="33"/>
      <c r="D190" s="33"/>
      <c r="E190" s="33"/>
      <c r="F190" s="33"/>
      <c r="I190" s="172" t="s">
        <v>28</v>
      </c>
      <c r="J190" s="33"/>
      <c r="K190" s="33"/>
      <c r="L190" s="33"/>
      <c r="M190" s="33"/>
      <c r="N190" s="192"/>
      <c r="O190" s="192"/>
      <c r="P190" s="192"/>
      <c r="Q190" s="33"/>
      <c r="R190" s="33"/>
    </row>
    <row r="191" spans="1:18" ht="13.2">
      <c r="A191" s="266"/>
      <c r="B191" s="33" t="s">
        <v>2022</v>
      </c>
      <c r="C191" s="33"/>
      <c r="D191" s="33"/>
      <c r="E191" s="33"/>
      <c r="F191" s="33"/>
      <c r="G191" s="33"/>
      <c r="H191" s="33"/>
      <c r="I191" s="172" t="s">
        <v>29</v>
      </c>
      <c r="J191" s="33"/>
      <c r="K191" s="33"/>
      <c r="L191" s="33"/>
      <c r="M191" s="33"/>
      <c r="N191" s="192"/>
      <c r="O191" s="192"/>
      <c r="P191" s="192"/>
      <c r="Q191" s="33"/>
      <c r="R191" s="33"/>
    </row>
    <row r="192" spans="1:18" ht="13.8">
      <c r="A192" s="266"/>
      <c r="B192" s="33" t="s">
        <v>2022</v>
      </c>
      <c r="C192" s="33" t="s">
        <v>355</v>
      </c>
      <c r="D192" s="157" t="s">
        <v>19</v>
      </c>
      <c r="E192" s="33"/>
      <c r="F192" s="33"/>
      <c r="G192" s="160" t="s">
        <v>2179</v>
      </c>
      <c r="H192" s="33" t="s">
        <v>2180</v>
      </c>
      <c r="I192" s="172" t="s">
        <v>30</v>
      </c>
      <c r="J192" s="33"/>
      <c r="K192" s="33"/>
      <c r="L192" s="33"/>
      <c r="M192" s="33"/>
      <c r="N192" s="192"/>
      <c r="O192" s="192"/>
      <c r="P192" s="192"/>
      <c r="Q192" s="33"/>
      <c r="R192" s="33"/>
    </row>
    <row r="193" spans="1:19" ht="13.2">
      <c r="A193" s="266"/>
      <c r="B193" s="33" t="s">
        <v>78</v>
      </c>
      <c r="C193" s="33"/>
      <c r="D193" s="33"/>
      <c r="E193" s="33"/>
      <c r="F193" s="33"/>
      <c r="G193" s="33"/>
      <c r="H193" s="33"/>
      <c r="I193" s="172" t="s">
        <v>34</v>
      </c>
      <c r="J193" s="33"/>
      <c r="K193" s="33"/>
      <c r="L193" s="33"/>
      <c r="M193" s="33"/>
      <c r="N193" s="192"/>
      <c r="O193" s="192"/>
      <c r="P193" s="192"/>
      <c r="Q193" s="33"/>
      <c r="R193" s="33"/>
    </row>
    <row r="194" spans="1:19" ht="13.2">
      <c r="A194" s="266"/>
      <c r="B194" s="33" t="s">
        <v>78</v>
      </c>
      <c r="C194" s="33"/>
      <c r="D194" s="33"/>
      <c r="E194" s="33"/>
      <c r="F194" s="33"/>
      <c r="G194" s="33"/>
      <c r="H194" s="33"/>
      <c r="I194" s="172" t="s">
        <v>35</v>
      </c>
      <c r="J194" s="33"/>
      <c r="K194" s="33"/>
      <c r="L194" s="33"/>
      <c r="M194" s="33"/>
      <c r="N194" s="192"/>
      <c r="O194" s="192"/>
      <c r="P194" s="192"/>
      <c r="Q194" s="33"/>
      <c r="R194" s="33"/>
    </row>
    <row r="195" spans="1:19" ht="13.2">
      <c r="A195" s="266"/>
      <c r="B195" s="33" t="s">
        <v>78</v>
      </c>
      <c r="C195" s="33"/>
      <c r="D195" s="33"/>
      <c r="E195" s="33"/>
      <c r="F195" s="33"/>
      <c r="G195" s="33"/>
      <c r="H195" s="33"/>
      <c r="I195" s="172" t="s">
        <v>36</v>
      </c>
      <c r="J195" s="33"/>
      <c r="K195" s="33"/>
      <c r="L195" s="33"/>
      <c r="M195" s="33"/>
      <c r="N195" s="192"/>
      <c r="O195" s="192"/>
      <c r="P195" s="192"/>
      <c r="Q195" s="33"/>
      <c r="R195" s="33"/>
    </row>
    <row r="196" spans="1:19" ht="13.2">
      <c r="A196" s="266"/>
      <c r="B196" s="33" t="s">
        <v>78</v>
      </c>
      <c r="C196" s="33"/>
      <c r="D196" s="33"/>
      <c r="E196" s="33"/>
      <c r="F196" s="33"/>
      <c r="G196" s="33"/>
      <c r="I196" s="172" t="s">
        <v>37</v>
      </c>
      <c r="J196" s="33"/>
      <c r="K196" s="33"/>
      <c r="L196" s="33"/>
      <c r="M196" s="33"/>
      <c r="N196" s="192"/>
      <c r="O196" s="191"/>
      <c r="P196" s="192"/>
      <c r="Q196" s="33"/>
      <c r="R196" s="33"/>
    </row>
    <row r="197" spans="1:19" ht="13.2">
      <c r="A197" s="267"/>
      <c r="B197" s="33" t="s">
        <v>78</v>
      </c>
      <c r="C197" s="33"/>
      <c r="D197" s="33"/>
      <c r="E197" s="33"/>
      <c r="F197" s="33"/>
      <c r="G197" s="33"/>
      <c r="H197" s="33"/>
      <c r="I197" s="174" t="s">
        <v>38</v>
      </c>
      <c r="J197" s="33"/>
      <c r="K197" s="33"/>
      <c r="L197" s="33"/>
      <c r="M197" s="33"/>
      <c r="N197" s="192"/>
      <c r="O197" s="191"/>
      <c r="P197" s="192"/>
      <c r="Q197" s="33"/>
      <c r="R197" s="33"/>
    </row>
    <row r="198" spans="1:19" ht="13.2">
      <c r="A198" s="265">
        <v>45488</v>
      </c>
      <c r="B198" s="33" t="s">
        <v>78</v>
      </c>
      <c r="C198" s="33"/>
      <c r="D198" s="33"/>
      <c r="E198" s="33"/>
      <c r="F198" s="33"/>
      <c r="G198" s="33"/>
      <c r="H198" s="33"/>
      <c r="I198" s="171" t="s">
        <v>17</v>
      </c>
      <c r="J198" s="33"/>
      <c r="K198" s="33"/>
      <c r="L198" s="33"/>
      <c r="M198" s="33"/>
      <c r="N198" s="33"/>
      <c r="O198" s="191"/>
      <c r="P198" s="192"/>
      <c r="Q198" s="33"/>
      <c r="R198" s="33"/>
    </row>
    <row r="199" spans="1:19" ht="13.2">
      <c r="A199" s="266"/>
      <c r="B199" s="33" t="s">
        <v>78</v>
      </c>
      <c r="C199" s="33"/>
      <c r="D199" s="33"/>
      <c r="E199" s="33"/>
      <c r="F199" s="33"/>
      <c r="G199" s="33"/>
      <c r="H199" s="33"/>
      <c r="I199" s="172" t="s">
        <v>22</v>
      </c>
      <c r="J199" s="33"/>
      <c r="K199" s="33"/>
      <c r="L199" s="33"/>
      <c r="M199" s="33"/>
      <c r="N199" s="33"/>
      <c r="O199" s="191"/>
      <c r="P199" s="192"/>
      <c r="Q199" s="33"/>
      <c r="R199" s="33"/>
    </row>
    <row r="200" spans="1:19" ht="13.2">
      <c r="A200" s="266"/>
      <c r="B200" s="33" t="s">
        <v>78</v>
      </c>
      <c r="C200" s="33" t="s">
        <v>41</v>
      </c>
      <c r="D200" s="33" t="s">
        <v>19</v>
      </c>
      <c r="E200" s="33" t="s">
        <v>2173</v>
      </c>
      <c r="F200" s="33"/>
      <c r="G200" s="33"/>
      <c r="H200" s="33" t="s">
        <v>2181</v>
      </c>
      <c r="I200" s="172" t="s">
        <v>24</v>
      </c>
      <c r="J200" s="33"/>
      <c r="K200" s="33"/>
      <c r="L200" s="33"/>
      <c r="M200" s="33"/>
      <c r="N200" s="33"/>
      <c r="O200" s="191"/>
      <c r="P200" s="192"/>
      <c r="Q200" s="33"/>
      <c r="R200" s="33"/>
    </row>
    <row r="201" spans="1:19" ht="13.2">
      <c r="A201" s="266"/>
      <c r="B201" s="33" t="s">
        <v>78</v>
      </c>
      <c r="C201" s="33"/>
      <c r="D201" s="33"/>
      <c r="E201" s="33"/>
      <c r="F201" s="33"/>
      <c r="G201" s="33"/>
      <c r="H201" s="33"/>
      <c r="I201" s="172" t="s">
        <v>25</v>
      </c>
      <c r="J201" s="33"/>
      <c r="K201" s="33"/>
      <c r="L201" s="33"/>
      <c r="M201" s="33"/>
      <c r="N201" s="33"/>
      <c r="O201" s="191"/>
      <c r="P201" s="192"/>
      <c r="Q201" s="33"/>
      <c r="R201" s="33"/>
    </row>
    <row r="202" spans="1:19" ht="13.2">
      <c r="A202" s="266"/>
      <c r="B202" s="33" t="s">
        <v>1774</v>
      </c>
      <c r="C202" s="33"/>
      <c r="D202" s="33"/>
      <c r="E202" s="33"/>
      <c r="F202" s="33"/>
      <c r="G202" s="33"/>
      <c r="H202" s="33"/>
      <c r="I202" s="172" t="s">
        <v>26</v>
      </c>
      <c r="J202" s="33"/>
      <c r="K202" s="33"/>
      <c r="L202" s="33"/>
      <c r="M202" s="33"/>
      <c r="N202" s="33"/>
      <c r="O202" s="191"/>
      <c r="P202" s="192"/>
      <c r="Q202" s="33"/>
      <c r="R202" s="33"/>
    </row>
    <row r="203" spans="1:19" ht="13.2">
      <c r="A203" s="266"/>
      <c r="B203" s="33" t="s">
        <v>1774</v>
      </c>
      <c r="C203" s="33"/>
      <c r="D203" s="33"/>
      <c r="E203" s="33"/>
      <c r="F203" s="33"/>
      <c r="G203" s="175"/>
      <c r="H203" s="33"/>
      <c r="I203" s="172" t="s">
        <v>27</v>
      </c>
      <c r="J203" s="33"/>
      <c r="K203" s="33"/>
      <c r="L203" s="33"/>
      <c r="M203" s="33"/>
      <c r="N203" s="33"/>
      <c r="O203" s="191"/>
      <c r="P203" s="192"/>
      <c r="Q203" s="33"/>
      <c r="R203" s="33"/>
    </row>
    <row r="204" spans="1:19" ht="13.2">
      <c r="A204" s="266"/>
      <c r="B204" s="33" t="s">
        <v>1774</v>
      </c>
      <c r="C204" s="33"/>
      <c r="D204" s="33"/>
      <c r="E204" s="33"/>
      <c r="F204" s="33"/>
      <c r="G204" s="33"/>
      <c r="H204" s="33"/>
      <c r="I204" s="172" t="s">
        <v>28</v>
      </c>
      <c r="J204" s="33"/>
      <c r="K204" s="33"/>
      <c r="L204" s="33"/>
      <c r="M204" s="33"/>
      <c r="N204" s="33"/>
      <c r="O204" s="191"/>
      <c r="P204" s="192"/>
      <c r="Q204" s="33"/>
      <c r="R204" s="33"/>
    </row>
    <row r="205" spans="1:19" ht="13.2">
      <c r="A205" s="266"/>
      <c r="B205" s="33" t="s">
        <v>1774</v>
      </c>
      <c r="C205" s="33"/>
      <c r="D205" s="33"/>
      <c r="E205" s="33"/>
      <c r="F205" s="33"/>
      <c r="G205" s="33"/>
      <c r="H205" s="33"/>
      <c r="I205" s="172" t="s">
        <v>29</v>
      </c>
      <c r="J205" s="33"/>
      <c r="K205" s="33"/>
      <c r="L205" s="33"/>
      <c r="M205" s="33"/>
      <c r="N205" s="33"/>
      <c r="O205" s="191"/>
      <c r="P205" s="192"/>
      <c r="Q205" s="33"/>
      <c r="R205" s="33"/>
    </row>
    <row r="206" spans="1:19" ht="13.2">
      <c r="A206" s="266"/>
      <c r="B206" s="33" t="s">
        <v>1774</v>
      </c>
      <c r="C206" s="33"/>
      <c r="D206" s="33"/>
      <c r="E206" s="33"/>
      <c r="F206" s="33"/>
      <c r="G206" s="33"/>
      <c r="H206" s="33"/>
      <c r="I206" s="172" t="s">
        <v>30</v>
      </c>
      <c r="J206" s="33"/>
      <c r="K206" s="33"/>
      <c r="L206" s="33"/>
      <c r="M206" s="33"/>
      <c r="N206" s="33"/>
      <c r="O206" s="191"/>
      <c r="P206" s="192"/>
      <c r="Q206" s="33"/>
      <c r="R206" s="33"/>
      <c r="S206" s="33"/>
    </row>
    <row r="207" spans="1:19" ht="13.2">
      <c r="A207" s="266"/>
      <c r="B207" s="33" t="s">
        <v>78</v>
      </c>
      <c r="C207" s="33"/>
      <c r="D207" s="33"/>
      <c r="E207" s="33"/>
      <c r="F207" s="33"/>
      <c r="G207" s="33"/>
      <c r="H207" s="33"/>
      <c r="I207" s="172" t="s">
        <v>34</v>
      </c>
      <c r="J207" s="33"/>
      <c r="K207" s="33"/>
      <c r="L207" s="33"/>
      <c r="M207" s="33"/>
      <c r="N207" s="33"/>
      <c r="O207" s="191"/>
      <c r="P207" s="192"/>
      <c r="Q207" s="33"/>
      <c r="R207" s="33"/>
      <c r="S207" s="33"/>
    </row>
    <row r="208" spans="1:19" ht="13.2">
      <c r="A208" s="266"/>
      <c r="B208" s="76" t="s">
        <v>78</v>
      </c>
      <c r="C208" s="76"/>
      <c r="D208" s="33"/>
      <c r="E208" s="33"/>
      <c r="F208" s="33"/>
      <c r="G208" s="33"/>
      <c r="H208" s="76"/>
      <c r="I208" s="176" t="s">
        <v>35</v>
      </c>
      <c r="J208" s="158"/>
      <c r="K208" s="33"/>
      <c r="L208" s="33"/>
      <c r="M208" s="158"/>
      <c r="N208" s="33"/>
      <c r="O208" s="205"/>
      <c r="P208" s="197"/>
      <c r="Q208" s="33"/>
      <c r="R208" s="158"/>
      <c r="S208" s="275"/>
    </row>
    <row r="209" spans="1:19" ht="13.2">
      <c r="A209" s="266"/>
      <c r="B209" s="76" t="s">
        <v>78</v>
      </c>
      <c r="C209" s="76"/>
      <c r="D209" s="33"/>
      <c r="E209" s="33"/>
      <c r="F209" s="33"/>
      <c r="G209" s="33"/>
      <c r="H209" s="76"/>
      <c r="I209" s="172" t="s">
        <v>36</v>
      </c>
      <c r="J209" s="177"/>
      <c r="K209" s="33"/>
      <c r="L209" s="33"/>
      <c r="M209" s="177"/>
      <c r="N209" s="33"/>
      <c r="O209" s="198"/>
      <c r="P209" s="206"/>
      <c r="Q209" s="33"/>
      <c r="R209" s="177"/>
      <c r="S209" s="267"/>
    </row>
    <row r="210" spans="1:19" ht="13.2">
      <c r="A210" s="266"/>
      <c r="B210" s="33" t="s">
        <v>78</v>
      </c>
      <c r="C210" s="33"/>
      <c r="D210" s="33"/>
      <c r="E210" s="178"/>
      <c r="F210" s="178"/>
      <c r="G210" s="33"/>
      <c r="H210" s="33"/>
      <c r="I210" s="172" t="s">
        <v>37</v>
      </c>
      <c r="J210" s="33"/>
      <c r="K210" s="33"/>
      <c r="L210" s="33"/>
      <c r="M210" s="33"/>
      <c r="N210" s="33"/>
      <c r="O210" s="191"/>
      <c r="P210" s="192"/>
      <c r="Q210" s="33"/>
      <c r="R210" s="33"/>
      <c r="S210" s="33"/>
    </row>
    <row r="211" spans="1:19" ht="13.2">
      <c r="A211" s="267"/>
      <c r="B211" s="33" t="s">
        <v>78</v>
      </c>
      <c r="C211" s="33"/>
      <c r="D211" s="33"/>
      <c r="E211" s="33"/>
      <c r="F211" s="33"/>
      <c r="G211" s="33"/>
      <c r="H211" s="33"/>
      <c r="I211" s="174" t="s">
        <v>38</v>
      </c>
      <c r="J211" s="33"/>
      <c r="K211" s="33"/>
      <c r="L211" s="33"/>
      <c r="M211" s="33"/>
      <c r="N211" s="33"/>
      <c r="O211" s="191"/>
      <c r="P211" s="192"/>
      <c r="Q211" s="33"/>
      <c r="R211" s="33"/>
      <c r="S211" s="33"/>
    </row>
    <row r="212" spans="1:19" ht="13.8">
      <c r="A212" s="265">
        <v>45489</v>
      </c>
      <c r="B212" s="157" t="s">
        <v>78</v>
      </c>
      <c r="C212" s="33"/>
      <c r="D212" s="33"/>
      <c r="E212" s="33"/>
      <c r="F212" s="33"/>
      <c r="G212" s="33"/>
      <c r="H212" s="33"/>
      <c r="I212" s="171" t="s">
        <v>17</v>
      </c>
      <c r="J212" s="33"/>
      <c r="K212" s="33"/>
      <c r="L212" s="33"/>
      <c r="M212" s="33"/>
      <c r="N212" s="33"/>
      <c r="O212" s="191"/>
      <c r="P212" s="192"/>
      <c r="Q212" s="33"/>
      <c r="R212" s="33"/>
      <c r="S212" s="33"/>
    </row>
    <row r="213" spans="1:19" ht="13.8">
      <c r="A213" s="266"/>
      <c r="B213" s="157" t="s">
        <v>78</v>
      </c>
      <c r="C213" s="33"/>
      <c r="D213" s="33"/>
      <c r="E213" s="33"/>
      <c r="F213" s="33"/>
      <c r="G213" s="33"/>
      <c r="H213" s="33"/>
      <c r="I213" s="172" t="s">
        <v>22</v>
      </c>
      <c r="J213" s="33"/>
      <c r="K213" s="33"/>
      <c r="L213" s="33"/>
      <c r="M213" s="33"/>
      <c r="N213" s="33"/>
      <c r="O213" s="191"/>
      <c r="P213" s="192"/>
      <c r="Q213" s="33"/>
      <c r="R213" s="33"/>
      <c r="S213" s="33"/>
    </row>
    <row r="214" spans="1:19" ht="13.2">
      <c r="A214" s="266"/>
      <c r="B214" s="33" t="s">
        <v>78</v>
      </c>
      <c r="C214" s="33"/>
      <c r="D214" s="33"/>
      <c r="E214" s="33"/>
      <c r="F214" s="33"/>
      <c r="G214" s="33"/>
      <c r="H214" s="33"/>
      <c r="I214" s="172" t="s">
        <v>24</v>
      </c>
      <c r="J214" s="33"/>
      <c r="K214" s="33"/>
      <c r="L214" s="33"/>
      <c r="M214" s="33"/>
      <c r="N214" s="33"/>
      <c r="O214" s="191"/>
      <c r="P214" s="192"/>
      <c r="Q214" s="33"/>
      <c r="R214" s="33"/>
      <c r="S214" s="33"/>
    </row>
    <row r="215" spans="1:19" ht="13.2">
      <c r="A215" s="266"/>
      <c r="B215" s="33" t="s">
        <v>78</v>
      </c>
      <c r="C215" s="33"/>
      <c r="D215" s="33"/>
      <c r="E215" s="33"/>
      <c r="F215" s="33"/>
      <c r="G215" s="33"/>
      <c r="H215" s="33"/>
      <c r="I215" s="172" t="s">
        <v>25</v>
      </c>
      <c r="J215" s="33"/>
      <c r="K215" s="33"/>
      <c r="L215" s="33"/>
      <c r="M215" s="33"/>
      <c r="N215" s="33"/>
      <c r="O215" s="191"/>
      <c r="P215" s="192"/>
      <c r="Q215" s="33"/>
      <c r="R215" s="33"/>
      <c r="S215" s="33"/>
    </row>
    <row r="216" spans="1:19" ht="13.2">
      <c r="A216" s="266"/>
      <c r="B216" s="33" t="s">
        <v>78</v>
      </c>
      <c r="C216" s="33"/>
      <c r="D216" s="33"/>
      <c r="E216" s="33"/>
      <c r="F216" s="33"/>
      <c r="G216" s="33"/>
      <c r="H216" s="33"/>
      <c r="I216" s="172" t="s">
        <v>26</v>
      </c>
      <c r="J216" s="33"/>
      <c r="K216" s="33"/>
      <c r="L216" s="33"/>
      <c r="M216" s="33"/>
      <c r="N216" s="33"/>
      <c r="O216" s="191"/>
      <c r="P216" s="192"/>
      <c r="Q216" s="33"/>
      <c r="R216" s="33"/>
      <c r="S216" s="33"/>
    </row>
    <row r="217" spans="1:19" ht="13.8">
      <c r="A217" s="266"/>
      <c r="B217" s="33" t="s">
        <v>78</v>
      </c>
      <c r="C217" s="33"/>
      <c r="D217" s="33"/>
      <c r="E217" s="157"/>
      <c r="F217" s="157"/>
      <c r="G217" s="33"/>
      <c r="H217" s="33"/>
      <c r="I217" s="172" t="s">
        <v>27</v>
      </c>
      <c r="J217" s="33"/>
      <c r="K217" s="33"/>
      <c r="L217" s="33"/>
      <c r="M217" s="33"/>
      <c r="N217" s="33"/>
      <c r="O217" s="191"/>
      <c r="P217" s="192"/>
      <c r="Q217" s="33"/>
      <c r="R217" s="33"/>
      <c r="S217" s="33"/>
    </row>
    <row r="218" spans="1:19" ht="13.2">
      <c r="A218" s="266"/>
      <c r="B218" s="33" t="s">
        <v>1774</v>
      </c>
      <c r="C218" s="33"/>
      <c r="D218" s="33"/>
      <c r="E218" s="33"/>
      <c r="F218" s="33"/>
      <c r="G218" s="33"/>
      <c r="H218" s="33"/>
      <c r="I218" s="172" t="s">
        <v>28</v>
      </c>
      <c r="J218" s="33"/>
      <c r="K218" s="33"/>
      <c r="L218" s="33"/>
      <c r="M218" s="33"/>
      <c r="N218" s="33"/>
      <c r="O218" s="191"/>
      <c r="P218" s="191"/>
      <c r="Q218" s="33"/>
      <c r="R218" s="33"/>
      <c r="S218" s="33"/>
    </row>
    <row r="219" spans="1:19" ht="13.2">
      <c r="A219" s="266"/>
      <c r="B219" s="33" t="s">
        <v>1774</v>
      </c>
      <c r="C219" s="33"/>
      <c r="D219" s="33"/>
      <c r="E219" s="33"/>
      <c r="F219" s="33"/>
      <c r="G219" s="33"/>
      <c r="H219" s="33"/>
      <c r="I219" s="172" t="s">
        <v>29</v>
      </c>
      <c r="J219" s="33"/>
      <c r="K219" s="33"/>
      <c r="L219" s="33"/>
      <c r="M219" s="33"/>
      <c r="N219" s="33"/>
      <c r="O219" s="191"/>
      <c r="P219" s="191"/>
      <c r="Q219" s="33"/>
      <c r="R219" s="33"/>
      <c r="S219" s="33"/>
    </row>
    <row r="220" spans="1:19" ht="13.2">
      <c r="A220" s="266"/>
      <c r="B220" s="33" t="s">
        <v>1774</v>
      </c>
      <c r="C220" s="33"/>
      <c r="D220" s="33"/>
      <c r="E220" s="33"/>
      <c r="F220" s="33"/>
      <c r="G220" s="33"/>
      <c r="H220" s="33"/>
      <c r="I220" s="172" t="s">
        <v>30</v>
      </c>
      <c r="J220" s="33"/>
      <c r="K220" s="33"/>
      <c r="L220" s="33"/>
      <c r="M220" s="33"/>
      <c r="N220" s="33"/>
      <c r="O220" s="191"/>
      <c r="P220" s="191"/>
      <c r="Q220" s="33"/>
      <c r="R220" s="33"/>
      <c r="S220" s="33"/>
    </row>
    <row r="221" spans="1:19" ht="13.2">
      <c r="A221" s="266"/>
      <c r="B221" s="33" t="s">
        <v>1774</v>
      </c>
      <c r="C221" s="33"/>
      <c r="D221" s="33"/>
      <c r="E221" s="33"/>
      <c r="F221" s="33"/>
      <c r="G221" s="179"/>
      <c r="H221" s="33"/>
      <c r="I221" s="172" t="s">
        <v>34</v>
      </c>
      <c r="J221" s="33"/>
      <c r="K221" s="33"/>
      <c r="L221" s="33"/>
      <c r="M221" s="33"/>
      <c r="N221" s="33"/>
      <c r="O221" s="191"/>
      <c r="P221" s="191"/>
      <c r="Q221" s="33"/>
      <c r="R221" s="33"/>
      <c r="S221" s="33"/>
    </row>
    <row r="222" spans="1:19" ht="13.2">
      <c r="A222" s="266"/>
      <c r="B222" s="33" t="s">
        <v>1774</v>
      </c>
      <c r="C222" s="33"/>
      <c r="D222" s="33"/>
      <c r="E222" s="33"/>
      <c r="F222" s="33"/>
      <c r="G222" s="33"/>
      <c r="H222" s="33"/>
      <c r="I222" s="176" t="s">
        <v>35</v>
      </c>
      <c r="J222" s="33"/>
      <c r="K222" s="33"/>
      <c r="L222" s="33"/>
      <c r="M222" s="33"/>
      <c r="N222" s="33"/>
      <c r="O222" s="191"/>
      <c r="P222" s="191"/>
      <c r="Q222" s="33"/>
      <c r="R222" s="33"/>
      <c r="S222" s="33"/>
    </row>
    <row r="223" spans="1:19" ht="13.2">
      <c r="A223" s="266"/>
      <c r="B223" s="33" t="s">
        <v>78</v>
      </c>
      <c r="C223" s="33"/>
      <c r="D223" s="33"/>
      <c r="E223" s="33"/>
      <c r="F223" s="33"/>
      <c r="G223" s="33"/>
      <c r="H223" s="33"/>
      <c r="I223" s="172" t="s">
        <v>36</v>
      </c>
      <c r="J223" s="33"/>
      <c r="K223" s="33"/>
      <c r="L223" s="33"/>
      <c r="M223" s="33"/>
      <c r="N223" s="33"/>
      <c r="O223" s="191"/>
      <c r="P223" s="191"/>
      <c r="Q223" s="33"/>
      <c r="R223" s="33"/>
      <c r="S223" s="33"/>
    </row>
    <row r="224" spans="1:19" ht="13.2">
      <c r="A224" s="266"/>
      <c r="B224" s="33" t="s">
        <v>78</v>
      </c>
      <c r="C224" s="33"/>
      <c r="D224" s="33"/>
      <c r="E224" s="33"/>
      <c r="F224" s="33"/>
      <c r="G224" s="33"/>
      <c r="H224" s="33"/>
      <c r="I224" s="172" t="s">
        <v>37</v>
      </c>
      <c r="J224" s="33"/>
      <c r="K224" s="33"/>
      <c r="L224" s="33"/>
      <c r="M224" s="33"/>
      <c r="N224" s="33"/>
      <c r="O224" s="191"/>
      <c r="P224" s="191"/>
      <c r="Q224" s="33"/>
      <c r="R224" s="33"/>
      <c r="S224" s="33"/>
    </row>
    <row r="225" spans="1:19" ht="13.2">
      <c r="A225" s="267"/>
      <c r="B225" s="33" t="s">
        <v>78</v>
      </c>
      <c r="C225" s="33"/>
      <c r="D225" s="33"/>
      <c r="E225" s="33"/>
      <c r="F225" s="33"/>
      <c r="G225" s="33"/>
      <c r="H225" s="33"/>
      <c r="I225" s="174" t="s">
        <v>38</v>
      </c>
      <c r="J225" s="33"/>
      <c r="K225" s="33"/>
      <c r="L225" s="33"/>
      <c r="M225" s="33"/>
      <c r="N225" s="33"/>
      <c r="O225" s="191"/>
      <c r="P225" s="191"/>
      <c r="Q225" s="33"/>
      <c r="R225" s="33"/>
      <c r="S225" s="33"/>
    </row>
    <row r="226" spans="1:19" ht="13.2">
      <c r="A226" s="265">
        <v>45490</v>
      </c>
      <c r="B226" s="33" t="s">
        <v>1774</v>
      </c>
      <c r="C226" s="33"/>
      <c r="D226" s="33"/>
      <c r="E226" s="33"/>
      <c r="F226" s="33"/>
      <c r="G226" s="33"/>
      <c r="H226" s="33"/>
      <c r="I226" s="171" t="s">
        <v>17</v>
      </c>
      <c r="J226" s="33"/>
      <c r="K226" s="33"/>
      <c r="L226" s="33"/>
      <c r="M226" s="33"/>
      <c r="N226" s="33"/>
      <c r="O226" s="192"/>
      <c r="P226" s="192"/>
      <c r="Q226" s="33"/>
      <c r="R226" s="33"/>
      <c r="S226" s="33"/>
    </row>
    <row r="227" spans="1:19" ht="13.2">
      <c r="A227" s="266"/>
      <c r="B227" s="33" t="s">
        <v>1774</v>
      </c>
      <c r="C227" s="33"/>
      <c r="D227" s="33"/>
      <c r="E227" s="33"/>
      <c r="F227" s="33"/>
      <c r="G227" s="33"/>
      <c r="H227" s="33"/>
      <c r="I227" s="172" t="s">
        <v>22</v>
      </c>
      <c r="J227" s="33"/>
      <c r="K227" s="33"/>
      <c r="L227" s="33"/>
      <c r="M227" s="33"/>
      <c r="N227" s="33"/>
      <c r="O227" s="192"/>
      <c r="P227" s="192"/>
      <c r="Q227" s="33"/>
      <c r="R227" s="33"/>
      <c r="S227" s="33"/>
    </row>
    <row r="228" spans="1:19" ht="13.2">
      <c r="A228" s="266"/>
      <c r="B228" s="33" t="s">
        <v>1774</v>
      </c>
      <c r="C228" s="33"/>
      <c r="D228" s="33"/>
      <c r="E228" s="33"/>
      <c r="F228" s="33"/>
      <c r="G228" s="33"/>
      <c r="H228" s="33"/>
      <c r="I228" s="172" t="s">
        <v>24</v>
      </c>
      <c r="J228" s="33"/>
      <c r="K228" s="33"/>
      <c r="L228" s="33"/>
      <c r="M228" s="33"/>
      <c r="N228" s="33"/>
      <c r="O228" s="192"/>
      <c r="P228" s="192"/>
      <c r="Q228" s="33"/>
      <c r="R228" s="33"/>
      <c r="S228" s="33"/>
    </row>
    <row r="229" spans="1:19" ht="13.2">
      <c r="A229" s="266"/>
      <c r="B229" s="33" t="s">
        <v>1774</v>
      </c>
      <c r="C229" s="33"/>
      <c r="D229" s="33"/>
      <c r="E229" s="33"/>
      <c r="F229" s="33"/>
      <c r="G229" s="33"/>
      <c r="H229" s="33"/>
      <c r="I229" s="172" t="s">
        <v>25</v>
      </c>
      <c r="J229" s="33"/>
      <c r="K229" s="33"/>
      <c r="L229" s="33"/>
      <c r="M229" s="33"/>
      <c r="N229" s="33"/>
      <c r="O229" s="192"/>
      <c r="P229" s="192"/>
      <c r="Q229" s="33"/>
      <c r="R229" s="33"/>
      <c r="S229" s="33"/>
    </row>
    <row r="230" spans="1:19" ht="13.2">
      <c r="A230" s="266"/>
      <c r="B230" s="33" t="s">
        <v>1774</v>
      </c>
      <c r="C230" s="33"/>
      <c r="D230" s="33"/>
      <c r="E230" s="33"/>
      <c r="F230" s="33"/>
      <c r="G230" s="33"/>
      <c r="H230" s="33"/>
      <c r="I230" s="172" t="s">
        <v>26</v>
      </c>
      <c r="J230" s="33"/>
      <c r="K230" s="33"/>
      <c r="L230" s="33"/>
      <c r="M230" s="33"/>
      <c r="N230" s="33"/>
      <c r="O230" s="192"/>
      <c r="P230" s="192"/>
      <c r="Q230" s="33"/>
      <c r="R230" s="33"/>
      <c r="S230" s="33"/>
    </row>
    <row r="231" spans="1:19" ht="13.2">
      <c r="A231" s="266"/>
      <c r="B231" s="33" t="s">
        <v>522</v>
      </c>
      <c r="C231" s="33"/>
      <c r="D231" s="33"/>
      <c r="E231" s="33"/>
      <c r="F231" s="33"/>
      <c r="G231" s="33"/>
      <c r="H231" s="33"/>
      <c r="I231" s="172" t="s">
        <v>27</v>
      </c>
      <c r="J231" s="33"/>
      <c r="K231" s="33"/>
      <c r="L231" s="33"/>
      <c r="M231" s="33"/>
      <c r="N231" s="33"/>
      <c r="O231" s="192"/>
      <c r="P231" s="191"/>
      <c r="Q231" s="33"/>
      <c r="R231" s="33"/>
      <c r="S231" s="33"/>
    </row>
    <row r="232" spans="1:19" ht="13.2">
      <c r="A232" s="266"/>
      <c r="B232" s="33" t="s">
        <v>522</v>
      </c>
      <c r="C232" s="33"/>
      <c r="D232" s="33"/>
      <c r="E232" s="33"/>
      <c r="F232" s="33"/>
      <c r="G232" s="33"/>
      <c r="H232" s="33"/>
      <c r="I232" s="172" t="s">
        <v>28</v>
      </c>
      <c r="J232" s="33"/>
      <c r="K232" s="33"/>
      <c r="L232" s="33"/>
      <c r="M232" s="33"/>
      <c r="N232" s="33"/>
      <c r="O232" s="192"/>
      <c r="P232" s="191"/>
      <c r="Q232" s="33"/>
      <c r="R232" s="33"/>
      <c r="S232" s="33"/>
    </row>
    <row r="233" spans="1:19" ht="13.2">
      <c r="A233" s="266"/>
      <c r="B233" s="33" t="s">
        <v>522</v>
      </c>
      <c r="C233" s="33"/>
      <c r="D233" s="33"/>
      <c r="E233" s="33"/>
      <c r="F233" s="33"/>
      <c r="G233" s="33"/>
      <c r="H233" s="33"/>
      <c r="I233" s="172" t="s">
        <v>29</v>
      </c>
      <c r="J233" s="33"/>
      <c r="K233" s="33"/>
      <c r="L233" s="33"/>
      <c r="M233" s="33"/>
      <c r="N233" s="33"/>
      <c r="O233" s="192"/>
      <c r="P233" s="191"/>
      <c r="Q233" s="33"/>
      <c r="R233" s="33"/>
      <c r="S233" s="33"/>
    </row>
    <row r="234" spans="1:19" ht="13.2">
      <c r="A234" s="266"/>
      <c r="B234" s="33" t="s">
        <v>522</v>
      </c>
      <c r="C234" s="33"/>
      <c r="D234" s="33"/>
      <c r="E234" s="33"/>
      <c r="F234" s="33"/>
      <c r="G234" s="33"/>
      <c r="H234" s="33"/>
      <c r="I234" s="172" t="s">
        <v>30</v>
      </c>
      <c r="J234" s="33"/>
      <c r="K234" s="33"/>
      <c r="L234" s="33"/>
      <c r="M234" s="33"/>
      <c r="N234" s="33"/>
      <c r="O234" s="192"/>
      <c r="P234" s="191"/>
      <c r="Q234" s="33"/>
      <c r="R234" s="33"/>
      <c r="S234" s="33"/>
    </row>
    <row r="235" spans="1:19" ht="13.2">
      <c r="A235" s="266"/>
      <c r="B235" s="33" t="s">
        <v>522</v>
      </c>
      <c r="C235" s="33"/>
      <c r="D235" s="33"/>
      <c r="E235" s="33"/>
      <c r="F235" s="33"/>
      <c r="G235" s="33"/>
      <c r="H235" s="33"/>
      <c r="I235" s="172" t="s">
        <v>34</v>
      </c>
      <c r="J235" s="33"/>
      <c r="K235" s="33"/>
      <c r="L235" s="33"/>
      <c r="M235" s="33"/>
      <c r="N235" s="33"/>
      <c r="O235" s="192"/>
      <c r="P235" s="191"/>
      <c r="Q235" s="33"/>
      <c r="R235" s="33"/>
      <c r="S235" s="33"/>
    </row>
    <row r="236" spans="1:19" ht="13.2">
      <c r="A236" s="266"/>
      <c r="B236" s="33" t="s">
        <v>522</v>
      </c>
      <c r="C236" s="33"/>
      <c r="D236" s="33"/>
      <c r="E236" s="33"/>
      <c r="F236" s="33"/>
      <c r="G236" s="33"/>
      <c r="H236" s="33"/>
      <c r="I236" s="176" t="s">
        <v>35</v>
      </c>
      <c r="J236" s="33"/>
      <c r="K236" s="33"/>
      <c r="L236" s="33"/>
      <c r="M236" s="33"/>
      <c r="N236" s="33"/>
      <c r="O236" s="192"/>
      <c r="P236" s="191"/>
      <c r="Q236" s="33"/>
      <c r="R236" s="33"/>
      <c r="S236" s="33"/>
    </row>
    <row r="237" spans="1:19" ht="13.2">
      <c r="A237" s="266"/>
      <c r="B237" s="33" t="s">
        <v>522</v>
      </c>
      <c r="C237" s="33"/>
      <c r="D237" s="33"/>
      <c r="E237" s="33"/>
      <c r="F237" s="33"/>
      <c r="G237" s="33"/>
      <c r="H237" s="33"/>
      <c r="I237" s="172" t="s">
        <v>36</v>
      </c>
      <c r="J237" s="33"/>
      <c r="K237" s="33"/>
      <c r="L237" s="33"/>
      <c r="M237" s="33"/>
      <c r="N237" s="33"/>
      <c r="O237" s="192"/>
      <c r="P237" s="191"/>
      <c r="Q237" s="33"/>
      <c r="R237" s="33"/>
      <c r="S237" s="33"/>
    </row>
    <row r="238" spans="1:19" ht="13.2">
      <c r="A238" s="266"/>
      <c r="B238" s="33" t="s">
        <v>78</v>
      </c>
      <c r="C238" s="33"/>
      <c r="D238" s="33"/>
      <c r="E238" s="33"/>
      <c r="F238" s="33"/>
      <c r="G238" s="33"/>
      <c r="H238" s="33"/>
      <c r="I238" s="172" t="s">
        <v>37</v>
      </c>
      <c r="J238" s="33"/>
      <c r="K238" s="33"/>
      <c r="L238" s="33"/>
      <c r="M238" s="33"/>
      <c r="N238" s="33"/>
      <c r="O238" s="191"/>
      <c r="P238" s="191"/>
      <c r="Q238" s="33"/>
      <c r="R238" s="33"/>
      <c r="S238" s="33"/>
    </row>
    <row r="239" spans="1:19" ht="13.2">
      <c r="A239" s="267"/>
      <c r="B239" s="33" t="s">
        <v>78</v>
      </c>
      <c r="C239" s="33"/>
      <c r="D239" s="33"/>
      <c r="E239" s="33"/>
      <c r="F239" s="33"/>
      <c r="G239" s="33"/>
      <c r="H239" s="33"/>
      <c r="I239" s="174" t="s">
        <v>38</v>
      </c>
      <c r="J239" s="33"/>
      <c r="K239" s="33"/>
      <c r="L239" s="33"/>
      <c r="M239" s="33"/>
      <c r="N239" s="33"/>
      <c r="O239" s="191"/>
      <c r="P239" s="191"/>
      <c r="Q239" s="33"/>
      <c r="R239" s="33"/>
      <c r="S239" s="33"/>
    </row>
    <row r="240" spans="1:19" ht="13.2">
      <c r="A240" s="265">
        <v>45491</v>
      </c>
      <c r="B240" s="33" t="s">
        <v>1774</v>
      </c>
      <c r="C240" s="33"/>
      <c r="D240" s="33"/>
      <c r="E240" s="33"/>
      <c r="F240" s="33"/>
      <c r="G240" s="33"/>
      <c r="H240" s="33"/>
      <c r="I240" s="180" t="s">
        <v>17</v>
      </c>
      <c r="J240" s="33"/>
      <c r="K240" s="33"/>
      <c r="L240" s="33"/>
      <c r="M240" s="33"/>
      <c r="N240" s="33"/>
      <c r="O240" s="192"/>
      <c r="P240" s="192"/>
      <c r="Q240" s="33"/>
      <c r="R240" s="33"/>
      <c r="S240" s="33"/>
    </row>
    <row r="241" spans="1:19" ht="13.2">
      <c r="A241" s="266"/>
      <c r="B241" s="33" t="s">
        <v>1774</v>
      </c>
      <c r="C241" s="33"/>
      <c r="D241" s="33"/>
      <c r="E241" s="33"/>
      <c r="F241" s="33"/>
      <c r="G241" s="33"/>
      <c r="H241" s="33"/>
      <c r="I241" s="171" t="s">
        <v>22</v>
      </c>
      <c r="J241" s="33"/>
      <c r="K241" s="33"/>
      <c r="L241" s="33"/>
      <c r="M241" s="33"/>
      <c r="N241" s="33"/>
      <c r="O241" s="192"/>
      <c r="P241" s="192"/>
      <c r="Q241" s="33"/>
      <c r="R241" s="33"/>
      <c r="S241" s="33"/>
    </row>
    <row r="242" spans="1:19" ht="15.6">
      <c r="A242" s="266"/>
      <c r="B242" s="33" t="s">
        <v>1774</v>
      </c>
      <c r="C242" s="33"/>
      <c r="D242" s="33"/>
      <c r="E242" s="178"/>
      <c r="F242" s="178"/>
      <c r="G242" s="33"/>
      <c r="H242" s="181"/>
      <c r="I242" s="171" t="s">
        <v>24</v>
      </c>
      <c r="J242" s="33"/>
      <c r="K242" s="33"/>
      <c r="L242" s="33"/>
      <c r="M242" s="33"/>
      <c r="N242" s="33"/>
      <c r="O242" s="192"/>
      <c r="P242" s="192"/>
      <c r="Q242" s="33"/>
      <c r="R242" s="33"/>
      <c r="S242" s="33"/>
    </row>
    <row r="243" spans="1:19" ht="13.2">
      <c r="A243" s="266"/>
      <c r="B243" s="33" t="s">
        <v>1774</v>
      </c>
      <c r="C243" s="33"/>
      <c r="D243" s="33"/>
      <c r="E243" s="33"/>
      <c r="F243" s="33"/>
      <c r="G243" s="33"/>
      <c r="H243" s="33"/>
      <c r="I243" s="171" t="s">
        <v>25</v>
      </c>
      <c r="J243" s="33"/>
      <c r="K243" s="33"/>
      <c r="L243" s="33"/>
      <c r="M243" s="33"/>
      <c r="N243" s="33"/>
      <c r="O243" s="192"/>
      <c r="P243" s="192"/>
      <c r="Q243" s="33"/>
      <c r="R243" s="33"/>
      <c r="S243" s="33"/>
    </row>
    <row r="244" spans="1:19" ht="13.2">
      <c r="A244" s="266"/>
      <c r="B244" s="33" t="s">
        <v>1774</v>
      </c>
      <c r="C244" s="33"/>
      <c r="D244" s="33"/>
      <c r="E244" s="33"/>
      <c r="F244" s="33"/>
      <c r="G244" s="33"/>
      <c r="H244" s="33"/>
      <c r="I244" s="171" t="s">
        <v>26</v>
      </c>
      <c r="J244" s="33"/>
      <c r="K244" s="33"/>
      <c r="L244" s="33"/>
      <c r="M244" s="33"/>
      <c r="N244" s="33"/>
      <c r="O244" s="192"/>
      <c r="P244" s="192"/>
      <c r="Q244" s="33"/>
      <c r="R244" s="33"/>
      <c r="S244" s="33"/>
    </row>
    <row r="245" spans="1:19" ht="13.2">
      <c r="A245" s="266"/>
      <c r="B245" s="33" t="s">
        <v>522</v>
      </c>
      <c r="C245" s="33"/>
      <c r="D245" s="33"/>
      <c r="E245" s="33"/>
      <c r="F245" s="33"/>
      <c r="G245" s="33"/>
      <c r="H245" s="33"/>
      <c r="I245" s="171" t="s">
        <v>27</v>
      </c>
      <c r="J245" s="33"/>
      <c r="K245" s="33"/>
      <c r="L245" s="33"/>
      <c r="M245" s="33"/>
      <c r="N245" s="33"/>
      <c r="O245" s="192"/>
      <c r="P245" s="191"/>
      <c r="Q245" s="33"/>
      <c r="R245" s="33"/>
      <c r="S245" s="33"/>
    </row>
    <row r="246" spans="1:19" ht="13.2">
      <c r="A246" s="266"/>
      <c r="B246" s="33" t="s">
        <v>522</v>
      </c>
      <c r="C246" s="33"/>
      <c r="D246" s="33"/>
      <c r="E246" s="33"/>
      <c r="F246" s="33"/>
      <c r="G246" s="33"/>
      <c r="H246" s="33"/>
      <c r="I246" s="171" t="s">
        <v>28</v>
      </c>
      <c r="J246" s="33"/>
      <c r="K246" s="33"/>
      <c r="L246" s="33"/>
      <c r="M246" s="33"/>
      <c r="N246" s="33"/>
      <c r="O246" s="192"/>
      <c r="P246" s="191"/>
      <c r="Q246" s="33"/>
      <c r="R246" s="33"/>
      <c r="S246" s="33"/>
    </row>
    <row r="247" spans="1:19" ht="13.2">
      <c r="A247" s="266"/>
      <c r="B247" s="33" t="s">
        <v>522</v>
      </c>
      <c r="C247" s="33"/>
      <c r="D247" s="33"/>
      <c r="E247" s="33"/>
      <c r="F247" s="33"/>
      <c r="G247" s="33"/>
      <c r="H247" s="33"/>
      <c r="I247" s="171" t="s">
        <v>29</v>
      </c>
      <c r="J247" s="33"/>
      <c r="K247" s="33"/>
      <c r="L247" s="33"/>
      <c r="M247" s="33"/>
      <c r="N247" s="33"/>
      <c r="O247" s="192"/>
      <c r="P247" s="191"/>
      <c r="Q247" s="33"/>
      <c r="R247" s="33"/>
      <c r="S247" s="33"/>
    </row>
    <row r="248" spans="1:19" ht="13.2">
      <c r="A248" s="266"/>
      <c r="B248" s="33" t="s">
        <v>522</v>
      </c>
      <c r="C248" s="33"/>
      <c r="D248" s="33"/>
      <c r="E248" s="33"/>
      <c r="F248" s="33"/>
      <c r="G248" s="33"/>
      <c r="H248" s="33"/>
      <c r="I248" s="171" t="s">
        <v>30</v>
      </c>
      <c r="J248" s="33"/>
      <c r="K248" s="33"/>
      <c r="L248" s="33"/>
      <c r="M248" s="33"/>
      <c r="N248" s="33"/>
      <c r="O248" s="192"/>
      <c r="P248" s="191"/>
      <c r="Q248" s="33"/>
      <c r="R248" s="33"/>
      <c r="S248" s="33"/>
    </row>
    <row r="249" spans="1:19" ht="13.2">
      <c r="A249" s="266"/>
      <c r="B249" s="33" t="s">
        <v>522</v>
      </c>
      <c r="C249" s="33"/>
      <c r="D249" s="33"/>
      <c r="E249" s="33"/>
      <c r="F249" s="33"/>
      <c r="G249" s="33"/>
      <c r="H249" s="33"/>
      <c r="I249" s="171" t="s">
        <v>34</v>
      </c>
      <c r="J249" s="33"/>
      <c r="K249" s="33"/>
      <c r="L249" s="33"/>
      <c r="M249" s="33"/>
      <c r="N249" s="33"/>
      <c r="O249" s="192"/>
      <c r="P249" s="191"/>
      <c r="Q249" s="33"/>
      <c r="R249" s="33"/>
      <c r="S249" s="33"/>
    </row>
    <row r="250" spans="1:19" ht="13.2">
      <c r="A250" s="266"/>
      <c r="B250" s="33" t="s">
        <v>522</v>
      </c>
      <c r="C250" s="33"/>
      <c r="D250" s="33"/>
      <c r="E250" s="33"/>
      <c r="F250" s="33"/>
      <c r="G250" s="33"/>
      <c r="H250" s="33"/>
      <c r="I250" s="171" t="s">
        <v>35</v>
      </c>
      <c r="J250" s="33"/>
      <c r="K250" s="33"/>
      <c r="L250" s="33"/>
      <c r="M250" s="33"/>
      <c r="N250" s="33"/>
      <c r="O250" s="192"/>
      <c r="P250" s="191"/>
      <c r="Q250" s="33"/>
      <c r="R250" s="33"/>
      <c r="S250" s="33"/>
    </row>
    <row r="251" spans="1:19" ht="13.2">
      <c r="A251" s="266"/>
      <c r="B251" s="33" t="s">
        <v>522</v>
      </c>
      <c r="C251" s="33"/>
      <c r="D251" s="33"/>
      <c r="E251" s="33"/>
      <c r="F251" s="33"/>
      <c r="G251" s="33"/>
      <c r="H251" s="33"/>
      <c r="I251" s="171" t="s">
        <v>36</v>
      </c>
      <c r="J251" s="33"/>
      <c r="K251" s="33"/>
      <c r="L251" s="33"/>
      <c r="M251" s="33"/>
      <c r="N251" s="33"/>
      <c r="O251" s="192"/>
      <c r="P251" s="191"/>
      <c r="Q251" s="33"/>
      <c r="R251" s="33"/>
      <c r="S251" s="33"/>
    </row>
    <row r="252" spans="1:19" ht="13.2">
      <c r="A252" s="266"/>
      <c r="B252" s="33" t="s">
        <v>78</v>
      </c>
      <c r="C252" s="33"/>
      <c r="D252" s="33"/>
      <c r="E252" s="33"/>
      <c r="F252" s="33"/>
      <c r="G252" s="33"/>
      <c r="H252" s="33"/>
      <c r="I252" s="171" t="s">
        <v>37</v>
      </c>
      <c r="J252" s="33"/>
      <c r="K252" s="33"/>
      <c r="L252" s="33"/>
      <c r="M252" s="33"/>
      <c r="N252" s="33"/>
      <c r="O252" s="191"/>
      <c r="P252" s="191"/>
      <c r="Q252" s="33"/>
      <c r="R252" s="33"/>
      <c r="S252" s="33"/>
    </row>
    <row r="253" spans="1:19" ht="13.2">
      <c r="A253" s="267"/>
      <c r="B253" s="33" t="s">
        <v>78</v>
      </c>
      <c r="C253" s="33"/>
      <c r="D253" s="33"/>
      <c r="E253" s="33"/>
      <c r="F253" s="33"/>
      <c r="G253" s="33"/>
      <c r="H253" s="33"/>
      <c r="I253" s="182" t="s">
        <v>38</v>
      </c>
      <c r="J253" s="33"/>
      <c r="K253" s="33"/>
      <c r="L253" s="33"/>
      <c r="M253" s="33"/>
      <c r="N253" s="33"/>
      <c r="O253" s="191"/>
      <c r="P253" s="191"/>
      <c r="Q253" s="33"/>
      <c r="R253" s="33"/>
      <c r="S253" s="33"/>
    </row>
    <row r="254" spans="1:19" ht="13.2">
      <c r="A254" s="265">
        <v>45492</v>
      </c>
      <c r="B254" s="33" t="s">
        <v>78</v>
      </c>
      <c r="C254" s="33"/>
      <c r="D254" s="33"/>
      <c r="E254" s="33"/>
      <c r="F254" s="33"/>
      <c r="G254" s="33"/>
      <c r="H254" s="33"/>
      <c r="I254" s="180" t="s">
        <v>17</v>
      </c>
      <c r="J254" s="33"/>
      <c r="K254" s="33"/>
      <c r="L254" s="33"/>
      <c r="M254" s="33"/>
      <c r="N254" s="33"/>
      <c r="O254" s="191"/>
      <c r="P254" s="192"/>
      <c r="Q254" s="33"/>
      <c r="R254" s="33"/>
      <c r="S254" s="33"/>
    </row>
    <row r="255" spans="1:19" ht="13.2">
      <c r="A255" s="266"/>
      <c r="B255" s="33" t="s">
        <v>78</v>
      </c>
      <c r="C255" s="33"/>
      <c r="D255" s="33"/>
      <c r="E255" s="33"/>
      <c r="F255" s="33"/>
      <c r="G255" s="33"/>
      <c r="H255" s="33"/>
      <c r="I255" s="171" t="s">
        <v>22</v>
      </c>
      <c r="J255" s="33"/>
      <c r="K255" s="33"/>
      <c r="L255" s="33"/>
      <c r="M255" s="33"/>
      <c r="N255" s="33"/>
      <c r="O255" s="191"/>
      <c r="P255" s="192"/>
      <c r="Q255" s="33"/>
      <c r="R255" s="33"/>
      <c r="S255" s="33"/>
    </row>
    <row r="256" spans="1:19" ht="26.25" customHeight="1">
      <c r="A256" s="266"/>
      <c r="B256" s="33" t="s">
        <v>78</v>
      </c>
      <c r="C256" s="33"/>
      <c r="D256" s="33"/>
      <c r="E256" s="33"/>
      <c r="F256" s="33"/>
      <c r="G256" s="33"/>
      <c r="H256" s="33"/>
      <c r="I256" s="171" t="s">
        <v>24</v>
      </c>
      <c r="J256" s="33"/>
      <c r="K256" s="33"/>
      <c r="L256" s="33"/>
      <c r="M256" s="33"/>
      <c r="N256" s="33"/>
      <c r="O256" s="191"/>
      <c r="P256" s="192"/>
      <c r="Q256" s="33"/>
      <c r="R256" s="33"/>
      <c r="S256" s="33"/>
    </row>
    <row r="257" spans="1:19" ht="13.2">
      <c r="A257" s="266"/>
      <c r="B257" s="33" t="s">
        <v>78</v>
      </c>
      <c r="C257" s="33"/>
      <c r="D257" s="33"/>
      <c r="E257" s="33"/>
      <c r="F257" s="33"/>
      <c r="G257" s="33"/>
      <c r="H257" s="33"/>
      <c r="I257" s="171" t="s">
        <v>25</v>
      </c>
      <c r="J257" s="33"/>
      <c r="K257" s="33"/>
      <c r="L257" s="33"/>
      <c r="M257" s="33"/>
      <c r="N257" s="33"/>
      <c r="O257" s="191"/>
      <c r="P257" s="192"/>
      <c r="Q257" s="33"/>
      <c r="R257" s="33"/>
      <c r="S257" s="33"/>
    </row>
    <row r="258" spans="1:19" ht="13.2">
      <c r="A258" s="266"/>
      <c r="B258" s="33" t="s">
        <v>1774</v>
      </c>
      <c r="C258" s="33"/>
      <c r="D258" s="33"/>
      <c r="E258" s="33"/>
      <c r="F258" s="33"/>
      <c r="G258" s="33"/>
      <c r="H258" s="33"/>
      <c r="I258" s="171" t="s">
        <v>26</v>
      </c>
      <c r="J258" s="33"/>
      <c r="K258" s="33"/>
      <c r="L258" s="33"/>
      <c r="M258" s="33"/>
      <c r="N258" s="33"/>
      <c r="O258" s="191"/>
      <c r="P258" s="192"/>
      <c r="Q258" s="33"/>
      <c r="R258" s="33"/>
      <c r="S258" s="33"/>
    </row>
    <row r="259" spans="1:19" ht="13.2">
      <c r="A259" s="266"/>
      <c r="B259" s="33" t="s">
        <v>1774</v>
      </c>
      <c r="C259" s="33" t="s">
        <v>102</v>
      </c>
      <c r="D259" s="33" t="s">
        <v>19</v>
      </c>
      <c r="E259" s="33"/>
      <c r="F259" s="33"/>
      <c r="G259" s="160" t="s">
        <v>2182</v>
      </c>
      <c r="H259" s="33" t="s">
        <v>2183</v>
      </c>
      <c r="I259" s="171" t="s">
        <v>27</v>
      </c>
      <c r="J259" s="33"/>
      <c r="K259" s="33"/>
      <c r="L259" s="33"/>
      <c r="M259" s="33"/>
      <c r="N259" s="33"/>
      <c r="O259" s="191"/>
      <c r="P259" s="192"/>
      <c r="Q259" s="33"/>
      <c r="R259" s="33"/>
      <c r="S259" s="33"/>
    </row>
    <row r="260" spans="1:19" ht="13.2">
      <c r="A260" s="266"/>
      <c r="B260" s="33" t="s">
        <v>1774</v>
      </c>
      <c r="C260" s="33"/>
      <c r="D260" s="33"/>
      <c r="E260" s="33"/>
      <c r="F260" s="33"/>
      <c r="G260" s="33"/>
      <c r="H260" s="33"/>
      <c r="I260" s="171" t="s">
        <v>28</v>
      </c>
      <c r="J260" s="33"/>
      <c r="K260" s="33"/>
      <c r="L260" s="33"/>
      <c r="M260" s="33"/>
      <c r="N260" s="33"/>
      <c r="O260" s="191"/>
      <c r="P260" s="192"/>
      <c r="Q260" s="33"/>
      <c r="R260" s="33"/>
      <c r="S260" s="33"/>
    </row>
    <row r="261" spans="1:19" ht="13.2">
      <c r="A261" s="266"/>
      <c r="B261" s="33" t="s">
        <v>1774</v>
      </c>
      <c r="C261" s="33"/>
      <c r="D261" s="33"/>
      <c r="E261" s="33"/>
      <c r="F261" s="33"/>
      <c r="G261" s="33"/>
      <c r="H261" s="33"/>
      <c r="I261" s="171" t="s">
        <v>29</v>
      </c>
      <c r="J261" s="33"/>
      <c r="K261" s="33"/>
      <c r="L261" s="33"/>
      <c r="M261" s="33"/>
      <c r="N261" s="33"/>
      <c r="O261" s="191"/>
      <c r="P261" s="191"/>
      <c r="Q261" s="33"/>
      <c r="R261" s="33"/>
      <c r="S261" s="33"/>
    </row>
    <row r="262" spans="1:19" ht="13.2">
      <c r="A262" s="266"/>
      <c r="B262" s="33" t="s">
        <v>1774</v>
      </c>
      <c r="C262" s="33"/>
      <c r="D262" s="33"/>
      <c r="E262" s="33"/>
      <c r="F262" s="33"/>
      <c r="G262" s="33"/>
      <c r="H262" s="33"/>
      <c r="I262" s="171" t="s">
        <v>30</v>
      </c>
      <c r="J262" s="33"/>
      <c r="K262" s="33"/>
      <c r="L262" s="33"/>
      <c r="M262" s="33"/>
      <c r="N262" s="33"/>
      <c r="O262" s="191"/>
      <c r="P262" s="191"/>
      <c r="Q262" s="33"/>
      <c r="R262" s="33"/>
      <c r="S262" s="33"/>
    </row>
    <row r="263" spans="1:19" ht="13.2">
      <c r="A263" s="266"/>
      <c r="B263" s="33" t="s">
        <v>78</v>
      </c>
      <c r="C263" s="33"/>
      <c r="D263" s="33"/>
      <c r="E263" s="33"/>
      <c r="F263" s="33"/>
      <c r="G263" s="33"/>
      <c r="H263" s="33"/>
      <c r="I263" s="171" t="s">
        <v>34</v>
      </c>
      <c r="J263" s="33"/>
      <c r="K263" s="33"/>
      <c r="L263" s="33"/>
      <c r="M263" s="33"/>
      <c r="N263" s="33"/>
      <c r="O263" s="191"/>
      <c r="P263" s="191"/>
      <c r="Q263" s="33"/>
      <c r="R263" s="33"/>
      <c r="S263" s="33"/>
    </row>
    <row r="264" spans="1:19" ht="13.2">
      <c r="A264" s="266"/>
      <c r="B264" s="33" t="s">
        <v>78</v>
      </c>
      <c r="C264" s="33"/>
      <c r="D264" s="33"/>
      <c r="E264" s="33"/>
      <c r="F264" s="33"/>
      <c r="G264" s="33"/>
      <c r="H264" s="33"/>
      <c r="I264" s="171" t="s">
        <v>35</v>
      </c>
      <c r="J264" s="33"/>
      <c r="K264" s="33"/>
      <c r="L264" s="33"/>
      <c r="M264" s="33"/>
      <c r="N264" s="33"/>
      <c r="O264" s="191"/>
      <c r="P264" s="191"/>
      <c r="Q264" s="33"/>
      <c r="R264" s="33"/>
      <c r="S264" s="33"/>
    </row>
    <row r="265" spans="1:19" ht="13.2">
      <c r="A265" s="266"/>
      <c r="B265" s="33" t="s">
        <v>78</v>
      </c>
      <c r="C265" s="33"/>
      <c r="D265" s="33"/>
      <c r="E265" s="33"/>
      <c r="F265" s="33"/>
      <c r="G265" s="33"/>
      <c r="H265" s="33"/>
      <c r="I265" s="171" t="s">
        <v>36</v>
      </c>
      <c r="J265" s="33"/>
      <c r="K265" s="33"/>
      <c r="L265" s="33"/>
      <c r="M265" s="33"/>
      <c r="N265" s="33"/>
      <c r="O265" s="191"/>
      <c r="P265" s="191"/>
      <c r="Q265" s="33"/>
      <c r="R265" s="33"/>
      <c r="S265" s="33"/>
    </row>
    <row r="266" spans="1:19" ht="13.2">
      <c r="A266" s="266"/>
      <c r="B266" s="33" t="s">
        <v>78</v>
      </c>
      <c r="C266" s="33"/>
      <c r="D266" s="33"/>
      <c r="E266" s="33"/>
      <c r="F266" s="33"/>
      <c r="G266" s="33"/>
      <c r="H266" s="33"/>
      <c r="I266" s="171" t="s">
        <v>37</v>
      </c>
      <c r="J266" s="33"/>
      <c r="K266" s="33"/>
      <c r="L266" s="33"/>
      <c r="M266" s="33"/>
      <c r="N266" s="33"/>
      <c r="O266" s="191"/>
      <c r="P266" s="191"/>
      <c r="Q266" s="33"/>
      <c r="R266" s="33"/>
      <c r="S266" s="33"/>
    </row>
    <row r="267" spans="1:19" ht="13.2">
      <c r="A267" s="267"/>
      <c r="B267" s="33" t="s">
        <v>78</v>
      </c>
      <c r="C267" s="33"/>
      <c r="D267" s="33"/>
      <c r="E267" s="33"/>
      <c r="F267" s="33"/>
      <c r="G267" s="33"/>
      <c r="H267" s="33"/>
      <c r="I267" s="182" t="s">
        <v>38</v>
      </c>
      <c r="J267" s="33"/>
      <c r="K267" s="33"/>
      <c r="L267" s="33"/>
      <c r="M267" s="33"/>
      <c r="N267" s="33"/>
      <c r="O267" s="191"/>
      <c r="P267" s="191"/>
      <c r="Q267" s="33"/>
      <c r="R267" s="33"/>
      <c r="S267" s="33"/>
    </row>
    <row r="268" spans="1:19" ht="13.8">
      <c r="A268" s="265">
        <v>45493</v>
      </c>
      <c r="B268" s="157" t="s">
        <v>78</v>
      </c>
      <c r="C268" s="33"/>
      <c r="D268" s="33"/>
      <c r="E268" s="33"/>
      <c r="F268" s="33"/>
      <c r="G268" s="33"/>
      <c r="H268" s="33"/>
      <c r="I268" s="180" t="s">
        <v>17</v>
      </c>
      <c r="J268" s="33"/>
      <c r="K268" s="33"/>
      <c r="L268" s="33"/>
      <c r="M268" s="33"/>
      <c r="N268" s="33"/>
      <c r="O268" s="191"/>
      <c r="P268" s="192"/>
      <c r="Q268" s="33"/>
      <c r="R268" s="33"/>
      <c r="S268" s="33"/>
    </row>
    <row r="269" spans="1:19" ht="13.8">
      <c r="A269" s="266"/>
      <c r="B269" s="157" t="s">
        <v>78</v>
      </c>
      <c r="C269" s="33" t="s">
        <v>928</v>
      </c>
      <c r="D269" s="33" t="s">
        <v>19</v>
      </c>
      <c r="E269" s="33"/>
      <c r="F269" s="33"/>
      <c r="G269" s="33"/>
      <c r="H269" s="33" t="s">
        <v>2184</v>
      </c>
      <c r="I269" s="171" t="s">
        <v>22</v>
      </c>
      <c r="J269" s="33"/>
      <c r="K269" s="33"/>
      <c r="L269" s="33"/>
      <c r="M269" s="33"/>
      <c r="N269" s="33"/>
      <c r="O269" s="191"/>
      <c r="P269" s="192"/>
      <c r="Q269" s="33"/>
      <c r="R269" s="33"/>
      <c r="S269" s="33"/>
    </row>
    <row r="270" spans="1:19" ht="13.8">
      <c r="A270" s="266"/>
      <c r="B270" s="157" t="s">
        <v>78</v>
      </c>
      <c r="C270" s="33"/>
      <c r="D270" s="33"/>
      <c r="E270" s="33"/>
      <c r="F270" s="33"/>
      <c r="G270" s="33"/>
      <c r="H270" s="33"/>
      <c r="I270" s="171" t="s">
        <v>24</v>
      </c>
      <c r="J270" s="33"/>
      <c r="K270" s="33"/>
      <c r="L270" s="33"/>
      <c r="M270" s="33"/>
      <c r="N270" s="33"/>
      <c r="O270" s="191"/>
      <c r="P270" s="192"/>
      <c r="Q270" s="33"/>
      <c r="R270" s="33"/>
      <c r="S270" s="33"/>
    </row>
    <row r="271" spans="1:19" ht="13.8">
      <c r="A271" s="266"/>
      <c r="B271" s="157" t="s">
        <v>78</v>
      </c>
      <c r="C271" s="33"/>
      <c r="D271" s="33"/>
      <c r="E271" s="33"/>
      <c r="F271" s="33"/>
      <c r="G271" s="33"/>
      <c r="H271" s="33"/>
      <c r="I271" s="171" t="s">
        <v>25</v>
      </c>
      <c r="J271" s="33"/>
      <c r="K271" s="33"/>
      <c r="L271" s="33"/>
      <c r="M271" s="33"/>
      <c r="N271" s="33"/>
      <c r="O271" s="191"/>
      <c r="P271" s="192"/>
      <c r="Q271" s="33"/>
      <c r="R271" s="33"/>
      <c r="S271" s="33"/>
    </row>
    <row r="272" spans="1:19" ht="18" customHeight="1">
      <c r="A272" s="266"/>
      <c r="B272" s="33" t="s">
        <v>78</v>
      </c>
      <c r="C272" s="33"/>
      <c r="D272" s="33"/>
      <c r="E272" s="33"/>
      <c r="F272" s="33"/>
      <c r="G272" s="33"/>
      <c r="H272" s="33"/>
      <c r="I272" s="171" t="s">
        <v>26</v>
      </c>
      <c r="J272" s="33"/>
      <c r="K272" s="33"/>
      <c r="L272" s="33"/>
      <c r="M272" s="33"/>
      <c r="N272" s="33"/>
      <c r="O272" s="191"/>
      <c r="P272" s="192"/>
      <c r="Q272" s="33"/>
      <c r="R272" s="33"/>
      <c r="S272" s="33"/>
    </row>
    <row r="273" spans="1:19" ht="13.2">
      <c r="A273" s="266"/>
      <c r="B273" s="33" t="s">
        <v>78</v>
      </c>
      <c r="C273" s="33"/>
      <c r="D273" s="33"/>
      <c r="E273" s="33"/>
      <c r="F273" s="33"/>
      <c r="G273" s="33"/>
      <c r="H273" s="33"/>
      <c r="I273" s="171" t="s">
        <v>27</v>
      </c>
      <c r="J273" s="33"/>
      <c r="K273" s="33"/>
      <c r="L273" s="33"/>
      <c r="M273" s="33"/>
      <c r="N273" s="33"/>
      <c r="O273" s="191"/>
      <c r="P273" s="192"/>
      <c r="Q273" s="33"/>
      <c r="R273" s="33"/>
      <c r="S273" s="33"/>
    </row>
    <row r="274" spans="1:19" ht="13.2">
      <c r="A274" s="266"/>
      <c r="B274" s="33" t="s">
        <v>1774</v>
      </c>
      <c r="C274" s="33" t="s">
        <v>41</v>
      </c>
      <c r="D274" s="33" t="s">
        <v>19</v>
      </c>
      <c r="E274" s="33" t="s">
        <v>2173</v>
      </c>
      <c r="F274" s="33"/>
      <c r="G274" s="33"/>
      <c r="H274" s="160" t="s">
        <v>2185</v>
      </c>
      <c r="I274" s="171" t="s">
        <v>28</v>
      </c>
      <c r="J274" s="33"/>
      <c r="K274" s="33"/>
      <c r="L274" s="33"/>
      <c r="M274" s="33"/>
      <c r="N274" s="33"/>
      <c r="O274" s="191"/>
      <c r="P274" s="191"/>
      <c r="Q274" s="33"/>
      <c r="R274" s="33"/>
      <c r="S274" s="33"/>
    </row>
    <row r="275" spans="1:19" ht="13.2">
      <c r="A275" s="266"/>
      <c r="B275" s="33" t="s">
        <v>1774</v>
      </c>
      <c r="C275" s="33"/>
      <c r="D275" s="33"/>
      <c r="E275" s="33"/>
      <c r="F275" s="33"/>
      <c r="G275" s="33"/>
      <c r="H275" s="33"/>
      <c r="I275" s="171" t="s">
        <v>29</v>
      </c>
      <c r="J275" s="33"/>
      <c r="K275" s="33"/>
      <c r="L275" s="33"/>
      <c r="M275" s="33"/>
      <c r="N275" s="33"/>
      <c r="O275" s="191"/>
      <c r="P275" s="191"/>
      <c r="Q275" s="33"/>
      <c r="R275" s="33"/>
      <c r="S275" s="33"/>
    </row>
    <row r="276" spans="1:19" ht="13.2">
      <c r="A276" s="266"/>
      <c r="B276" s="33" t="s">
        <v>1774</v>
      </c>
      <c r="C276" s="33"/>
      <c r="D276" s="33"/>
      <c r="E276" s="33"/>
      <c r="F276" s="33"/>
      <c r="G276" s="33"/>
      <c r="H276" s="33"/>
      <c r="I276" s="171" t="s">
        <v>30</v>
      </c>
      <c r="J276" s="33"/>
      <c r="K276" s="33"/>
      <c r="L276" s="33"/>
      <c r="M276" s="33"/>
      <c r="N276" s="33"/>
      <c r="O276" s="191"/>
      <c r="P276" s="191"/>
      <c r="Q276" s="33"/>
      <c r="R276" s="33"/>
      <c r="S276" s="33"/>
    </row>
    <row r="277" spans="1:19" ht="13.2">
      <c r="A277" s="266"/>
      <c r="B277" s="33" t="s">
        <v>1774</v>
      </c>
      <c r="C277" s="33"/>
      <c r="D277" s="33"/>
      <c r="E277" s="33"/>
      <c r="F277" s="33"/>
      <c r="G277" s="33"/>
      <c r="H277" s="33"/>
      <c r="I277" s="171" t="s">
        <v>34</v>
      </c>
      <c r="J277" s="33"/>
      <c r="K277" s="33"/>
      <c r="L277" s="33"/>
      <c r="M277" s="33"/>
      <c r="N277" s="33"/>
      <c r="O277" s="191"/>
      <c r="P277" s="191"/>
      <c r="Q277" s="33"/>
      <c r="R277" s="33"/>
      <c r="S277" s="33"/>
    </row>
    <row r="278" spans="1:19" ht="13.2">
      <c r="A278" s="266"/>
      <c r="B278" s="33" t="s">
        <v>1774</v>
      </c>
      <c r="C278" s="33"/>
      <c r="D278" s="33"/>
      <c r="E278" s="33"/>
      <c r="F278" s="33"/>
      <c r="G278" s="33"/>
      <c r="H278" s="33"/>
      <c r="I278" s="171" t="s">
        <v>35</v>
      </c>
      <c r="J278" s="33"/>
      <c r="K278" s="33"/>
      <c r="L278" s="33"/>
      <c r="M278" s="33"/>
      <c r="N278" s="33"/>
      <c r="O278" s="191"/>
      <c r="P278" s="191"/>
      <c r="Q278" s="33"/>
      <c r="R278" s="33"/>
      <c r="S278" s="33"/>
    </row>
    <row r="279" spans="1:19" ht="13.2">
      <c r="A279" s="266"/>
      <c r="B279" s="33" t="s">
        <v>78</v>
      </c>
      <c r="C279" s="33"/>
      <c r="D279" s="33"/>
      <c r="E279" s="33"/>
      <c r="F279" s="33"/>
      <c r="G279" s="33"/>
      <c r="H279" s="33"/>
      <c r="I279" s="171" t="s">
        <v>36</v>
      </c>
      <c r="J279" s="33"/>
      <c r="K279" s="33"/>
      <c r="L279" s="33"/>
      <c r="M279" s="33"/>
      <c r="N279" s="33"/>
      <c r="O279" s="191"/>
      <c r="P279" s="191"/>
      <c r="Q279" s="33"/>
      <c r="R279" s="33"/>
      <c r="S279" s="33"/>
    </row>
    <row r="280" spans="1:19" ht="13.2">
      <c r="A280" s="266"/>
      <c r="B280" s="33" t="s">
        <v>78</v>
      </c>
      <c r="C280" s="33"/>
      <c r="D280" s="33"/>
      <c r="E280" s="33"/>
      <c r="F280" s="33"/>
      <c r="G280" s="33"/>
      <c r="H280" s="33"/>
      <c r="I280" s="171" t="s">
        <v>37</v>
      </c>
      <c r="J280" s="33"/>
      <c r="K280" s="33"/>
      <c r="L280" s="33"/>
      <c r="M280" s="33"/>
      <c r="N280" s="33"/>
      <c r="O280" s="191"/>
      <c r="P280" s="191"/>
      <c r="Q280" s="33"/>
      <c r="R280" s="33"/>
      <c r="S280" s="33"/>
    </row>
    <row r="281" spans="1:19" ht="13.2">
      <c r="A281" s="267"/>
      <c r="B281" s="33" t="s">
        <v>78</v>
      </c>
      <c r="C281" s="33"/>
      <c r="D281" s="33"/>
      <c r="E281" s="33"/>
      <c r="F281" s="33"/>
      <c r="G281" s="33"/>
      <c r="H281" s="33"/>
      <c r="I281" s="182" t="s">
        <v>38</v>
      </c>
      <c r="J281" s="33"/>
      <c r="K281" s="33"/>
      <c r="L281" s="33"/>
      <c r="M281" s="33"/>
      <c r="N281" s="33"/>
      <c r="O281" s="191"/>
      <c r="P281" s="191"/>
      <c r="Q281" s="33"/>
      <c r="R281" s="33"/>
      <c r="S281" s="33"/>
    </row>
    <row r="282" spans="1:19" ht="13.8">
      <c r="A282" s="265">
        <v>45494</v>
      </c>
      <c r="B282" s="157" t="s">
        <v>2096</v>
      </c>
      <c r="C282" s="33"/>
      <c r="D282" s="33"/>
      <c r="E282" s="33"/>
      <c r="F282" s="33"/>
      <c r="G282" s="33"/>
      <c r="H282" s="33"/>
      <c r="I282" s="180" t="s">
        <v>17</v>
      </c>
      <c r="J282" s="33"/>
      <c r="K282" s="33"/>
      <c r="L282" s="33"/>
      <c r="M282" s="33"/>
      <c r="N282" s="33"/>
      <c r="O282" s="192"/>
      <c r="P282" s="192"/>
      <c r="Q282" s="33"/>
      <c r="R282" s="33"/>
      <c r="S282" s="33"/>
    </row>
    <row r="283" spans="1:19" ht="13.8">
      <c r="A283" s="266"/>
      <c r="B283" s="157" t="s">
        <v>2096</v>
      </c>
      <c r="C283" s="33"/>
      <c r="D283" s="33"/>
      <c r="E283" s="33"/>
      <c r="F283" s="33"/>
      <c r="G283" s="33"/>
      <c r="H283" s="33"/>
      <c r="I283" s="171" t="s">
        <v>22</v>
      </c>
      <c r="J283" s="33"/>
      <c r="K283" s="33"/>
      <c r="L283" s="33"/>
      <c r="M283" s="33"/>
      <c r="N283" s="33"/>
      <c r="O283" s="192"/>
      <c r="P283" s="192"/>
      <c r="Q283" s="33"/>
      <c r="R283" s="33"/>
      <c r="S283" s="33"/>
    </row>
    <row r="284" spans="1:19" ht="13.8">
      <c r="A284" s="266"/>
      <c r="B284" s="157" t="s">
        <v>2096</v>
      </c>
      <c r="C284" s="33"/>
      <c r="D284" s="33"/>
      <c r="E284" s="33"/>
      <c r="F284" s="33"/>
      <c r="G284" s="33"/>
      <c r="H284" s="33"/>
      <c r="I284" s="171" t="s">
        <v>24</v>
      </c>
      <c r="J284" s="33"/>
      <c r="K284" s="33"/>
      <c r="L284" s="33"/>
      <c r="M284" s="33"/>
      <c r="N284" s="33"/>
      <c r="O284" s="192"/>
      <c r="P284" s="192"/>
      <c r="Q284" s="33"/>
      <c r="R284" s="33"/>
      <c r="S284" s="33"/>
    </row>
    <row r="285" spans="1:19" ht="13.2">
      <c r="A285" s="266"/>
      <c r="B285" s="33" t="s">
        <v>2096</v>
      </c>
      <c r="C285" s="33"/>
      <c r="D285" s="33"/>
      <c r="E285" s="33"/>
      <c r="F285" s="33"/>
      <c r="G285" s="33"/>
      <c r="H285" s="33"/>
      <c r="I285" s="171" t="s">
        <v>25</v>
      </c>
      <c r="J285" s="33"/>
      <c r="K285" s="33"/>
      <c r="L285" s="33"/>
      <c r="M285" s="33"/>
      <c r="N285" s="33"/>
      <c r="O285" s="192"/>
      <c r="P285" s="192"/>
      <c r="Q285" s="33"/>
      <c r="R285" s="33"/>
      <c r="S285" s="33"/>
    </row>
    <row r="286" spans="1:19" ht="13.2">
      <c r="A286" s="266"/>
      <c r="B286" s="33" t="s">
        <v>522</v>
      </c>
      <c r="C286" s="33"/>
      <c r="D286" s="33"/>
      <c r="E286" s="33"/>
      <c r="F286" s="33"/>
      <c r="G286" s="33"/>
      <c r="H286" s="33"/>
      <c r="I286" s="171" t="s">
        <v>26</v>
      </c>
      <c r="J286" s="33"/>
      <c r="K286" s="33"/>
      <c r="L286" s="33"/>
      <c r="M286" s="33"/>
      <c r="N286" s="33"/>
      <c r="O286" s="192"/>
      <c r="P286" s="191"/>
      <c r="Q286" s="33"/>
      <c r="R286" s="33"/>
      <c r="S286" s="33"/>
    </row>
    <row r="287" spans="1:19" ht="13.2">
      <c r="A287" s="266"/>
      <c r="B287" s="33" t="s">
        <v>522</v>
      </c>
      <c r="C287" s="33"/>
      <c r="D287" s="33"/>
      <c r="E287" s="33"/>
      <c r="F287" s="33"/>
      <c r="G287" s="33"/>
      <c r="H287" s="33"/>
      <c r="I287" s="171" t="s">
        <v>27</v>
      </c>
      <c r="J287" s="33"/>
      <c r="K287" s="33"/>
      <c r="L287" s="33"/>
      <c r="M287" s="33"/>
      <c r="N287" s="33"/>
      <c r="O287" s="192"/>
      <c r="P287" s="191"/>
      <c r="Q287" s="33"/>
      <c r="R287" s="33"/>
      <c r="S287" s="33"/>
    </row>
    <row r="288" spans="1:19" ht="13.8">
      <c r="A288" s="266"/>
      <c r="B288" s="33" t="s">
        <v>522</v>
      </c>
      <c r="C288" s="33"/>
      <c r="D288" s="33"/>
      <c r="E288" s="33"/>
      <c r="F288" s="33"/>
      <c r="G288" s="168"/>
      <c r="H288" s="33"/>
      <c r="I288" s="171" t="s">
        <v>28</v>
      </c>
      <c r="J288" s="33"/>
      <c r="K288" s="33"/>
      <c r="L288" s="33"/>
      <c r="M288" s="33"/>
      <c r="N288" s="33"/>
      <c r="O288" s="192"/>
      <c r="P288" s="191"/>
      <c r="Q288" s="33"/>
      <c r="R288" s="33"/>
      <c r="S288" s="33"/>
    </row>
    <row r="289" spans="1:19" ht="13.2">
      <c r="A289" s="266"/>
      <c r="B289" s="33" t="s">
        <v>522</v>
      </c>
      <c r="C289" s="33" t="s">
        <v>41</v>
      </c>
      <c r="D289" s="33" t="s">
        <v>19</v>
      </c>
      <c r="E289" s="33" t="s">
        <v>2162</v>
      </c>
      <c r="F289" s="33"/>
      <c r="G289" s="33"/>
      <c r="H289" s="33" t="s">
        <v>2186</v>
      </c>
      <c r="I289" s="171" t="s">
        <v>29</v>
      </c>
      <c r="J289" s="33"/>
      <c r="K289" s="33"/>
      <c r="L289" s="33"/>
      <c r="M289" s="33"/>
      <c r="N289" s="33"/>
      <c r="O289" s="192"/>
      <c r="P289" s="191"/>
      <c r="Q289" s="33"/>
      <c r="R289" s="33"/>
      <c r="S289" s="33"/>
    </row>
    <row r="290" spans="1:19" ht="13.2">
      <c r="A290" s="266"/>
      <c r="B290" s="33" t="s">
        <v>522</v>
      </c>
      <c r="C290" s="33"/>
      <c r="D290" s="33"/>
      <c r="E290" s="33"/>
      <c r="F290" s="33"/>
      <c r="G290" s="33"/>
      <c r="H290" s="33"/>
      <c r="I290" s="171" t="s">
        <v>30</v>
      </c>
      <c r="J290" s="33"/>
      <c r="K290" s="33"/>
      <c r="L290" s="33"/>
      <c r="M290" s="33"/>
      <c r="N290" s="33"/>
      <c r="O290" s="192"/>
      <c r="P290" s="191"/>
      <c r="Q290" s="33"/>
      <c r="R290" s="33"/>
      <c r="S290" s="33"/>
    </row>
    <row r="291" spans="1:19" ht="13.2">
      <c r="A291" s="266"/>
      <c r="B291" s="33" t="s">
        <v>522</v>
      </c>
      <c r="C291" s="33"/>
      <c r="D291" s="33"/>
      <c r="E291" s="33"/>
      <c r="F291" s="33"/>
      <c r="G291" s="33"/>
      <c r="H291" s="33"/>
      <c r="I291" s="171" t="s">
        <v>34</v>
      </c>
      <c r="J291" s="33"/>
      <c r="K291" s="33"/>
      <c r="L291" s="33"/>
      <c r="M291" s="33"/>
      <c r="N291" s="33"/>
      <c r="O291" s="192"/>
      <c r="P291" s="191"/>
      <c r="Q291" s="33"/>
      <c r="R291" s="33"/>
      <c r="S291" s="33"/>
    </row>
    <row r="292" spans="1:19" ht="13.2">
      <c r="A292" s="266"/>
      <c r="B292" s="33" t="s">
        <v>522</v>
      </c>
      <c r="C292" s="33" t="s">
        <v>41</v>
      </c>
      <c r="D292" s="33" t="s">
        <v>19</v>
      </c>
      <c r="E292" s="33" t="s">
        <v>2173</v>
      </c>
      <c r="F292" s="33"/>
      <c r="G292" s="33"/>
      <c r="H292" s="33" t="s">
        <v>2187</v>
      </c>
      <c r="I292" s="171" t="s">
        <v>35</v>
      </c>
      <c r="J292" s="33"/>
      <c r="K292" s="33"/>
      <c r="L292" s="33"/>
      <c r="M292" s="33"/>
      <c r="N292" s="33"/>
      <c r="O292" s="192"/>
      <c r="P292" s="191"/>
      <c r="Q292" s="33"/>
      <c r="R292" s="33"/>
      <c r="S292" s="33"/>
    </row>
    <row r="293" spans="1:19" ht="13.2">
      <c r="A293" s="266"/>
      <c r="B293" s="33" t="s">
        <v>522</v>
      </c>
      <c r="C293" s="33" t="s">
        <v>41</v>
      </c>
      <c r="D293" s="33" t="s">
        <v>19</v>
      </c>
      <c r="E293" s="129" t="s">
        <v>2159</v>
      </c>
      <c r="F293" s="33"/>
      <c r="G293" s="33"/>
      <c r="H293" s="33" t="s">
        <v>2188</v>
      </c>
      <c r="I293" s="171" t="s">
        <v>36</v>
      </c>
      <c r="J293" s="33"/>
      <c r="K293" s="33"/>
      <c r="L293" s="33"/>
      <c r="M293" s="33"/>
      <c r="N293" s="33"/>
      <c r="O293" s="192"/>
      <c r="P293" s="191"/>
      <c r="Q293" s="33"/>
      <c r="R293" s="33"/>
      <c r="S293" s="33"/>
    </row>
    <row r="294" spans="1:19" ht="13.2">
      <c r="A294" s="266"/>
      <c r="B294" s="33" t="s">
        <v>78</v>
      </c>
      <c r="C294" s="33"/>
      <c r="D294" s="33"/>
      <c r="E294" s="33"/>
      <c r="F294" s="33"/>
      <c r="G294" s="33"/>
      <c r="H294" s="33"/>
      <c r="I294" s="171" t="s">
        <v>37</v>
      </c>
      <c r="J294" s="33"/>
      <c r="K294" s="33"/>
      <c r="L294" s="33"/>
      <c r="M294" s="33"/>
      <c r="N294" s="33"/>
      <c r="O294" s="191"/>
      <c r="P294" s="191"/>
      <c r="Q294" s="33"/>
      <c r="R294" s="33"/>
      <c r="S294" s="33"/>
    </row>
    <row r="295" spans="1:19" ht="13.2">
      <c r="A295" s="267"/>
      <c r="B295" s="33" t="s">
        <v>78</v>
      </c>
      <c r="C295" s="33"/>
      <c r="D295" s="33"/>
      <c r="E295" s="33"/>
      <c r="F295" s="33"/>
      <c r="G295" s="33"/>
      <c r="H295" s="33"/>
      <c r="I295" s="182" t="s">
        <v>38</v>
      </c>
      <c r="J295" s="33"/>
      <c r="K295" s="33"/>
      <c r="L295" s="33"/>
      <c r="M295" s="33"/>
      <c r="N295" s="33"/>
      <c r="O295" s="191"/>
      <c r="P295" s="191"/>
      <c r="Q295" s="33"/>
      <c r="R295" s="33"/>
      <c r="S295" s="33"/>
    </row>
    <row r="296" spans="1:19" ht="13.2">
      <c r="A296" s="265">
        <v>45495</v>
      </c>
      <c r="B296" s="33" t="s">
        <v>2096</v>
      </c>
      <c r="C296" s="33"/>
      <c r="D296" s="33"/>
      <c r="E296" s="33"/>
      <c r="F296" s="33"/>
      <c r="G296" s="33"/>
      <c r="H296" s="33"/>
      <c r="I296" s="180" t="s">
        <v>17</v>
      </c>
      <c r="J296" s="33"/>
      <c r="K296" s="33"/>
      <c r="L296" s="33"/>
      <c r="M296" s="33"/>
      <c r="N296" s="33"/>
      <c r="O296" s="192"/>
      <c r="P296" s="192"/>
      <c r="Q296" s="33"/>
      <c r="R296" s="33"/>
      <c r="S296" s="33"/>
    </row>
    <row r="297" spans="1:19" ht="13.2">
      <c r="A297" s="266"/>
      <c r="B297" s="33" t="s">
        <v>2096</v>
      </c>
      <c r="C297" s="33"/>
      <c r="D297" s="33"/>
      <c r="E297" s="33"/>
      <c r="F297" s="33"/>
      <c r="G297" s="33"/>
      <c r="H297" s="33"/>
      <c r="I297" s="171" t="s">
        <v>22</v>
      </c>
      <c r="J297" s="33"/>
      <c r="K297" s="33"/>
      <c r="L297" s="33"/>
      <c r="M297" s="33"/>
      <c r="N297" s="33"/>
      <c r="O297" s="192"/>
      <c r="P297" s="192"/>
      <c r="Q297" s="33"/>
      <c r="R297" s="33"/>
      <c r="S297" s="33"/>
    </row>
    <row r="298" spans="1:19" ht="13.2">
      <c r="A298" s="266"/>
      <c r="B298" s="33" t="s">
        <v>2096</v>
      </c>
      <c r="C298" s="33"/>
      <c r="D298" s="33"/>
      <c r="E298" s="33"/>
      <c r="F298" s="33"/>
      <c r="G298" s="33"/>
      <c r="H298" s="33"/>
      <c r="I298" s="171" t="s">
        <v>24</v>
      </c>
      <c r="J298" s="33"/>
      <c r="K298" s="33"/>
      <c r="L298" s="33"/>
      <c r="M298" s="33"/>
      <c r="N298" s="33"/>
      <c r="O298" s="192"/>
      <c r="P298" s="192"/>
      <c r="Q298" s="33"/>
      <c r="R298" s="33"/>
      <c r="S298" s="33"/>
    </row>
    <row r="299" spans="1:19" ht="13.2">
      <c r="A299" s="266"/>
      <c r="B299" s="33" t="s">
        <v>2096</v>
      </c>
      <c r="C299" s="33"/>
      <c r="D299" s="33"/>
      <c r="E299" s="33"/>
      <c r="F299" s="33"/>
      <c r="G299" s="33"/>
      <c r="H299" s="33"/>
      <c r="I299" s="171" t="s">
        <v>25</v>
      </c>
      <c r="J299" s="33"/>
      <c r="K299" s="33"/>
      <c r="L299" s="33"/>
      <c r="M299" s="33"/>
      <c r="N299" s="33"/>
      <c r="O299" s="192"/>
      <c r="P299" s="192"/>
      <c r="Q299" s="33"/>
      <c r="R299" s="33"/>
      <c r="S299" s="33"/>
    </row>
    <row r="300" spans="1:19" ht="13.2">
      <c r="A300" s="266"/>
      <c r="B300" s="33" t="s">
        <v>522</v>
      </c>
      <c r="C300" s="33"/>
      <c r="D300" s="33"/>
      <c r="E300" s="33"/>
      <c r="F300" s="33"/>
      <c r="G300" s="33"/>
      <c r="H300" s="33"/>
      <c r="I300" s="171" t="s">
        <v>26</v>
      </c>
      <c r="J300" s="33"/>
      <c r="K300" s="33"/>
      <c r="L300" s="33"/>
      <c r="M300" s="33"/>
      <c r="N300" s="33"/>
      <c r="O300" s="192"/>
      <c r="P300" s="195"/>
      <c r="Q300" s="33"/>
      <c r="R300" s="33"/>
      <c r="S300" s="33"/>
    </row>
    <row r="301" spans="1:19" ht="13.2">
      <c r="A301" s="266"/>
      <c r="B301" s="33" t="s">
        <v>522</v>
      </c>
      <c r="C301" s="33"/>
      <c r="D301" s="33"/>
      <c r="E301" s="33"/>
      <c r="F301" s="33"/>
      <c r="G301" s="33"/>
      <c r="H301" s="33"/>
      <c r="I301" s="171" t="s">
        <v>27</v>
      </c>
      <c r="J301" s="33"/>
      <c r="K301" s="33"/>
      <c r="L301" s="33"/>
      <c r="M301" s="33"/>
      <c r="N301" s="33"/>
      <c r="O301" s="192"/>
      <c r="P301" s="195"/>
      <c r="Q301" s="33"/>
      <c r="R301" s="33"/>
      <c r="S301" s="33"/>
    </row>
    <row r="302" spans="1:19" ht="13.2">
      <c r="A302" s="266"/>
      <c r="B302" s="33" t="s">
        <v>522</v>
      </c>
      <c r="C302" s="33"/>
      <c r="D302" s="33"/>
      <c r="E302" s="33"/>
      <c r="F302" s="33"/>
      <c r="G302" s="33"/>
      <c r="H302" s="33"/>
      <c r="I302" s="171" t="s">
        <v>28</v>
      </c>
      <c r="J302" s="33"/>
      <c r="K302" s="33"/>
      <c r="L302" s="33"/>
      <c r="M302" s="33"/>
      <c r="N302" s="33"/>
      <c r="O302" s="192"/>
      <c r="P302" s="191"/>
      <c r="Q302" s="33"/>
      <c r="R302" s="33"/>
      <c r="S302" s="33"/>
    </row>
    <row r="303" spans="1:19" ht="13.2">
      <c r="A303" s="266"/>
      <c r="B303" s="33" t="s">
        <v>522</v>
      </c>
      <c r="C303" s="33"/>
      <c r="D303" s="33"/>
      <c r="E303" s="33"/>
      <c r="F303" s="33"/>
      <c r="G303" s="33"/>
      <c r="H303" s="33"/>
      <c r="I303" s="171" t="s">
        <v>29</v>
      </c>
      <c r="J303" s="33"/>
      <c r="K303" s="33"/>
      <c r="L303" s="33"/>
      <c r="M303" s="33"/>
      <c r="N303" s="33"/>
      <c r="O303" s="192"/>
      <c r="P303" s="191"/>
      <c r="Q303" s="33"/>
      <c r="R303" s="33"/>
      <c r="S303" s="33"/>
    </row>
    <row r="304" spans="1:19" ht="13.2">
      <c r="A304" s="266"/>
      <c r="B304" s="33" t="s">
        <v>522</v>
      </c>
      <c r="C304" s="33"/>
      <c r="D304" s="33"/>
      <c r="E304" s="33"/>
      <c r="F304" s="33"/>
      <c r="G304" s="33"/>
      <c r="H304" s="33"/>
      <c r="I304" s="171" t="s">
        <v>30</v>
      </c>
      <c r="J304" s="33"/>
      <c r="K304" s="33"/>
      <c r="L304" s="33"/>
      <c r="M304" s="33"/>
      <c r="N304" s="33"/>
      <c r="O304" s="192"/>
      <c r="P304" s="191"/>
      <c r="Q304" s="33"/>
      <c r="R304" s="33"/>
      <c r="S304" s="33"/>
    </row>
    <row r="305" spans="1:19" ht="13.2">
      <c r="A305" s="266"/>
      <c r="B305" s="33" t="s">
        <v>522</v>
      </c>
      <c r="C305" s="33"/>
      <c r="D305" s="33"/>
      <c r="E305" s="33"/>
      <c r="F305" s="33"/>
      <c r="G305" s="33"/>
      <c r="H305" s="33"/>
      <c r="I305" s="171" t="s">
        <v>34</v>
      </c>
      <c r="J305" s="33"/>
      <c r="K305" s="33"/>
      <c r="L305" s="33"/>
      <c r="M305" s="33"/>
      <c r="N305" s="33"/>
      <c r="O305" s="192"/>
      <c r="P305" s="191"/>
      <c r="Q305" s="33"/>
      <c r="R305" s="33"/>
      <c r="S305" s="33"/>
    </row>
    <row r="306" spans="1:19" ht="13.2">
      <c r="A306" s="266"/>
      <c r="B306" s="33" t="s">
        <v>522</v>
      </c>
      <c r="C306" s="33"/>
      <c r="D306" s="33"/>
      <c r="E306" s="33"/>
      <c r="F306" s="33"/>
      <c r="G306" s="33"/>
      <c r="H306" s="33"/>
      <c r="I306" s="171" t="s">
        <v>35</v>
      </c>
      <c r="J306" s="33"/>
      <c r="K306" s="33"/>
      <c r="L306" s="33"/>
      <c r="M306" s="33"/>
      <c r="N306" s="33"/>
      <c r="O306" s="192"/>
      <c r="P306" s="191"/>
      <c r="Q306" s="33"/>
      <c r="R306" s="33"/>
      <c r="S306" s="33"/>
    </row>
    <row r="307" spans="1:19" ht="13.2">
      <c r="A307" s="266"/>
      <c r="B307" s="33" t="s">
        <v>522</v>
      </c>
      <c r="C307" s="33"/>
      <c r="D307" s="33"/>
      <c r="E307" s="33"/>
      <c r="F307" s="33"/>
      <c r="G307" s="33"/>
      <c r="H307" s="33"/>
      <c r="I307" s="171" t="s">
        <v>36</v>
      </c>
      <c r="J307" s="33"/>
      <c r="K307" s="33"/>
      <c r="L307" s="33"/>
      <c r="M307" s="33"/>
      <c r="N307" s="33"/>
      <c r="O307" s="192"/>
      <c r="P307" s="191"/>
      <c r="Q307" s="33"/>
      <c r="R307" s="33"/>
      <c r="S307" s="33"/>
    </row>
    <row r="308" spans="1:19" ht="13.2">
      <c r="A308" s="266"/>
      <c r="B308" s="33" t="s">
        <v>78</v>
      </c>
      <c r="C308" s="33"/>
      <c r="D308" s="33"/>
      <c r="E308" s="33"/>
      <c r="F308" s="33"/>
      <c r="G308" s="33"/>
      <c r="H308" s="33"/>
      <c r="I308" s="171" t="s">
        <v>37</v>
      </c>
      <c r="J308" s="33"/>
      <c r="K308" s="33"/>
      <c r="L308" s="33"/>
      <c r="M308" s="33"/>
      <c r="N308" s="33"/>
      <c r="O308" s="191"/>
      <c r="P308" s="191"/>
      <c r="Q308" s="33"/>
      <c r="R308" s="33"/>
      <c r="S308" s="33"/>
    </row>
    <row r="309" spans="1:19" ht="13.2">
      <c r="A309" s="267"/>
      <c r="B309" s="33" t="s">
        <v>78</v>
      </c>
      <c r="C309" s="33"/>
      <c r="D309" s="33"/>
      <c r="E309" s="33"/>
      <c r="F309" s="33"/>
      <c r="G309" s="33"/>
      <c r="H309" s="33"/>
      <c r="I309" s="182" t="s">
        <v>38</v>
      </c>
      <c r="J309" s="33"/>
      <c r="K309" s="33"/>
      <c r="L309" s="33"/>
      <c r="M309" s="33"/>
      <c r="N309" s="33"/>
      <c r="O309" s="191"/>
      <c r="P309" s="191"/>
      <c r="Q309" s="33"/>
      <c r="R309" s="33"/>
      <c r="S309" s="33"/>
    </row>
    <row r="310" spans="1:19" ht="13.8">
      <c r="A310" s="265">
        <v>45496</v>
      </c>
      <c r="B310" s="157" t="s">
        <v>78</v>
      </c>
      <c r="C310" s="33"/>
      <c r="D310" s="33"/>
      <c r="E310" s="33"/>
      <c r="F310" s="33"/>
      <c r="G310" s="33"/>
      <c r="H310" s="33"/>
      <c r="I310" s="180" t="s">
        <v>17</v>
      </c>
      <c r="J310" s="33"/>
      <c r="K310" s="33"/>
      <c r="L310" s="33"/>
      <c r="M310" s="33"/>
      <c r="N310" s="33"/>
      <c r="O310" s="191"/>
      <c r="P310" s="192"/>
      <c r="Q310" s="33"/>
      <c r="R310" s="33"/>
      <c r="S310" s="33"/>
    </row>
    <row r="311" spans="1:19" ht="39.75" customHeight="1">
      <c r="A311" s="266"/>
      <c r="B311" s="157" t="s">
        <v>78</v>
      </c>
      <c r="C311" s="33" t="s">
        <v>41</v>
      </c>
      <c r="D311" s="33" t="s">
        <v>19</v>
      </c>
      <c r="E311" s="33" t="s">
        <v>2173</v>
      </c>
      <c r="F311" s="33"/>
      <c r="G311" s="33"/>
      <c r="H311" s="33" t="s">
        <v>2189</v>
      </c>
      <c r="I311" s="171" t="s">
        <v>22</v>
      </c>
      <c r="J311" s="33"/>
      <c r="K311" s="33"/>
      <c r="L311" s="33"/>
      <c r="M311" s="33"/>
      <c r="N311" s="33"/>
      <c r="O311" s="191"/>
      <c r="P311" s="192"/>
      <c r="Q311" s="33"/>
      <c r="R311" s="33"/>
      <c r="S311" s="33"/>
    </row>
    <row r="312" spans="1:19" ht="13.8">
      <c r="A312" s="266"/>
      <c r="B312" s="157" t="s">
        <v>78</v>
      </c>
      <c r="C312" s="33" t="s">
        <v>41</v>
      </c>
      <c r="D312" s="33" t="s">
        <v>19</v>
      </c>
      <c r="E312" s="33" t="s">
        <v>2162</v>
      </c>
      <c r="F312" s="33"/>
      <c r="G312" s="33"/>
      <c r="H312" s="33" t="s">
        <v>2190</v>
      </c>
      <c r="I312" s="171" t="s">
        <v>24</v>
      </c>
      <c r="J312" s="33"/>
      <c r="K312" s="33"/>
      <c r="L312" s="33"/>
      <c r="M312" s="33"/>
      <c r="N312" s="33"/>
      <c r="O312" s="191"/>
      <c r="P312" s="192"/>
      <c r="Q312" s="33"/>
      <c r="R312" s="33"/>
      <c r="S312" s="33"/>
    </row>
    <row r="313" spans="1:19" ht="13.8">
      <c r="A313" s="266"/>
      <c r="B313" s="157" t="s">
        <v>78</v>
      </c>
      <c r="C313" s="33"/>
      <c r="D313" s="33"/>
      <c r="E313" s="157"/>
      <c r="F313" s="157"/>
      <c r="G313" s="157"/>
      <c r="H313" s="33"/>
      <c r="I313" s="171" t="s">
        <v>25</v>
      </c>
      <c r="J313" s="33"/>
      <c r="K313" s="33"/>
      <c r="L313" s="33"/>
      <c r="M313" s="33"/>
      <c r="N313" s="33"/>
      <c r="O313" s="191"/>
      <c r="P313" s="192"/>
      <c r="Q313" s="33"/>
      <c r="R313" s="33"/>
      <c r="S313" s="33"/>
    </row>
    <row r="314" spans="1:19" ht="13.8">
      <c r="A314" s="266"/>
      <c r="B314" s="157" t="s">
        <v>522</v>
      </c>
      <c r="C314" s="33"/>
      <c r="D314" s="33"/>
      <c r="E314" s="33"/>
      <c r="F314" s="33"/>
      <c r="G314" s="33"/>
      <c r="H314" s="33"/>
      <c r="I314" s="171" t="s">
        <v>26</v>
      </c>
      <c r="J314" s="33"/>
      <c r="K314" s="33"/>
      <c r="L314" s="33"/>
      <c r="M314" s="33"/>
      <c r="N314" s="33"/>
      <c r="O314" s="191"/>
      <c r="P314" s="191"/>
      <c r="Q314" s="33"/>
      <c r="R314" s="33"/>
      <c r="S314" s="33"/>
    </row>
    <row r="315" spans="1:19" ht="13.2">
      <c r="A315" s="266"/>
      <c r="B315" s="33" t="s">
        <v>522</v>
      </c>
      <c r="C315" s="33"/>
      <c r="D315" s="33"/>
      <c r="E315" s="33"/>
      <c r="F315" s="33"/>
      <c r="G315" s="33"/>
      <c r="H315" s="33"/>
      <c r="I315" s="171" t="s">
        <v>27</v>
      </c>
      <c r="J315" s="33"/>
      <c r="K315" s="33"/>
      <c r="L315" s="33"/>
      <c r="M315" s="33"/>
      <c r="N315" s="33"/>
      <c r="O315" s="191"/>
      <c r="P315" s="191"/>
      <c r="Q315" s="33"/>
      <c r="R315" s="33"/>
      <c r="S315" s="33"/>
    </row>
    <row r="316" spans="1:19" ht="13.2">
      <c r="A316" s="266"/>
      <c r="B316" s="33" t="s">
        <v>522</v>
      </c>
      <c r="C316" s="33" t="s">
        <v>41</v>
      </c>
      <c r="D316" s="33" t="s">
        <v>19</v>
      </c>
      <c r="E316" s="129" t="s">
        <v>2159</v>
      </c>
      <c r="F316" s="33"/>
      <c r="G316" s="33"/>
      <c r="H316" s="33" t="s">
        <v>2191</v>
      </c>
      <c r="I316" s="171" t="s">
        <v>28</v>
      </c>
      <c r="J316" s="33"/>
      <c r="K316" s="33"/>
      <c r="L316" s="33"/>
      <c r="M316" s="33"/>
      <c r="N316" s="33"/>
      <c r="O316" s="191"/>
      <c r="P316" s="191"/>
      <c r="Q316" s="33"/>
      <c r="R316" s="33"/>
      <c r="S316" s="33"/>
    </row>
    <row r="317" spans="1:19" ht="13.2">
      <c r="A317" s="266"/>
      <c r="B317" s="33" t="s">
        <v>522</v>
      </c>
      <c r="C317" s="33"/>
      <c r="D317" s="33"/>
      <c r="E317" s="33"/>
      <c r="F317" s="33"/>
      <c r="G317" s="33"/>
      <c r="H317" s="33"/>
      <c r="I317" s="171" t="s">
        <v>29</v>
      </c>
      <c r="J317" s="33"/>
      <c r="K317" s="33"/>
      <c r="L317" s="33"/>
      <c r="M317" s="33"/>
      <c r="N317" s="33"/>
      <c r="O317" s="191"/>
      <c r="P317" s="191"/>
      <c r="Q317" s="33"/>
      <c r="R317" s="33"/>
      <c r="S317" s="33"/>
    </row>
    <row r="318" spans="1:19" ht="13.2">
      <c r="A318" s="266"/>
      <c r="B318" s="33" t="s">
        <v>522</v>
      </c>
      <c r="C318" s="33"/>
      <c r="D318" s="33"/>
      <c r="E318" s="33"/>
      <c r="F318" s="33"/>
      <c r="G318" s="33"/>
      <c r="H318" s="33"/>
      <c r="I318" s="171" t="s">
        <v>30</v>
      </c>
      <c r="J318" s="33"/>
      <c r="K318" s="33"/>
      <c r="L318" s="33"/>
      <c r="M318" s="33"/>
      <c r="N318" s="33"/>
      <c r="O318" s="191"/>
      <c r="P318" s="191"/>
      <c r="Q318" s="33"/>
      <c r="R318" s="33"/>
      <c r="S318" s="33"/>
    </row>
    <row r="319" spans="1:19" ht="13.2">
      <c r="A319" s="266"/>
      <c r="B319" s="33" t="s">
        <v>78</v>
      </c>
      <c r="C319" s="33"/>
      <c r="D319" s="33"/>
      <c r="E319" s="33"/>
      <c r="F319" s="33"/>
      <c r="G319" s="33"/>
      <c r="H319" s="33"/>
      <c r="I319" s="171" t="s">
        <v>34</v>
      </c>
      <c r="J319" s="33"/>
      <c r="K319" s="33"/>
      <c r="L319" s="33"/>
      <c r="M319" s="33"/>
      <c r="N319" s="33"/>
      <c r="O319" s="191"/>
      <c r="P319" s="191"/>
      <c r="Q319" s="33"/>
      <c r="R319" s="33"/>
      <c r="S319" s="33"/>
    </row>
    <row r="320" spans="1:19" ht="13.2">
      <c r="A320" s="266"/>
      <c r="B320" s="33" t="s">
        <v>78</v>
      </c>
      <c r="C320" s="33"/>
      <c r="D320" s="33"/>
      <c r="E320" s="33"/>
      <c r="F320" s="33"/>
      <c r="G320" s="33"/>
      <c r="H320" s="33"/>
      <c r="I320" s="171" t="s">
        <v>35</v>
      </c>
      <c r="J320" s="33"/>
      <c r="K320" s="33"/>
      <c r="L320" s="33"/>
      <c r="M320" s="33"/>
      <c r="N320" s="33"/>
      <c r="O320" s="191"/>
      <c r="P320" s="191"/>
      <c r="Q320" s="33"/>
      <c r="R320" s="33"/>
      <c r="S320" s="33"/>
    </row>
    <row r="321" spans="1:19" ht="13.2">
      <c r="A321" s="266"/>
      <c r="B321" s="33" t="s">
        <v>78</v>
      </c>
      <c r="C321" s="33"/>
      <c r="D321" s="33"/>
      <c r="E321" s="33"/>
      <c r="F321" s="33"/>
      <c r="G321" s="33"/>
      <c r="H321" s="33"/>
      <c r="I321" s="171" t="s">
        <v>36</v>
      </c>
      <c r="J321" s="33"/>
      <c r="K321" s="33"/>
      <c r="L321" s="33"/>
      <c r="M321" s="33"/>
      <c r="N321" s="33"/>
      <c r="O321" s="191"/>
      <c r="P321" s="191"/>
      <c r="Q321" s="33"/>
      <c r="R321" s="33"/>
      <c r="S321" s="33"/>
    </row>
    <row r="322" spans="1:19" ht="13.2">
      <c r="A322" s="266"/>
      <c r="B322" s="33" t="s">
        <v>78</v>
      </c>
      <c r="C322" s="33"/>
      <c r="D322" s="33"/>
      <c r="E322" s="33"/>
      <c r="F322" s="33"/>
      <c r="G322" s="33"/>
      <c r="H322" s="33"/>
      <c r="I322" s="171" t="s">
        <v>37</v>
      </c>
      <c r="J322" s="33"/>
      <c r="K322" s="33"/>
      <c r="L322" s="33"/>
      <c r="M322" s="33"/>
      <c r="N322" s="33"/>
      <c r="O322" s="191"/>
      <c r="P322" s="191"/>
      <c r="Q322" s="33"/>
      <c r="R322" s="33"/>
      <c r="S322" s="33"/>
    </row>
    <row r="323" spans="1:19" ht="13.2">
      <c r="A323" s="267"/>
      <c r="B323" s="33" t="s">
        <v>78</v>
      </c>
      <c r="C323" s="33"/>
      <c r="D323" s="33"/>
      <c r="E323" s="33"/>
      <c r="F323" s="33"/>
      <c r="G323" s="33"/>
      <c r="H323" s="33"/>
      <c r="I323" s="182" t="s">
        <v>38</v>
      </c>
      <c r="J323" s="33"/>
      <c r="K323" s="33"/>
      <c r="L323" s="33"/>
      <c r="M323" s="33"/>
      <c r="N323" s="33"/>
      <c r="O323" s="191"/>
      <c r="P323" s="191"/>
      <c r="Q323" s="33"/>
      <c r="R323" s="33"/>
      <c r="S323" s="33"/>
    </row>
    <row r="324" spans="1:19" ht="13.2">
      <c r="A324" s="265">
        <v>45497</v>
      </c>
      <c r="B324" s="33" t="s">
        <v>78</v>
      </c>
      <c r="C324" s="33"/>
      <c r="D324" s="33"/>
      <c r="E324" s="33"/>
      <c r="F324" s="33"/>
      <c r="G324" s="33"/>
      <c r="H324" s="33"/>
      <c r="I324" s="180" t="s">
        <v>17</v>
      </c>
      <c r="J324" s="33"/>
      <c r="K324" s="33"/>
      <c r="L324" s="33"/>
      <c r="M324" s="33"/>
      <c r="N324" s="33"/>
      <c r="O324" s="191"/>
      <c r="P324" s="192"/>
      <c r="Q324" s="33"/>
      <c r="R324" s="33"/>
      <c r="S324" s="33"/>
    </row>
    <row r="325" spans="1:19" ht="13.2">
      <c r="A325" s="266"/>
      <c r="B325" s="33" t="s">
        <v>78</v>
      </c>
      <c r="C325" s="33"/>
      <c r="D325" s="33"/>
      <c r="E325" s="33"/>
      <c r="F325" s="33"/>
      <c r="G325" s="33"/>
      <c r="H325" s="33"/>
      <c r="I325" s="171" t="s">
        <v>22</v>
      </c>
      <c r="J325" s="33"/>
      <c r="K325" s="33"/>
      <c r="L325" s="33"/>
      <c r="M325" s="33"/>
      <c r="N325" s="33"/>
      <c r="O325" s="191"/>
      <c r="P325" s="192"/>
      <c r="Q325" s="33"/>
      <c r="R325" s="33"/>
      <c r="S325" s="33"/>
    </row>
    <row r="326" spans="1:19" ht="13.2">
      <c r="A326" s="266"/>
      <c r="B326" s="33" t="s">
        <v>78</v>
      </c>
      <c r="C326" s="33"/>
      <c r="D326" s="33"/>
      <c r="E326" s="33"/>
      <c r="F326" s="33"/>
      <c r="G326" s="33"/>
      <c r="H326" s="33"/>
      <c r="I326" s="171" t="s">
        <v>24</v>
      </c>
      <c r="J326" s="33"/>
      <c r="K326" s="33"/>
      <c r="L326" s="33"/>
      <c r="M326" s="33"/>
      <c r="N326" s="33"/>
      <c r="O326" s="191"/>
      <c r="P326" s="192"/>
      <c r="Q326" s="33"/>
      <c r="R326" s="33"/>
      <c r="S326" s="33"/>
    </row>
    <row r="327" spans="1:19" ht="13.2">
      <c r="A327" s="266"/>
      <c r="B327" s="33" t="s">
        <v>78</v>
      </c>
      <c r="C327" s="33"/>
      <c r="D327" s="33"/>
      <c r="E327" s="33"/>
      <c r="F327" s="33"/>
      <c r="G327" s="33"/>
      <c r="H327" s="33"/>
      <c r="I327" s="171" t="s">
        <v>25</v>
      </c>
      <c r="J327" s="33"/>
      <c r="K327" s="33"/>
      <c r="L327" s="33"/>
      <c r="M327" s="33"/>
      <c r="N327" s="33"/>
      <c r="O327" s="191"/>
      <c r="P327" s="192"/>
      <c r="Q327" s="33"/>
      <c r="R327" s="33"/>
      <c r="S327" s="33"/>
    </row>
    <row r="328" spans="1:19" ht="13.2">
      <c r="A328" s="266"/>
      <c r="B328" s="33" t="s">
        <v>78</v>
      </c>
      <c r="C328" s="33"/>
      <c r="D328" s="33"/>
      <c r="E328" s="33"/>
      <c r="F328" s="33"/>
      <c r="G328" s="33"/>
      <c r="H328" s="33"/>
      <c r="I328" s="171" t="s">
        <v>26</v>
      </c>
      <c r="J328" s="33"/>
      <c r="K328" s="33"/>
      <c r="L328" s="33"/>
      <c r="M328" s="33"/>
      <c r="N328" s="33"/>
      <c r="O328" s="191"/>
      <c r="P328" s="192"/>
      <c r="Q328" s="33"/>
      <c r="R328" s="33"/>
      <c r="S328" s="33"/>
    </row>
    <row r="329" spans="1:19" ht="13.2">
      <c r="A329" s="266"/>
      <c r="B329" s="33" t="s">
        <v>78</v>
      </c>
      <c r="C329" s="33"/>
      <c r="D329" s="33"/>
      <c r="E329" s="33"/>
      <c r="F329" s="33"/>
      <c r="G329" s="33"/>
      <c r="H329" s="33"/>
      <c r="I329" s="171" t="s">
        <v>27</v>
      </c>
      <c r="J329" s="33"/>
      <c r="K329" s="33"/>
      <c r="L329" s="33"/>
      <c r="M329" s="33"/>
      <c r="N329" s="33"/>
      <c r="O329" s="191"/>
      <c r="P329" s="192"/>
      <c r="Q329" s="33"/>
      <c r="R329" s="33"/>
      <c r="S329" s="33"/>
    </row>
    <row r="330" spans="1:19" ht="13.2">
      <c r="A330" s="266"/>
      <c r="B330" s="33" t="s">
        <v>522</v>
      </c>
      <c r="C330" s="33"/>
      <c r="D330" s="33"/>
      <c r="E330" s="33"/>
      <c r="F330" s="33"/>
      <c r="G330" s="33"/>
      <c r="H330" s="33"/>
      <c r="I330" s="171" t="s">
        <v>28</v>
      </c>
      <c r="J330" s="33"/>
      <c r="K330" s="33"/>
      <c r="L330" s="33"/>
      <c r="M330" s="33"/>
      <c r="N330" s="33"/>
      <c r="O330" s="191"/>
      <c r="P330" s="191"/>
      <c r="Q330" s="33"/>
      <c r="R330" s="33"/>
      <c r="S330" s="33"/>
    </row>
    <row r="331" spans="1:19" ht="13.2">
      <c r="A331" s="266"/>
      <c r="B331" s="33" t="s">
        <v>522</v>
      </c>
      <c r="C331" s="33"/>
      <c r="D331" s="33"/>
      <c r="E331" s="33"/>
      <c r="F331" s="33"/>
      <c r="G331" s="33"/>
      <c r="H331" s="33"/>
      <c r="I331" s="171" t="s">
        <v>29</v>
      </c>
      <c r="J331" s="33"/>
      <c r="K331" s="33"/>
      <c r="L331" s="33"/>
      <c r="M331" s="33"/>
      <c r="N331" s="33"/>
      <c r="O331" s="191"/>
      <c r="P331" s="191"/>
      <c r="Q331" s="33"/>
      <c r="R331" s="33"/>
      <c r="S331" s="33"/>
    </row>
    <row r="332" spans="1:19" ht="13.2">
      <c r="A332" s="266"/>
      <c r="B332" s="33" t="s">
        <v>522</v>
      </c>
      <c r="C332" s="33"/>
      <c r="D332" s="33"/>
      <c r="E332" s="33"/>
      <c r="F332" s="33"/>
      <c r="G332" s="33"/>
      <c r="H332" s="33"/>
      <c r="I332" s="171" t="s">
        <v>30</v>
      </c>
      <c r="J332" s="33"/>
      <c r="K332" s="33"/>
      <c r="L332" s="33"/>
      <c r="M332" s="33"/>
      <c r="N332" s="33"/>
      <c r="O332" s="191"/>
      <c r="P332" s="191"/>
      <c r="Q332" s="33"/>
      <c r="R332" s="33"/>
      <c r="S332" s="33"/>
    </row>
    <row r="333" spans="1:19" ht="13.2">
      <c r="A333" s="266"/>
      <c r="B333" s="33" t="s">
        <v>522</v>
      </c>
      <c r="C333" s="33"/>
      <c r="D333" s="33"/>
      <c r="E333" s="33"/>
      <c r="F333" s="33"/>
      <c r="G333" s="33"/>
      <c r="H333" s="33"/>
      <c r="I333" s="171" t="s">
        <v>34</v>
      </c>
      <c r="J333" s="33"/>
      <c r="K333" s="33"/>
      <c r="L333" s="33"/>
      <c r="M333" s="33"/>
      <c r="N333" s="33"/>
      <c r="O333" s="191"/>
      <c r="P333" s="191"/>
      <c r="Q333" s="33"/>
      <c r="R333" s="33"/>
      <c r="S333" s="33"/>
    </row>
    <row r="334" spans="1:19" ht="13.2">
      <c r="A334" s="266"/>
      <c r="B334" s="33" t="s">
        <v>522</v>
      </c>
      <c r="C334" s="33"/>
      <c r="D334" s="33"/>
      <c r="E334" s="33"/>
      <c r="F334" s="33"/>
      <c r="G334" s="33"/>
      <c r="H334" s="33"/>
      <c r="I334" s="171" t="s">
        <v>35</v>
      </c>
      <c r="J334" s="33"/>
      <c r="K334" s="33"/>
      <c r="L334" s="33"/>
      <c r="M334" s="33"/>
      <c r="N334" s="33"/>
      <c r="O334" s="191"/>
      <c r="P334" s="191"/>
      <c r="Q334" s="33"/>
      <c r="R334" s="33"/>
      <c r="S334" s="33"/>
    </row>
    <row r="335" spans="1:19" ht="13.2">
      <c r="A335" s="266"/>
      <c r="B335" s="33" t="s">
        <v>78</v>
      </c>
      <c r="C335" s="33"/>
      <c r="D335" s="33"/>
      <c r="E335" s="33"/>
      <c r="F335" s="33"/>
      <c r="G335" s="33"/>
      <c r="H335" s="33"/>
      <c r="I335" s="171" t="s">
        <v>36</v>
      </c>
      <c r="J335" s="33"/>
      <c r="K335" s="33"/>
      <c r="L335" s="33"/>
      <c r="M335" s="33"/>
      <c r="N335" s="33"/>
      <c r="O335" s="191"/>
      <c r="P335" s="191"/>
      <c r="Q335" s="33"/>
      <c r="R335" s="33"/>
      <c r="S335" s="33"/>
    </row>
    <row r="336" spans="1:19" ht="13.2">
      <c r="A336" s="266"/>
      <c r="B336" s="33" t="s">
        <v>78</v>
      </c>
      <c r="C336" s="33"/>
      <c r="D336" s="33"/>
      <c r="E336" s="33"/>
      <c r="F336" s="33"/>
      <c r="G336" s="33"/>
      <c r="H336" s="33"/>
      <c r="I336" s="171" t="s">
        <v>37</v>
      </c>
      <c r="J336" s="33"/>
      <c r="K336" s="33"/>
      <c r="L336" s="33"/>
      <c r="M336" s="33"/>
      <c r="N336" s="33"/>
      <c r="O336" s="191"/>
      <c r="P336" s="191"/>
      <c r="Q336" s="33"/>
      <c r="R336" s="33"/>
      <c r="S336" s="33"/>
    </row>
    <row r="337" spans="1:19" ht="13.2">
      <c r="A337" s="267"/>
      <c r="B337" s="33" t="s">
        <v>78</v>
      </c>
      <c r="C337" s="33"/>
      <c r="D337" s="33"/>
      <c r="E337" s="33"/>
      <c r="F337" s="33"/>
      <c r="G337" s="33"/>
      <c r="H337" s="33"/>
      <c r="I337" s="182" t="s">
        <v>38</v>
      </c>
      <c r="J337" s="33"/>
      <c r="K337" s="33"/>
      <c r="L337" s="33"/>
      <c r="M337" s="33"/>
      <c r="N337" s="33"/>
      <c r="O337" s="191"/>
      <c r="P337" s="191"/>
      <c r="Q337" s="33"/>
      <c r="R337" s="33"/>
      <c r="S337" s="33"/>
    </row>
    <row r="338" spans="1:19" ht="13.2">
      <c r="A338" s="265">
        <v>45498</v>
      </c>
      <c r="B338" s="33" t="s">
        <v>2096</v>
      </c>
      <c r="C338" s="33"/>
      <c r="D338" s="33"/>
      <c r="E338" s="33"/>
      <c r="F338" s="33"/>
      <c r="G338" s="33"/>
      <c r="H338" s="33"/>
      <c r="I338" s="180" t="s">
        <v>17</v>
      </c>
      <c r="J338" s="33"/>
      <c r="K338" s="33"/>
      <c r="L338" s="33"/>
      <c r="M338" s="33"/>
      <c r="N338" s="33"/>
      <c r="O338" s="192"/>
      <c r="P338" s="192"/>
      <c r="Q338" s="33"/>
      <c r="R338" s="33"/>
      <c r="S338" s="33"/>
    </row>
    <row r="339" spans="1:19" ht="13.2">
      <c r="A339" s="266"/>
      <c r="B339" s="33" t="s">
        <v>2096</v>
      </c>
      <c r="C339" s="33"/>
      <c r="D339" s="33"/>
      <c r="E339" s="33"/>
      <c r="F339" s="33"/>
      <c r="G339" s="33"/>
      <c r="H339" s="33"/>
      <c r="I339" s="171" t="s">
        <v>22</v>
      </c>
      <c r="J339" s="33"/>
      <c r="K339" s="33"/>
      <c r="L339" s="33"/>
      <c r="M339" s="33"/>
      <c r="N339" s="33"/>
      <c r="O339" s="192"/>
      <c r="P339" s="192"/>
      <c r="Q339" s="33"/>
      <c r="R339" s="33"/>
      <c r="S339" s="33"/>
    </row>
    <row r="340" spans="1:19" ht="13.2">
      <c r="A340" s="266"/>
      <c r="B340" s="33" t="s">
        <v>2096</v>
      </c>
      <c r="C340" s="33"/>
      <c r="D340" s="33"/>
      <c r="E340" s="33"/>
      <c r="F340" s="33"/>
      <c r="G340" s="33"/>
      <c r="H340" s="33"/>
      <c r="I340" s="171" t="s">
        <v>24</v>
      </c>
      <c r="J340" s="33"/>
      <c r="K340" s="33"/>
      <c r="L340" s="33"/>
      <c r="M340" s="33"/>
      <c r="N340" s="33"/>
      <c r="O340" s="192"/>
      <c r="P340" s="192"/>
      <c r="Q340" s="33"/>
      <c r="R340" s="33"/>
      <c r="S340" s="33"/>
    </row>
    <row r="341" spans="1:19" ht="13.2">
      <c r="A341" s="266"/>
      <c r="B341" s="33" t="s">
        <v>2096</v>
      </c>
      <c r="C341" s="33"/>
      <c r="D341" s="33"/>
      <c r="E341" s="33"/>
      <c r="F341" s="33"/>
      <c r="G341" s="33"/>
      <c r="H341" s="33"/>
      <c r="I341" s="171" t="s">
        <v>25</v>
      </c>
      <c r="J341" s="33"/>
      <c r="K341" s="33"/>
      <c r="L341" s="33"/>
      <c r="M341" s="33"/>
      <c r="N341" s="33"/>
      <c r="O341" s="192"/>
      <c r="P341" s="192"/>
      <c r="Q341" s="33"/>
      <c r="R341" s="33"/>
      <c r="S341" s="33"/>
    </row>
    <row r="342" spans="1:19" ht="13.2">
      <c r="A342" s="266"/>
      <c r="B342" s="33" t="s">
        <v>2096</v>
      </c>
      <c r="C342" s="33"/>
      <c r="D342" s="33"/>
      <c r="E342" s="33"/>
      <c r="F342" s="33"/>
      <c r="G342" s="33"/>
      <c r="H342" s="33"/>
      <c r="I342" s="171" t="s">
        <v>26</v>
      </c>
      <c r="J342" s="33"/>
      <c r="K342" s="33"/>
      <c r="L342" s="33"/>
      <c r="M342" s="33"/>
      <c r="N342" s="33"/>
      <c r="O342" s="192"/>
      <c r="P342" s="195"/>
      <c r="Q342" s="33"/>
      <c r="R342" s="33"/>
      <c r="S342" s="33"/>
    </row>
    <row r="343" spans="1:19" ht="13.2">
      <c r="A343" s="266"/>
      <c r="B343" s="33" t="s">
        <v>2096</v>
      </c>
      <c r="C343" s="33"/>
      <c r="D343" s="33"/>
      <c r="E343" s="33"/>
      <c r="F343" s="33"/>
      <c r="G343" s="33"/>
      <c r="H343" s="33"/>
      <c r="I343" s="171" t="s">
        <v>27</v>
      </c>
      <c r="J343" s="33"/>
      <c r="K343" s="33"/>
      <c r="L343" s="33"/>
      <c r="M343" s="33"/>
      <c r="N343" s="33"/>
      <c r="O343" s="192"/>
      <c r="P343" s="195"/>
      <c r="Q343" s="33"/>
      <c r="R343" s="33"/>
      <c r="S343" s="33"/>
    </row>
    <row r="344" spans="1:19" ht="13.2">
      <c r="A344" s="266"/>
      <c r="B344" s="33" t="s">
        <v>522</v>
      </c>
      <c r="C344" s="33"/>
      <c r="D344" s="33"/>
      <c r="E344" s="33"/>
      <c r="F344" s="33"/>
      <c r="G344" s="33"/>
      <c r="H344" s="33"/>
      <c r="I344" s="171" t="s">
        <v>28</v>
      </c>
      <c r="J344" s="33"/>
      <c r="K344" s="33"/>
      <c r="L344" s="33"/>
      <c r="M344" s="33"/>
      <c r="N344" s="33"/>
      <c r="O344" s="192"/>
      <c r="P344" s="191"/>
      <c r="Q344" s="33"/>
      <c r="R344" s="33"/>
      <c r="S344" s="33"/>
    </row>
    <row r="345" spans="1:19" ht="13.2">
      <c r="A345" s="266"/>
      <c r="B345" s="33" t="s">
        <v>522</v>
      </c>
      <c r="C345" s="33"/>
      <c r="D345" s="33"/>
      <c r="E345" s="33"/>
      <c r="F345" s="33"/>
      <c r="G345" s="33"/>
      <c r="H345" s="33"/>
      <c r="I345" s="171" t="s">
        <v>29</v>
      </c>
      <c r="J345" s="33"/>
      <c r="K345" s="33"/>
      <c r="L345" s="33"/>
      <c r="M345" s="33"/>
      <c r="N345" s="33"/>
      <c r="O345" s="192"/>
      <c r="P345" s="191"/>
      <c r="Q345" s="33"/>
      <c r="R345" s="33"/>
      <c r="S345" s="33"/>
    </row>
    <row r="346" spans="1:19" ht="13.2">
      <c r="A346" s="266"/>
      <c r="B346" s="33" t="s">
        <v>522</v>
      </c>
      <c r="C346" s="33" t="s">
        <v>102</v>
      </c>
      <c r="D346" s="33" t="s">
        <v>19</v>
      </c>
      <c r="E346" s="33"/>
      <c r="F346" s="33"/>
      <c r="G346" s="173" t="s">
        <v>2192</v>
      </c>
      <c r="H346" s="33" t="s">
        <v>2193</v>
      </c>
      <c r="I346" s="171" t="s">
        <v>30</v>
      </c>
      <c r="J346" s="33"/>
      <c r="K346" s="33"/>
      <c r="L346" s="33"/>
      <c r="M346" s="33"/>
      <c r="N346" s="33"/>
      <c r="O346" s="192"/>
      <c r="P346" s="191"/>
      <c r="Q346" s="33"/>
      <c r="R346" s="33"/>
      <c r="S346" s="33"/>
    </row>
    <row r="347" spans="1:19" ht="13.2">
      <c r="A347" s="266"/>
      <c r="B347" s="33" t="s">
        <v>522</v>
      </c>
      <c r="C347" s="33"/>
      <c r="D347" s="33"/>
      <c r="E347" s="33"/>
      <c r="F347" s="33"/>
      <c r="G347" s="33"/>
      <c r="H347" s="33"/>
      <c r="I347" s="171" t="s">
        <v>34</v>
      </c>
      <c r="J347" s="33"/>
      <c r="K347" s="33"/>
      <c r="L347" s="33"/>
      <c r="M347" s="33"/>
      <c r="N347" s="33"/>
      <c r="O347" s="192"/>
      <c r="P347" s="191"/>
      <c r="Q347" s="33"/>
      <c r="R347" s="33"/>
      <c r="S347" s="33"/>
    </row>
    <row r="348" spans="1:19" ht="13.2">
      <c r="A348" s="266"/>
      <c r="B348" s="33" t="s">
        <v>522</v>
      </c>
      <c r="C348" s="33"/>
      <c r="D348" s="33"/>
      <c r="E348" s="33"/>
      <c r="F348" s="33"/>
      <c r="G348" s="33"/>
      <c r="H348" s="33"/>
      <c r="I348" s="171" t="s">
        <v>35</v>
      </c>
      <c r="J348" s="33"/>
      <c r="K348" s="33"/>
      <c r="L348" s="33"/>
      <c r="M348" s="33"/>
      <c r="N348" s="33"/>
      <c r="O348" s="192"/>
      <c r="P348" s="191"/>
      <c r="Q348" s="33"/>
      <c r="R348" s="33"/>
      <c r="S348" s="33"/>
    </row>
    <row r="349" spans="1:19" ht="13.2">
      <c r="A349" s="266"/>
      <c r="B349" s="33" t="s">
        <v>522</v>
      </c>
      <c r="C349" s="33"/>
      <c r="D349" s="33"/>
      <c r="E349" s="33"/>
      <c r="F349" s="33"/>
      <c r="G349" s="33"/>
      <c r="H349" s="33"/>
      <c r="I349" s="171" t="s">
        <v>36</v>
      </c>
      <c r="J349" s="33"/>
      <c r="K349" s="33"/>
      <c r="L349" s="33"/>
      <c r="M349" s="33"/>
      <c r="N349" s="33"/>
      <c r="O349" s="192"/>
      <c r="P349" s="191"/>
      <c r="Q349" s="33"/>
      <c r="R349" s="33"/>
      <c r="S349" s="33"/>
    </row>
    <row r="350" spans="1:19" ht="13.2">
      <c r="A350" s="266"/>
      <c r="B350" s="33" t="s">
        <v>78</v>
      </c>
      <c r="C350" s="33"/>
      <c r="D350" s="33"/>
      <c r="E350" s="33"/>
      <c r="F350" s="33"/>
      <c r="G350" s="33"/>
      <c r="H350" s="33"/>
      <c r="I350" s="171" t="s">
        <v>37</v>
      </c>
      <c r="J350" s="33"/>
      <c r="K350" s="33"/>
      <c r="L350" s="33"/>
      <c r="M350" s="33"/>
      <c r="N350" s="33"/>
      <c r="O350" s="191"/>
      <c r="P350" s="191"/>
      <c r="Q350" s="33"/>
      <c r="R350" s="33"/>
      <c r="S350" s="33"/>
    </row>
    <row r="351" spans="1:19" ht="13.2">
      <c r="A351" s="267"/>
      <c r="B351" s="33" t="s">
        <v>78</v>
      </c>
      <c r="C351" s="33"/>
      <c r="D351" s="33"/>
      <c r="E351" s="33"/>
      <c r="F351" s="33"/>
      <c r="G351" s="33"/>
      <c r="H351" s="33"/>
      <c r="I351" s="182" t="s">
        <v>38</v>
      </c>
      <c r="J351" s="33"/>
      <c r="K351" s="33"/>
      <c r="L351" s="33"/>
      <c r="M351" s="33"/>
      <c r="N351" s="33"/>
      <c r="O351" s="191"/>
      <c r="P351" s="191"/>
      <c r="Q351" s="33"/>
      <c r="R351" s="33"/>
      <c r="S351" s="33"/>
    </row>
    <row r="352" spans="1:19" ht="13.2">
      <c r="A352" s="265">
        <v>45499</v>
      </c>
      <c r="B352" s="33" t="s">
        <v>2096</v>
      </c>
      <c r="C352" s="33" t="s">
        <v>41</v>
      </c>
      <c r="D352" s="33" t="s">
        <v>19</v>
      </c>
      <c r="E352" s="33" t="s">
        <v>2170</v>
      </c>
      <c r="F352" s="33"/>
      <c r="G352" s="160" t="s">
        <v>2194</v>
      </c>
      <c r="H352" s="129" t="s">
        <v>2195</v>
      </c>
      <c r="I352" s="180" t="s">
        <v>17</v>
      </c>
      <c r="J352" s="33"/>
      <c r="K352" s="33"/>
      <c r="L352" s="33"/>
      <c r="M352" s="33"/>
      <c r="N352" s="33"/>
      <c r="O352" s="192"/>
      <c r="P352" s="192"/>
      <c r="Q352" s="33"/>
      <c r="R352" s="33"/>
      <c r="S352" s="33"/>
    </row>
    <row r="353" spans="1:19" ht="13.2">
      <c r="A353" s="266"/>
      <c r="B353" s="33" t="s">
        <v>2096</v>
      </c>
      <c r="C353" s="33"/>
      <c r="D353" s="33"/>
      <c r="E353" s="33"/>
      <c r="F353" s="33"/>
      <c r="G353" s="33"/>
      <c r="I353" s="171" t="s">
        <v>22</v>
      </c>
      <c r="J353" s="33"/>
      <c r="K353" s="33"/>
      <c r="L353" s="33"/>
      <c r="M353" s="33"/>
      <c r="N353" s="33"/>
      <c r="O353" s="192"/>
      <c r="P353" s="192"/>
      <c r="Q353" s="33"/>
      <c r="R353" s="33"/>
      <c r="S353" s="33"/>
    </row>
    <row r="354" spans="1:19" ht="13.2">
      <c r="A354" s="266"/>
      <c r="B354" s="33" t="s">
        <v>522</v>
      </c>
      <c r="C354" s="33"/>
      <c r="D354" s="33"/>
      <c r="E354" s="33"/>
      <c r="F354" s="33"/>
      <c r="G354" s="33"/>
      <c r="I354" s="171" t="s">
        <v>24</v>
      </c>
      <c r="J354" s="33"/>
      <c r="K354" s="33"/>
      <c r="L354" s="33"/>
      <c r="M354" s="33"/>
      <c r="N354" s="33"/>
      <c r="O354" s="192"/>
      <c r="P354" s="192"/>
      <c r="Q354" s="33"/>
      <c r="R354" s="33"/>
      <c r="S354" s="33"/>
    </row>
    <row r="355" spans="1:19" ht="13.2">
      <c r="A355" s="266"/>
      <c r="B355" s="33" t="s">
        <v>522</v>
      </c>
      <c r="C355" s="33"/>
      <c r="D355" s="33"/>
      <c r="E355" s="33"/>
      <c r="F355" s="33"/>
      <c r="G355" s="33"/>
      <c r="I355" s="171" t="s">
        <v>25</v>
      </c>
      <c r="J355" s="33"/>
      <c r="K355" s="33"/>
      <c r="L355" s="33"/>
      <c r="M355" s="33"/>
      <c r="N355" s="33"/>
      <c r="O355" s="192"/>
      <c r="P355" s="192"/>
      <c r="Q355" s="33"/>
      <c r="R355" s="33"/>
      <c r="S355" s="33"/>
    </row>
    <row r="356" spans="1:19" ht="13.2">
      <c r="A356" s="266"/>
      <c r="B356" s="33" t="s">
        <v>522</v>
      </c>
      <c r="C356" s="33"/>
      <c r="D356" s="33"/>
      <c r="E356" s="33"/>
      <c r="F356" s="33"/>
      <c r="G356" s="33"/>
      <c r="H356" s="33"/>
      <c r="I356" s="171" t="s">
        <v>26</v>
      </c>
      <c r="J356" s="33"/>
      <c r="K356" s="33"/>
      <c r="L356" s="33"/>
      <c r="M356" s="33"/>
      <c r="N356" s="33"/>
      <c r="O356" s="192"/>
      <c r="P356" s="195"/>
      <c r="Q356" s="33"/>
      <c r="R356" s="33"/>
      <c r="S356" s="33"/>
    </row>
    <row r="357" spans="1:19" ht="13.2">
      <c r="A357" s="266"/>
      <c r="B357" s="33" t="s">
        <v>522</v>
      </c>
      <c r="C357" s="33"/>
      <c r="D357" s="33"/>
      <c r="E357" s="33"/>
      <c r="F357" s="33"/>
      <c r="G357" s="33"/>
      <c r="H357" s="1"/>
      <c r="I357" s="171" t="s">
        <v>27</v>
      </c>
      <c r="J357" s="33"/>
      <c r="K357" s="33"/>
      <c r="L357" s="33"/>
      <c r="M357" s="33"/>
      <c r="N357" s="33"/>
      <c r="O357" s="192"/>
      <c r="P357" s="195"/>
      <c r="Q357" s="33"/>
      <c r="R357" s="33"/>
      <c r="S357" s="33"/>
    </row>
    <row r="358" spans="1:19" ht="13.2">
      <c r="A358" s="266"/>
      <c r="B358" s="33" t="s">
        <v>522</v>
      </c>
      <c r="C358" s="33"/>
      <c r="D358" s="33"/>
      <c r="E358" s="33"/>
      <c r="F358" s="33"/>
      <c r="G358" s="33"/>
      <c r="I358" s="171" t="s">
        <v>28</v>
      </c>
      <c r="J358" s="33"/>
      <c r="K358" s="33"/>
      <c r="L358" s="33"/>
      <c r="M358" s="33"/>
      <c r="N358" s="33"/>
      <c r="O358" s="192"/>
      <c r="P358" s="191"/>
      <c r="Q358" s="33"/>
      <c r="R358" s="33"/>
      <c r="S358" s="33"/>
    </row>
    <row r="359" spans="1:19" ht="13.2">
      <c r="A359" s="266"/>
      <c r="B359" s="33" t="s">
        <v>522</v>
      </c>
      <c r="C359" s="33"/>
      <c r="D359" s="33"/>
      <c r="E359" s="33"/>
      <c r="F359" s="33"/>
      <c r="G359" s="33"/>
      <c r="H359" s="33"/>
      <c r="I359" s="171" t="s">
        <v>29</v>
      </c>
      <c r="J359" s="33"/>
      <c r="K359" s="33"/>
      <c r="L359" s="33"/>
      <c r="M359" s="33"/>
      <c r="N359" s="33"/>
      <c r="O359" s="192"/>
      <c r="P359" s="191"/>
      <c r="Q359" s="33"/>
      <c r="R359" s="33"/>
      <c r="S359" s="33"/>
    </row>
    <row r="360" spans="1:19" ht="13.2">
      <c r="A360" s="266"/>
      <c r="B360" s="33" t="s">
        <v>522</v>
      </c>
      <c r="C360" s="33"/>
      <c r="D360" s="33"/>
      <c r="E360" s="33"/>
      <c r="F360" s="33"/>
      <c r="G360" s="33"/>
      <c r="I360" s="171" t="s">
        <v>30</v>
      </c>
      <c r="J360" s="33"/>
      <c r="K360" s="33"/>
      <c r="L360" s="33"/>
      <c r="M360" s="33"/>
      <c r="N360" s="33"/>
      <c r="O360" s="192"/>
      <c r="P360" s="191"/>
      <c r="Q360" s="33"/>
      <c r="R360" s="33"/>
      <c r="S360" s="33"/>
    </row>
    <row r="361" spans="1:19" ht="13.2">
      <c r="A361" s="266"/>
      <c r="B361" s="33" t="s">
        <v>522</v>
      </c>
      <c r="C361" s="33" t="s">
        <v>41</v>
      </c>
      <c r="D361" s="33" t="s">
        <v>19</v>
      </c>
      <c r="E361" s="129" t="s">
        <v>2159</v>
      </c>
      <c r="F361" s="33"/>
      <c r="G361" s="33"/>
      <c r="H361" s="33" t="s">
        <v>2196</v>
      </c>
      <c r="I361" s="171" t="s">
        <v>34</v>
      </c>
      <c r="J361" s="33"/>
      <c r="K361" s="33"/>
      <c r="L361" s="33"/>
      <c r="M361" s="33"/>
      <c r="N361" s="33"/>
      <c r="O361" s="192"/>
      <c r="P361" s="191"/>
      <c r="Q361" s="33"/>
      <c r="R361" s="33"/>
      <c r="S361" s="33"/>
    </row>
    <row r="362" spans="1:19" ht="13.2">
      <c r="A362" s="266"/>
      <c r="B362" s="33" t="s">
        <v>522</v>
      </c>
      <c r="C362" s="33" t="s">
        <v>41</v>
      </c>
      <c r="D362" s="33" t="s">
        <v>19</v>
      </c>
      <c r="E362" s="129" t="s">
        <v>2159</v>
      </c>
      <c r="F362" s="33"/>
      <c r="G362" s="33"/>
      <c r="H362" s="33" t="s">
        <v>2197</v>
      </c>
      <c r="I362" s="171" t="s">
        <v>35</v>
      </c>
      <c r="J362" s="33"/>
      <c r="K362" s="33"/>
      <c r="L362" s="33"/>
      <c r="M362" s="33"/>
      <c r="N362" s="33"/>
      <c r="O362" s="192"/>
      <c r="P362" s="191"/>
      <c r="Q362" s="33"/>
      <c r="R362" s="33"/>
      <c r="S362" s="33"/>
    </row>
    <row r="363" spans="1:19" ht="13.2">
      <c r="A363" s="266"/>
      <c r="B363" s="33" t="s">
        <v>522</v>
      </c>
      <c r="C363" s="33"/>
      <c r="D363" s="33"/>
      <c r="E363" s="33"/>
      <c r="F363" s="33"/>
      <c r="G363" s="33"/>
      <c r="H363" s="33"/>
      <c r="I363" s="171" t="s">
        <v>36</v>
      </c>
      <c r="J363" s="33"/>
      <c r="K363" s="33"/>
      <c r="L363" s="33"/>
      <c r="M363" s="33"/>
      <c r="N363" s="33"/>
      <c r="O363" s="192"/>
      <c r="P363" s="191"/>
      <c r="Q363" s="33"/>
      <c r="R363" s="33"/>
      <c r="S363" s="33"/>
    </row>
    <row r="364" spans="1:19" ht="13.2">
      <c r="A364" s="266"/>
      <c r="B364" s="33" t="s">
        <v>78</v>
      </c>
      <c r="C364" s="33"/>
      <c r="D364" s="33"/>
      <c r="E364" s="33"/>
      <c r="F364" s="33"/>
      <c r="G364" s="33"/>
      <c r="H364" s="33"/>
      <c r="I364" s="171" t="s">
        <v>37</v>
      </c>
      <c r="J364" s="33"/>
      <c r="K364" s="33"/>
      <c r="L364" s="33"/>
      <c r="M364" s="33"/>
      <c r="N364" s="33"/>
      <c r="O364" s="191"/>
      <c r="P364" s="191"/>
      <c r="Q364" s="33"/>
      <c r="R364" s="33"/>
      <c r="S364" s="33"/>
    </row>
    <row r="365" spans="1:19" ht="13.2">
      <c r="A365" s="267"/>
      <c r="B365" s="33" t="s">
        <v>78</v>
      </c>
      <c r="C365" s="33"/>
      <c r="D365" s="33"/>
      <c r="E365" s="33"/>
      <c r="F365" s="33"/>
      <c r="G365" s="33"/>
      <c r="H365" s="33"/>
      <c r="I365" s="182" t="s">
        <v>38</v>
      </c>
      <c r="J365" s="33"/>
      <c r="K365" s="33"/>
      <c r="L365" s="33"/>
      <c r="M365" s="33"/>
      <c r="N365" s="33"/>
      <c r="O365" s="191"/>
      <c r="P365" s="191"/>
      <c r="Q365" s="33"/>
      <c r="R365" s="33"/>
      <c r="S365" s="33"/>
    </row>
    <row r="366" spans="1:19" ht="13.2">
      <c r="A366" s="265">
        <v>45500</v>
      </c>
      <c r="B366" s="33" t="s">
        <v>78</v>
      </c>
      <c r="C366" s="33"/>
      <c r="D366" s="33"/>
      <c r="E366" s="33"/>
      <c r="F366" s="33"/>
      <c r="G366" s="33"/>
      <c r="H366" s="33"/>
      <c r="I366" s="180" t="s">
        <v>17</v>
      </c>
      <c r="J366" s="33"/>
      <c r="K366" s="33"/>
      <c r="L366" s="33"/>
      <c r="M366" s="33"/>
      <c r="N366" s="33"/>
      <c r="O366" s="191"/>
      <c r="P366" s="192"/>
      <c r="Q366" s="33"/>
      <c r="R366" s="33"/>
      <c r="S366" s="33"/>
    </row>
    <row r="367" spans="1:19" ht="13.2">
      <c r="A367" s="266"/>
      <c r="B367" s="33" t="s">
        <v>78</v>
      </c>
      <c r="C367" s="33"/>
      <c r="D367" s="33"/>
      <c r="E367" s="33"/>
      <c r="F367" s="33"/>
      <c r="G367" s="33"/>
      <c r="H367" s="33"/>
      <c r="I367" s="171" t="s">
        <v>22</v>
      </c>
      <c r="J367" s="33"/>
      <c r="K367" s="33"/>
      <c r="L367" s="33"/>
      <c r="M367" s="33"/>
      <c r="N367" s="33"/>
      <c r="O367" s="191"/>
      <c r="P367" s="192"/>
      <c r="Q367" s="33"/>
      <c r="R367" s="33"/>
      <c r="S367" s="33"/>
    </row>
    <row r="368" spans="1:19" ht="13.2">
      <c r="A368" s="266"/>
      <c r="B368" s="33" t="s">
        <v>78</v>
      </c>
      <c r="C368" s="33"/>
      <c r="D368" s="33"/>
      <c r="E368" s="33"/>
      <c r="F368" s="33"/>
      <c r="G368" s="33"/>
      <c r="H368" s="33"/>
      <c r="I368" s="171" t="s">
        <v>24</v>
      </c>
      <c r="J368" s="33"/>
      <c r="K368" s="33"/>
      <c r="L368" s="33"/>
      <c r="M368" s="33"/>
      <c r="N368" s="33"/>
      <c r="O368" s="191"/>
      <c r="P368" s="192"/>
      <c r="Q368" s="33"/>
      <c r="R368" s="33"/>
      <c r="S368" s="33"/>
    </row>
    <row r="369" spans="1:19" ht="13.2">
      <c r="A369" s="266"/>
      <c r="B369" s="33" t="s">
        <v>78</v>
      </c>
      <c r="C369" s="33"/>
      <c r="D369" s="33"/>
      <c r="E369" s="33"/>
      <c r="F369" s="33"/>
      <c r="G369" s="33"/>
      <c r="H369" s="33"/>
      <c r="I369" s="171" t="s">
        <v>25</v>
      </c>
      <c r="J369" s="33"/>
      <c r="K369" s="33"/>
      <c r="L369" s="33"/>
      <c r="M369" s="33"/>
      <c r="N369" s="33"/>
      <c r="O369" s="191"/>
      <c r="P369" s="192"/>
      <c r="Q369" s="33"/>
      <c r="R369" s="33"/>
      <c r="S369" s="33"/>
    </row>
    <row r="370" spans="1:19" ht="16.5" customHeight="1">
      <c r="A370" s="266"/>
      <c r="B370" s="33" t="s">
        <v>78</v>
      </c>
      <c r="C370" s="33" t="s">
        <v>41</v>
      </c>
      <c r="D370" s="33" t="s">
        <v>19</v>
      </c>
      <c r="E370" s="129" t="s">
        <v>2159</v>
      </c>
      <c r="F370" s="33"/>
      <c r="G370" s="33"/>
      <c r="H370" s="33" t="s">
        <v>2198</v>
      </c>
      <c r="I370" s="171" t="s">
        <v>26</v>
      </c>
      <c r="J370" s="33"/>
      <c r="K370" s="33"/>
      <c r="L370" s="33"/>
      <c r="M370" s="33"/>
      <c r="N370" s="33"/>
      <c r="O370" s="191"/>
      <c r="P370" s="191"/>
      <c r="Q370" s="33"/>
      <c r="R370" s="33"/>
      <c r="S370" s="33"/>
    </row>
    <row r="371" spans="1:19" ht="13.2">
      <c r="A371" s="266"/>
      <c r="B371" s="33" t="s">
        <v>78</v>
      </c>
      <c r="C371" s="33"/>
      <c r="D371" s="33"/>
      <c r="E371" s="33"/>
      <c r="F371" s="33"/>
      <c r="G371" s="33"/>
      <c r="H371" s="33"/>
      <c r="I371" s="171" t="s">
        <v>27</v>
      </c>
      <c r="J371" s="33"/>
      <c r="K371" s="33"/>
      <c r="L371" s="33"/>
      <c r="M371" s="33"/>
      <c r="N371" s="33"/>
      <c r="O371" s="191"/>
      <c r="P371" s="191"/>
      <c r="Q371" s="33"/>
      <c r="R371" s="33"/>
      <c r="S371" s="33"/>
    </row>
    <row r="372" spans="1:19" ht="13.2">
      <c r="A372" s="266"/>
      <c r="B372" s="33" t="s">
        <v>78</v>
      </c>
      <c r="C372" s="33"/>
      <c r="D372" s="33"/>
      <c r="E372" s="33"/>
      <c r="F372" s="33"/>
      <c r="G372" s="33"/>
      <c r="H372" s="33"/>
      <c r="I372" s="171" t="s">
        <v>28</v>
      </c>
      <c r="J372" s="33"/>
      <c r="K372" s="33"/>
      <c r="L372" s="33"/>
      <c r="M372" s="33"/>
      <c r="N372" s="33"/>
      <c r="O372" s="191"/>
      <c r="P372" s="191"/>
      <c r="Q372" s="33"/>
      <c r="R372" s="33"/>
      <c r="S372" s="33"/>
    </row>
    <row r="373" spans="1:19" ht="13.2">
      <c r="A373" s="266"/>
      <c r="B373" s="33" t="s">
        <v>78</v>
      </c>
      <c r="C373" s="33"/>
      <c r="D373" s="33"/>
      <c r="E373" s="33"/>
      <c r="F373" s="33"/>
      <c r="G373" s="33"/>
      <c r="H373" s="33"/>
      <c r="I373" s="171" t="s">
        <v>29</v>
      </c>
      <c r="J373" s="33"/>
      <c r="K373" s="33"/>
      <c r="L373" s="33"/>
      <c r="M373" s="33"/>
      <c r="N373" s="33"/>
      <c r="O373" s="191"/>
      <c r="P373" s="191"/>
      <c r="Q373" s="33"/>
      <c r="R373" s="33"/>
      <c r="S373" s="33"/>
    </row>
    <row r="374" spans="1:19" ht="13.2">
      <c r="A374" s="266"/>
      <c r="B374" s="33" t="s">
        <v>78</v>
      </c>
      <c r="C374" s="33"/>
      <c r="D374" s="33"/>
      <c r="E374" s="33"/>
      <c r="F374" s="33"/>
      <c r="G374" s="33"/>
      <c r="H374" s="33"/>
      <c r="I374" s="171" t="s">
        <v>30</v>
      </c>
      <c r="J374" s="33"/>
      <c r="K374" s="33"/>
      <c r="L374" s="33"/>
      <c r="M374" s="33"/>
      <c r="N374" s="33"/>
      <c r="O374" s="191"/>
      <c r="P374" s="191"/>
      <c r="Q374" s="33"/>
      <c r="R374" s="33"/>
      <c r="S374" s="33"/>
    </row>
    <row r="375" spans="1:19" ht="13.2">
      <c r="A375" s="266"/>
      <c r="B375" s="33" t="s">
        <v>522</v>
      </c>
      <c r="C375" s="33"/>
      <c r="D375" s="33"/>
      <c r="E375" s="33"/>
      <c r="F375" s="33"/>
      <c r="G375" s="33"/>
      <c r="H375" s="33"/>
      <c r="I375" s="171" t="s">
        <v>34</v>
      </c>
      <c r="J375" s="33"/>
      <c r="K375" s="33"/>
      <c r="L375" s="33"/>
      <c r="M375" s="33"/>
      <c r="N375" s="33"/>
      <c r="O375" s="191"/>
      <c r="P375" s="191"/>
      <c r="Q375" s="33"/>
      <c r="R375" s="33"/>
      <c r="S375" s="33"/>
    </row>
    <row r="376" spans="1:19" ht="13.2">
      <c r="A376" s="266"/>
      <c r="B376" s="33" t="s">
        <v>522</v>
      </c>
      <c r="C376" s="33"/>
      <c r="D376" s="33"/>
      <c r="E376" s="33"/>
      <c r="F376" s="33"/>
      <c r="G376" s="33"/>
      <c r="H376" s="33"/>
      <c r="I376" s="171" t="s">
        <v>35</v>
      </c>
      <c r="J376" s="33"/>
      <c r="K376" s="33"/>
      <c r="L376" s="33"/>
      <c r="M376" s="33"/>
      <c r="N376" s="33"/>
      <c r="O376" s="191"/>
      <c r="P376" s="191"/>
      <c r="Q376" s="33"/>
      <c r="R376" s="33"/>
      <c r="S376" s="33"/>
    </row>
    <row r="377" spans="1:19" ht="13.2">
      <c r="A377" s="266"/>
      <c r="B377" s="33" t="s">
        <v>522</v>
      </c>
      <c r="C377" s="33"/>
      <c r="D377" s="33"/>
      <c r="E377" s="33"/>
      <c r="F377" s="33"/>
      <c r="G377" s="33"/>
      <c r="H377" s="33"/>
      <c r="I377" s="171" t="s">
        <v>36</v>
      </c>
      <c r="J377" s="33"/>
      <c r="K377" s="33"/>
      <c r="L377" s="33"/>
      <c r="M377" s="33"/>
      <c r="N377" s="33"/>
      <c r="O377" s="191"/>
      <c r="P377" s="191"/>
      <c r="Q377" s="33"/>
      <c r="R377" s="33"/>
      <c r="S377" s="33"/>
    </row>
    <row r="378" spans="1:19" ht="13.2">
      <c r="A378" s="266"/>
      <c r="B378" s="33" t="s">
        <v>522</v>
      </c>
      <c r="C378" s="33"/>
      <c r="D378" s="33"/>
      <c r="E378" s="33"/>
      <c r="F378" s="33"/>
      <c r="G378" s="33"/>
      <c r="H378" s="33"/>
      <c r="I378" s="171" t="s">
        <v>37</v>
      </c>
      <c r="J378" s="33"/>
      <c r="K378" s="33"/>
      <c r="L378" s="33"/>
      <c r="M378" s="33"/>
      <c r="N378" s="33"/>
      <c r="O378" s="191"/>
      <c r="P378" s="191"/>
      <c r="Q378" s="33"/>
      <c r="R378" s="33"/>
      <c r="S378" s="33"/>
    </row>
    <row r="379" spans="1:19" ht="13.2">
      <c r="A379" s="267"/>
      <c r="B379" s="33" t="s">
        <v>522</v>
      </c>
      <c r="C379" s="33"/>
      <c r="D379" s="33"/>
      <c r="E379" s="33"/>
      <c r="F379" s="33"/>
      <c r="G379" s="33"/>
      <c r="H379" s="33"/>
      <c r="I379" s="182" t="s">
        <v>38</v>
      </c>
      <c r="J379" s="33"/>
      <c r="K379" s="33"/>
      <c r="L379" s="33"/>
      <c r="M379" s="33"/>
      <c r="N379" s="33"/>
      <c r="O379" s="191"/>
      <c r="P379" s="191"/>
      <c r="Q379" s="33"/>
      <c r="R379" s="33"/>
      <c r="S379" s="33"/>
    </row>
    <row r="380" spans="1:19" ht="13.2">
      <c r="A380" s="265">
        <v>45501</v>
      </c>
      <c r="B380" s="33" t="s">
        <v>78</v>
      </c>
      <c r="C380" s="33"/>
      <c r="D380" s="33"/>
      <c r="E380" s="33"/>
      <c r="F380" s="33"/>
      <c r="G380" s="33"/>
      <c r="H380" s="33"/>
      <c r="I380" s="180" t="s">
        <v>17</v>
      </c>
      <c r="J380" s="33"/>
      <c r="K380" s="33"/>
      <c r="L380" s="33"/>
      <c r="M380" s="33"/>
      <c r="N380" s="33"/>
      <c r="O380" s="191"/>
      <c r="P380" s="192"/>
      <c r="Q380" s="33"/>
      <c r="R380" s="33"/>
      <c r="S380" s="33"/>
    </row>
    <row r="381" spans="1:19" ht="13.2">
      <c r="A381" s="266"/>
      <c r="B381" s="33" t="s">
        <v>78</v>
      </c>
      <c r="C381" s="33"/>
      <c r="D381" s="33"/>
      <c r="E381" s="33"/>
      <c r="F381" s="33"/>
      <c r="G381" s="33"/>
      <c r="H381" s="33"/>
      <c r="I381" s="171" t="s">
        <v>22</v>
      </c>
      <c r="J381" s="33"/>
      <c r="K381" s="33"/>
      <c r="L381" s="33"/>
      <c r="M381" s="33"/>
      <c r="N381" s="33"/>
      <c r="O381" s="191"/>
      <c r="P381" s="192"/>
      <c r="Q381" s="33"/>
      <c r="R381" s="33"/>
      <c r="S381" s="33"/>
    </row>
    <row r="382" spans="1:19" ht="13.2">
      <c r="A382" s="266"/>
      <c r="B382" s="33" t="s">
        <v>78</v>
      </c>
      <c r="C382" s="33"/>
      <c r="D382" s="33"/>
      <c r="E382" s="33"/>
      <c r="F382" s="33"/>
      <c r="G382" s="33"/>
      <c r="H382" s="33"/>
      <c r="I382" s="171" t="s">
        <v>24</v>
      </c>
      <c r="J382" s="33"/>
      <c r="K382" s="33"/>
      <c r="L382" s="33"/>
      <c r="M382" s="33"/>
      <c r="N382" s="33"/>
      <c r="O382" s="191"/>
      <c r="P382" s="192"/>
      <c r="Q382" s="33"/>
      <c r="R382" s="33"/>
      <c r="S382" s="33"/>
    </row>
    <row r="383" spans="1:19" ht="13.2">
      <c r="A383" s="266"/>
      <c r="B383" s="33" t="s">
        <v>78</v>
      </c>
      <c r="C383" s="33" t="s">
        <v>102</v>
      </c>
      <c r="D383" s="33" t="s">
        <v>19</v>
      </c>
      <c r="E383" s="33"/>
      <c r="F383" s="33"/>
      <c r="G383" s="33"/>
      <c r="H383" s="33" t="s">
        <v>2199</v>
      </c>
      <c r="I383" s="171" t="s">
        <v>25</v>
      </c>
      <c r="J383" s="33"/>
      <c r="K383" s="33"/>
      <c r="L383" s="33"/>
      <c r="M383" s="33"/>
      <c r="N383" s="33"/>
      <c r="O383" s="191"/>
      <c r="P383" s="192"/>
      <c r="Q383" s="33"/>
      <c r="R383" s="33"/>
      <c r="S383" s="33"/>
    </row>
    <row r="384" spans="1:19" ht="13.2">
      <c r="A384" s="266"/>
      <c r="B384" s="33" t="s">
        <v>522</v>
      </c>
      <c r="C384" s="33"/>
      <c r="D384" s="33"/>
      <c r="E384" s="33"/>
      <c r="F384" s="33"/>
      <c r="G384" s="33"/>
      <c r="H384" s="33"/>
      <c r="I384" s="171" t="s">
        <v>26</v>
      </c>
      <c r="J384" s="33"/>
      <c r="K384" s="33"/>
      <c r="L384" s="33"/>
      <c r="M384" s="33"/>
      <c r="N384" s="33"/>
      <c r="O384" s="191"/>
      <c r="P384" s="192"/>
      <c r="Q384" s="33"/>
      <c r="R384" s="33"/>
      <c r="S384" s="33"/>
    </row>
    <row r="385" spans="1:19" ht="13.2">
      <c r="A385" s="266"/>
      <c r="B385" s="33" t="s">
        <v>522</v>
      </c>
      <c r="C385" s="33"/>
      <c r="D385" s="33"/>
      <c r="E385" s="33"/>
      <c r="F385" s="33"/>
      <c r="G385" s="33"/>
      <c r="H385" s="33"/>
      <c r="I385" s="171" t="s">
        <v>27</v>
      </c>
      <c r="J385" s="33"/>
      <c r="K385" s="33"/>
      <c r="L385" s="33"/>
      <c r="M385" s="33"/>
      <c r="N385" s="33"/>
      <c r="O385" s="191"/>
      <c r="P385" s="192"/>
      <c r="Q385" s="33"/>
      <c r="R385" s="33"/>
      <c r="S385" s="33"/>
    </row>
    <row r="386" spans="1:19" ht="13.2">
      <c r="A386" s="266"/>
      <c r="B386" s="33" t="s">
        <v>522</v>
      </c>
      <c r="C386" s="33"/>
      <c r="D386" s="33"/>
      <c r="E386" s="33"/>
      <c r="F386" s="33"/>
      <c r="G386" s="33"/>
      <c r="H386" s="33"/>
      <c r="I386" s="171" t="s">
        <v>28</v>
      </c>
      <c r="J386" s="33"/>
      <c r="K386" s="33"/>
      <c r="L386" s="33"/>
      <c r="M386" s="33"/>
      <c r="N386" s="33"/>
      <c r="O386" s="191"/>
      <c r="P386" s="191"/>
      <c r="Q386" s="33"/>
      <c r="R386" s="33"/>
      <c r="S386" s="33"/>
    </row>
    <row r="387" spans="1:19" ht="13.2">
      <c r="A387" s="266"/>
      <c r="B387" s="33" t="s">
        <v>522</v>
      </c>
      <c r="C387" s="33"/>
      <c r="D387" s="33"/>
      <c r="E387" s="33"/>
      <c r="F387" s="33"/>
      <c r="G387" s="33"/>
      <c r="H387" s="33"/>
      <c r="I387" s="171" t="s">
        <v>29</v>
      </c>
      <c r="J387" s="33"/>
      <c r="K387" s="33"/>
      <c r="L387" s="33"/>
      <c r="M387" s="33"/>
      <c r="N387" s="33"/>
      <c r="O387" s="191"/>
      <c r="P387" s="191"/>
      <c r="Q387" s="33"/>
      <c r="R387" s="33"/>
      <c r="S387" s="33"/>
    </row>
    <row r="388" spans="1:19" ht="13.2">
      <c r="A388" s="266"/>
      <c r="B388" s="33" t="s">
        <v>522</v>
      </c>
      <c r="C388" s="33"/>
      <c r="D388" s="33"/>
      <c r="E388" s="33"/>
      <c r="F388" s="33"/>
      <c r="G388" s="33"/>
      <c r="H388" s="33"/>
      <c r="I388" s="171" t="s">
        <v>30</v>
      </c>
      <c r="J388" s="33"/>
      <c r="K388" s="33"/>
      <c r="L388" s="33"/>
      <c r="M388" s="33"/>
      <c r="N388" s="33"/>
      <c r="O388" s="191"/>
      <c r="P388" s="191"/>
      <c r="Q388" s="33"/>
      <c r="R388" s="33"/>
      <c r="S388" s="33"/>
    </row>
    <row r="389" spans="1:19" ht="13.2">
      <c r="A389" s="266"/>
      <c r="B389" s="33" t="s">
        <v>78</v>
      </c>
      <c r="C389" s="33"/>
      <c r="D389" s="33"/>
      <c r="E389" s="33"/>
      <c r="F389" s="33"/>
      <c r="G389" s="33"/>
      <c r="H389" s="33"/>
      <c r="I389" s="171" t="s">
        <v>34</v>
      </c>
      <c r="J389" s="33"/>
      <c r="K389" s="33"/>
      <c r="L389" s="33"/>
      <c r="M389" s="33"/>
      <c r="N389" s="33"/>
      <c r="O389" s="191"/>
      <c r="P389" s="191"/>
      <c r="Q389" s="33"/>
      <c r="R389" s="33"/>
      <c r="S389" s="33"/>
    </row>
    <row r="390" spans="1:19" ht="13.2">
      <c r="A390" s="266"/>
      <c r="B390" s="33" t="s">
        <v>78</v>
      </c>
      <c r="C390" s="33"/>
      <c r="D390" s="33"/>
      <c r="E390" s="33"/>
      <c r="F390" s="33"/>
      <c r="G390" s="33"/>
      <c r="H390" s="33"/>
      <c r="I390" s="171" t="s">
        <v>35</v>
      </c>
      <c r="J390" s="33"/>
      <c r="K390" s="33"/>
      <c r="L390" s="33"/>
      <c r="M390" s="33"/>
      <c r="N390" s="33"/>
      <c r="O390" s="191"/>
      <c r="P390" s="191"/>
      <c r="Q390" s="33"/>
      <c r="R390" s="33"/>
      <c r="S390" s="33"/>
    </row>
    <row r="391" spans="1:19" ht="13.2">
      <c r="A391" s="266"/>
      <c r="B391" s="33" t="s">
        <v>78</v>
      </c>
      <c r="C391" s="33"/>
      <c r="D391" s="33"/>
      <c r="E391" s="33"/>
      <c r="F391" s="33"/>
      <c r="G391" s="33"/>
      <c r="H391" s="33"/>
      <c r="I391" s="171" t="s">
        <v>36</v>
      </c>
      <c r="J391" s="33"/>
      <c r="K391" s="33"/>
      <c r="L391" s="33"/>
      <c r="M391" s="33"/>
      <c r="N391" s="33"/>
      <c r="O391" s="191"/>
      <c r="P391" s="191"/>
      <c r="Q391" s="33"/>
      <c r="R391" s="33"/>
      <c r="S391" s="33"/>
    </row>
    <row r="392" spans="1:19" ht="13.2">
      <c r="A392" s="266"/>
      <c r="B392" s="33" t="s">
        <v>78</v>
      </c>
      <c r="C392" s="33"/>
      <c r="D392" s="33"/>
      <c r="E392" s="33"/>
      <c r="F392" s="33"/>
      <c r="G392" s="33"/>
      <c r="H392" s="33"/>
      <c r="I392" s="171" t="s">
        <v>37</v>
      </c>
      <c r="J392" s="33"/>
      <c r="K392" s="33"/>
      <c r="L392" s="33"/>
      <c r="M392" s="33"/>
      <c r="N392" s="33"/>
      <c r="O392" s="191"/>
      <c r="P392" s="191"/>
      <c r="Q392" s="33"/>
      <c r="R392" s="33"/>
      <c r="S392" s="33"/>
    </row>
    <row r="393" spans="1:19" ht="13.2">
      <c r="A393" s="267"/>
      <c r="B393" s="33" t="s">
        <v>78</v>
      </c>
      <c r="C393" s="33"/>
      <c r="D393" s="33"/>
      <c r="E393" s="33"/>
      <c r="F393" s="33"/>
      <c r="G393" s="33"/>
      <c r="H393" s="33"/>
      <c r="I393" s="182" t="s">
        <v>38</v>
      </c>
      <c r="J393" s="33"/>
      <c r="K393" s="33"/>
      <c r="L393" s="33"/>
      <c r="M393" s="33"/>
      <c r="N393" s="33"/>
      <c r="O393" s="191"/>
      <c r="P393" s="191"/>
      <c r="Q393" s="33"/>
      <c r="R393" s="33"/>
      <c r="S393" s="33"/>
    </row>
    <row r="394" spans="1:19" ht="13.2">
      <c r="A394" s="265">
        <v>45502</v>
      </c>
      <c r="B394" s="33" t="s">
        <v>522</v>
      </c>
      <c r="C394" s="33"/>
      <c r="D394" s="33"/>
      <c r="E394" s="33"/>
      <c r="F394" s="33"/>
      <c r="G394" s="33"/>
      <c r="H394" s="33"/>
      <c r="I394" s="180" t="s">
        <v>17</v>
      </c>
      <c r="J394" s="33"/>
      <c r="K394" s="33"/>
      <c r="L394" s="33"/>
      <c r="M394" s="33"/>
      <c r="N394" s="33"/>
      <c r="O394" s="192"/>
      <c r="P394" s="192"/>
      <c r="Q394" s="33"/>
      <c r="R394" s="33"/>
      <c r="S394" s="33"/>
    </row>
    <row r="395" spans="1:19" ht="13.2">
      <c r="A395" s="266"/>
      <c r="B395" s="33" t="s">
        <v>522</v>
      </c>
      <c r="C395" s="33"/>
      <c r="D395" s="33"/>
      <c r="E395" s="33"/>
      <c r="F395" s="33"/>
      <c r="G395" s="33"/>
      <c r="H395" s="33"/>
      <c r="I395" s="171" t="s">
        <v>22</v>
      </c>
      <c r="J395" s="33"/>
      <c r="K395" s="33"/>
      <c r="L395" s="33"/>
      <c r="M395" s="33"/>
      <c r="N395" s="33"/>
      <c r="O395" s="192"/>
      <c r="P395" s="192"/>
      <c r="Q395" s="33"/>
      <c r="R395" s="33"/>
      <c r="S395" s="33"/>
    </row>
    <row r="396" spans="1:19" ht="13.2">
      <c r="A396" s="266"/>
      <c r="B396" s="33" t="s">
        <v>522</v>
      </c>
      <c r="C396" s="33"/>
      <c r="D396" s="33"/>
      <c r="E396" s="33"/>
      <c r="F396" s="33"/>
      <c r="G396" s="33"/>
      <c r="H396" s="33"/>
      <c r="I396" s="171" t="s">
        <v>24</v>
      </c>
      <c r="J396" s="33"/>
      <c r="K396" s="33"/>
      <c r="L396" s="33"/>
      <c r="M396" s="33"/>
      <c r="N396" s="33"/>
      <c r="O396" s="192"/>
      <c r="P396" s="192"/>
      <c r="Q396" s="33"/>
      <c r="R396" s="33"/>
      <c r="S396" s="33"/>
    </row>
    <row r="397" spans="1:19" ht="13.2">
      <c r="A397" s="266"/>
      <c r="B397" s="33" t="s">
        <v>1774</v>
      </c>
      <c r="C397" s="33"/>
      <c r="D397" s="33"/>
      <c r="E397" s="33"/>
      <c r="F397" s="33"/>
      <c r="G397" s="33"/>
      <c r="H397" s="33"/>
      <c r="I397" s="171" t="s">
        <v>25</v>
      </c>
      <c r="J397" s="33"/>
      <c r="K397" s="33"/>
      <c r="L397" s="33"/>
      <c r="M397" s="33"/>
      <c r="N397" s="33"/>
      <c r="O397" s="192"/>
      <c r="P397" s="192"/>
      <c r="Q397" s="33"/>
      <c r="R397" s="33"/>
      <c r="S397" s="33"/>
    </row>
    <row r="398" spans="1:19" ht="13.2">
      <c r="A398" s="266"/>
      <c r="B398" s="33" t="s">
        <v>1774</v>
      </c>
      <c r="C398" s="33"/>
      <c r="D398" s="33"/>
      <c r="E398" s="33"/>
      <c r="F398" s="33"/>
      <c r="G398" s="33"/>
      <c r="H398" s="33"/>
      <c r="I398" s="171" t="s">
        <v>26</v>
      </c>
      <c r="J398" s="33"/>
      <c r="K398" s="33"/>
      <c r="L398" s="33"/>
      <c r="M398" s="33"/>
      <c r="N398" s="33"/>
      <c r="O398" s="192"/>
      <c r="P398" s="192"/>
      <c r="Q398" s="33"/>
      <c r="R398" s="33"/>
      <c r="S398" s="33"/>
    </row>
    <row r="399" spans="1:19" ht="13.2">
      <c r="A399" s="266"/>
      <c r="B399" s="33" t="s">
        <v>1774</v>
      </c>
      <c r="C399" s="33"/>
      <c r="D399" s="33"/>
      <c r="E399" s="33"/>
      <c r="F399" s="33"/>
      <c r="G399" s="33"/>
      <c r="H399" s="33"/>
      <c r="I399" s="171" t="s">
        <v>27</v>
      </c>
      <c r="J399" s="33"/>
      <c r="K399" s="33"/>
      <c r="L399" s="33"/>
      <c r="M399" s="33"/>
      <c r="N399" s="33"/>
      <c r="O399" s="192"/>
      <c r="P399" s="192"/>
      <c r="Q399" s="33"/>
      <c r="R399" s="33"/>
      <c r="S399" s="33"/>
    </row>
    <row r="400" spans="1:19" ht="13.2">
      <c r="A400" s="266"/>
      <c r="B400" s="33" t="s">
        <v>522</v>
      </c>
      <c r="C400" s="33"/>
      <c r="D400" s="33"/>
      <c r="E400" s="33"/>
      <c r="F400" s="33"/>
      <c r="G400" s="33"/>
      <c r="H400" s="33"/>
      <c r="I400" s="171" t="s">
        <v>28</v>
      </c>
      <c r="J400" s="33"/>
      <c r="K400" s="33"/>
      <c r="L400" s="33"/>
      <c r="M400" s="33"/>
      <c r="N400" s="33"/>
      <c r="O400" s="192"/>
      <c r="P400" s="191"/>
      <c r="Q400" s="33"/>
      <c r="R400" s="33"/>
      <c r="S400" s="33"/>
    </row>
    <row r="401" spans="1:19" ht="13.2">
      <c r="A401" s="266"/>
      <c r="B401" s="33" t="s">
        <v>522</v>
      </c>
      <c r="C401" s="33" t="s">
        <v>41</v>
      </c>
      <c r="D401" s="33" t="s">
        <v>19</v>
      </c>
      <c r="E401" s="33" t="s">
        <v>2162</v>
      </c>
      <c r="F401" s="33"/>
      <c r="G401" s="33"/>
      <c r="H401" s="33" t="s">
        <v>2200</v>
      </c>
      <c r="I401" s="171" t="s">
        <v>29</v>
      </c>
      <c r="J401" s="33"/>
      <c r="K401" s="33"/>
      <c r="L401" s="33"/>
      <c r="M401" s="33"/>
      <c r="N401" s="33"/>
      <c r="O401" s="192"/>
      <c r="P401" s="191"/>
      <c r="Q401" s="33"/>
      <c r="R401" s="33"/>
      <c r="S401" s="33"/>
    </row>
    <row r="402" spans="1:19" ht="13.2">
      <c r="A402" s="266"/>
      <c r="B402" s="33" t="s">
        <v>522</v>
      </c>
      <c r="C402" s="33" t="s">
        <v>1116</v>
      </c>
      <c r="D402" s="33" t="s">
        <v>19</v>
      </c>
      <c r="E402" s="33"/>
      <c r="F402" s="33"/>
      <c r="G402" s="33"/>
      <c r="H402" s="33" t="s">
        <v>2201</v>
      </c>
      <c r="I402" s="171" t="s">
        <v>30</v>
      </c>
      <c r="J402" s="33"/>
      <c r="K402" s="33"/>
      <c r="L402" s="33"/>
      <c r="M402" s="33"/>
      <c r="N402" s="33"/>
      <c r="O402" s="192"/>
      <c r="P402" s="191"/>
      <c r="Q402" s="33"/>
      <c r="R402" s="33"/>
      <c r="S402" s="33"/>
    </row>
    <row r="403" spans="1:19" ht="13.2">
      <c r="A403" s="266"/>
      <c r="B403" s="33" t="s">
        <v>522</v>
      </c>
      <c r="C403" s="33"/>
      <c r="D403" s="33"/>
      <c r="E403" s="33"/>
      <c r="F403" s="33"/>
      <c r="G403" s="33"/>
      <c r="H403" s="33"/>
      <c r="I403" s="171" t="s">
        <v>34</v>
      </c>
      <c r="J403" s="33"/>
      <c r="K403" s="33"/>
      <c r="L403" s="33"/>
      <c r="M403" s="33"/>
      <c r="N403" s="33"/>
      <c r="O403" s="192"/>
      <c r="P403" s="191"/>
      <c r="Q403" s="33"/>
      <c r="R403" s="33"/>
      <c r="S403" s="33"/>
    </row>
    <row r="404" spans="1:19" ht="13.2">
      <c r="A404" s="266"/>
      <c r="B404" s="33" t="s">
        <v>522</v>
      </c>
      <c r="C404" s="33"/>
      <c r="D404" s="33"/>
      <c r="E404" s="33"/>
      <c r="F404" s="33"/>
      <c r="G404" s="33"/>
      <c r="H404" s="33"/>
      <c r="I404" s="171" t="s">
        <v>35</v>
      </c>
      <c r="J404" s="33"/>
      <c r="K404" s="33"/>
      <c r="L404" s="33"/>
      <c r="M404" s="33"/>
      <c r="N404" s="33"/>
      <c r="O404" s="192"/>
      <c r="P404" s="191"/>
      <c r="Q404" s="33"/>
      <c r="R404" s="33"/>
      <c r="S404" s="33"/>
    </row>
    <row r="405" spans="1:19" ht="13.2">
      <c r="A405" s="266"/>
      <c r="B405" s="33" t="s">
        <v>522</v>
      </c>
      <c r="C405" s="33"/>
      <c r="D405" s="33"/>
      <c r="E405" s="33"/>
      <c r="F405" s="33"/>
      <c r="G405" s="33"/>
      <c r="H405" s="33"/>
      <c r="I405" s="171" t="s">
        <v>36</v>
      </c>
      <c r="J405" s="33"/>
      <c r="K405" s="33"/>
      <c r="L405" s="33"/>
      <c r="M405" s="33"/>
      <c r="N405" s="33"/>
      <c r="O405" s="192"/>
      <c r="P405" s="191"/>
      <c r="Q405" s="33"/>
      <c r="R405" s="33"/>
      <c r="S405" s="33"/>
    </row>
    <row r="406" spans="1:19" ht="13.2">
      <c r="A406" s="266"/>
      <c r="B406" s="33" t="s">
        <v>78</v>
      </c>
      <c r="C406" s="33"/>
      <c r="D406" s="33"/>
      <c r="E406" s="33"/>
      <c r="F406" s="33"/>
      <c r="G406" s="33"/>
      <c r="H406" s="33"/>
      <c r="I406" s="171" t="s">
        <v>37</v>
      </c>
      <c r="J406" s="33"/>
      <c r="K406" s="33"/>
      <c r="L406" s="33"/>
      <c r="M406" s="33"/>
      <c r="N406" s="33"/>
      <c r="O406" s="191"/>
      <c r="P406" s="191"/>
      <c r="Q406" s="33"/>
      <c r="R406" s="33"/>
      <c r="S406" s="33"/>
    </row>
    <row r="407" spans="1:19" ht="13.2">
      <c r="A407" s="267"/>
      <c r="B407" s="33" t="s">
        <v>78</v>
      </c>
      <c r="C407" s="33"/>
      <c r="D407" s="33"/>
      <c r="E407" s="33"/>
      <c r="F407" s="33"/>
      <c r="G407" s="33"/>
      <c r="H407" s="33"/>
      <c r="I407" s="182" t="s">
        <v>38</v>
      </c>
      <c r="J407" s="33"/>
      <c r="K407" s="33"/>
      <c r="L407" s="33"/>
      <c r="M407" s="33"/>
      <c r="N407" s="33"/>
      <c r="O407" s="191"/>
      <c r="P407" s="191"/>
      <c r="Q407" s="33"/>
      <c r="R407" s="33"/>
      <c r="S407" s="33"/>
    </row>
    <row r="408" spans="1:19" ht="13.2">
      <c r="A408" s="276">
        <v>45503</v>
      </c>
      <c r="B408" s="33" t="s">
        <v>522</v>
      </c>
      <c r="C408" s="33"/>
      <c r="D408" s="33"/>
      <c r="E408" s="33"/>
      <c r="F408" s="33"/>
      <c r="G408" s="33"/>
      <c r="H408" s="33"/>
      <c r="I408" s="180" t="s">
        <v>17</v>
      </c>
      <c r="J408" s="33"/>
      <c r="K408" s="33"/>
      <c r="L408" s="33"/>
      <c r="M408" s="33"/>
      <c r="N408" s="33"/>
      <c r="O408" s="192"/>
      <c r="P408" s="192"/>
      <c r="Q408" s="33"/>
      <c r="R408" s="33"/>
      <c r="S408" s="33"/>
    </row>
    <row r="409" spans="1:19" ht="13.2">
      <c r="A409" s="266"/>
      <c r="B409" s="33" t="s">
        <v>522</v>
      </c>
      <c r="C409" s="33"/>
      <c r="D409" s="33"/>
      <c r="E409" s="33"/>
      <c r="F409" s="33"/>
      <c r="G409" s="33"/>
      <c r="H409" s="33"/>
      <c r="I409" s="171" t="s">
        <v>22</v>
      </c>
      <c r="J409" s="33"/>
      <c r="K409" s="33"/>
      <c r="L409" s="33"/>
      <c r="M409" s="33"/>
      <c r="N409" s="33"/>
      <c r="O409" s="192"/>
      <c r="P409" s="192"/>
      <c r="Q409" s="33"/>
      <c r="R409" s="33"/>
      <c r="S409" s="33"/>
    </row>
    <row r="410" spans="1:19" ht="13.2">
      <c r="A410" s="266"/>
      <c r="B410" s="33" t="s">
        <v>522</v>
      </c>
      <c r="C410" s="33"/>
      <c r="D410" s="33"/>
      <c r="E410" s="33"/>
      <c r="F410" s="33"/>
      <c r="G410" s="33"/>
      <c r="H410" s="33"/>
      <c r="I410" s="171" t="s">
        <v>24</v>
      </c>
      <c r="J410" s="33"/>
      <c r="K410" s="33"/>
      <c r="L410" s="33"/>
      <c r="M410" s="33"/>
      <c r="N410" s="33"/>
      <c r="O410" s="192"/>
      <c r="P410" s="192"/>
      <c r="Q410" s="33"/>
      <c r="R410" s="33"/>
      <c r="S410" s="33"/>
    </row>
    <row r="411" spans="1:19" ht="13.2">
      <c r="A411" s="266"/>
      <c r="B411" s="33" t="s">
        <v>1774</v>
      </c>
      <c r="C411" s="33"/>
      <c r="D411" s="33"/>
      <c r="E411" s="33"/>
      <c r="F411" s="33"/>
      <c r="G411" s="33"/>
      <c r="H411" s="33"/>
      <c r="I411" s="171" t="s">
        <v>25</v>
      </c>
      <c r="J411" s="33"/>
      <c r="K411" s="33"/>
      <c r="L411" s="33"/>
      <c r="M411" s="33"/>
      <c r="N411" s="33"/>
      <c r="O411" s="192"/>
      <c r="P411" s="192"/>
      <c r="Q411" s="33"/>
      <c r="R411" s="33"/>
      <c r="S411" s="33"/>
    </row>
    <row r="412" spans="1:19" ht="13.2">
      <c r="A412" s="266"/>
      <c r="B412" s="33" t="s">
        <v>1774</v>
      </c>
      <c r="C412" s="33" t="s">
        <v>41</v>
      </c>
      <c r="D412" s="33" t="s">
        <v>19</v>
      </c>
      <c r="E412" s="33" t="s">
        <v>2156</v>
      </c>
      <c r="F412" s="33"/>
      <c r="G412" s="173" t="s">
        <v>2202</v>
      </c>
      <c r="H412" s="160" t="s">
        <v>2203</v>
      </c>
      <c r="I412" s="171" t="s">
        <v>26</v>
      </c>
      <c r="J412" s="33"/>
      <c r="K412" s="33"/>
      <c r="L412" s="33"/>
      <c r="M412" s="33"/>
      <c r="N412" s="33"/>
      <c r="O412" s="192"/>
      <c r="P412" s="192"/>
      <c r="Q412" s="33"/>
      <c r="R412" s="33"/>
      <c r="S412" s="33"/>
    </row>
    <row r="413" spans="1:19" ht="13.2">
      <c r="A413" s="266"/>
      <c r="B413" s="33" t="s">
        <v>1774</v>
      </c>
      <c r="C413" s="33"/>
      <c r="D413" s="33"/>
      <c r="E413" s="33"/>
      <c r="F413" s="33"/>
      <c r="G413" s="33"/>
      <c r="H413" s="33"/>
      <c r="I413" s="171" t="s">
        <v>27</v>
      </c>
      <c r="J413" s="33"/>
      <c r="K413" s="33"/>
      <c r="L413" s="33"/>
      <c r="M413" s="33"/>
      <c r="N413" s="33"/>
      <c r="O413" s="192"/>
      <c r="P413" s="192"/>
      <c r="Q413" s="33"/>
      <c r="R413" s="33"/>
      <c r="S413" s="33"/>
    </row>
    <row r="414" spans="1:19" ht="13.2">
      <c r="A414" s="266"/>
      <c r="B414" s="33" t="s">
        <v>522</v>
      </c>
      <c r="C414" s="33"/>
      <c r="D414" s="33"/>
      <c r="E414" s="33"/>
      <c r="F414" s="33"/>
      <c r="G414" s="33"/>
      <c r="H414" s="33"/>
      <c r="I414" s="171" t="s">
        <v>28</v>
      </c>
      <c r="J414" s="33"/>
      <c r="K414" s="33"/>
      <c r="L414" s="33"/>
      <c r="M414" s="33"/>
      <c r="N414" s="33"/>
      <c r="O414" s="192"/>
      <c r="P414" s="191"/>
      <c r="Q414" s="33"/>
      <c r="R414" s="33"/>
      <c r="S414" s="33"/>
    </row>
    <row r="415" spans="1:19" ht="13.2">
      <c r="A415" s="266"/>
      <c r="B415" s="33" t="s">
        <v>522</v>
      </c>
      <c r="C415" s="33"/>
      <c r="D415" s="33"/>
      <c r="E415" s="33"/>
      <c r="F415" s="33"/>
      <c r="G415" s="33"/>
      <c r="H415" s="33"/>
      <c r="I415" s="171" t="s">
        <v>29</v>
      </c>
      <c r="J415" s="33"/>
      <c r="K415" s="33"/>
      <c r="L415" s="33"/>
      <c r="M415" s="33"/>
      <c r="N415" s="33"/>
      <c r="O415" s="192"/>
      <c r="P415" s="191"/>
      <c r="Q415" s="33"/>
      <c r="R415" s="33"/>
      <c r="S415" s="33"/>
    </row>
    <row r="416" spans="1:19" ht="13.2">
      <c r="A416" s="266"/>
      <c r="B416" s="33" t="s">
        <v>522</v>
      </c>
      <c r="C416" s="33"/>
      <c r="D416" s="33"/>
      <c r="E416" s="33"/>
      <c r="F416" s="33"/>
      <c r="G416" s="33"/>
      <c r="H416" s="33"/>
      <c r="I416" s="171" t="s">
        <v>30</v>
      </c>
      <c r="J416" s="33"/>
      <c r="K416" s="33"/>
      <c r="L416" s="33"/>
      <c r="M416" s="33"/>
      <c r="N416" s="33"/>
      <c r="O416" s="192"/>
      <c r="P416" s="191"/>
      <c r="Q416" s="33"/>
      <c r="R416" s="33"/>
      <c r="S416" s="33"/>
    </row>
    <row r="417" spans="1:19" ht="13.2">
      <c r="A417" s="266"/>
      <c r="B417" s="33" t="s">
        <v>522</v>
      </c>
      <c r="C417" s="33"/>
      <c r="D417" s="33"/>
      <c r="E417" s="33"/>
      <c r="F417" s="33"/>
      <c r="G417" s="33"/>
      <c r="H417" s="33"/>
      <c r="I417" s="171" t="s">
        <v>34</v>
      </c>
      <c r="J417" s="33"/>
      <c r="K417" s="33"/>
      <c r="L417" s="33"/>
      <c r="M417" s="33"/>
      <c r="N417" s="33"/>
      <c r="O417" s="192"/>
      <c r="P417" s="191"/>
      <c r="Q417" s="33"/>
      <c r="R417" s="33"/>
      <c r="S417" s="33"/>
    </row>
    <row r="418" spans="1:19" ht="13.2">
      <c r="A418" s="266"/>
      <c r="B418" s="33" t="s">
        <v>522</v>
      </c>
      <c r="C418" s="33"/>
      <c r="D418" s="33"/>
      <c r="E418" s="33"/>
      <c r="F418" s="33"/>
      <c r="G418" s="33"/>
      <c r="H418" s="33"/>
      <c r="I418" s="171" t="s">
        <v>35</v>
      </c>
      <c r="J418" s="33"/>
      <c r="K418" s="33"/>
      <c r="L418" s="33"/>
      <c r="M418" s="33"/>
      <c r="N418" s="33"/>
      <c r="O418" s="192"/>
      <c r="P418" s="191"/>
      <c r="Q418" s="33"/>
      <c r="R418" s="33"/>
      <c r="S418" s="33"/>
    </row>
    <row r="419" spans="1:19" ht="13.2">
      <c r="A419" s="266"/>
      <c r="B419" s="33" t="s">
        <v>522</v>
      </c>
      <c r="C419" s="33"/>
      <c r="D419" s="33"/>
      <c r="E419" s="33"/>
      <c r="F419" s="33"/>
      <c r="G419" s="33"/>
      <c r="H419" s="33"/>
      <c r="I419" s="171" t="s">
        <v>36</v>
      </c>
      <c r="J419" s="33"/>
      <c r="K419" s="33"/>
      <c r="L419" s="33"/>
      <c r="M419" s="33"/>
      <c r="N419" s="33"/>
      <c r="O419" s="192"/>
      <c r="P419" s="191"/>
      <c r="Q419" s="33"/>
      <c r="R419" s="33"/>
      <c r="S419" s="33"/>
    </row>
    <row r="420" spans="1:19" ht="13.2">
      <c r="A420" s="266"/>
      <c r="B420" s="33" t="s">
        <v>78</v>
      </c>
      <c r="C420" s="33"/>
      <c r="D420" s="33"/>
      <c r="E420" s="33"/>
      <c r="F420" s="33"/>
      <c r="G420" s="33"/>
      <c r="H420" s="33"/>
      <c r="I420" s="171" t="s">
        <v>37</v>
      </c>
      <c r="J420" s="33"/>
      <c r="K420" s="33"/>
      <c r="L420" s="33"/>
      <c r="M420" s="33"/>
      <c r="N420" s="33"/>
      <c r="O420" s="191"/>
      <c r="P420" s="191"/>
      <c r="Q420" s="33"/>
      <c r="R420" s="33"/>
      <c r="S420" s="33"/>
    </row>
    <row r="421" spans="1:19" ht="13.2">
      <c r="A421" s="267"/>
      <c r="B421" s="33" t="s">
        <v>78</v>
      </c>
      <c r="C421" s="33"/>
      <c r="D421" s="33"/>
      <c r="E421" s="33"/>
      <c r="F421" s="33"/>
      <c r="G421" s="33"/>
      <c r="H421" s="33"/>
      <c r="I421" s="183" t="s">
        <v>38</v>
      </c>
      <c r="J421" s="33"/>
      <c r="K421" s="33"/>
      <c r="L421" s="33"/>
      <c r="M421" s="33"/>
      <c r="N421" s="33"/>
      <c r="O421" s="191"/>
      <c r="P421" s="191"/>
      <c r="Q421" s="33"/>
      <c r="R421" s="33"/>
      <c r="S421" s="33"/>
    </row>
    <row r="422" spans="1:19" ht="13.2">
      <c r="A422" s="276">
        <v>45504</v>
      </c>
      <c r="B422" s="33" t="s">
        <v>78</v>
      </c>
      <c r="C422" s="33"/>
      <c r="D422" s="33"/>
      <c r="E422" s="33"/>
      <c r="F422" s="33"/>
      <c r="G422" s="33"/>
      <c r="H422" s="33"/>
      <c r="I422" s="172" t="s">
        <v>17</v>
      </c>
      <c r="J422" s="33"/>
      <c r="K422" s="33"/>
      <c r="L422" s="33"/>
      <c r="M422" s="33"/>
      <c r="N422" s="33"/>
      <c r="O422" s="191"/>
      <c r="P422" s="192"/>
      <c r="Q422" s="33"/>
      <c r="R422" s="33"/>
      <c r="S422" s="33"/>
    </row>
    <row r="423" spans="1:19" ht="13.2">
      <c r="A423" s="266"/>
      <c r="B423" s="33" t="s">
        <v>78</v>
      </c>
      <c r="C423" s="33"/>
      <c r="D423" s="33"/>
      <c r="E423" s="33"/>
      <c r="F423" s="33"/>
      <c r="G423" s="33"/>
      <c r="H423" s="33"/>
      <c r="I423" s="172" t="s">
        <v>22</v>
      </c>
      <c r="J423" s="33"/>
      <c r="K423" s="33"/>
      <c r="L423" s="33"/>
      <c r="M423" s="33"/>
      <c r="N423" s="33"/>
      <c r="O423" s="191"/>
      <c r="P423" s="192"/>
      <c r="Q423" s="33"/>
      <c r="R423" s="33"/>
      <c r="S423" s="33"/>
    </row>
    <row r="424" spans="1:19" ht="13.2">
      <c r="A424" s="266"/>
      <c r="B424" s="33" t="s">
        <v>78</v>
      </c>
      <c r="C424" s="33" t="s">
        <v>41</v>
      </c>
      <c r="D424" s="33" t="s">
        <v>19</v>
      </c>
      <c r="E424" s="33" t="s">
        <v>2162</v>
      </c>
      <c r="F424" s="33"/>
      <c r="G424" s="33"/>
      <c r="H424" s="33" t="s">
        <v>2204</v>
      </c>
      <c r="I424" s="172" t="s">
        <v>24</v>
      </c>
      <c r="J424" s="33"/>
      <c r="K424" s="33"/>
      <c r="L424" s="33"/>
      <c r="M424" s="33"/>
      <c r="N424" s="33"/>
      <c r="O424" s="191"/>
      <c r="P424" s="192"/>
      <c r="Q424" s="33"/>
      <c r="R424" s="33"/>
      <c r="S424" s="33"/>
    </row>
    <row r="425" spans="1:19" ht="13.2">
      <c r="A425" s="266"/>
      <c r="B425" s="33" t="s">
        <v>78</v>
      </c>
      <c r="C425" s="33"/>
      <c r="D425" s="33"/>
      <c r="E425" s="33"/>
      <c r="F425" s="33"/>
      <c r="G425" s="33"/>
      <c r="H425" s="33"/>
      <c r="I425" s="172" t="s">
        <v>25</v>
      </c>
      <c r="J425" s="33"/>
      <c r="K425" s="33"/>
      <c r="L425" s="33"/>
      <c r="M425" s="33"/>
      <c r="N425" s="33"/>
      <c r="O425" s="191"/>
      <c r="P425" s="192"/>
      <c r="Q425" s="33"/>
      <c r="R425" s="33"/>
      <c r="S425" s="33"/>
    </row>
    <row r="426" spans="1:19" ht="13.2">
      <c r="A426" s="266"/>
      <c r="B426" s="33" t="s">
        <v>522</v>
      </c>
      <c r="C426" s="33"/>
      <c r="D426" s="33"/>
      <c r="E426" s="33"/>
      <c r="F426" s="33"/>
      <c r="G426" s="33"/>
      <c r="H426" s="33"/>
      <c r="I426" s="172" t="s">
        <v>26</v>
      </c>
      <c r="J426" s="33"/>
      <c r="K426" s="33"/>
      <c r="L426" s="33"/>
      <c r="M426" s="33"/>
      <c r="N426" s="33"/>
      <c r="O426" s="191"/>
      <c r="P426" s="191"/>
      <c r="Q426" s="33"/>
      <c r="R426" s="33"/>
      <c r="S426" s="33"/>
    </row>
    <row r="427" spans="1:19" ht="13.2">
      <c r="A427" s="266"/>
      <c r="B427" s="33" t="s">
        <v>522</v>
      </c>
      <c r="C427" s="33"/>
      <c r="D427" s="33"/>
      <c r="E427" s="33"/>
      <c r="F427" s="33"/>
      <c r="G427" s="33"/>
      <c r="H427" s="33"/>
      <c r="I427" s="172" t="s">
        <v>27</v>
      </c>
      <c r="J427" s="33"/>
      <c r="K427" s="33"/>
      <c r="L427" s="33"/>
      <c r="M427" s="33"/>
      <c r="N427" s="33"/>
      <c r="O427" s="191"/>
      <c r="P427" s="191"/>
      <c r="Q427" s="33"/>
      <c r="R427" s="33"/>
      <c r="S427" s="33"/>
    </row>
    <row r="428" spans="1:19" ht="13.2">
      <c r="A428" s="266"/>
      <c r="B428" s="33" t="s">
        <v>522</v>
      </c>
      <c r="C428" s="33"/>
      <c r="D428" s="33"/>
      <c r="E428" s="33"/>
      <c r="F428" s="33"/>
      <c r="G428" s="33"/>
      <c r="H428" s="33"/>
      <c r="I428" s="172" t="s">
        <v>28</v>
      </c>
      <c r="J428" s="33"/>
      <c r="K428" s="33"/>
      <c r="L428" s="33"/>
      <c r="M428" s="33"/>
      <c r="N428" s="33"/>
      <c r="O428" s="191"/>
      <c r="P428" s="191"/>
      <c r="Q428" s="33"/>
      <c r="R428" s="33"/>
      <c r="S428" s="33"/>
    </row>
    <row r="429" spans="1:19" ht="13.2">
      <c r="A429" s="266"/>
      <c r="B429" s="33" t="s">
        <v>522</v>
      </c>
      <c r="C429" s="33"/>
      <c r="D429" s="33"/>
      <c r="E429" s="33"/>
      <c r="F429" s="33"/>
      <c r="G429" s="33"/>
      <c r="H429" s="33"/>
      <c r="I429" s="172" t="s">
        <v>29</v>
      </c>
      <c r="J429" s="33"/>
      <c r="K429" s="33"/>
      <c r="L429" s="33"/>
      <c r="M429" s="33"/>
      <c r="N429" s="33"/>
      <c r="O429" s="191"/>
      <c r="P429" s="191"/>
      <c r="Q429" s="33"/>
      <c r="R429" s="33"/>
      <c r="S429" s="33"/>
    </row>
    <row r="430" spans="1:19" ht="13.2">
      <c r="A430" s="266"/>
      <c r="B430" s="33" t="s">
        <v>522</v>
      </c>
      <c r="C430" s="33"/>
      <c r="D430" s="33"/>
      <c r="E430" s="33"/>
      <c r="F430" s="33"/>
      <c r="G430" s="33"/>
      <c r="H430" s="33"/>
      <c r="I430" s="172" t="s">
        <v>30</v>
      </c>
      <c r="J430" s="33"/>
      <c r="K430" s="33"/>
      <c r="L430" s="33"/>
      <c r="M430" s="33"/>
      <c r="N430" s="33"/>
      <c r="O430" s="191"/>
      <c r="P430" s="191"/>
      <c r="Q430" s="33"/>
      <c r="R430" s="33"/>
      <c r="S430" s="33"/>
    </row>
    <row r="431" spans="1:19" ht="13.2">
      <c r="A431" s="266"/>
      <c r="B431" s="33" t="s">
        <v>78</v>
      </c>
      <c r="C431" s="33" t="s">
        <v>41</v>
      </c>
      <c r="D431" s="33" t="s">
        <v>19</v>
      </c>
      <c r="E431" s="33" t="s">
        <v>2162</v>
      </c>
      <c r="F431" s="33"/>
      <c r="G431" s="33"/>
      <c r="H431" s="33" t="s">
        <v>2205</v>
      </c>
      <c r="I431" s="172" t="s">
        <v>34</v>
      </c>
      <c r="J431" s="33"/>
      <c r="K431" s="33"/>
      <c r="L431" s="33"/>
      <c r="M431" s="33"/>
      <c r="N431" s="33"/>
      <c r="O431" s="191"/>
      <c r="P431" s="191"/>
      <c r="Q431" s="33"/>
      <c r="R431" s="33"/>
      <c r="S431" s="33"/>
    </row>
    <row r="432" spans="1:19" ht="13.2">
      <c r="A432" s="266"/>
      <c r="B432" s="33" t="s">
        <v>78</v>
      </c>
      <c r="C432" s="33" t="s">
        <v>41</v>
      </c>
      <c r="D432" s="33" t="s">
        <v>92</v>
      </c>
      <c r="E432" s="33" t="s">
        <v>2156</v>
      </c>
      <c r="F432" s="33"/>
      <c r="G432" s="160" t="s">
        <v>2206</v>
      </c>
      <c r="H432" s="33" t="s">
        <v>2207</v>
      </c>
      <c r="I432" s="172" t="s">
        <v>35</v>
      </c>
      <c r="J432" s="33"/>
      <c r="K432" s="33"/>
      <c r="L432" s="33"/>
      <c r="M432" s="33"/>
      <c r="N432" s="33"/>
      <c r="O432" s="191"/>
      <c r="P432" s="191"/>
      <c r="Q432" s="33"/>
      <c r="R432" s="33"/>
      <c r="S432" s="33"/>
    </row>
    <row r="433" spans="1:19" ht="13.2">
      <c r="A433" s="266"/>
      <c r="B433" s="33" t="s">
        <v>78</v>
      </c>
      <c r="C433" s="33"/>
      <c r="D433" s="33"/>
      <c r="E433" s="33"/>
      <c r="F433" s="33"/>
      <c r="G433" s="33"/>
      <c r="H433" s="33"/>
      <c r="I433" s="172" t="s">
        <v>36</v>
      </c>
      <c r="J433" s="33"/>
      <c r="K433" s="33"/>
      <c r="L433" s="33"/>
      <c r="M433" s="33"/>
      <c r="N433" s="33"/>
      <c r="O433" s="191"/>
      <c r="P433" s="191"/>
      <c r="Q433" s="33"/>
      <c r="R433" s="33"/>
      <c r="S433" s="33"/>
    </row>
    <row r="434" spans="1:19" ht="13.2">
      <c r="A434" s="266"/>
      <c r="B434" s="33" t="s">
        <v>78</v>
      </c>
      <c r="C434" s="33"/>
      <c r="D434" s="33"/>
      <c r="E434" s="33"/>
      <c r="F434" s="33"/>
      <c r="G434" s="33"/>
      <c r="H434" s="33"/>
      <c r="I434" s="172" t="s">
        <v>37</v>
      </c>
      <c r="J434" s="33"/>
      <c r="K434" s="33"/>
      <c r="L434" s="33"/>
      <c r="M434" s="33"/>
      <c r="N434" s="33"/>
      <c r="O434" s="191"/>
      <c r="P434" s="191"/>
      <c r="Q434" s="33"/>
      <c r="R434" s="33"/>
      <c r="S434" s="33"/>
    </row>
    <row r="435" spans="1:19" ht="13.2">
      <c r="A435" s="267"/>
      <c r="B435" s="33" t="s">
        <v>78</v>
      </c>
      <c r="C435" s="33"/>
      <c r="D435" s="33"/>
      <c r="E435" s="33"/>
      <c r="F435" s="33"/>
      <c r="G435" s="33"/>
      <c r="H435" s="33"/>
      <c r="I435" s="172" t="s">
        <v>38</v>
      </c>
      <c r="J435" s="33"/>
      <c r="K435" s="33"/>
      <c r="L435" s="33"/>
      <c r="M435" s="33"/>
      <c r="N435" s="33"/>
      <c r="O435" s="191"/>
      <c r="P435" s="191"/>
      <c r="Q435" s="33"/>
      <c r="R435" s="33"/>
      <c r="S435" s="33"/>
    </row>
  </sheetData>
  <autoFilter ref="A1:AB435" xr:uid="{00000000-0009-0000-0000-000020000000}"/>
  <customSheetViews>
    <customSheetView guid="{EE409CCF-41C7-4BE1-8A6A-F342F255A85B}" filter="1" showAutoFilter="1">
      <pageMargins left="0.7" right="0.7" top="0.75" bottom="0.75" header="0.3" footer="0.3"/>
      <autoFilter ref="A1:AB421" xr:uid="{2C3135C2-0E2E-46C9-86E7-966D9CEF830F}"/>
    </customSheetView>
  </customSheetViews>
  <mergeCells count="32">
    <mergeCell ref="A2:A15"/>
    <mergeCell ref="A16:A29"/>
    <mergeCell ref="A30:A43"/>
    <mergeCell ref="A44:A57"/>
    <mergeCell ref="A58:A71"/>
    <mergeCell ref="A72:A85"/>
    <mergeCell ref="A86:A99"/>
    <mergeCell ref="A198:A211"/>
    <mergeCell ref="S208:S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8" r:id="rId1" xr:uid="{00000000-0004-0000-2000-000000000000}"/>
    <hyperlink ref="G24" r:id="rId2" xr:uid="{00000000-0004-0000-2000-000001000000}"/>
    <hyperlink ref="G80" r:id="rId3" xr:uid="{00000000-0004-0000-2000-000002000000}"/>
    <hyperlink ref="G102" r:id="rId4" xr:uid="{00000000-0004-0000-2000-000003000000}"/>
    <hyperlink ref="H102" r:id="rId5" xr:uid="{00000000-0004-0000-2000-000004000000}"/>
    <hyperlink ref="H179" r:id="rId6" xr:uid="{00000000-0004-0000-2000-000005000000}"/>
    <hyperlink ref="G180" r:id="rId7" xr:uid="{00000000-0004-0000-2000-000006000000}"/>
    <hyperlink ref="H180" r:id="rId8" xr:uid="{00000000-0004-0000-2000-000007000000}"/>
    <hyperlink ref="G192" r:id="rId9" xr:uid="{00000000-0004-0000-2000-000008000000}"/>
    <hyperlink ref="G259" r:id="rId10" xr:uid="{00000000-0004-0000-2000-000009000000}"/>
    <hyperlink ref="H274" r:id="rId11" xr:uid="{00000000-0004-0000-2000-00000A000000}"/>
    <hyperlink ref="G346" r:id="rId12" xr:uid="{00000000-0004-0000-2000-00000B000000}"/>
    <hyperlink ref="G352" r:id="rId13" xr:uid="{00000000-0004-0000-2000-00000C000000}"/>
    <hyperlink ref="G412" r:id="rId14" xr:uid="{00000000-0004-0000-2000-00000D000000}"/>
    <hyperlink ref="H412" r:id="rId15" xr:uid="{00000000-0004-0000-2000-00000E000000}"/>
    <hyperlink ref="G432" r:id="rId16" xr:uid="{00000000-0004-0000-2000-00000F000000}"/>
  </hyperlinks>
  <pageMargins left="0.7" right="0.7" top="0.75" bottom="0.75" header="0.3" footer="0.3"/>
  <legacyDrawing r:id="rId17"/>
  <extLst>
    <ext xmlns:x14="http://schemas.microsoft.com/office/spreadsheetml/2009/9/main" uri="{CCE6A557-97BC-4b89-ADB6-D9C93CAAB3DF}">
      <x14:dataValidations xmlns:xm="http://schemas.microsoft.com/office/excel/2006/main" count="3">
        <x14:dataValidation type="list" allowBlank="1" showErrorMessage="1" xr:uid="{00000000-0002-0000-2000-000000000000}">
          <x14:formula1>
            <xm:f>'Служебный лист'!$B$2:$B$1000</xm:f>
          </x14:formula1>
          <xm:sqref>C2:C435</xm:sqref>
        </x14:dataValidation>
        <x14:dataValidation type="list" allowBlank="1" showErrorMessage="1" xr:uid="{00000000-0002-0000-2000-000001000000}">
          <x14:formula1>
            <xm:f>'Служебный лист'!$A$2:$A$1000</xm:f>
          </x14:formula1>
          <xm:sqref>B2:B435</xm:sqref>
        </x14:dataValidation>
        <x14:dataValidation type="list" allowBlank="1" showErrorMessage="1" xr:uid="{00000000-0002-0000-2000-000002000000}">
          <x14:formula1>
            <xm:f>'Служебный лист'!$C$2:$C$1000</xm:f>
          </x14:formula1>
          <xm:sqref>D2:D435</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45444</v>
      </c>
      <c r="B2" s="33" t="s">
        <v>2096</v>
      </c>
      <c r="C2" s="33"/>
      <c r="D2" s="33"/>
      <c r="E2" s="33"/>
      <c r="F2" s="33"/>
      <c r="G2" s="33"/>
      <c r="H2" s="155" t="s">
        <v>17</v>
      </c>
      <c r="I2" s="33"/>
      <c r="J2" s="33"/>
      <c r="K2" s="195"/>
      <c r="L2" s="33"/>
      <c r="M2" s="192"/>
      <c r="N2" s="191"/>
      <c r="O2" s="192"/>
      <c r="P2" s="207"/>
      <c r="Q2" s="33"/>
    </row>
    <row r="3" spans="1:27" ht="13.2">
      <c r="A3" s="266"/>
      <c r="B3" s="33" t="s">
        <v>2096</v>
      </c>
      <c r="C3" s="33"/>
      <c r="D3" s="33"/>
      <c r="E3" s="33"/>
      <c r="F3" s="33"/>
      <c r="G3" s="33"/>
      <c r="H3" s="33" t="s">
        <v>22</v>
      </c>
      <c r="I3" s="33"/>
      <c r="J3" s="33"/>
      <c r="K3" s="195"/>
      <c r="L3" s="33"/>
      <c r="M3" s="192"/>
      <c r="N3" s="191"/>
      <c r="O3" s="192"/>
      <c r="P3" s="208"/>
      <c r="Q3" s="33"/>
    </row>
    <row r="4" spans="1:27" ht="13.2">
      <c r="A4" s="266"/>
      <c r="B4" s="33" t="s">
        <v>2096</v>
      </c>
      <c r="C4" s="33"/>
      <c r="D4" s="33"/>
      <c r="E4" s="33"/>
      <c r="F4" s="33"/>
      <c r="G4" s="33"/>
      <c r="H4" s="33" t="s">
        <v>24</v>
      </c>
      <c r="I4" s="33"/>
      <c r="J4" s="33"/>
      <c r="K4" s="195"/>
      <c r="L4" s="33"/>
      <c r="M4" s="192"/>
      <c r="N4" s="191"/>
      <c r="O4" s="192"/>
      <c r="P4" s="208"/>
      <c r="Q4" s="33"/>
    </row>
    <row r="5" spans="1:27" ht="13.2">
      <c r="A5" s="266"/>
      <c r="B5" s="33" t="s">
        <v>2096</v>
      </c>
      <c r="C5" s="33"/>
      <c r="D5" s="33"/>
      <c r="E5" s="33"/>
      <c r="F5" s="33"/>
      <c r="G5" s="33"/>
      <c r="H5" s="33" t="s">
        <v>25</v>
      </c>
      <c r="I5" s="33"/>
      <c r="J5" s="33"/>
      <c r="K5" s="195"/>
      <c r="L5" s="33"/>
      <c r="M5" s="192"/>
      <c r="N5" s="191"/>
      <c r="O5" s="192"/>
      <c r="P5" s="208"/>
      <c r="Q5" s="33"/>
    </row>
    <row r="6" spans="1:27" ht="13.2">
      <c r="A6" s="266"/>
      <c r="B6" s="33" t="s">
        <v>2096</v>
      </c>
      <c r="C6" s="33"/>
      <c r="D6" s="33"/>
      <c r="E6" s="33"/>
      <c r="F6" s="33"/>
      <c r="G6" s="33"/>
      <c r="H6" s="33" t="s">
        <v>26</v>
      </c>
      <c r="I6" s="33"/>
      <c r="J6" s="33"/>
      <c r="K6" s="192"/>
      <c r="L6" s="33"/>
      <c r="M6" s="192"/>
      <c r="N6" s="191"/>
      <c r="O6" s="192"/>
      <c r="P6" s="208"/>
      <c r="Q6" s="33"/>
    </row>
    <row r="7" spans="1:27" ht="13.2">
      <c r="A7" s="266"/>
      <c r="B7" s="33" t="s">
        <v>2096</v>
      </c>
      <c r="C7" s="33"/>
      <c r="D7" s="33"/>
      <c r="E7" s="33"/>
      <c r="F7" s="33"/>
      <c r="G7" s="33"/>
      <c r="H7" s="33" t="s">
        <v>27</v>
      </c>
      <c r="I7" s="33"/>
      <c r="J7" s="33"/>
      <c r="K7" s="192"/>
      <c r="L7" s="33"/>
      <c r="M7" s="192"/>
      <c r="N7" s="191"/>
      <c r="O7" s="192"/>
      <c r="P7" s="208"/>
      <c r="Q7" s="33"/>
    </row>
    <row r="8" spans="1:27" ht="13.2">
      <c r="A8" s="266"/>
      <c r="B8" s="33" t="s">
        <v>2096</v>
      </c>
      <c r="C8" s="33"/>
      <c r="D8" s="33"/>
      <c r="E8" s="33"/>
      <c r="F8" s="33"/>
      <c r="G8" s="33"/>
      <c r="H8" s="33" t="s">
        <v>28</v>
      </c>
      <c r="I8" s="33"/>
      <c r="J8" s="33"/>
      <c r="K8" s="192"/>
      <c r="L8" s="33"/>
      <c r="M8" s="192"/>
      <c r="N8" s="191"/>
      <c r="O8" s="192"/>
      <c r="P8" s="208"/>
      <c r="Q8" s="33"/>
    </row>
    <row r="9" spans="1:27" ht="13.8">
      <c r="A9" s="266"/>
      <c r="B9" s="157" t="s">
        <v>78</v>
      </c>
      <c r="C9" s="33"/>
      <c r="D9" s="157"/>
      <c r="E9" s="157"/>
      <c r="F9" s="33"/>
      <c r="G9" s="33"/>
      <c r="H9" s="33" t="s">
        <v>29</v>
      </c>
      <c r="I9" s="33"/>
      <c r="J9" s="33"/>
      <c r="K9" s="192"/>
      <c r="L9" s="33"/>
      <c r="M9" s="192"/>
      <c r="N9" s="191"/>
      <c r="O9" s="192"/>
      <c r="P9" s="208"/>
      <c r="Q9" s="33"/>
    </row>
    <row r="10" spans="1:27" ht="13.2">
      <c r="A10" s="266"/>
      <c r="B10" s="33" t="s">
        <v>78</v>
      </c>
      <c r="C10" s="33"/>
      <c r="D10" s="33"/>
      <c r="F10" s="33"/>
      <c r="G10" s="119"/>
      <c r="H10" s="33" t="s">
        <v>30</v>
      </c>
      <c r="I10" s="33"/>
      <c r="J10" s="33"/>
      <c r="K10" s="192"/>
      <c r="L10" s="33"/>
      <c r="M10" s="192"/>
      <c r="N10" s="191"/>
      <c r="O10" s="192"/>
      <c r="P10" s="208"/>
      <c r="Q10" s="33"/>
    </row>
    <row r="11" spans="1:27" ht="13.2">
      <c r="A11" s="266"/>
      <c r="B11" s="33" t="s">
        <v>78</v>
      </c>
      <c r="C11" s="33"/>
      <c r="D11" s="33"/>
      <c r="E11" s="33"/>
      <c r="F11" s="33"/>
      <c r="G11" s="33"/>
      <c r="H11" s="158" t="s">
        <v>34</v>
      </c>
      <c r="I11" s="33"/>
      <c r="J11" s="33"/>
      <c r="K11" s="192"/>
      <c r="L11" s="33"/>
      <c r="M11" s="192"/>
      <c r="N11" s="191"/>
      <c r="O11" s="192"/>
      <c r="P11" s="208"/>
      <c r="Q11" s="33"/>
    </row>
    <row r="12" spans="1:27" ht="13.2">
      <c r="A12" s="266"/>
      <c r="B12" s="33" t="s">
        <v>522</v>
      </c>
      <c r="C12" s="33"/>
      <c r="D12" s="33"/>
      <c r="E12" s="33"/>
      <c r="F12" s="33"/>
      <c r="G12" s="33"/>
      <c r="H12" s="159" t="s">
        <v>35</v>
      </c>
      <c r="I12" s="33"/>
      <c r="J12" s="33"/>
      <c r="K12" s="192"/>
      <c r="L12" s="33"/>
      <c r="M12" s="192"/>
      <c r="N12" s="191"/>
      <c r="O12" s="191"/>
      <c r="P12" s="208"/>
      <c r="Q12" s="33"/>
    </row>
    <row r="13" spans="1:27" ht="13.2">
      <c r="A13" s="266"/>
      <c r="B13" s="33" t="s">
        <v>522</v>
      </c>
      <c r="C13" s="33"/>
      <c r="D13" s="33"/>
      <c r="E13" s="33"/>
      <c r="F13" s="33"/>
      <c r="G13" s="33"/>
      <c r="H13" s="159" t="s">
        <v>36</v>
      </c>
      <c r="I13" s="33"/>
      <c r="J13" s="33"/>
      <c r="K13" s="192"/>
      <c r="L13" s="33"/>
      <c r="M13" s="192"/>
      <c r="N13" s="191"/>
      <c r="O13" s="191"/>
      <c r="P13" s="208"/>
      <c r="Q13" s="33"/>
    </row>
    <row r="14" spans="1:27" ht="13.2">
      <c r="A14" s="266"/>
      <c r="B14" s="33" t="s">
        <v>522</v>
      </c>
      <c r="C14" s="33"/>
      <c r="D14" s="33"/>
      <c r="E14" s="33"/>
      <c r="F14" s="33"/>
      <c r="G14" s="33"/>
      <c r="H14" s="159" t="s">
        <v>37</v>
      </c>
      <c r="I14" s="33"/>
      <c r="J14" s="33"/>
      <c r="K14" s="192"/>
      <c r="L14" s="33"/>
      <c r="M14" s="192"/>
      <c r="N14" s="191"/>
      <c r="O14" s="191"/>
      <c r="P14" s="208"/>
      <c r="Q14" s="33"/>
    </row>
    <row r="15" spans="1:27" ht="13.2">
      <c r="A15" s="267"/>
      <c r="B15" s="33" t="s">
        <v>522</v>
      </c>
      <c r="C15" s="33"/>
      <c r="D15" s="33"/>
      <c r="E15" s="33"/>
      <c r="F15" s="33"/>
      <c r="G15" s="33"/>
      <c r="H15" s="159" t="s">
        <v>38</v>
      </c>
      <c r="I15" s="33"/>
      <c r="J15" s="33"/>
      <c r="K15" s="192"/>
      <c r="L15" s="33"/>
      <c r="M15" s="192"/>
      <c r="N15" s="191"/>
      <c r="O15" s="191"/>
      <c r="P15" s="208"/>
      <c r="Q15" s="33"/>
    </row>
    <row r="16" spans="1:27" ht="13.2">
      <c r="A16" s="265">
        <v>45445</v>
      </c>
      <c r="B16" s="33" t="s">
        <v>2096</v>
      </c>
      <c r="C16" s="33"/>
      <c r="D16" s="33"/>
      <c r="E16" s="33"/>
      <c r="F16" s="33"/>
      <c r="G16" s="33"/>
      <c r="H16" s="155" t="s">
        <v>17</v>
      </c>
      <c r="I16" s="33"/>
      <c r="J16" s="33"/>
      <c r="K16" s="192"/>
      <c r="L16" s="33"/>
      <c r="M16" s="192"/>
      <c r="N16" s="191"/>
      <c r="O16" s="192"/>
      <c r="P16" s="208"/>
      <c r="Q16" s="33"/>
    </row>
    <row r="17" spans="1:27" ht="13.2">
      <c r="A17" s="266"/>
      <c r="B17" s="33" t="s">
        <v>2096</v>
      </c>
      <c r="C17" s="33"/>
      <c r="D17" s="33"/>
      <c r="E17" s="33"/>
      <c r="F17" s="33"/>
      <c r="G17" s="33"/>
      <c r="H17" s="33" t="s">
        <v>22</v>
      </c>
      <c r="I17" s="33"/>
      <c r="J17" s="33"/>
      <c r="K17" s="192"/>
      <c r="L17" s="33"/>
      <c r="M17" s="192"/>
      <c r="N17" s="191"/>
      <c r="O17" s="192"/>
      <c r="P17" s="208"/>
      <c r="Q17" s="33"/>
    </row>
    <row r="18" spans="1:27" ht="19.5" customHeight="1">
      <c r="A18" s="266"/>
      <c r="B18" s="33" t="s">
        <v>2096</v>
      </c>
      <c r="C18" s="33"/>
      <c r="D18" s="33"/>
      <c r="E18" s="33"/>
      <c r="F18" s="33"/>
      <c r="G18" s="33"/>
      <c r="H18" s="33" t="s">
        <v>24</v>
      </c>
      <c r="I18" s="33"/>
      <c r="J18" s="33"/>
      <c r="K18" s="192"/>
      <c r="L18" s="33"/>
      <c r="M18" s="192"/>
      <c r="N18" s="191"/>
      <c r="O18" s="192"/>
      <c r="P18" s="208"/>
      <c r="Q18" s="33"/>
    </row>
    <row r="19" spans="1:27" ht="13.2">
      <c r="A19" s="266"/>
      <c r="B19" s="33" t="s">
        <v>2096</v>
      </c>
      <c r="C19" s="33"/>
      <c r="D19" s="33"/>
      <c r="E19" s="33"/>
      <c r="F19" s="33"/>
      <c r="G19" s="33"/>
      <c r="H19" s="33" t="s">
        <v>25</v>
      </c>
      <c r="I19" s="33"/>
      <c r="J19" s="33"/>
      <c r="K19" s="192"/>
      <c r="L19" s="33"/>
      <c r="M19" s="192"/>
      <c r="N19" s="191"/>
      <c r="O19" s="195"/>
      <c r="P19" s="208"/>
      <c r="Q19" s="33"/>
    </row>
    <row r="20" spans="1:27" ht="13.2">
      <c r="A20" s="266"/>
      <c r="B20" s="33" t="s">
        <v>2096</v>
      </c>
      <c r="C20" s="33"/>
      <c r="D20" s="33"/>
      <c r="E20" s="33"/>
      <c r="F20" s="33"/>
      <c r="G20" s="33"/>
      <c r="H20" s="33" t="s">
        <v>26</v>
      </c>
      <c r="I20" s="33"/>
      <c r="J20" s="33"/>
      <c r="K20" s="192"/>
      <c r="L20" s="33"/>
      <c r="M20" s="192"/>
      <c r="N20" s="191"/>
      <c r="O20" s="195"/>
      <c r="P20" s="208"/>
      <c r="Q20" s="33"/>
    </row>
    <row r="21" spans="1:27" ht="13.2">
      <c r="A21" s="266"/>
      <c r="B21" s="33" t="s">
        <v>2096</v>
      </c>
      <c r="C21" s="33"/>
      <c r="D21" s="33"/>
      <c r="G21" s="33"/>
      <c r="H21" s="33" t="s">
        <v>27</v>
      </c>
      <c r="I21" s="33"/>
      <c r="J21" s="33"/>
      <c r="K21" s="192"/>
      <c r="L21" s="33"/>
      <c r="M21" s="192"/>
      <c r="N21" s="191"/>
      <c r="O21" s="195"/>
      <c r="P21" s="208"/>
      <c r="Q21" s="33"/>
    </row>
    <row r="22" spans="1:27" ht="13.2">
      <c r="A22" s="266"/>
      <c r="B22" s="33" t="s">
        <v>522</v>
      </c>
      <c r="C22" s="33"/>
      <c r="D22" s="33"/>
      <c r="E22" s="33"/>
      <c r="F22" s="33"/>
      <c r="G22" s="33"/>
      <c r="H22" s="33" t="s">
        <v>28</v>
      </c>
      <c r="I22" s="33"/>
      <c r="J22" s="33"/>
      <c r="K22" s="192"/>
      <c r="L22" s="33"/>
      <c r="M22" s="192"/>
      <c r="N22" s="191"/>
      <c r="O22" s="191"/>
      <c r="P22" s="208"/>
      <c r="Q22" s="33"/>
    </row>
    <row r="23" spans="1:27" ht="13.2">
      <c r="A23" s="266"/>
      <c r="B23" s="33" t="s">
        <v>522</v>
      </c>
      <c r="C23" s="33"/>
      <c r="D23" s="33"/>
      <c r="E23" s="33"/>
      <c r="F23" s="33"/>
      <c r="G23" s="33"/>
      <c r="H23" s="33" t="s">
        <v>29</v>
      </c>
      <c r="I23" s="33"/>
      <c r="J23" s="33"/>
      <c r="K23" s="192"/>
      <c r="L23" s="33"/>
      <c r="M23" s="192"/>
      <c r="N23" s="191"/>
      <c r="O23" s="191"/>
      <c r="P23" s="208"/>
      <c r="Q23" s="33"/>
    </row>
    <row r="24" spans="1:27" ht="13.2">
      <c r="A24" s="266"/>
      <c r="B24" s="33" t="s">
        <v>522</v>
      </c>
      <c r="C24" s="33"/>
      <c r="D24" s="33"/>
      <c r="E24" s="33"/>
      <c r="F24" s="33"/>
      <c r="G24" s="33"/>
      <c r="H24" s="33" t="s">
        <v>30</v>
      </c>
      <c r="I24" s="33"/>
      <c r="J24" s="33"/>
      <c r="K24" s="192"/>
      <c r="L24" s="33"/>
      <c r="M24" s="192"/>
      <c r="N24" s="191"/>
      <c r="O24" s="191"/>
      <c r="P24" s="208"/>
      <c r="Q24" s="33"/>
    </row>
    <row r="25" spans="1:27" ht="13.2">
      <c r="A25" s="266"/>
      <c r="B25" s="33" t="s">
        <v>522</v>
      </c>
      <c r="C25" s="33"/>
      <c r="D25" s="33"/>
      <c r="E25" s="33"/>
      <c r="F25" s="33"/>
      <c r="G25" s="33"/>
      <c r="H25" s="158" t="s">
        <v>34</v>
      </c>
      <c r="I25" s="33"/>
      <c r="J25" s="33"/>
      <c r="K25" s="192"/>
      <c r="L25" s="33"/>
      <c r="M25" s="192"/>
      <c r="N25" s="191"/>
      <c r="O25" s="191"/>
      <c r="P25" s="208"/>
      <c r="Q25" s="33"/>
    </row>
    <row r="26" spans="1:27" ht="13.2">
      <c r="A26" s="266"/>
      <c r="B26" s="209" t="s">
        <v>78</v>
      </c>
      <c r="C26" s="209" t="s">
        <v>41</v>
      </c>
      <c r="D26" s="209" t="s">
        <v>19</v>
      </c>
      <c r="E26" s="209"/>
      <c r="F26" s="209"/>
      <c r="G26" s="209" t="s">
        <v>2208</v>
      </c>
      <c r="H26" s="210" t="s">
        <v>35</v>
      </c>
      <c r="I26" s="209"/>
      <c r="J26" s="209"/>
      <c r="K26" s="209"/>
      <c r="L26" s="209"/>
      <c r="M26" s="209"/>
      <c r="N26" s="209"/>
      <c r="O26" s="209"/>
      <c r="P26" s="211"/>
      <c r="Q26" s="209"/>
      <c r="R26" s="212"/>
      <c r="S26" s="212"/>
      <c r="T26" s="212"/>
      <c r="U26" s="212"/>
      <c r="V26" s="212"/>
      <c r="W26" s="212"/>
      <c r="X26" s="212"/>
      <c r="Y26" s="212"/>
      <c r="Z26" s="212"/>
      <c r="AA26" s="212"/>
    </row>
    <row r="27" spans="1:27" ht="13.2">
      <c r="A27" s="266"/>
      <c r="B27" s="33" t="s">
        <v>78</v>
      </c>
      <c r="C27" s="33"/>
      <c r="D27" s="33"/>
      <c r="E27" s="33"/>
      <c r="F27" s="33"/>
      <c r="G27" s="33"/>
      <c r="H27" s="159" t="s">
        <v>36</v>
      </c>
      <c r="I27" s="33"/>
      <c r="J27" s="33"/>
      <c r="K27" s="192"/>
      <c r="L27" s="33"/>
      <c r="M27" s="192"/>
      <c r="N27" s="191"/>
      <c r="O27" s="195"/>
      <c r="P27" s="208"/>
      <c r="Q27" s="33"/>
    </row>
    <row r="28" spans="1:27" ht="13.2">
      <c r="A28" s="266"/>
      <c r="B28" s="33" t="s">
        <v>78</v>
      </c>
      <c r="C28" s="33"/>
      <c r="D28" s="33"/>
      <c r="E28" s="33"/>
      <c r="F28" s="33"/>
      <c r="G28" s="33"/>
      <c r="H28" s="159" t="s">
        <v>37</v>
      </c>
      <c r="I28" s="33"/>
      <c r="J28" s="33"/>
      <c r="K28" s="192"/>
      <c r="L28" s="33"/>
      <c r="M28" s="192"/>
      <c r="N28" s="191"/>
      <c r="O28" s="195"/>
      <c r="P28" s="208"/>
      <c r="Q28" s="33"/>
    </row>
    <row r="29" spans="1:27" ht="13.2">
      <c r="A29" s="267"/>
      <c r="B29" s="76" t="s">
        <v>78</v>
      </c>
      <c r="C29" s="76"/>
      <c r="D29" s="76"/>
      <c r="E29" s="33"/>
      <c r="F29" s="33"/>
      <c r="G29" s="33"/>
      <c r="H29" s="161" t="s">
        <v>38</v>
      </c>
      <c r="I29" s="33"/>
      <c r="J29" s="33"/>
      <c r="K29" s="192"/>
      <c r="L29" s="33"/>
      <c r="M29" s="192"/>
      <c r="N29" s="191"/>
      <c r="O29" s="195"/>
      <c r="P29" s="208"/>
      <c r="Q29" s="33"/>
    </row>
    <row r="30" spans="1:27" ht="13.8">
      <c r="A30" s="265">
        <v>45446</v>
      </c>
      <c r="B30" s="157" t="s">
        <v>2096</v>
      </c>
      <c r="C30" s="33"/>
      <c r="D30" s="33"/>
      <c r="E30" s="33"/>
      <c r="F30" s="33"/>
      <c r="G30" s="33"/>
      <c r="H30" s="155" t="s">
        <v>17</v>
      </c>
      <c r="I30" s="33"/>
      <c r="J30" s="33"/>
      <c r="K30" s="192"/>
      <c r="L30" s="33"/>
      <c r="M30" s="192"/>
      <c r="N30" s="184"/>
      <c r="O30" s="191"/>
      <c r="P30" s="208"/>
      <c r="Q30" s="33"/>
    </row>
    <row r="31" spans="1:27" ht="13.2">
      <c r="A31" s="266"/>
      <c r="B31" s="33" t="s">
        <v>2096</v>
      </c>
      <c r="C31" s="33"/>
      <c r="D31" s="33"/>
      <c r="E31" s="33"/>
      <c r="F31" s="33"/>
      <c r="G31" s="33"/>
      <c r="H31" s="33" t="s">
        <v>22</v>
      </c>
      <c r="I31" s="33"/>
      <c r="J31" s="33"/>
      <c r="K31" s="192"/>
      <c r="L31" s="33"/>
      <c r="M31" s="192"/>
      <c r="N31" s="191"/>
      <c r="O31" s="191"/>
      <c r="P31" s="208"/>
      <c r="Q31" s="33"/>
    </row>
    <row r="32" spans="1:27" ht="13.2">
      <c r="A32" s="266"/>
      <c r="B32" s="33" t="s">
        <v>2096</v>
      </c>
      <c r="C32" s="33"/>
      <c r="D32" s="33"/>
      <c r="E32" s="33"/>
      <c r="F32" s="33"/>
      <c r="G32" s="33"/>
      <c r="H32" s="33" t="s">
        <v>24</v>
      </c>
      <c r="I32" s="33"/>
      <c r="J32" s="33"/>
      <c r="K32" s="192"/>
      <c r="L32" s="33"/>
      <c r="M32" s="192"/>
      <c r="N32" s="191"/>
      <c r="O32" s="191"/>
      <c r="P32" s="208"/>
      <c r="Q32" s="33"/>
    </row>
    <row r="33" spans="1:17" ht="13.2">
      <c r="A33" s="266"/>
      <c r="B33" s="33" t="s">
        <v>2096</v>
      </c>
      <c r="C33" s="33"/>
      <c r="D33" s="33"/>
      <c r="E33" s="33"/>
      <c r="F33" s="33"/>
      <c r="G33" s="33"/>
      <c r="H33" s="33" t="s">
        <v>25</v>
      </c>
      <c r="I33" s="33"/>
      <c r="J33" s="33"/>
      <c r="K33" s="192"/>
      <c r="L33" s="33"/>
      <c r="M33" s="191"/>
      <c r="N33" s="191"/>
      <c r="O33" s="191"/>
      <c r="P33" s="208"/>
      <c r="Q33" s="33"/>
    </row>
    <row r="34" spans="1:17" ht="13.2">
      <c r="A34" s="266"/>
      <c r="B34" s="33" t="s">
        <v>2120</v>
      </c>
      <c r="C34" s="33"/>
      <c r="D34" s="33"/>
      <c r="E34" s="33"/>
      <c r="F34" s="33"/>
      <c r="G34" s="33"/>
      <c r="H34" s="33" t="s">
        <v>26</v>
      </c>
      <c r="I34" s="33"/>
      <c r="J34" s="33"/>
      <c r="K34" s="192"/>
      <c r="L34" s="33"/>
      <c r="M34" s="191"/>
      <c r="N34" s="191"/>
      <c r="O34" s="191"/>
      <c r="P34" s="208"/>
      <c r="Q34" s="33"/>
    </row>
    <row r="35" spans="1:17" ht="13.2">
      <c r="A35" s="266"/>
      <c r="B35" s="33" t="s">
        <v>2120</v>
      </c>
      <c r="C35" s="33"/>
      <c r="D35" s="33"/>
      <c r="E35" s="33"/>
      <c r="F35" s="33"/>
      <c r="G35" s="33"/>
      <c r="H35" s="33" t="s">
        <v>27</v>
      </c>
      <c r="I35" s="33"/>
      <c r="J35" s="33"/>
      <c r="K35" s="192"/>
      <c r="L35" s="33"/>
      <c r="M35" s="191"/>
      <c r="N35" s="191"/>
      <c r="O35" s="191"/>
      <c r="P35" s="208"/>
      <c r="Q35" s="33"/>
    </row>
    <row r="36" spans="1:17" ht="13.2">
      <c r="A36" s="266"/>
      <c r="B36" s="33" t="s">
        <v>2120</v>
      </c>
      <c r="C36" s="33"/>
      <c r="D36" s="33"/>
      <c r="E36" s="33"/>
      <c r="F36" s="33"/>
      <c r="G36" s="33"/>
      <c r="H36" s="33" t="s">
        <v>28</v>
      </c>
      <c r="I36" s="33"/>
      <c r="J36" s="33"/>
      <c r="K36" s="192"/>
      <c r="L36" s="33"/>
      <c r="M36" s="191"/>
      <c r="N36" s="191"/>
      <c r="O36" s="191"/>
      <c r="P36" s="208"/>
      <c r="Q36" s="33"/>
    </row>
    <row r="37" spans="1:17" ht="13.2">
      <c r="A37" s="266"/>
      <c r="B37" s="33" t="s">
        <v>522</v>
      </c>
      <c r="C37" s="33"/>
      <c r="D37" s="33"/>
      <c r="E37" s="33"/>
      <c r="F37" s="33"/>
      <c r="G37" s="33"/>
      <c r="H37" s="33" t="s">
        <v>29</v>
      </c>
      <c r="I37" s="33"/>
      <c r="J37" s="33"/>
      <c r="K37" s="192"/>
      <c r="L37" s="33"/>
      <c r="M37" s="192"/>
      <c r="N37" s="191"/>
      <c r="O37" s="191"/>
      <c r="P37" s="208"/>
      <c r="Q37" s="33"/>
    </row>
    <row r="38" spans="1:17" ht="13.2">
      <c r="A38" s="266"/>
      <c r="B38" s="33" t="s">
        <v>522</v>
      </c>
      <c r="C38" s="33"/>
      <c r="D38" s="33"/>
      <c r="E38" s="33"/>
      <c r="F38" s="33"/>
      <c r="G38" s="33"/>
      <c r="H38" s="33" t="s">
        <v>30</v>
      </c>
      <c r="I38" s="33"/>
      <c r="J38" s="33"/>
      <c r="K38" s="192"/>
      <c r="L38" s="33"/>
      <c r="M38" s="192"/>
      <c r="N38" s="191"/>
      <c r="O38" s="191"/>
      <c r="P38" s="208"/>
      <c r="Q38" s="33"/>
    </row>
    <row r="39" spans="1:17" ht="13.2">
      <c r="A39" s="266"/>
      <c r="B39" s="33" t="s">
        <v>522</v>
      </c>
      <c r="C39" s="33"/>
      <c r="D39" s="33"/>
      <c r="E39" s="33"/>
      <c r="F39" s="33"/>
      <c r="G39" s="33"/>
      <c r="H39" s="158" t="s">
        <v>34</v>
      </c>
      <c r="I39" s="33"/>
      <c r="J39" s="33"/>
      <c r="K39" s="192"/>
      <c r="L39" s="33"/>
      <c r="M39" s="192"/>
      <c r="N39" s="191"/>
      <c r="O39" s="191"/>
      <c r="P39" s="207"/>
      <c r="Q39" s="33"/>
    </row>
    <row r="40" spans="1:17" ht="13.2">
      <c r="A40" s="266"/>
      <c r="B40" s="33" t="s">
        <v>78</v>
      </c>
      <c r="C40" s="33"/>
      <c r="D40" s="33"/>
      <c r="E40" s="33"/>
      <c r="F40" s="33"/>
      <c r="G40" s="33"/>
      <c r="H40" s="159" t="s">
        <v>35</v>
      </c>
      <c r="I40" s="33"/>
      <c r="J40" s="33"/>
      <c r="K40" s="192"/>
      <c r="L40" s="33"/>
      <c r="M40" s="192"/>
      <c r="N40" s="191"/>
      <c r="O40" s="191"/>
      <c r="P40" s="208"/>
      <c r="Q40" s="33"/>
    </row>
    <row r="41" spans="1:17" ht="13.2">
      <c r="A41" s="266"/>
      <c r="B41" s="33" t="s">
        <v>78</v>
      </c>
      <c r="C41" s="33"/>
      <c r="D41" s="33"/>
      <c r="E41" s="33"/>
      <c r="F41" s="33"/>
      <c r="G41" s="33"/>
      <c r="H41" s="159" t="s">
        <v>36</v>
      </c>
      <c r="I41" s="33"/>
      <c r="J41" s="33"/>
      <c r="K41" s="192"/>
      <c r="L41" s="33"/>
      <c r="M41" s="192"/>
      <c r="N41" s="191"/>
      <c r="O41" s="191"/>
      <c r="P41" s="208"/>
      <c r="Q41" s="33"/>
    </row>
    <row r="42" spans="1:17" ht="13.2">
      <c r="A42" s="266"/>
      <c r="B42" s="33" t="s">
        <v>78</v>
      </c>
      <c r="C42" s="33"/>
      <c r="D42" s="33"/>
      <c r="E42" s="33"/>
      <c r="F42" s="33"/>
      <c r="G42" s="33"/>
      <c r="H42" s="159" t="s">
        <v>37</v>
      </c>
      <c r="I42" s="33"/>
      <c r="J42" s="33"/>
      <c r="K42" s="192"/>
      <c r="L42" s="33"/>
      <c r="M42" s="192"/>
      <c r="N42" s="191"/>
      <c r="O42" s="191"/>
      <c r="P42" s="208"/>
      <c r="Q42" s="33"/>
    </row>
    <row r="43" spans="1:17" ht="13.2">
      <c r="A43" s="267"/>
      <c r="B43" s="33" t="s">
        <v>78</v>
      </c>
      <c r="C43" s="33"/>
      <c r="D43" s="33"/>
      <c r="E43" s="33"/>
      <c r="F43" s="33"/>
      <c r="G43" s="33"/>
      <c r="H43" s="159" t="s">
        <v>38</v>
      </c>
      <c r="I43" s="33"/>
      <c r="J43" s="33"/>
      <c r="K43" s="192"/>
      <c r="L43" s="33"/>
      <c r="M43" s="192"/>
      <c r="N43" s="191"/>
      <c r="O43" s="191"/>
      <c r="P43" s="208"/>
      <c r="Q43" s="33"/>
    </row>
    <row r="44" spans="1:17" ht="13.8">
      <c r="A44" s="265">
        <v>45447</v>
      </c>
      <c r="B44" s="157" t="s">
        <v>2096</v>
      </c>
      <c r="C44" s="33"/>
      <c r="D44" s="33"/>
      <c r="E44" s="33"/>
      <c r="F44" s="33"/>
      <c r="G44" s="33"/>
      <c r="H44" s="155" t="s">
        <v>17</v>
      </c>
      <c r="I44" s="33"/>
      <c r="J44" s="33"/>
      <c r="K44" s="192"/>
      <c r="L44" s="33"/>
      <c r="M44" s="192"/>
      <c r="N44" s="191"/>
      <c r="O44" s="191"/>
      <c r="P44" s="208"/>
      <c r="Q44" s="33"/>
    </row>
    <row r="45" spans="1:17" ht="13.8">
      <c r="A45" s="266"/>
      <c r="B45" s="157" t="s">
        <v>2096</v>
      </c>
      <c r="C45" s="157"/>
      <c r="D45" s="157"/>
      <c r="E45" s="157"/>
      <c r="F45" s="157"/>
      <c r="G45" s="157"/>
      <c r="H45" s="33" t="s">
        <v>22</v>
      </c>
      <c r="I45" s="33"/>
      <c r="J45" s="33"/>
      <c r="K45" s="192"/>
      <c r="L45" s="33"/>
      <c r="M45" s="192"/>
      <c r="N45" s="191"/>
      <c r="O45" s="191"/>
      <c r="P45" s="208"/>
      <c r="Q45" s="33"/>
    </row>
    <row r="46" spans="1:17" ht="13.8">
      <c r="A46" s="266"/>
      <c r="B46" s="157" t="s">
        <v>2096</v>
      </c>
      <c r="C46" s="33"/>
      <c r="D46" s="33"/>
      <c r="E46" s="33"/>
      <c r="F46" s="33"/>
      <c r="G46" s="33"/>
      <c r="H46" s="33" t="s">
        <v>24</v>
      </c>
      <c r="I46" s="33"/>
      <c r="J46" s="33"/>
      <c r="K46" s="192"/>
      <c r="L46" s="33"/>
      <c r="M46" s="192"/>
      <c r="N46" s="191"/>
      <c r="O46" s="191"/>
      <c r="P46" s="208"/>
      <c r="Q46" s="33"/>
    </row>
    <row r="47" spans="1:17" ht="13.8">
      <c r="A47" s="266"/>
      <c r="B47" s="157" t="s">
        <v>2096</v>
      </c>
      <c r="C47" s="33"/>
      <c r="D47" s="33"/>
      <c r="E47" s="33"/>
      <c r="F47" s="33"/>
      <c r="G47" s="33"/>
      <c r="H47" s="33" t="s">
        <v>25</v>
      </c>
      <c r="I47" s="33"/>
      <c r="J47" s="33"/>
      <c r="K47" s="192"/>
      <c r="L47" s="33"/>
      <c r="M47" s="192"/>
      <c r="N47" s="191"/>
      <c r="O47" s="191"/>
      <c r="P47" s="207"/>
      <c r="Q47" s="33"/>
    </row>
    <row r="48" spans="1:17" ht="13.2">
      <c r="A48" s="266"/>
      <c r="B48" s="33" t="s">
        <v>1774</v>
      </c>
      <c r="C48" s="33"/>
      <c r="D48" s="33"/>
      <c r="E48" s="33"/>
      <c r="F48" s="33"/>
      <c r="G48" s="33"/>
      <c r="H48" s="33" t="s">
        <v>26</v>
      </c>
      <c r="I48" s="33"/>
      <c r="J48" s="33"/>
      <c r="K48" s="192"/>
      <c r="L48" s="33"/>
      <c r="M48" s="192"/>
      <c r="N48" s="191"/>
      <c r="O48" s="191"/>
      <c r="P48" s="208"/>
      <c r="Q48" s="33"/>
    </row>
    <row r="49" spans="1:17" ht="16.5" customHeight="1">
      <c r="A49" s="266"/>
      <c r="B49" s="33" t="s">
        <v>1774</v>
      </c>
      <c r="C49" s="33"/>
      <c r="D49" s="157"/>
      <c r="E49" s="135"/>
      <c r="F49" s="129"/>
      <c r="G49" s="33"/>
      <c r="H49" s="33" t="s">
        <v>27</v>
      </c>
      <c r="I49" s="33"/>
      <c r="J49" s="33"/>
      <c r="K49" s="192"/>
      <c r="L49" s="33"/>
      <c r="M49" s="192"/>
      <c r="N49" s="191"/>
      <c r="O49" s="191"/>
      <c r="P49" s="208"/>
      <c r="Q49" s="33"/>
    </row>
    <row r="50" spans="1:17" ht="13.2">
      <c r="A50" s="266"/>
      <c r="B50" s="33" t="s">
        <v>1774</v>
      </c>
      <c r="C50" s="33"/>
      <c r="D50" s="33"/>
      <c r="E50" s="33"/>
      <c r="F50" s="33"/>
      <c r="G50" s="33"/>
      <c r="H50" s="33" t="s">
        <v>28</v>
      </c>
      <c r="I50" s="33"/>
      <c r="J50" s="33"/>
      <c r="K50" s="192"/>
      <c r="L50" s="33"/>
      <c r="M50" s="192"/>
      <c r="N50" s="191"/>
      <c r="O50" s="192"/>
      <c r="P50" s="208"/>
      <c r="Q50" s="33"/>
    </row>
    <row r="51" spans="1:17" ht="13.2">
      <c r="A51" s="266"/>
      <c r="B51" s="33" t="s">
        <v>522</v>
      </c>
      <c r="C51" s="33"/>
      <c r="D51" s="33"/>
      <c r="E51" s="33"/>
      <c r="F51" s="33"/>
      <c r="G51" s="33"/>
      <c r="H51" s="33" t="s">
        <v>29</v>
      </c>
      <c r="I51" s="33"/>
      <c r="J51" s="33"/>
      <c r="K51" s="192"/>
      <c r="L51" s="33"/>
      <c r="M51" s="192"/>
      <c r="N51" s="191"/>
      <c r="O51" s="191"/>
      <c r="P51" s="208"/>
      <c r="Q51" s="33"/>
    </row>
    <row r="52" spans="1:17" ht="13.2">
      <c r="A52" s="266"/>
      <c r="B52" s="33" t="s">
        <v>522</v>
      </c>
      <c r="C52" s="33"/>
      <c r="D52" s="33"/>
      <c r="E52" s="33"/>
      <c r="F52" s="33"/>
      <c r="G52" s="33"/>
      <c r="H52" s="33" t="s">
        <v>30</v>
      </c>
      <c r="I52" s="33"/>
      <c r="J52" s="33"/>
      <c r="K52" s="192"/>
      <c r="L52" s="33"/>
      <c r="M52" s="192"/>
      <c r="N52" s="191"/>
      <c r="O52" s="191"/>
      <c r="P52" s="208"/>
      <c r="Q52" s="33"/>
    </row>
    <row r="53" spans="1:17" ht="13.2">
      <c r="A53" s="266"/>
      <c r="B53" s="33" t="s">
        <v>522</v>
      </c>
      <c r="C53" s="33"/>
      <c r="D53" s="33"/>
      <c r="E53" s="33"/>
      <c r="F53" s="33"/>
      <c r="G53" s="33"/>
      <c r="H53" s="158" t="s">
        <v>34</v>
      </c>
      <c r="I53" s="33"/>
      <c r="J53" s="33"/>
      <c r="K53" s="192"/>
      <c r="L53" s="33"/>
      <c r="M53" s="192"/>
      <c r="N53" s="192"/>
      <c r="O53" s="191"/>
      <c r="P53" s="208"/>
      <c r="Q53" s="33"/>
    </row>
    <row r="54" spans="1:17" ht="13.2">
      <c r="A54" s="266"/>
      <c r="B54" s="33" t="s">
        <v>522</v>
      </c>
      <c r="C54" s="33"/>
      <c r="D54" s="33"/>
      <c r="E54" s="33"/>
      <c r="F54" s="33"/>
      <c r="G54" s="33"/>
      <c r="H54" s="159" t="s">
        <v>35</v>
      </c>
      <c r="I54" s="33"/>
      <c r="J54" s="33"/>
      <c r="K54" s="192"/>
      <c r="L54" s="33"/>
      <c r="M54" s="192"/>
      <c r="N54" s="192"/>
      <c r="O54" s="191"/>
      <c r="P54" s="207"/>
      <c r="Q54" s="33"/>
    </row>
    <row r="55" spans="1:17" ht="13.2">
      <c r="A55" s="266"/>
      <c r="B55" s="33" t="s">
        <v>78</v>
      </c>
      <c r="C55" s="33"/>
      <c r="D55" s="33"/>
      <c r="E55" s="33"/>
      <c r="F55" s="33"/>
      <c r="G55" s="33"/>
      <c r="H55" s="159" t="s">
        <v>36</v>
      </c>
      <c r="I55" s="33"/>
      <c r="J55" s="33"/>
      <c r="K55" s="192"/>
      <c r="L55" s="33"/>
      <c r="M55" s="192"/>
      <c r="N55" s="191"/>
      <c r="O55" s="191"/>
      <c r="P55" s="208"/>
      <c r="Q55" s="33"/>
    </row>
    <row r="56" spans="1:17" ht="13.2">
      <c r="A56" s="266"/>
      <c r="B56" s="33" t="s">
        <v>78</v>
      </c>
      <c r="C56" s="33"/>
      <c r="D56" s="33"/>
      <c r="E56" s="33"/>
      <c r="F56" s="33"/>
      <c r="G56" s="33"/>
      <c r="H56" s="159" t="s">
        <v>37</v>
      </c>
      <c r="I56" s="33"/>
      <c r="J56" s="33"/>
      <c r="K56" s="192"/>
      <c r="L56" s="33"/>
      <c r="M56" s="192"/>
      <c r="N56" s="191"/>
      <c r="O56" s="191"/>
      <c r="P56" s="208"/>
      <c r="Q56" s="33"/>
    </row>
    <row r="57" spans="1:17" ht="13.2">
      <c r="A57" s="267"/>
      <c r="B57" s="33" t="s">
        <v>78</v>
      </c>
      <c r="C57" s="33"/>
      <c r="D57" s="33"/>
      <c r="E57" s="33"/>
      <c r="F57" s="33"/>
      <c r="G57" s="33"/>
      <c r="H57" s="159" t="s">
        <v>38</v>
      </c>
      <c r="I57" s="33"/>
      <c r="J57" s="33"/>
      <c r="K57" s="192"/>
      <c r="L57" s="33"/>
      <c r="M57" s="192"/>
      <c r="N57" s="191"/>
      <c r="O57" s="191"/>
      <c r="P57" s="208"/>
      <c r="Q57" s="33"/>
    </row>
    <row r="58" spans="1:17" ht="13.2">
      <c r="A58" s="265">
        <v>45448</v>
      </c>
      <c r="B58" s="33" t="s">
        <v>2096</v>
      </c>
      <c r="C58" s="33"/>
      <c r="D58" s="33"/>
      <c r="E58" s="33"/>
      <c r="F58" s="33"/>
      <c r="G58" s="33"/>
      <c r="H58" s="164" t="s">
        <v>17</v>
      </c>
      <c r="I58" s="33"/>
      <c r="J58" s="33"/>
      <c r="K58" s="192"/>
      <c r="L58" s="33"/>
      <c r="M58" s="192"/>
      <c r="N58" s="195"/>
      <c r="O58" s="191"/>
      <c r="P58" s="191"/>
      <c r="Q58" s="33"/>
    </row>
    <row r="59" spans="1:17" ht="13.2">
      <c r="A59" s="266"/>
      <c r="B59" s="33" t="s">
        <v>2096</v>
      </c>
      <c r="C59" s="33"/>
      <c r="D59" s="33"/>
      <c r="E59" s="33"/>
      <c r="F59" s="33"/>
      <c r="G59" s="33"/>
      <c r="H59" s="156" t="s">
        <v>22</v>
      </c>
      <c r="I59" s="33"/>
      <c r="J59" s="33"/>
      <c r="K59" s="192"/>
      <c r="L59" s="33"/>
      <c r="M59" s="192"/>
      <c r="N59" s="195"/>
      <c r="O59" s="191"/>
      <c r="P59" s="191"/>
      <c r="Q59" s="33"/>
    </row>
    <row r="60" spans="1:17" ht="13.8">
      <c r="A60" s="266"/>
      <c r="B60" s="33" t="s">
        <v>2096</v>
      </c>
      <c r="C60" s="33"/>
      <c r="D60" s="157"/>
      <c r="E60" s="135"/>
      <c r="F60" s="129"/>
      <c r="G60" s="33"/>
      <c r="H60" s="156" t="s">
        <v>24</v>
      </c>
      <c r="I60" s="33"/>
      <c r="J60" s="33"/>
      <c r="K60" s="192"/>
      <c r="L60" s="33"/>
      <c r="M60" s="192"/>
      <c r="N60" s="195"/>
      <c r="O60" s="191"/>
      <c r="P60" s="191"/>
      <c r="Q60" s="33"/>
    </row>
    <row r="61" spans="1:17" ht="13.2">
      <c r="A61" s="266"/>
      <c r="B61" s="33" t="s">
        <v>2096</v>
      </c>
      <c r="C61" s="33"/>
      <c r="D61" s="33"/>
      <c r="E61" s="33"/>
      <c r="F61" s="33"/>
      <c r="G61" s="33"/>
      <c r="H61" s="156" t="s">
        <v>25</v>
      </c>
      <c r="I61" s="33"/>
      <c r="J61" s="33"/>
      <c r="K61" s="192"/>
      <c r="L61" s="33"/>
      <c r="M61" s="192"/>
      <c r="N61" s="192"/>
      <c r="O61" s="191"/>
      <c r="P61" s="191"/>
      <c r="Q61" s="33"/>
    </row>
    <row r="62" spans="1:17" ht="13.2">
      <c r="A62" s="266"/>
      <c r="B62" s="33" t="s">
        <v>522</v>
      </c>
      <c r="C62" s="33"/>
      <c r="D62" s="33"/>
      <c r="E62" s="33"/>
      <c r="F62" s="33"/>
      <c r="G62" s="33"/>
      <c r="H62" s="156" t="s">
        <v>26</v>
      </c>
      <c r="I62" s="33"/>
      <c r="J62" s="33"/>
      <c r="K62" s="192"/>
      <c r="L62" s="33"/>
      <c r="M62" s="192"/>
      <c r="N62" s="192"/>
      <c r="O62" s="191"/>
      <c r="P62" s="191"/>
      <c r="Q62" s="33"/>
    </row>
    <row r="63" spans="1:17" ht="13.2">
      <c r="A63" s="266"/>
      <c r="B63" s="33" t="s">
        <v>522</v>
      </c>
      <c r="C63" s="33"/>
      <c r="D63" s="33"/>
      <c r="E63" s="33"/>
      <c r="F63" s="33"/>
      <c r="G63" s="33"/>
      <c r="H63" s="156" t="s">
        <v>27</v>
      </c>
      <c r="I63" s="33"/>
      <c r="J63" s="33"/>
      <c r="K63" s="192"/>
      <c r="L63" s="33"/>
      <c r="M63" s="192"/>
      <c r="N63" s="191"/>
      <c r="O63" s="191"/>
      <c r="P63" s="191"/>
      <c r="Q63" s="33"/>
    </row>
    <row r="64" spans="1:17" ht="13.2">
      <c r="A64" s="266"/>
      <c r="B64" s="33" t="s">
        <v>522</v>
      </c>
      <c r="C64" s="33"/>
      <c r="D64" s="33"/>
      <c r="E64" s="33"/>
      <c r="F64" s="33"/>
      <c r="G64" s="33"/>
      <c r="H64" s="156" t="s">
        <v>28</v>
      </c>
      <c r="I64" s="33"/>
      <c r="J64" s="33"/>
      <c r="K64" s="192"/>
      <c r="L64" s="33"/>
      <c r="M64" s="192"/>
      <c r="N64" s="191"/>
      <c r="O64" s="191"/>
      <c r="P64" s="191"/>
      <c r="Q64" s="33"/>
    </row>
    <row r="65" spans="1:27" ht="13.8">
      <c r="A65" s="266"/>
      <c r="B65" s="33" t="s">
        <v>522</v>
      </c>
      <c r="C65" s="33"/>
      <c r="D65" s="157"/>
      <c r="E65" s="165"/>
      <c r="F65" s="166"/>
      <c r="G65" s="33"/>
      <c r="H65" s="156" t="s">
        <v>29</v>
      </c>
      <c r="I65" s="33"/>
      <c r="J65" s="33"/>
      <c r="K65" s="192"/>
      <c r="L65" s="33"/>
      <c r="M65" s="192"/>
      <c r="N65" s="191"/>
      <c r="O65" s="191"/>
      <c r="P65" s="207"/>
      <c r="Q65" s="33"/>
    </row>
    <row r="66" spans="1:27" ht="13.2">
      <c r="A66" s="266"/>
      <c r="B66" s="33" t="s">
        <v>522</v>
      </c>
      <c r="C66" s="33"/>
      <c r="D66" s="33"/>
      <c r="E66" s="33"/>
      <c r="F66" s="33"/>
      <c r="G66" s="33"/>
      <c r="H66" s="156" t="s">
        <v>30</v>
      </c>
      <c r="I66" s="33"/>
      <c r="J66" s="33"/>
      <c r="K66" s="192"/>
      <c r="L66" s="33"/>
      <c r="M66" s="192"/>
      <c r="N66" s="191"/>
      <c r="O66" s="191"/>
      <c r="P66" s="208"/>
      <c r="Q66" s="33"/>
    </row>
    <row r="67" spans="1:27" ht="13.2">
      <c r="A67" s="266"/>
      <c r="B67" s="33" t="s">
        <v>522</v>
      </c>
      <c r="C67" s="33"/>
      <c r="D67" s="33"/>
      <c r="E67" s="33"/>
      <c r="F67" s="33"/>
      <c r="G67" s="33"/>
      <c r="H67" s="167" t="s">
        <v>34</v>
      </c>
      <c r="I67" s="33"/>
      <c r="J67" s="33"/>
      <c r="K67" s="192"/>
      <c r="L67" s="33"/>
      <c r="M67" s="192"/>
      <c r="N67" s="191"/>
      <c r="O67" s="191"/>
      <c r="P67" s="208"/>
      <c r="Q67" s="33"/>
    </row>
    <row r="68" spans="1:27" ht="13.2">
      <c r="A68" s="266"/>
      <c r="B68" s="33" t="s">
        <v>78</v>
      </c>
      <c r="C68" s="33"/>
      <c r="D68" s="33"/>
      <c r="E68" s="33"/>
      <c r="F68" s="33"/>
      <c r="G68" s="33"/>
      <c r="H68" s="167" t="s">
        <v>35</v>
      </c>
      <c r="I68" s="33"/>
      <c r="J68" s="33"/>
      <c r="K68" s="192"/>
      <c r="L68" s="33"/>
      <c r="M68" s="192"/>
      <c r="N68" s="191"/>
      <c r="O68" s="191"/>
      <c r="P68" s="208"/>
      <c r="Q68" s="33"/>
    </row>
    <row r="69" spans="1:27" ht="13.2">
      <c r="A69" s="266"/>
      <c r="B69" s="33" t="s">
        <v>78</v>
      </c>
      <c r="C69" s="33"/>
      <c r="D69" s="33"/>
      <c r="E69" s="33"/>
      <c r="F69" s="33"/>
      <c r="G69" s="33"/>
      <c r="H69" s="167" t="s">
        <v>36</v>
      </c>
      <c r="I69" s="33"/>
      <c r="J69" s="33"/>
      <c r="K69" s="192"/>
      <c r="L69" s="33"/>
      <c r="M69" s="192"/>
      <c r="N69" s="191"/>
      <c r="O69" s="191"/>
      <c r="P69" s="208"/>
      <c r="Q69" s="33"/>
    </row>
    <row r="70" spans="1:27" ht="13.2">
      <c r="A70" s="266"/>
      <c r="B70" s="33" t="s">
        <v>78</v>
      </c>
      <c r="C70" s="33"/>
      <c r="D70" s="33"/>
      <c r="E70" s="33"/>
      <c r="F70" s="33"/>
      <c r="G70" s="33"/>
      <c r="H70" s="167" t="s">
        <v>37</v>
      </c>
      <c r="I70" s="33"/>
      <c r="J70" s="33"/>
      <c r="K70" s="192"/>
      <c r="L70" s="33"/>
      <c r="M70" s="192"/>
      <c r="N70" s="191"/>
      <c r="O70" s="191"/>
      <c r="P70" s="208"/>
      <c r="Q70" s="33"/>
    </row>
    <row r="71" spans="1:27" ht="13.2">
      <c r="A71" s="267"/>
      <c r="B71" s="33" t="s">
        <v>78</v>
      </c>
      <c r="C71" s="33"/>
      <c r="D71" s="33"/>
      <c r="E71" s="33"/>
      <c r="F71" s="33"/>
      <c r="G71" s="33"/>
      <c r="H71" s="156" t="s">
        <v>38</v>
      </c>
      <c r="I71" s="33"/>
      <c r="J71" s="33"/>
      <c r="K71" s="192"/>
      <c r="L71" s="33"/>
      <c r="M71" s="192"/>
      <c r="N71" s="191"/>
      <c r="O71" s="191"/>
      <c r="P71" s="208"/>
      <c r="Q71" s="33"/>
    </row>
    <row r="72" spans="1:27" ht="13.2">
      <c r="A72" s="265">
        <v>45449</v>
      </c>
      <c r="B72" s="33" t="s">
        <v>78</v>
      </c>
      <c r="C72" s="33"/>
      <c r="D72" s="33"/>
      <c r="E72" s="33"/>
      <c r="F72" s="33"/>
      <c r="G72" s="33"/>
      <c r="H72" s="164" t="s">
        <v>17</v>
      </c>
      <c r="I72" s="33"/>
      <c r="J72" s="33"/>
      <c r="K72" s="192"/>
      <c r="L72" s="33"/>
      <c r="M72" s="192"/>
      <c r="N72" s="191"/>
      <c r="O72" s="202"/>
      <c r="P72" s="192"/>
      <c r="Q72" s="33"/>
    </row>
    <row r="73" spans="1:27" ht="13.2">
      <c r="A73" s="266"/>
      <c r="B73" s="33" t="s">
        <v>78</v>
      </c>
      <c r="C73" s="33"/>
      <c r="D73" s="33"/>
      <c r="E73" s="33"/>
      <c r="F73" s="33"/>
      <c r="G73" s="33"/>
      <c r="H73" s="156" t="s">
        <v>22</v>
      </c>
      <c r="I73" s="33"/>
      <c r="J73" s="33"/>
      <c r="K73" s="192"/>
      <c r="L73" s="33"/>
      <c r="M73" s="192"/>
      <c r="N73" s="191"/>
      <c r="O73" s="202"/>
      <c r="P73" s="192"/>
      <c r="Q73" s="33"/>
    </row>
    <row r="74" spans="1:27" ht="13.2">
      <c r="A74" s="266"/>
      <c r="B74" s="209" t="s">
        <v>78</v>
      </c>
      <c r="C74" s="209" t="s">
        <v>102</v>
      </c>
      <c r="D74" s="209" t="s">
        <v>19</v>
      </c>
      <c r="E74" s="209"/>
      <c r="F74" s="213" t="s">
        <v>2209</v>
      </c>
      <c r="G74" s="213" t="s">
        <v>2210</v>
      </c>
      <c r="H74" s="211" t="s">
        <v>24</v>
      </c>
      <c r="I74" s="209"/>
      <c r="J74" s="209"/>
      <c r="K74" s="209"/>
      <c r="L74" s="209"/>
      <c r="M74" s="209"/>
      <c r="N74" s="209"/>
      <c r="O74" s="214"/>
      <c r="P74" s="209"/>
      <c r="Q74" s="209"/>
      <c r="R74" s="212"/>
      <c r="S74" s="212"/>
      <c r="T74" s="212"/>
      <c r="U74" s="212"/>
      <c r="V74" s="212"/>
      <c r="W74" s="212"/>
      <c r="X74" s="212"/>
      <c r="Y74" s="212"/>
      <c r="Z74" s="212"/>
      <c r="AA74" s="212"/>
    </row>
    <row r="75" spans="1:27" ht="13.2">
      <c r="A75" s="266"/>
      <c r="B75" s="33" t="s">
        <v>78</v>
      </c>
      <c r="C75" s="33"/>
      <c r="D75" s="33"/>
      <c r="E75" s="33"/>
      <c r="F75" s="33"/>
      <c r="G75" s="33"/>
      <c r="H75" s="156" t="s">
        <v>25</v>
      </c>
      <c r="I75" s="33"/>
      <c r="J75" s="33"/>
      <c r="K75" s="192"/>
      <c r="L75" s="33"/>
      <c r="M75" s="192"/>
      <c r="N75" s="191"/>
      <c r="O75" s="202"/>
      <c r="P75" s="192"/>
      <c r="Q75" s="33"/>
    </row>
    <row r="76" spans="1:27" ht="13.2">
      <c r="A76" s="266"/>
      <c r="B76" s="33" t="s">
        <v>78</v>
      </c>
      <c r="C76" s="33"/>
      <c r="D76" s="33"/>
      <c r="E76" s="33"/>
      <c r="F76" s="33"/>
      <c r="G76" s="33"/>
      <c r="H76" s="156" t="s">
        <v>26</v>
      </c>
      <c r="I76" s="33"/>
      <c r="J76" s="33"/>
      <c r="K76" s="192"/>
      <c r="L76" s="33"/>
      <c r="M76" s="192"/>
      <c r="N76" s="191"/>
      <c r="O76" s="192"/>
      <c r="P76" s="192"/>
      <c r="Q76" s="33"/>
    </row>
    <row r="77" spans="1:27" ht="13.2">
      <c r="A77" s="266"/>
      <c r="B77" s="33" t="s">
        <v>1774</v>
      </c>
      <c r="C77" s="33"/>
      <c r="D77" s="33"/>
      <c r="E77" s="33"/>
      <c r="F77" s="33"/>
      <c r="G77" s="33"/>
      <c r="H77" s="156" t="s">
        <v>27</v>
      </c>
      <c r="I77" s="33"/>
      <c r="J77" s="33"/>
      <c r="K77" s="192"/>
      <c r="L77" s="33"/>
      <c r="M77" s="192"/>
      <c r="N77" s="191"/>
      <c r="O77" s="192"/>
      <c r="P77" s="192"/>
      <c r="Q77" s="33"/>
    </row>
    <row r="78" spans="1:27" ht="13.2">
      <c r="A78" s="266"/>
      <c r="B78" s="33" t="s">
        <v>1774</v>
      </c>
      <c r="C78" s="33"/>
      <c r="D78" s="33"/>
      <c r="E78" s="33"/>
      <c r="F78" s="33"/>
      <c r="G78" s="33"/>
      <c r="H78" s="156" t="s">
        <v>28</v>
      </c>
      <c r="I78" s="33"/>
      <c r="J78" s="33"/>
      <c r="K78" s="192"/>
      <c r="L78" s="33"/>
      <c r="M78" s="192"/>
      <c r="N78" s="191"/>
      <c r="O78" s="192"/>
      <c r="P78" s="192"/>
      <c r="Q78" s="33"/>
    </row>
    <row r="79" spans="1:27" ht="13.2">
      <c r="A79" s="266"/>
      <c r="B79" s="33" t="s">
        <v>1774</v>
      </c>
      <c r="C79" s="33"/>
      <c r="D79" s="33"/>
      <c r="E79" s="33"/>
      <c r="F79" s="33"/>
      <c r="G79" s="33"/>
      <c r="H79" s="156" t="s">
        <v>29</v>
      </c>
      <c r="I79" s="33"/>
      <c r="J79" s="33"/>
      <c r="K79" s="192"/>
      <c r="L79" s="33"/>
      <c r="M79" s="192"/>
      <c r="N79" s="191"/>
      <c r="O79" s="191"/>
      <c r="P79" s="192"/>
      <c r="Q79" s="33"/>
    </row>
    <row r="80" spans="1:27" ht="13.2">
      <c r="A80" s="266"/>
      <c r="B80" s="33" t="s">
        <v>522</v>
      </c>
      <c r="C80" s="33"/>
      <c r="D80" s="33"/>
      <c r="E80" s="33"/>
      <c r="F80" s="33"/>
      <c r="G80" s="33"/>
      <c r="H80" s="156" t="s">
        <v>30</v>
      </c>
      <c r="I80" s="33"/>
      <c r="J80" s="33"/>
      <c r="K80" s="192"/>
      <c r="L80" s="33"/>
      <c r="M80" s="192"/>
      <c r="N80" s="191"/>
      <c r="O80" s="191"/>
      <c r="P80" s="192"/>
      <c r="Q80" s="33"/>
    </row>
    <row r="81" spans="1:27" ht="13.8">
      <c r="A81" s="266"/>
      <c r="B81" s="33" t="s">
        <v>522</v>
      </c>
      <c r="C81" s="33"/>
      <c r="D81" s="157"/>
      <c r="E81" s="33"/>
      <c r="F81" s="33"/>
      <c r="G81" s="33"/>
      <c r="H81" s="167" t="s">
        <v>34</v>
      </c>
      <c r="I81" s="33"/>
      <c r="J81" s="33"/>
      <c r="K81" s="192"/>
      <c r="L81" s="33"/>
      <c r="M81" s="192"/>
      <c r="N81" s="191"/>
      <c r="O81" s="191"/>
      <c r="P81" s="192"/>
      <c r="Q81" s="33"/>
    </row>
    <row r="82" spans="1:27" ht="13.2">
      <c r="A82" s="266"/>
      <c r="B82" s="33" t="s">
        <v>522</v>
      </c>
      <c r="C82" s="33"/>
      <c r="D82" s="33"/>
      <c r="E82" s="33"/>
      <c r="F82" s="33"/>
      <c r="G82" s="33"/>
      <c r="H82" s="167" t="s">
        <v>35</v>
      </c>
      <c r="I82" s="33"/>
      <c r="J82" s="33"/>
      <c r="K82" s="192"/>
      <c r="L82" s="33"/>
      <c r="M82" s="192"/>
      <c r="N82" s="191"/>
      <c r="O82" s="191"/>
      <c r="P82" s="192"/>
      <c r="Q82" s="33"/>
    </row>
    <row r="83" spans="1:27" ht="13.2">
      <c r="A83" s="266"/>
      <c r="B83" s="33" t="s">
        <v>78</v>
      </c>
      <c r="C83" s="33"/>
      <c r="D83" s="33"/>
      <c r="E83" s="33"/>
      <c r="F83" s="33"/>
      <c r="G83" s="33"/>
      <c r="H83" s="167" t="s">
        <v>36</v>
      </c>
      <c r="I83" s="33"/>
      <c r="J83" s="33"/>
      <c r="K83" s="192"/>
      <c r="L83" s="33"/>
      <c r="M83" s="192"/>
      <c r="N83" s="191"/>
      <c r="O83" s="191"/>
      <c r="P83" s="192"/>
      <c r="Q83" s="33"/>
    </row>
    <row r="84" spans="1:27" ht="13.8">
      <c r="A84" s="266"/>
      <c r="B84" s="33" t="s">
        <v>78</v>
      </c>
      <c r="C84" s="33"/>
      <c r="D84" s="33"/>
      <c r="E84" s="135"/>
      <c r="F84" s="33"/>
      <c r="G84" s="33"/>
      <c r="H84" s="167" t="s">
        <v>37</v>
      </c>
      <c r="I84" s="33"/>
      <c r="J84" s="33"/>
      <c r="K84" s="192"/>
      <c r="L84" s="33"/>
      <c r="M84" s="192"/>
      <c r="N84" s="191"/>
      <c r="O84" s="191"/>
      <c r="P84" s="192"/>
      <c r="Q84" s="33"/>
    </row>
    <row r="85" spans="1:27" ht="13.2">
      <c r="A85" s="267"/>
      <c r="B85" s="209" t="s">
        <v>78</v>
      </c>
      <c r="C85" s="209" t="s">
        <v>41</v>
      </c>
      <c r="D85" s="209" t="s">
        <v>19</v>
      </c>
      <c r="E85" s="209"/>
      <c r="F85" s="209"/>
      <c r="G85" s="209" t="s">
        <v>2211</v>
      </c>
      <c r="H85" s="211" t="s">
        <v>38</v>
      </c>
      <c r="I85" s="209"/>
      <c r="J85" s="209"/>
      <c r="K85" s="209"/>
      <c r="L85" s="209"/>
      <c r="M85" s="209"/>
      <c r="N85" s="209"/>
      <c r="O85" s="209"/>
      <c r="P85" s="209"/>
      <c r="Q85" s="209"/>
      <c r="R85" s="212"/>
      <c r="S85" s="212"/>
      <c r="T85" s="212"/>
      <c r="U85" s="212"/>
      <c r="V85" s="212"/>
      <c r="W85" s="212"/>
      <c r="X85" s="212"/>
      <c r="Y85" s="212"/>
      <c r="Z85" s="212"/>
      <c r="AA85" s="212"/>
    </row>
    <row r="86" spans="1:27" ht="13.2">
      <c r="A86" s="265">
        <v>45450</v>
      </c>
      <c r="B86" s="33" t="s">
        <v>2096</v>
      </c>
      <c r="C86" s="33"/>
      <c r="D86" s="33"/>
      <c r="E86" s="33"/>
      <c r="F86" s="33"/>
      <c r="G86" s="33"/>
      <c r="H86" s="164" t="s">
        <v>17</v>
      </c>
      <c r="I86" s="33"/>
      <c r="J86" s="33"/>
      <c r="K86" s="192"/>
      <c r="L86" s="33"/>
      <c r="M86" s="192"/>
      <c r="N86" s="191"/>
      <c r="O86" s="191"/>
      <c r="P86" s="191"/>
      <c r="Q86" s="33"/>
    </row>
    <row r="87" spans="1:27" ht="13.2">
      <c r="A87" s="266"/>
      <c r="B87" s="33" t="s">
        <v>2096</v>
      </c>
      <c r="C87" s="33"/>
      <c r="D87" s="33"/>
      <c r="E87" s="33"/>
      <c r="F87" s="33"/>
      <c r="G87" s="33"/>
      <c r="H87" s="156" t="s">
        <v>22</v>
      </c>
      <c r="I87" s="33"/>
      <c r="J87" s="33"/>
      <c r="K87" s="192"/>
      <c r="L87" s="33"/>
      <c r="M87" s="192"/>
      <c r="N87" s="191"/>
      <c r="O87" s="191"/>
      <c r="P87" s="191"/>
      <c r="Q87" s="33"/>
    </row>
    <row r="88" spans="1:27" ht="13.2">
      <c r="A88" s="266"/>
      <c r="B88" s="33" t="s">
        <v>2096</v>
      </c>
      <c r="C88" s="33"/>
      <c r="D88" s="33"/>
      <c r="E88" s="33"/>
      <c r="F88" s="33"/>
      <c r="G88" s="33"/>
      <c r="H88" s="156" t="s">
        <v>24</v>
      </c>
      <c r="I88" s="33"/>
      <c r="J88" s="33"/>
      <c r="K88" s="192"/>
      <c r="L88" s="33"/>
      <c r="M88" s="192"/>
      <c r="N88" s="191"/>
      <c r="O88" s="191"/>
      <c r="P88" s="191"/>
      <c r="Q88" s="33"/>
    </row>
    <row r="89" spans="1:27" ht="13.2">
      <c r="A89" s="266"/>
      <c r="B89" s="33" t="s">
        <v>2096</v>
      </c>
      <c r="C89" s="33"/>
      <c r="D89" s="33"/>
      <c r="E89" s="33"/>
      <c r="F89" s="33"/>
      <c r="G89" s="33"/>
      <c r="H89" s="156" t="s">
        <v>25</v>
      </c>
      <c r="I89" s="33"/>
      <c r="J89" s="33"/>
      <c r="K89" s="192"/>
      <c r="L89" s="33"/>
      <c r="M89" s="192"/>
      <c r="N89" s="191"/>
      <c r="O89" s="191"/>
      <c r="P89" s="191"/>
      <c r="Q89" s="33"/>
    </row>
    <row r="90" spans="1:27" ht="13.2">
      <c r="A90" s="266"/>
      <c r="B90" s="33" t="s">
        <v>2096</v>
      </c>
      <c r="C90" s="33"/>
      <c r="D90" s="33"/>
      <c r="E90" s="33"/>
      <c r="F90" s="33"/>
      <c r="G90" s="33"/>
      <c r="H90" s="156" t="s">
        <v>26</v>
      </c>
      <c r="I90" s="33"/>
      <c r="J90" s="33"/>
      <c r="K90" s="192"/>
      <c r="L90" s="33"/>
      <c r="M90" s="192"/>
      <c r="N90" s="191"/>
      <c r="O90" s="191"/>
      <c r="P90" s="191"/>
      <c r="Q90" s="33"/>
    </row>
    <row r="91" spans="1:27" ht="13.2">
      <c r="A91" s="266"/>
      <c r="B91" s="33" t="s">
        <v>522</v>
      </c>
      <c r="C91" s="33"/>
      <c r="D91" s="33"/>
      <c r="E91" s="33"/>
      <c r="F91" s="33"/>
      <c r="G91" s="33"/>
      <c r="H91" s="156" t="s">
        <v>27</v>
      </c>
      <c r="I91" s="33"/>
      <c r="J91" s="33"/>
      <c r="K91" s="192"/>
      <c r="L91" s="33"/>
      <c r="M91" s="192"/>
      <c r="N91" s="191"/>
      <c r="O91" s="191"/>
      <c r="P91" s="191"/>
      <c r="Q91" s="33"/>
    </row>
    <row r="92" spans="1:27" ht="13.2">
      <c r="A92" s="266"/>
      <c r="B92" s="33" t="s">
        <v>522</v>
      </c>
      <c r="C92" s="33"/>
      <c r="D92" s="33"/>
      <c r="E92" s="33"/>
      <c r="F92" s="33"/>
      <c r="G92" s="33"/>
      <c r="H92" s="156" t="s">
        <v>28</v>
      </c>
      <c r="I92" s="33"/>
      <c r="J92" s="33"/>
      <c r="K92" s="192"/>
      <c r="L92" s="33"/>
      <c r="M92" s="192"/>
      <c r="N92" s="191"/>
      <c r="O92" s="191"/>
      <c r="P92" s="191"/>
      <c r="Q92" s="33"/>
    </row>
    <row r="93" spans="1:27" ht="13.8">
      <c r="A93" s="266"/>
      <c r="B93" s="33" t="s">
        <v>522</v>
      </c>
      <c r="C93" s="33"/>
      <c r="D93" s="33"/>
      <c r="E93" s="33"/>
      <c r="F93" s="157"/>
      <c r="G93" s="157"/>
      <c r="H93" s="156" t="s">
        <v>29</v>
      </c>
      <c r="I93" s="33"/>
      <c r="J93" s="33"/>
      <c r="K93" s="192"/>
      <c r="L93" s="33"/>
      <c r="M93" s="192"/>
      <c r="N93" s="191"/>
      <c r="O93" s="191"/>
      <c r="P93" s="191"/>
      <c r="Q93" s="33"/>
    </row>
    <row r="94" spans="1:27" ht="13.2">
      <c r="A94" s="266"/>
      <c r="B94" s="33" t="s">
        <v>522</v>
      </c>
      <c r="C94" s="33"/>
      <c r="D94" s="33"/>
      <c r="E94" s="33"/>
      <c r="F94" s="33"/>
      <c r="G94" s="33"/>
      <c r="H94" s="156" t="s">
        <v>30</v>
      </c>
      <c r="I94" s="33"/>
      <c r="J94" s="33"/>
      <c r="K94" s="192"/>
      <c r="L94" s="33"/>
      <c r="M94" s="192"/>
      <c r="N94" s="191"/>
      <c r="O94" s="191"/>
      <c r="P94" s="191"/>
      <c r="Q94" s="33"/>
    </row>
    <row r="95" spans="1:27" ht="13.2">
      <c r="A95" s="266"/>
      <c r="B95" s="33" t="s">
        <v>522</v>
      </c>
      <c r="C95" s="33"/>
      <c r="D95" s="33"/>
      <c r="E95" s="33"/>
      <c r="F95" s="33"/>
      <c r="G95" s="33"/>
      <c r="H95" s="167" t="s">
        <v>34</v>
      </c>
      <c r="I95" s="33"/>
      <c r="J95" s="33"/>
      <c r="K95" s="192"/>
      <c r="L95" s="33"/>
      <c r="M95" s="192"/>
      <c r="N95" s="192"/>
      <c r="O95" s="191"/>
      <c r="P95" s="191"/>
      <c r="Q95" s="33"/>
    </row>
    <row r="96" spans="1:27" ht="13.2">
      <c r="A96" s="266"/>
      <c r="B96" s="33" t="s">
        <v>522</v>
      </c>
      <c r="C96" s="33"/>
      <c r="D96" s="33"/>
      <c r="E96" s="33"/>
      <c r="F96" s="33"/>
      <c r="G96" s="33"/>
      <c r="H96" s="167" t="s">
        <v>35</v>
      </c>
      <c r="I96" s="33"/>
      <c r="J96" s="33"/>
      <c r="K96" s="192"/>
      <c r="L96" s="33"/>
      <c r="M96" s="192"/>
      <c r="N96" s="192"/>
      <c r="O96" s="191"/>
      <c r="P96" s="191"/>
      <c r="Q96" s="33"/>
    </row>
    <row r="97" spans="1:17" ht="13.2">
      <c r="A97" s="266"/>
      <c r="B97" s="33" t="s">
        <v>78</v>
      </c>
      <c r="C97" s="33"/>
      <c r="D97" s="33"/>
      <c r="E97" s="33"/>
      <c r="F97" s="33"/>
      <c r="G97" s="33"/>
      <c r="H97" s="167" t="s">
        <v>36</v>
      </c>
      <c r="I97" s="33"/>
      <c r="J97" s="33"/>
      <c r="K97" s="192"/>
      <c r="L97" s="33"/>
      <c r="M97" s="192"/>
      <c r="N97" s="191"/>
      <c r="O97" s="191"/>
      <c r="P97" s="191"/>
      <c r="Q97" s="33"/>
    </row>
    <row r="98" spans="1:17" ht="13.2">
      <c r="A98" s="266"/>
      <c r="B98" s="33" t="s">
        <v>78</v>
      </c>
      <c r="C98" s="33"/>
      <c r="D98" s="33"/>
      <c r="E98" s="33"/>
      <c r="F98" s="33"/>
      <c r="G98" s="33"/>
      <c r="H98" s="167" t="s">
        <v>37</v>
      </c>
      <c r="I98" s="33"/>
      <c r="J98" s="33"/>
      <c r="K98" s="192"/>
      <c r="L98" s="33"/>
      <c r="M98" s="192"/>
      <c r="N98" s="191"/>
      <c r="O98" s="191"/>
      <c r="P98" s="191"/>
      <c r="Q98" s="33"/>
    </row>
    <row r="99" spans="1:17" ht="13.2">
      <c r="A99" s="267"/>
      <c r="B99" s="33" t="s">
        <v>78</v>
      </c>
      <c r="C99" s="33"/>
      <c r="D99" s="33"/>
      <c r="E99" s="33"/>
      <c r="F99" s="33"/>
      <c r="G99" s="33"/>
      <c r="H99" s="156" t="s">
        <v>38</v>
      </c>
      <c r="I99" s="33"/>
      <c r="J99" s="33"/>
      <c r="K99" s="192"/>
      <c r="L99" s="33"/>
      <c r="M99" s="192"/>
      <c r="N99" s="191"/>
      <c r="O99" s="191"/>
      <c r="P99" s="191"/>
      <c r="Q99" s="33"/>
    </row>
    <row r="100" spans="1:17" ht="13.8">
      <c r="A100" s="265">
        <v>45451</v>
      </c>
      <c r="B100" s="157" t="s">
        <v>2096</v>
      </c>
      <c r="C100" s="33"/>
      <c r="D100" s="33"/>
      <c r="E100" s="33"/>
      <c r="F100" s="33"/>
      <c r="G100" s="33"/>
      <c r="H100" s="164" t="s">
        <v>17</v>
      </c>
      <c r="I100" s="33"/>
      <c r="J100" s="33"/>
      <c r="K100" s="192"/>
      <c r="L100" s="33"/>
      <c r="M100" s="192"/>
      <c r="N100" s="192"/>
      <c r="O100" s="192"/>
      <c r="P100" s="191"/>
      <c r="Q100" s="33"/>
    </row>
    <row r="101" spans="1:17" ht="13.8">
      <c r="A101" s="266"/>
      <c r="B101" s="157" t="s">
        <v>2096</v>
      </c>
      <c r="C101" s="33"/>
      <c r="D101" s="33"/>
      <c r="E101" s="33"/>
      <c r="F101" s="33"/>
      <c r="G101" s="33"/>
      <c r="H101" s="156" t="s">
        <v>22</v>
      </c>
      <c r="I101" s="33"/>
      <c r="J101" s="33"/>
      <c r="K101" s="192"/>
      <c r="L101" s="33"/>
      <c r="M101" s="192"/>
      <c r="N101" s="192"/>
      <c r="O101" s="192"/>
      <c r="P101" s="191"/>
      <c r="Q101" s="33"/>
    </row>
    <row r="102" spans="1:17" ht="13.8">
      <c r="A102" s="266"/>
      <c r="B102" s="157" t="s">
        <v>2096</v>
      </c>
      <c r="C102" s="33"/>
      <c r="D102" s="33"/>
      <c r="E102" s="33"/>
      <c r="F102" s="33"/>
      <c r="G102" s="33"/>
      <c r="H102" s="156" t="s">
        <v>24</v>
      </c>
      <c r="I102" s="33"/>
      <c r="J102" s="33"/>
      <c r="K102" s="192"/>
      <c r="L102" s="33"/>
      <c r="M102" s="192"/>
      <c r="N102" s="192"/>
      <c r="O102" s="192"/>
      <c r="P102" s="191"/>
      <c r="Q102" s="33"/>
    </row>
    <row r="103" spans="1:17" ht="13.8">
      <c r="A103" s="266"/>
      <c r="B103" s="157" t="s">
        <v>1271</v>
      </c>
      <c r="C103" s="157"/>
      <c r="D103" s="157"/>
      <c r="E103" s="157"/>
      <c r="F103" s="215"/>
      <c r="G103" s="157"/>
      <c r="H103" s="156" t="s">
        <v>25</v>
      </c>
      <c r="I103" s="33"/>
      <c r="J103" s="33"/>
      <c r="K103" s="192"/>
      <c r="L103" s="33"/>
      <c r="M103" s="192"/>
      <c r="N103" s="192"/>
      <c r="O103" s="192"/>
      <c r="P103" s="192"/>
      <c r="Q103" s="33"/>
    </row>
    <row r="104" spans="1:17" ht="13.2">
      <c r="A104" s="266"/>
      <c r="B104" s="33" t="s">
        <v>1271</v>
      </c>
      <c r="C104" s="33"/>
      <c r="D104" s="33"/>
      <c r="E104" s="33"/>
      <c r="F104" s="33"/>
      <c r="G104" s="33"/>
      <c r="H104" s="156" t="s">
        <v>26</v>
      </c>
      <c r="I104" s="33"/>
      <c r="J104" s="33"/>
      <c r="K104" s="192"/>
      <c r="L104" s="33"/>
      <c r="M104" s="192"/>
      <c r="N104" s="192"/>
      <c r="O104" s="192"/>
      <c r="P104" s="192"/>
      <c r="Q104" s="33"/>
    </row>
    <row r="105" spans="1:17" ht="13.2">
      <c r="A105" s="266"/>
      <c r="B105" s="33" t="s">
        <v>78</v>
      </c>
      <c r="C105" s="33"/>
      <c r="D105" s="33"/>
      <c r="E105" s="33"/>
      <c r="F105" s="33"/>
      <c r="G105" s="33"/>
      <c r="H105" s="156" t="s">
        <v>27</v>
      </c>
      <c r="I105" s="33"/>
      <c r="J105" s="33"/>
      <c r="K105" s="192"/>
      <c r="L105" s="33"/>
      <c r="M105" s="192"/>
      <c r="N105" s="191"/>
      <c r="O105" s="192"/>
      <c r="P105" s="192"/>
      <c r="Q105" s="33"/>
    </row>
    <row r="106" spans="1:17" ht="13.2">
      <c r="A106" s="266"/>
      <c r="B106" s="33" t="s">
        <v>78</v>
      </c>
      <c r="C106" s="33"/>
      <c r="D106" s="33"/>
      <c r="E106" s="33"/>
      <c r="F106" s="33"/>
      <c r="G106" s="33"/>
      <c r="H106" s="156" t="s">
        <v>28</v>
      </c>
      <c r="I106" s="33"/>
      <c r="J106" s="33"/>
      <c r="K106" s="192"/>
      <c r="L106" s="33"/>
      <c r="M106" s="192"/>
      <c r="N106" s="191"/>
      <c r="O106" s="192"/>
      <c r="P106" s="192"/>
      <c r="Q106" s="33"/>
    </row>
    <row r="107" spans="1:17" ht="13.2">
      <c r="A107" s="266"/>
      <c r="B107" s="33" t="s">
        <v>78</v>
      </c>
      <c r="C107" s="33"/>
      <c r="D107" s="33"/>
      <c r="E107" s="33"/>
      <c r="F107" s="33"/>
      <c r="G107" s="33"/>
      <c r="H107" s="156" t="s">
        <v>29</v>
      </c>
      <c r="I107" s="33"/>
      <c r="J107" s="33"/>
      <c r="K107" s="192"/>
      <c r="L107" s="33"/>
      <c r="M107" s="192"/>
      <c r="N107" s="191"/>
      <c r="O107" s="192"/>
      <c r="P107" s="192"/>
      <c r="Q107" s="33"/>
    </row>
    <row r="108" spans="1:17" ht="13.2">
      <c r="A108" s="266"/>
      <c r="B108" s="33" t="s">
        <v>78</v>
      </c>
      <c r="C108" s="33"/>
      <c r="D108" s="33"/>
      <c r="E108" s="33"/>
      <c r="F108" s="33"/>
      <c r="G108" s="33"/>
      <c r="H108" s="156" t="s">
        <v>30</v>
      </c>
      <c r="I108" s="33"/>
      <c r="J108" s="33"/>
      <c r="K108" s="192"/>
      <c r="L108" s="33"/>
      <c r="M108" s="192"/>
      <c r="N108" s="191"/>
      <c r="O108" s="192"/>
      <c r="P108" s="192"/>
      <c r="Q108" s="33"/>
    </row>
    <row r="109" spans="1:17" ht="13.2">
      <c r="A109" s="266"/>
      <c r="B109" s="33" t="s">
        <v>78</v>
      </c>
      <c r="C109" s="33"/>
      <c r="D109" s="33"/>
      <c r="E109" s="33"/>
      <c r="F109" s="33"/>
      <c r="G109" s="33"/>
      <c r="H109" s="167" t="s">
        <v>34</v>
      </c>
      <c r="I109" s="33"/>
      <c r="J109" s="33"/>
      <c r="K109" s="192"/>
      <c r="L109" s="33"/>
      <c r="M109" s="192"/>
      <c r="N109" s="191"/>
      <c r="O109" s="192"/>
      <c r="P109" s="192"/>
      <c r="Q109" s="33"/>
    </row>
    <row r="110" spans="1:17" ht="13.8">
      <c r="A110" s="266"/>
      <c r="B110" s="157" t="s">
        <v>78</v>
      </c>
      <c r="C110" s="33"/>
      <c r="D110" s="33"/>
      <c r="E110" s="33"/>
      <c r="F110" s="33"/>
      <c r="G110" s="33"/>
      <c r="H110" s="167" t="s">
        <v>35</v>
      </c>
      <c r="I110" s="33"/>
      <c r="J110" s="33"/>
      <c r="K110" s="192"/>
      <c r="L110" s="33"/>
      <c r="M110" s="192"/>
      <c r="N110" s="191"/>
      <c r="O110" s="191"/>
      <c r="P110" s="192"/>
      <c r="Q110" s="33"/>
    </row>
    <row r="111" spans="1:17" ht="13.8">
      <c r="A111" s="266"/>
      <c r="B111" s="157" t="s">
        <v>78</v>
      </c>
      <c r="C111" s="33"/>
      <c r="D111" s="33"/>
      <c r="E111" s="33"/>
      <c r="F111" s="33"/>
      <c r="G111" s="33"/>
      <c r="H111" s="167" t="s">
        <v>36</v>
      </c>
      <c r="I111" s="33"/>
      <c r="J111" s="33"/>
      <c r="K111" s="192"/>
      <c r="L111" s="33"/>
      <c r="M111" s="192"/>
      <c r="N111" s="191"/>
      <c r="O111" s="191"/>
      <c r="P111" s="192"/>
      <c r="Q111" s="33"/>
    </row>
    <row r="112" spans="1:17" ht="13.8">
      <c r="A112" s="266"/>
      <c r="B112" s="157" t="s">
        <v>78</v>
      </c>
      <c r="C112" s="33"/>
      <c r="D112" s="33"/>
      <c r="E112" s="33"/>
      <c r="F112" s="33"/>
      <c r="G112" s="33"/>
      <c r="H112" s="167" t="s">
        <v>37</v>
      </c>
      <c r="I112" s="33"/>
      <c r="J112" s="33"/>
      <c r="K112" s="192"/>
      <c r="L112" s="33"/>
      <c r="M112" s="192"/>
      <c r="N112" s="191"/>
      <c r="O112" s="191"/>
      <c r="P112" s="192"/>
      <c r="Q112" s="33"/>
    </row>
    <row r="113" spans="1:27" ht="13.2">
      <c r="A113" s="267"/>
      <c r="B113" s="33" t="s">
        <v>78</v>
      </c>
      <c r="C113" s="33"/>
      <c r="D113" s="33"/>
      <c r="E113" s="33"/>
      <c r="F113" s="33"/>
      <c r="G113" s="33"/>
      <c r="H113" s="156" t="s">
        <v>38</v>
      </c>
      <c r="I113" s="33"/>
      <c r="J113" s="33"/>
      <c r="K113" s="192"/>
      <c r="L113" s="33"/>
      <c r="M113" s="192"/>
      <c r="N113" s="191"/>
      <c r="O113" s="191"/>
      <c r="P113" s="192"/>
      <c r="Q113" s="33"/>
    </row>
    <row r="114" spans="1:27" ht="13.8">
      <c r="A114" s="265">
        <v>45452</v>
      </c>
      <c r="B114" s="157" t="s">
        <v>78</v>
      </c>
      <c r="C114" s="33"/>
      <c r="D114" s="33"/>
      <c r="E114" s="33"/>
      <c r="F114" s="33"/>
      <c r="G114" s="33"/>
      <c r="H114" s="164" t="s">
        <v>17</v>
      </c>
      <c r="I114" s="33"/>
      <c r="J114" s="33"/>
      <c r="K114" s="192"/>
      <c r="L114" s="33"/>
      <c r="M114" s="192"/>
      <c r="N114" s="191"/>
      <c r="O114" s="192"/>
      <c r="P114" s="192"/>
      <c r="Q114" s="33"/>
    </row>
    <row r="115" spans="1:27" ht="13.8">
      <c r="A115" s="266"/>
      <c r="B115" s="157" t="s">
        <v>78</v>
      </c>
      <c r="C115" s="33"/>
      <c r="D115" s="33"/>
      <c r="E115" s="33"/>
      <c r="F115" s="33"/>
      <c r="G115" s="33"/>
      <c r="H115" s="156" t="s">
        <v>22</v>
      </c>
      <c r="I115" s="33"/>
      <c r="J115" s="33"/>
      <c r="K115" s="192"/>
      <c r="L115" s="33"/>
      <c r="M115" s="192"/>
      <c r="N115" s="191"/>
      <c r="O115" s="192"/>
      <c r="P115" s="192"/>
      <c r="Q115" s="33"/>
    </row>
    <row r="116" spans="1:27" ht="13.8">
      <c r="A116" s="266"/>
      <c r="B116" s="157" t="s">
        <v>78</v>
      </c>
      <c r="C116" s="33"/>
      <c r="D116" s="33"/>
      <c r="E116" s="33"/>
      <c r="F116" s="33"/>
      <c r="G116" s="33"/>
      <c r="H116" s="156" t="s">
        <v>24</v>
      </c>
      <c r="I116" s="33"/>
      <c r="J116" s="33"/>
      <c r="K116" s="192"/>
      <c r="L116" s="33"/>
      <c r="M116" s="192"/>
      <c r="N116" s="191"/>
      <c r="O116" s="192"/>
      <c r="P116" s="192"/>
      <c r="Q116" s="33"/>
    </row>
    <row r="117" spans="1:27" ht="13.2">
      <c r="A117" s="266"/>
      <c r="B117" s="33" t="s">
        <v>78</v>
      </c>
      <c r="C117" s="33"/>
      <c r="D117" s="33"/>
      <c r="E117" s="33"/>
      <c r="F117" s="33"/>
      <c r="G117" s="33"/>
      <c r="H117" s="156" t="s">
        <v>25</v>
      </c>
      <c r="I117" s="33"/>
      <c r="J117" s="33"/>
      <c r="K117" s="192"/>
      <c r="L117" s="33"/>
      <c r="M117" s="192"/>
      <c r="N117" s="191"/>
      <c r="O117" s="192"/>
      <c r="P117" s="192"/>
      <c r="Q117" s="33"/>
    </row>
    <row r="118" spans="1:27" ht="13.2">
      <c r="A118" s="266"/>
      <c r="B118" s="33" t="s">
        <v>522</v>
      </c>
      <c r="C118" s="33"/>
      <c r="D118" s="33"/>
      <c r="E118" s="33"/>
      <c r="F118" s="33"/>
      <c r="G118" s="33"/>
      <c r="H118" s="156" t="s">
        <v>26</v>
      </c>
      <c r="I118" s="33"/>
      <c r="J118" s="33"/>
      <c r="K118" s="192"/>
      <c r="L118" s="33"/>
      <c r="M118" s="192"/>
      <c r="N118" s="191"/>
      <c r="O118" s="192"/>
      <c r="P118" s="192"/>
      <c r="Q118" s="33"/>
    </row>
    <row r="119" spans="1:27" ht="13.2">
      <c r="A119" s="266"/>
      <c r="B119" s="33" t="s">
        <v>522</v>
      </c>
      <c r="C119" s="33"/>
      <c r="D119" s="33"/>
      <c r="E119" s="33"/>
      <c r="F119" s="33"/>
      <c r="G119" s="33"/>
      <c r="H119" s="156" t="s">
        <v>27</v>
      </c>
      <c r="I119" s="33"/>
      <c r="J119" s="33"/>
      <c r="K119" s="192"/>
      <c r="L119" s="33"/>
      <c r="M119" s="192"/>
      <c r="N119" s="192"/>
      <c r="O119" s="191"/>
      <c r="P119" s="192"/>
      <c r="Q119" s="33"/>
    </row>
    <row r="120" spans="1:27" ht="13.2">
      <c r="A120" s="266"/>
      <c r="B120" s="33" t="s">
        <v>522</v>
      </c>
      <c r="C120" s="33"/>
      <c r="D120" s="33"/>
      <c r="E120" s="33"/>
      <c r="F120" s="33"/>
      <c r="G120" s="33"/>
      <c r="H120" s="156" t="s">
        <v>28</v>
      </c>
      <c r="I120" s="33"/>
      <c r="J120" s="33"/>
      <c r="K120" s="192"/>
      <c r="L120" s="33"/>
      <c r="M120" s="192"/>
      <c r="N120" s="192"/>
      <c r="O120" s="191"/>
      <c r="P120" s="192"/>
      <c r="Q120" s="33"/>
    </row>
    <row r="121" spans="1:27" ht="13.2">
      <c r="A121" s="266"/>
      <c r="B121" s="33" t="s">
        <v>522</v>
      </c>
      <c r="C121" s="33" t="s">
        <v>41</v>
      </c>
      <c r="D121" s="33" t="s">
        <v>19</v>
      </c>
      <c r="E121" s="169"/>
      <c r="F121" s="173" t="s">
        <v>2212</v>
      </c>
      <c r="G121" s="33" t="s">
        <v>2213</v>
      </c>
      <c r="H121" s="216" t="s">
        <v>29</v>
      </c>
      <c r="I121" s="217"/>
      <c r="J121" s="217"/>
      <c r="K121" s="217"/>
      <c r="L121" s="217"/>
      <c r="M121" s="217"/>
      <c r="N121" s="217"/>
      <c r="O121" s="217"/>
      <c r="P121" s="203"/>
      <c r="Q121" s="217"/>
      <c r="R121" s="204"/>
      <c r="S121" s="204"/>
      <c r="T121" s="204"/>
      <c r="U121" s="204"/>
      <c r="V121" s="204"/>
      <c r="W121" s="204"/>
      <c r="X121" s="204"/>
      <c r="Y121" s="204"/>
      <c r="Z121" s="204"/>
      <c r="AA121" s="204"/>
    </row>
    <row r="122" spans="1:27" ht="13.2">
      <c r="A122" s="266"/>
      <c r="B122" s="33" t="s">
        <v>522</v>
      </c>
      <c r="C122" s="33"/>
      <c r="D122" s="33"/>
      <c r="E122" s="33"/>
      <c r="F122" s="33"/>
      <c r="G122" s="33"/>
      <c r="H122" s="156" t="s">
        <v>30</v>
      </c>
      <c r="I122" s="33"/>
      <c r="J122" s="33"/>
      <c r="K122" s="192"/>
      <c r="L122" s="33"/>
      <c r="M122" s="192"/>
      <c r="N122" s="192"/>
      <c r="O122" s="191"/>
      <c r="P122" s="192"/>
      <c r="Q122" s="33"/>
    </row>
    <row r="123" spans="1:27" ht="13.2">
      <c r="A123" s="266"/>
      <c r="B123" s="33" t="s">
        <v>522</v>
      </c>
      <c r="C123" s="33"/>
      <c r="D123" s="33"/>
      <c r="E123" s="33"/>
      <c r="F123" s="33"/>
      <c r="G123" s="33"/>
      <c r="H123" s="167" t="s">
        <v>34</v>
      </c>
      <c r="I123" s="33"/>
      <c r="J123" s="33"/>
      <c r="K123" s="192"/>
      <c r="L123" s="33"/>
      <c r="M123" s="192"/>
      <c r="N123" s="192"/>
      <c r="O123" s="191"/>
      <c r="P123" s="192"/>
      <c r="Q123" s="33"/>
    </row>
    <row r="124" spans="1:27" ht="13.2">
      <c r="A124" s="266"/>
      <c r="B124" s="33" t="s">
        <v>522</v>
      </c>
      <c r="C124" s="33"/>
      <c r="D124" s="33"/>
      <c r="E124" s="33"/>
      <c r="F124" s="33"/>
      <c r="G124" s="33"/>
      <c r="H124" s="167" t="s">
        <v>35</v>
      </c>
      <c r="I124" s="33"/>
      <c r="J124" s="33"/>
      <c r="K124" s="192"/>
      <c r="L124" s="33"/>
      <c r="M124" s="192"/>
      <c r="N124" s="192"/>
      <c r="O124" s="191"/>
      <c r="P124" s="192"/>
      <c r="Q124" s="33"/>
    </row>
    <row r="125" spans="1:27" ht="13.2">
      <c r="A125" s="266"/>
      <c r="B125" s="33" t="s">
        <v>78</v>
      </c>
      <c r="C125" s="33"/>
      <c r="D125" s="33"/>
      <c r="E125" s="33"/>
      <c r="F125" s="33"/>
      <c r="G125" s="33"/>
      <c r="H125" s="167" t="s">
        <v>36</v>
      </c>
      <c r="I125" s="33"/>
      <c r="J125" s="33"/>
      <c r="K125" s="192"/>
      <c r="L125" s="33"/>
      <c r="M125" s="192"/>
      <c r="N125" s="191"/>
      <c r="O125" s="191"/>
      <c r="P125" s="192"/>
      <c r="Q125" s="33"/>
    </row>
    <row r="126" spans="1:27" ht="13.2">
      <c r="A126" s="266"/>
      <c r="B126" s="33" t="s">
        <v>78</v>
      </c>
      <c r="C126" s="33"/>
      <c r="D126" s="33"/>
      <c r="E126" s="33"/>
      <c r="F126" s="33"/>
      <c r="G126" s="33"/>
      <c r="H126" s="167" t="s">
        <v>37</v>
      </c>
      <c r="I126" s="33"/>
      <c r="J126" s="33"/>
      <c r="K126" s="192"/>
      <c r="L126" s="33"/>
      <c r="M126" s="192"/>
      <c r="N126" s="191"/>
      <c r="O126" s="191"/>
      <c r="P126" s="192"/>
      <c r="Q126" s="33"/>
    </row>
    <row r="127" spans="1:27" ht="13.8">
      <c r="A127" s="267"/>
      <c r="B127" s="33" t="s">
        <v>78</v>
      </c>
      <c r="C127" s="33"/>
      <c r="D127" s="33"/>
      <c r="E127" s="33"/>
      <c r="F127" s="157"/>
      <c r="G127" s="33"/>
      <c r="H127" s="156" t="s">
        <v>38</v>
      </c>
      <c r="I127" s="33"/>
      <c r="J127" s="33"/>
      <c r="K127" s="192"/>
      <c r="L127" s="33"/>
      <c r="M127" s="192"/>
      <c r="N127" s="191"/>
      <c r="O127" s="191"/>
      <c r="P127" s="192"/>
      <c r="Q127" s="33"/>
    </row>
    <row r="128" spans="1:27" ht="13.2">
      <c r="A128" s="265">
        <v>45453</v>
      </c>
      <c r="B128" s="33"/>
      <c r="C128" s="33"/>
      <c r="D128" s="33"/>
      <c r="E128" s="33"/>
      <c r="F128" s="33"/>
      <c r="G128" s="33"/>
      <c r="H128" s="164" t="s">
        <v>17</v>
      </c>
      <c r="I128" s="33"/>
      <c r="J128" s="33"/>
      <c r="K128" s="192"/>
      <c r="L128" s="33"/>
      <c r="M128" s="192"/>
      <c r="N128" s="195"/>
      <c r="O128" s="192"/>
      <c r="P128" s="192"/>
      <c r="Q128" s="33"/>
    </row>
    <row r="129" spans="1:27" ht="13.2">
      <c r="A129" s="266"/>
      <c r="B129" s="33"/>
      <c r="C129" s="33"/>
      <c r="D129" s="33"/>
      <c r="E129" s="33"/>
      <c r="F129" s="33"/>
      <c r="G129" s="33"/>
      <c r="H129" s="156" t="s">
        <v>22</v>
      </c>
      <c r="I129" s="33"/>
      <c r="J129" s="33"/>
      <c r="K129" s="192"/>
      <c r="L129" s="33"/>
      <c r="M129" s="192"/>
      <c r="N129" s="195"/>
      <c r="O129" s="192"/>
      <c r="P129" s="192"/>
      <c r="Q129" s="33"/>
    </row>
    <row r="130" spans="1:27" ht="13.2">
      <c r="A130" s="266"/>
      <c r="B130" s="33"/>
      <c r="C130" s="33"/>
      <c r="D130" s="33"/>
      <c r="E130" s="33"/>
      <c r="F130" s="33"/>
      <c r="G130" s="33"/>
      <c r="H130" s="156" t="s">
        <v>24</v>
      </c>
      <c r="I130" s="33"/>
      <c r="J130" s="33"/>
      <c r="K130" s="192"/>
      <c r="L130" s="33"/>
      <c r="M130" s="192"/>
      <c r="N130" s="195"/>
      <c r="O130" s="192"/>
      <c r="P130" s="192"/>
      <c r="Q130" s="33"/>
    </row>
    <row r="131" spans="1:27" ht="13.2">
      <c r="A131" s="266"/>
      <c r="B131" s="33"/>
      <c r="C131" s="33"/>
      <c r="D131" s="33"/>
      <c r="E131" s="33"/>
      <c r="F131" s="33"/>
      <c r="G131" s="33"/>
      <c r="H131" s="156" t="s">
        <v>25</v>
      </c>
      <c r="I131" s="33"/>
      <c r="J131" s="33"/>
      <c r="K131" s="192"/>
      <c r="L131" s="33"/>
      <c r="M131" s="192"/>
      <c r="N131" s="192"/>
      <c r="O131" s="192"/>
      <c r="P131" s="192"/>
      <c r="Q131" s="33"/>
    </row>
    <row r="132" spans="1:27" ht="13.2">
      <c r="A132" s="266"/>
      <c r="B132" s="33" t="s">
        <v>522</v>
      </c>
      <c r="C132" s="33"/>
      <c r="D132" s="33"/>
      <c r="E132" s="33"/>
      <c r="F132" s="33"/>
      <c r="G132" s="33"/>
      <c r="H132" s="156" t="s">
        <v>26</v>
      </c>
      <c r="I132" s="33"/>
      <c r="J132" s="33"/>
      <c r="K132" s="192"/>
      <c r="L132" s="33"/>
      <c r="M132" s="192"/>
      <c r="N132" s="192"/>
      <c r="O132" s="191"/>
      <c r="P132" s="192"/>
      <c r="Q132" s="33"/>
    </row>
    <row r="133" spans="1:27" ht="13.2">
      <c r="A133" s="266"/>
      <c r="B133" s="33" t="s">
        <v>522</v>
      </c>
      <c r="C133" s="33"/>
      <c r="D133" s="33"/>
      <c r="E133" s="33"/>
      <c r="F133" s="33"/>
      <c r="G133" s="33"/>
      <c r="H133" s="156" t="s">
        <v>27</v>
      </c>
      <c r="I133" s="33"/>
      <c r="J133" s="33"/>
      <c r="K133" s="192"/>
      <c r="L133" s="33"/>
      <c r="M133" s="192"/>
      <c r="N133" s="191"/>
      <c r="O133" s="191"/>
      <c r="P133" s="192"/>
      <c r="Q133" s="33"/>
    </row>
    <row r="134" spans="1:27" ht="13.2">
      <c r="A134" s="266"/>
      <c r="B134" s="33" t="s">
        <v>522</v>
      </c>
      <c r="C134" s="33"/>
      <c r="D134" s="33"/>
      <c r="E134" s="33"/>
      <c r="F134" s="33"/>
      <c r="G134" s="33"/>
      <c r="H134" s="156" t="s">
        <v>28</v>
      </c>
      <c r="I134" s="33"/>
      <c r="J134" s="33"/>
      <c r="K134" s="192"/>
      <c r="L134" s="33"/>
      <c r="M134" s="192"/>
      <c r="N134" s="191"/>
      <c r="O134" s="191"/>
      <c r="P134" s="192"/>
      <c r="Q134" s="33"/>
    </row>
    <row r="135" spans="1:27" ht="13.2">
      <c r="A135" s="266"/>
      <c r="B135" s="218" t="s">
        <v>522</v>
      </c>
      <c r="C135" s="218" t="s">
        <v>41</v>
      </c>
      <c r="D135" s="218" t="s">
        <v>19</v>
      </c>
      <c r="E135" s="218"/>
      <c r="F135" s="218"/>
      <c r="G135" s="218" t="s">
        <v>2214</v>
      </c>
      <c r="H135" s="219" t="s">
        <v>29</v>
      </c>
      <c r="I135" s="218"/>
      <c r="J135" s="218"/>
      <c r="K135" s="218"/>
      <c r="L135" s="218"/>
      <c r="M135" s="218"/>
      <c r="N135" s="218"/>
      <c r="O135" s="218"/>
      <c r="P135" s="192"/>
      <c r="Q135" s="218"/>
      <c r="R135" s="41"/>
      <c r="S135" s="41"/>
      <c r="T135" s="41"/>
      <c r="U135" s="41"/>
      <c r="V135" s="41"/>
      <c r="W135" s="41"/>
      <c r="X135" s="41"/>
      <c r="Y135" s="41"/>
      <c r="Z135" s="41"/>
      <c r="AA135" s="41"/>
    </row>
    <row r="136" spans="1:27" ht="13.2">
      <c r="A136" s="266"/>
      <c r="B136" s="33" t="s">
        <v>522</v>
      </c>
      <c r="C136" s="33"/>
      <c r="D136" s="33"/>
      <c r="E136" s="33"/>
      <c r="F136" s="33"/>
      <c r="G136" s="76"/>
      <c r="H136" s="156" t="s">
        <v>30</v>
      </c>
      <c r="I136" s="33"/>
      <c r="J136" s="33"/>
      <c r="K136" s="192"/>
      <c r="L136" s="33"/>
      <c r="M136" s="192"/>
      <c r="N136" s="191"/>
      <c r="O136" s="191"/>
      <c r="P136" s="192"/>
      <c r="Q136" s="33"/>
    </row>
    <row r="137" spans="1:27" ht="13.2">
      <c r="A137" s="266"/>
      <c r="B137" s="33" t="s">
        <v>522</v>
      </c>
      <c r="C137" s="33"/>
      <c r="D137" s="33"/>
      <c r="E137" s="33"/>
      <c r="F137" s="33"/>
      <c r="G137" s="33"/>
      <c r="H137" s="167" t="s">
        <v>34</v>
      </c>
      <c r="I137" s="33"/>
      <c r="J137" s="33"/>
      <c r="K137" s="192"/>
      <c r="L137" s="33"/>
      <c r="M137" s="192"/>
      <c r="N137" s="191"/>
      <c r="O137" s="191"/>
      <c r="P137" s="192"/>
      <c r="Q137" s="33"/>
    </row>
    <row r="138" spans="1:27" ht="13.2">
      <c r="A138" s="266"/>
      <c r="B138" s="33" t="s">
        <v>78</v>
      </c>
      <c r="C138" s="33"/>
      <c r="D138" s="33"/>
      <c r="E138" s="33"/>
      <c r="F138" s="33"/>
      <c r="G138" s="33"/>
      <c r="H138" s="167" t="s">
        <v>35</v>
      </c>
      <c r="I138" s="33"/>
      <c r="J138" s="33"/>
      <c r="K138" s="192"/>
      <c r="L138" s="33"/>
      <c r="M138" s="192"/>
      <c r="N138" s="191"/>
      <c r="O138" s="191"/>
      <c r="P138" s="192"/>
      <c r="Q138" s="33"/>
    </row>
    <row r="139" spans="1:27" ht="13.8">
      <c r="A139" s="266"/>
      <c r="B139" s="33" t="s">
        <v>78</v>
      </c>
      <c r="C139" s="33"/>
      <c r="D139" s="33"/>
      <c r="E139" s="157"/>
      <c r="F139" s="33"/>
      <c r="G139" s="33"/>
      <c r="H139" s="167" t="s">
        <v>36</v>
      </c>
      <c r="I139" s="33"/>
      <c r="J139" s="33"/>
      <c r="K139" s="192"/>
      <c r="L139" s="33"/>
      <c r="M139" s="192"/>
      <c r="N139" s="191"/>
      <c r="O139" s="191"/>
      <c r="P139" s="192"/>
      <c r="Q139" s="33"/>
    </row>
    <row r="140" spans="1:27" ht="13.2">
      <c r="A140" s="266"/>
      <c r="B140" s="33" t="s">
        <v>78</v>
      </c>
      <c r="C140" s="33"/>
      <c r="D140" s="33"/>
      <c r="E140" s="33"/>
      <c r="F140" s="33"/>
      <c r="G140" s="33"/>
      <c r="H140" s="167" t="s">
        <v>37</v>
      </c>
      <c r="I140" s="33"/>
      <c r="J140" s="33"/>
      <c r="K140" s="192"/>
      <c r="L140" s="33"/>
      <c r="M140" s="192"/>
      <c r="N140" s="191"/>
      <c r="O140" s="191"/>
      <c r="P140" s="192"/>
      <c r="Q140" s="33"/>
    </row>
    <row r="141" spans="1:27" ht="13.2">
      <c r="A141" s="267"/>
      <c r="B141" s="33" t="s">
        <v>78</v>
      </c>
      <c r="C141" s="33"/>
      <c r="D141" s="33"/>
      <c r="E141" s="33"/>
      <c r="F141" s="33"/>
      <c r="G141" s="33"/>
      <c r="H141" s="156" t="s">
        <v>38</v>
      </c>
      <c r="I141" s="33"/>
      <c r="J141" s="33"/>
      <c r="K141" s="192"/>
      <c r="L141" s="33"/>
      <c r="M141" s="192"/>
      <c r="N141" s="191"/>
      <c r="O141" s="191"/>
      <c r="P141" s="192"/>
      <c r="Q141" s="33"/>
    </row>
    <row r="142" spans="1:27" ht="13.2">
      <c r="A142" s="265">
        <v>45454</v>
      </c>
      <c r="B142" s="33" t="s">
        <v>78</v>
      </c>
      <c r="C142" s="33"/>
      <c r="D142" s="33"/>
      <c r="E142" s="33"/>
      <c r="F142" s="33"/>
      <c r="G142" s="33"/>
      <c r="H142" s="164" t="s">
        <v>17</v>
      </c>
      <c r="I142" s="33"/>
      <c r="J142" s="33"/>
      <c r="K142" s="192"/>
      <c r="L142" s="33"/>
      <c r="M142" s="192"/>
      <c r="N142" s="191"/>
      <c r="O142" s="192"/>
      <c r="P142" s="192"/>
      <c r="Q142" s="33"/>
    </row>
    <row r="143" spans="1:27" ht="13.2">
      <c r="A143" s="266"/>
      <c r="B143" s="33" t="s">
        <v>78</v>
      </c>
      <c r="C143" s="33"/>
      <c r="D143" s="33"/>
      <c r="E143" s="33"/>
      <c r="F143" s="33"/>
      <c r="G143" s="33"/>
      <c r="H143" s="156" t="s">
        <v>22</v>
      </c>
      <c r="I143" s="33"/>
      <c r="J143" s="33"/>
      <c r="K143" s="192"/>
      <c r="L143" s="33"/>
      <c r="M143" s="192"/>
      <c r="N143" s="191"/>
      <c r="O143" s="192"/>
      <c r="P143" s="192"/>
      <c r="Q143" s="33"/>
    </row>
    <row r="144" spans="1:27" ht="13.2">
      <c r="A144" s="266"/>
      <c r="B144" s="33" t="s">
        <v>78</v>
      </c>
      <c r="C144" s="33"/>
      <c r="D144" s="33"/>
      <c r="E144" s="33"/>
      <c r="F144" s="33"/>
      <c r="G144" s="33"/>
      <c r="H144" s="156" t="s">
        <v>24</v>
      </c>
      <c r="I144" s="33"/>
      <c r="J144" s="33"/>
      <c r="K144" s="192"/>
      <c r="L144" s="33"/>
      <c r="M144" s="192"/>
      <c r="N144" s="191"/>
      <c r="O144" s="192"/>
      <c r="P144" s="192"/>
      <c r="Q144" s="33"/>
    </row>
    <row r="145" spans="1:27" ht="13.2">
      <c r="A145" s="266"/>
      <c r="B145" s="33" t="s">
        <v>78</v>
      </c>
      <c r="C145" s="33"/>
      <c r="D145" s="33"/>
      <c r="E145" s="33"/>
      <c r="F145" s="33"/>
      <c r="G145" s="33"/>
      <c r="H145" s="156" t="s">
        <v>25</v>
      </c>
      <c r="I145" s="33"/>
      <c r="J145" s="33"/>
      <c r="K145" s="192"/>
      <c r="L145" s="33"/>
      <c r="M145" s="192"/>
      <c r="N145" s="191"/>
      <c r="O145" s="192"/>
      <c r="P145" s="192"/>
      <c r="Q145" s="33"/>
    </row>
    <row r="146" spans="1:27" ht="13.2">
      <c r="A146" s="266"/>
      <c r="B146" s="33" t="s">
        <v>1774</v>
      </c>
      <c r="C146" s="33" t="s">
        <v>75</v>
      </c>
      <c r="D146" s="33" t="s">
        <v>19</v>
      </c>
      <c r="E146" s="33" t="s">
        <v>2215</v>
      </c>
      <c r="F146" s="173" t="s">
        <v>2216</v>
      </c>
      <c r="G146" s="33" t="s">
        <v>2217</v>
      </c>
      <c r="H146" s="156" t="s">
        <v>26</v>
      </c>
      <c r="I146" s="33"/>
      <c r="J146" s="33"/>
      <c r="K146" s="33"/>
      <c r="L146" s="33"/>
      <c r="M146" s="33"/>
      <c r="N146" s="33"/>
      <c r="O146" s="33"/>
      <c r="P146" s="192"/>
      <c r="Q146" s="33"/>
    </row>
    <row r="147" spans="1:27" ht="13.2">
      <c r="A147" s="266"/>
      <c r="B147" s="33" t="s">
        <v>1774</v>
      </c>
      <c r="C147" s="33" t="s">
        <v>102</v>
      </c>
      <c r="D147" s="33" t="s">
        <v>19</v>
      </c>
      <c r="E147" s="33"/>
      <c r="F147" s="33"/>
      <c r="G147" s="33" t="s">
        <v>2218</v>
      </c>
      <c r="H147" s="156" t="s">
        <v>27</v>
      </c>
      <c r="I147" s="33"/>
      <c r="J147" s="33"/>
      <c r="K147" s="192"/>
      <c r="L147" s="33"/>
      <c r="M147" s="192"/>
      <c r="N147" s="192"/>
      <c r="O147" s="191"/>
      <c r="P147" s="192"/>
      <c r="Q147" s="33"/>
    </row>
    <row r="148" spans="1:27" ht="13.2">
      <c r="A148" s="266"/>
      <c r="B148" s="33" t="s">
        <v>1774</v>
      </c>
      <c r="C148" s="33"/>
      <c r="D148" s="33"/>
      <c r="E148" s="33"/>
      <c r="F148" s="33"/>
      <c r="G148" s="33"/>
      <c r="H148" s="156" t="s">
        <v>28</v>
      </c>
      <c r="I148" s="33"/>
      <c r="J148" s="33"/>
      <c r="K148" s="192"/>
      <c r="L148" s="33"/>
      <c r="M148" s="192"/>
      <c r="N148" s="192"/>
      <c r="O148" s="191"/>
      <c r="P148" s="192"/>
      <c r="Q148" s="33"/>
    </row>
    <row r="149" spans="1:27" ht="13.2">
      <c r="A149" s="266"/>
      <c r="B149" s="33" t="s">
        <v>522</v>
      </c>
      <c r="C149" s="33"/>
      <c r="D149" s="33"/>
      <c r="E149" s="33"/>
      <c r="F149" s="33"/>
      <c r="G149" s="33"/>
      <c r="H149" s="156" t="s">
        <v>29</v>
      </c>
      <c r="I149" s="33"/>
      <c r="J149" s="33"/>
      <c r="K149" s="192"/>
      <c r="L149" s="33"/>
      <c r="M149" s="192"/>
      <c r="N149" s="192"/>
      <c r="O149" s="191"/>
      <c r="P149" s="192"/>
      <c r="Q149" s="33"/>
    </row>
    <row r="150" spans="1:27" ht="13.2">
      <c r="A150" s="266"/>
      <c r="B150" s="33" t="s">
        <v>522</v>
      </c>
      <c r="C150" s="33"/>
      <c r="D150" s="33"/>
      <c r="E150" s="33"/>
      <c r="F150" s="33"/>
      <c r="G150" s="33"/>
      <c r="H150" s="156" t="s">
        <v>30</v>
      </c>
      <c r="I150" s="33"/>
      <c r="J150" s="33"/>
      <c r="K150" s="192"/>
      <c r="L150" s="33"/>
      <c r="M150" s="192"/>
      <c r="N150" s="192"/>
      <c r="O150" s="191"/>
      <c r="P150" s="192"/>
      <c r="Q150" s="33"/>
    </row>
    <row r="151" spans="1:27" ht="13.2">
      <c r="A151" s="266"/>
      <c r="B151" s="33" t="s">
        <v>522</v>
      </c>
      <c r="C151" s="33"/>
      <c r="D151" s="33"/>
      <c r="E151" s="33"/>
      <c r="F151" s="33"/>
      <c r="G151" s="33"/>
      <c r="H151" s="167" t="s">
        <v>34</v>
      </c>
      <c r="I151" s="33"/>
      <c r="J151" s="33"/>
      <c r="K151" s="192"/>
      <c r="L151" s="33"/>
      <c r="M151" s="192"/>
      <c r="N151" s="192"/>
      <c r="O151" s="191"/>
      <c r="P151" s="192"/>
      <c r="Q151" s="33"/>
    </row>
    <row r="152" spans="1:27" ht="13.8">
      <c r="A152" s="266"/>
      <c r="B152" s="220" t="s">
        <v>522</v>
      </c>
      <c r="C152" s="218" t="s">
        <v>102</v>
      </c>
      <c r="D152" s="218" t="s">
        <v>19</v>
      </c>
      <c r="E152" s="218"/>
      <c r="F152" s="218"/>
      <c r="G152" s="218" t="s">
        <v>2219</v>
      </c>
      <c r="H152" s="221" t="s">
        <v>35</v>
      </c>
      <c r="I152" s="218"/>
      <c r="J152" s="218"/>
      <c r="K152" s="218"/>
      <c r="L152" s="218"/>
      <c r="M152" s="218"/>
      <c r="N152" s="218"/>
      <c r="O152" s="218"/>
      <c r="P152" s="218"/>
      <c r="Q152" s="218"/>
      <c r="R152" s="41"/>
      <c r="S152" s="41"/>
      <c r="T152" s="41"/>
      <c r="U152" s="41"/>
      <c r="V152" s="41"/>
      <c r="W152" s="41"/>
      <c r="X152" s="41"/>
      <c r="Y152" s="41"/>
      <c r="Z152" s="41"/>
      <c r="AA152" s="41"/>
    </row>
    <row r="153" spans="1:27" ht="13.2">
      <c r="A153" s="266"/>
      <c r="B153" s="33" t="s">
        <v>78</v>
      </c>
      <c r="C153" s="33"/>
      <c r="D153" s="33"/>
      <c r="E153" s="33"/>
      <c r="F153" s="33"/>
      <c r="G153" s="33"/>
      <c r="H153" s="167" t="s">
        <v>36</v>
      </c>
      <c r="I153" s="33"/>
      <c r="J153" s="33"/>
      <c r="K153" s="192"/>
      <c r="L153" s="33"/>
      <c r="M153" s="192"/>
      <c r="N153" s="191"/>
      <c r="O153" s="191"/>
      <c r="P153" s="192"/>
      <c r="Q153" s="33"/>
    </row>
    <row r="154" spans="1:27" ht="13.2">
      <c r="A154" s="266"/>
      <c r="B154" s="33" t="s">
        <v>78</v>
      </c>
      <c r="C154" s="33"/>
      <c r="D154" s="33"/>
      <c r="E154" s="33"/>
      <c r="F154" s="33"/>
      <c r="G154" s="33"/>
      <c r="H154" s="167" t="s">
        <v>37</v>
      </c>
      <c r="I154" s="33"/>
      <c r="J154" s="33"/>
      <c r="K154" s="192"/>
      <c r="L154" s="33"/>
      <c r="M154" s="192"/>
      <c r="N154" s="191"/>
      <c r="O154" s="191"/>
      <c r="P154" s="192"/>
      <c r="Q154" s="33"/>
    </row>
    <row r="155" spans="1:27" ht="13.2">
      <c r="A155" s="267"/>
      <c r="B155" s="33" t="s">
        <v>78</v>
      </c>
      <c r="C155" s="33"/>
      <c r="D155" s="33"/>
      <c r="E155" s="33"/>
      <c r="F155" s="33"/>
      <c r="G155" s="33"/>
      <c r="H155" s="156" t="s">
        <v>38</v>
      </c>
      <c r="I155" s="33"/>
      <c r="J155" s="33"/>
      <c r="K155" s="192"/>
      <c r="L155" s="33"/>
      <c r="M155" s="192"/>
      <c r="N155" s="191"/>
      <c r="O155" s="191"/>
      <c r="P155" s="192"/>
      <c r="Q155" s="33"/>
    </row>
    <row r="156" spans="1:27" ht="13.8">
      <c r="A156" s="265">
        <v>45455</v>
      </c>
      <c r="B156" s="157" t="s">
        <v>78</v>
      </c>
      <c r="C156" s="33"/>
      <c r="D156" s="33"/>
      <c r="E156" s="33"/>
      <c r="F156" s="33"/>
      <c r="G156" s="33"/>
      <c r="H156" s="164" t="s">
        <v>17</v>
      </c>
      <c r="I156" s="33"/>
      <c r="J156" s="33"/>
      <c r="K156" s="192"/>
      <c r="L156" s="33"/>
      <c r="M156" s="195"/>
      <c r="N156" s="191"/>
      <c r="O156" s="191"/>
      <c r="P156" s="192"/>
      <c r="Q156" s="33"/>
    </row>
    <row r="157" spans="1:27" ht="13.8">
      <c r="A157" s="266"/>
      <c r="B157" s="157" t="s">
        <v>78</v>
      </c>
      <c r="C157" s="33"/>
      <c r="D157" s="33"/>
      <c r="E157" s="33"/>
      <c r="F157" s="33"/>
      <c r="G157" s="33"/>
      <c r="H157" s="156" t="s">
        <v>22</v>
      </c>
      <c r="I157" s="33"/>
      <c r="J157" s="33"/>
      <c r="K157" s="192"/>
      <c r="L157" s="33"/>
      <c r="M157" s="195"/>
      <c r="N157" s="191"/>
      <c r="O157" s="191"/>
      <c r="P157" s="192"/>
      <c r="Q157" s="33"/>
    </row>
    <row r="158" spans="1:27" ht="13.8">
      <c r="A158" s="266"/>
      <c r="B158" s="157" t="s">
        <v>78</v>
      </c>
      <c r="C158" s="33"/>
      <c r="D158" s="33"/>
      <c r="E158" s="33"/>
      <c r="F158" s="33"/>
      <c r="G158" s="33"/>
      <c r="H158" s="156" t="s">
        <v>24</v>
      </c>
      <c r="I158" s="33"/>
      <c r="J158" s="33"/>
      <c r="K158" s="192"/>
      <c r="L158" s="33"/>
      <c r="M158" s="195"/>
      <c r="N158" s="191"/>
      <c r="O158" s="191"/>
      <c r="P158" s="192"/>
      <c r="Q158" s="33"/>
    </row>
    <row r="159" spans="1:27" ht="13.8">
      <c r="A159" s="266"/>
      <c r="B159" s="157" t="s">
        <v>78</v>
      </c>
      <c r="C159" s="33"/>
      <c r="D159" s="33"/>
      <c r="E159" s="33"/>
      <c r="F159" s="33"/>
      <c r="G159" s="33"/>
      <c r="H159" s="156" t="s">
        <v>25</v>
      </c>
      <c r="I159" s="33"/>
      <c r="J159" s="33"/>
      <c r="K159" s="192"/>
      <c r="L159" s="33"/>
      <c r="M159" s="195"/>
      <c r="N159" s="191"/>
      <c r="O159" s="191"/>
      <c r="P159" s="192"/>
      <c r="Q159" s="33"/>
    </row>
    <row r="160" spans="1:27" ht="13.8">
      <c r="A160" s="266"/>
      <c r="B160" s="33" t="s">
        <v>78</v>
      </c>
      <c r="C160" s="33"/>
      <c r="D160" s="33"/>
      <c r="E160" s="33"/>
      <c r="F160" s="157"/>
      <c r="G160" s="33"/>
      <c r="H160" s="156" t="s">
        <v>26</v>
      </c>
      <c r="I160" s="33"/>
      <c r="J160" s="33"/>
      <c r="K160" s="192"/>
      <c r="L160" s="33"/>
      <c r="M160" s="191"/>
      <c r="N160" s="191"/>
      <c r="O160" s="191"/>
      <c r="P160" s="192"/>
      <c r="Q160" s="33"/>
    </row>
    <row r="161" spans="1:17" ht="13.2">
      <c r="A161" s="266"/>
      <c r="B161" s="33" t="s">
        <v>1271</v>
      </c>
      <c r="C161" s="33"/>
      <c r="D161" s="33"/>
      <c r="E161" s="33"/>
      <c r="F161" s="33"/>
      <c r="G161" s="33"/>
      <c r="H161" s="156" t="s">
        <v>27</v>
      </c>
      <c r="I161" s="33"/>
      <c r="J161" s="33"/>
      <c r="K161" s="192"/>
      <c r="L161" s="33"/>
      <c r="M161" s="191"/>
      <c r="N161" s="191"/>
      <c r="O161" s="191"/>
      <c r="P161" s="192"/>
      <c r="Q161" s="33"/>
    </row>
    <row r="162" spans="1:17" ht="13.2">
      <c r="A162" s="266"/>
      <c r="B162" s="33" t="s">
        <v>1271</v>
      </c>
      <c r="C162" s="33"/>
      <c r="D162" s="33"/>
      <c r="E162" s="33"/>
      <c r="F162" s="33"/>
      <c r="G162" s="33"/>
      <c r="H162" s="156" t="s">
        <v>28</v>
      </c>
      <c r="I162" s="33"/>
      <c r="J162" s="33"/>
      <c r="K162" s="192"/>
      <c r="L162" s="33"/>
      <c r="M162" s="191"/>
      <c r="N162" s="191"/>
      <c r="O162" s="191"/>
      <c r="P162" s="192"/>
      <c r="Q162" s="33"/>
    </row>
    <row r="163" spans="1:17" ht="13.2">
      <c r="A163" s="266"/>
      <c r="B163" s="33" t="s">
        <v>1271</v>
      </c>
      <c r="C163" s="33"/>
      <c r="D163" s="33"/>
      <c r="E163" s="33"/>
      <c r="F163" s="33"/>
      <c r="G163" s="33"/>
      <c r="H163" s="156" t="s">
        <v>29</v>
      </c>
      <c r="I163" s="33"/>
      <c r="J163" s="33"/>
      <c r="K163" s="192"/>
      <c r="L163" s="33"/>
      <c r="M163" s="191"/>
      <c r="N163" s="191"/>
      <c r="O163" s="191"/>
      <c r="P163" s="192"/>
      <c r="Q163" s="33"/>
    </row>
    <row r="164" spans="1:17" ht="13.2">
      <c r="A164" s="266"/>
      <c r="B164" s="33" t="s">
        <v>1271</v>
      </c>
      <c r="C164" s="33"/>
      <c r="D164" s="33"/>
      <c r="E164" s="33"/>
      <c r="F164" s="33"/>
      <c r="G164" s="33"/>
      <c r="H164" s="156" t="s">
        <v>30</v>
      </c>
      <c r="I164" s="33"/>
      <c r="J164" s="33"/>
      <c r="K164" s="192"/>
      <c r="L164" s="33"/>
      <c r="M164" s="195"/>
      <c r="N164" s="191"/>
      <c r="O164" s="191"/>
      <c r="P164" s="192"/>
      <c r="Q164" s="33"/>
    </row>
    <row r="165" spans="1:17" ht="13.8">
      <c r="A165" s="266"/>
      <c r="B165" s="33" t="s">
        <v>522</v>
      </c>
      <c r="C165" s="33"/>
      <c r="D165" s="33"/>
      <c r="E165" s="157"/>
      <c r="F165" s="33"/>
      <c r="G165" s="33"/>
      <c r="H165" s="167" t="s">
        <v>34</v>
      </c>
      <c r="I165" s="33"/>
      <c r="J165" s="33"/>
      <c r="K165" s="192"/>
      <c r="L165" s="33"/>
      <c r="M165" s="195"/>
      <c r="N165" s="191"/>
      <c r="O165" s="191"/>
      <c r="P165" s="192"/>
      <c r="Q165" s="33"/>
    </row>
    <row r="166" spans="1:17" ht="13.2">
      <c r="A166" s="266"/>
      <c r="B166" s="33" t="s">
        <v>522</v>
      </c>
      <c r="C166" s="33"/>
      <c r="D166" s="33"/>
      <c r="E166" s="33"/>
      <c r="F166" s="33"/>
      <c r="G166" s="33"/>
      <c r="H166" s="167" t="s">
        <v>35</v>
      </c>
      <c r="I166" s="33"/>
      <c r="J166" s="33"/>
      <c r="K166" s="192"/>
      <c r="L166" s="33"/>
      <c r="M166" s="195"/>
      <c r="N166" s="191"/>
      <c r="O166" s="191"/>
      <c r="P166" s="192"/>
      <c r="Q166" s="33"/>
    </row>
    <row r="167" spans="1:17" ht="13.2">
      <c r="A167" s="266"/>
      <c r="B167" s="33" t="s">
        <v>78</v>
      </c>
      <c r="C167" s="33"/>
      <c r="D167" s="33"/>
      <c r="E167" s="33"/>
      <c r="F167" s="33"/>
      <c r="G167" s="33"/>
      <c r="H167" s="167" t="s">
        <v>36</v>
      </c>
      <c r="I167" s="33"/>
      <c r="J167" s="33"/>
      <c r="K167" s="192"/>
      <c r="L167" s="33"/>
      <c r="M167" s="195"/>
      <c r="N167" s="191"/>
      <c r="O167" s="191"/>
      <c r="P167" s="192"/>
      <c r="Q167" s="33"/>
    </row>
    <row r="168" spans="1:17" ht="13.2">
      <c r="A168" s="266"/>
      <c r="B168" s="33" t="s">
        <v>78</v>
      </c>
      <c r="C168" s="33"/>
      <c r="D168" s="33"/>
      <c r="E168" s="33"/>
      <c r="F168" s="33"/>
      <c r="G168" s="33"/>
      <c r="H168" s="167" t="s">
        <v>37</v>
      </c>
      <c r="I168" s="33"/>
      <c r="J168" s="33"/>
      <c r="K168" s="192"/>
      <c r="L168" s="33"/>
      <c r="M168" s="192"/>
      <c r="N168" s="191"/>
      <c r="O168" s="191"/>
      <c r="P168" s="192"/>
      <c r="Q168" s="33"/>
    </row>
    <row r="169" spans="1:17" ht="13.2">
      <c r="A169" s="267"/>
      <c r="B169" s="33" t="s">
        <v>78</v>
      </c>
      <c r="C169" s="33" t="s">
        <v>928</v>
      </c>
      <c r="D169" s="33" t="s">
        <v>19</v>
      </c>
      <c r="E169" s="33" t="s">
        <v>2220</v>
      </c>
      <c r="F169" s="33"/>
      <c r="G169" s="33" t="s">
        <v>2221</v>
      </c>
      <c r="H169" s="167" t="s">
        <v>38</v>
      </c>
      <c r="I169" s="33"/>
      <c r="J169" s="33"/>
      <c r="K169" s="192"/>
      <c r="L169" s="33"/>
      <c r="M169" s="192"/>
      <c r="N169" s="191"/>
      <c r="O169" s="191"/>
      <c r="P169" s="192"/>
      <c r="Q169" s="33"/>
    </row>
    <row r="170" spans="1:17" ht="13.8">
      <c r="A170" s="265">
        <v>45456</v>
      </c>
      <c r="B170" s="157" t="s">
        <v>78</v>
      </c>
      <c r="C170" s="33"/>
      <c r="D170" s="33"/>
      <c r="E170" s="33"/>
      <c r="F170" s="33"/>
      <c r="G170" s="33"/>
      <c r="H170" s="164" t="s">
        <v>17</v>
      </c>
      <c r="I170" s="33"/>
      <c r="J170" s="33"/>
      <c r="K170" s="192"/>
      <c r="L170" s="33"/>
      <c r="M170" s="192"/>
      <c r="N170" s="191"/>
      <c r="O170" s="191"/>
      <c r="P170" s="192"/>
      <c r="Q170" s="33"/>
    </row>
    <row r="171" spans="1:17" ht="13.8">
      <c r="A171" s="266"/>
      <c r="B171" s="157" t="s">
        <v>78</v>
      </c>
      <c r="C171" s="157"/>
      <c r="D171" s="157"/>
      <c r="E171" s="157"/>
      <c r="F171" s="157"/>
      <c r="G171" s="157"/>
      <c r="H171" s="84" t="s">
        <v>22</v>
      </c>
      <c r="I171" s="33"/>
      <c r="J171" s="33"/>
      <c r="K171" s="192"/>
      <c r="L171" s="33"/>
      <c r="M171" s="192"/>
      <c r="N171" s="191"/>
      <c r="O171" s="191"/>
      <c r="P171" s="192"/>
      <c r="Q171" s="33"/>
    </row>
    <row r="172" spans="1:17" ht="13.8">
      <c r="A172" s="266"/>
      <c r="B172" s="157" t="s">
        <v>78</v>
      </c>
      <c r="C172" s="157"/>
      <c r="D172" s="157"/>
      <c r="E172" s="157"/>
      <c r="F172" s="157"/>
      <c r="G172" s="157"/>
      <c r="H172" s="84" t="s">
        <v>24</v>
      </c>
      <c r="I172" s="33"/>
      <c r="J172" s="33"/>
      <c r="K172" s="192"/>
      <c r="L172" s="33"/>
      <c r="M172" s="195"/>
      <c r="N172" s="191"/>
      <c r="O172" s="191"/>
      <c r="P172" s="192"/>
      <c r="Q172" s="33"/>
    </row>
    <row r="173" spans="1:17" ht="13.8">
      <c r="A173" s="266"/>
      <c r="B173" s="157" t="s">
        <v>78</v>
      </c>
      <c r="C173" s="157"/>
      <c r="D173" s="157"/>
      <c r="E173" s="215"/>
      <c r="F173" s="157"/>
      <c r="G173" s="157"/>
      <c r="H173" s="84" t="s">
        <v>25</v>
      </c>
      <c r="I173" s="33"/>
      <c r="J173" s="33"/>
      <c r="K173" s="192"/>
      <c r="L173" s="33"/>
      <c r="M173" s="195"/>
      <c r="N173" s="191"/>
      <c r="O173" s="191"/>
      <c r="P173" s="192"/>
      <c r="Q173" s="33"/>
    </row>
    <row r="174" spans="1:17" ht="13.8">
      <c r="A174" s="266"/>
      <c r="B174" s="157" t="s">
        <v>78</v>
      </c>
      <c r="C174" s="157"/>
      <c r="D174" s="157"/>
      <c r="E174" s="157"/>
      <c r="F174" s="157"/>
      <c r="G174" s="157"/>
      <c r="H174" s="84" t="s">
        <v>26</v>
      </c>
      <c r="I174" s="33"/>
      <c r="J174" s="33"/>
      <c r="K174" s="192"/>
      <c r="L174" s="33"/>
      <c r="M174" s="191"/>
      <c r="N174" s="191"/>
      <c r="O174" s="191"/>
      <c r="P174" s="192"/>
      <c r="Q174" s="33"/>
    </row>
    <row r="175" spans="1:17" ht="13.2">
      <c r="A175" s="266"/>
      <c r="B175" s="33" t="s">
        <v>1271</v>
      </c>
      <c r="C175" s="33"/>
      <c r="D175" s="33"/>
      <c r="E175" s="33"/>
      <c r="F175" s="33"/>
      <c r="G175" s="33"/>
      <c r="H175" s="84" t="s">
        <v>27</v>
      </c>
      <c r="I175" s="33"/>
      <c r="J175" s="33"/>
      <c r="K175" s="192"/>
      <c r="L175" s="33"/>
      <c r="M175" s="191"/>
      <c r="N175" s="192"/>
      <c r="O175" s="191"/>
      <c r="P175" s="192"/>
      <c r="Q175" s="33"/>
    </row>
    <row r="176" spans="1:17" ht="13.2">
      <c r="A176" s="266"/>
      <c r="B176" s="33" t="s">
        <v>1271</v>
      </c>
      <c r="C176" s="33"/>
      <c r="D176" s="33"/>
      <c r="E176" s="33"/>
      <c r="F176" s="33"/>
      <c r="G176" s="33"/>
      <c r="H176" s="84" t="s">
        <v>28</v>
      </c>
      <c r="I176" s="33"/>
      <c r="J176" s="33"/>
      <c r="K176" s="192"/>
      <c r="L176" s="33"/>
      <c r="M176" s="191"/>
      <c r="N176" s="192"/>
      <c r="O176" s="191"/>
      <c r="P176" s="192"/>
      <c r="Q176" s="33"/>
    </row>
    <row r="177" spans="1:17" ht="13.2">
      <c r="A177" s="266"/>
      <c r="B177" s="33" t="s">
        <v>1271</v>
      </c>
      <c r="C177" s="33"/>
      <c r="D177" s="33"/>
      <c r="E177" s="33"/>
      <c r="F177" s="33"/>
      <c r="G177" s="33"/>
      <c r="H177" s="84" t="s">
        <v>29</v>
      </c>
      <c r="I177" s="33"/>
      <c r="J177" s="33"/>
      <c r="K177" s="192"/>
      <c r="L177" s="33"/>
      <c r="M177" s="191"/>
      <c r="N177" s="192"/>
      <c r="O177" s="191"/>
      <c r="P177" s="192"/>
      <c r="Q177" s="33"/>
    </row>
    <row r="178" spans="1:17" ht="13.2">
      <c r="A178" s="266"/>
      <c r="B178" s="33" t="s">
        <v>1271</v>
      </c>
      <c r="C178" s="33"/>
      <c r="D178" s="33"/>
      <c r="E178" s="33"/>
      <c r="F178" s="33"/>
      <c r="G178" s="33"/>
      <c r="H178" s="84" t="s">
        <v>30</v>
      </c>
      <c r="I178" s="33"/>
      <c r="J178" s="33"/>
      <c r="K178" s="192"/>
      <c r="L178" s="33"/>
      <c r="M178" s="191"/>
      <c r="N178" s="192"/>
      <c r="O178" s="191"/>
      <c r="P178" s="192"/>
      <c r="Q178" s="33"/>
    </row>
    <row r="179" spans="1:17" ht="13.2">
      <c r="A179" s="266"/>
      <c r="B179" s="33" t="s">
        <v>1271</v>
      </c>
      <c r="C179" s="33"/>
      <c r="D179" s="33"/>
      <c r="E179" s="33"/>
      <c r="F179" s="33"/>
      <c r="G179" s="33"/>
      <c r="H179" s="84" t="s">
        <v>34</v>
      </c>
      <c r="I179" s="33"/>
      <c r="J179" s="33"/>
      <c r="K179" s="192"/>
      <c r="L179" s="33"/>
      <c r="M179" s="192"/>
      <c r="N179" s="192"/>
      <c r="O179" s="191"/>
      <c r="P179" s="192"/>
      <c r="Q179" s="33"/>
    </row>
    <row r="180" spans="1:17" ht="13.2">
      <c r="A180" s="266"/>
      <c r="B180" s="33" t="s">
        <v>522</v>
      </c>
      <c r="C180" s="33"/>
      <c r="D180" s="33"/>
      <c r="E180" s="33"/>
      <c r="F180" s="33"/>
      <c r="G180" s="33"/>
      <c r="H180" s="84" t="s">
        <v>35</v>
      </c>
      <c r="I180" s="33"/>
      <c r="J180" s="33"/>
      <c r="K180" s="192"/>
      <c r="L180" s="33"/>
      <c r="M180" s="192"/>
      <c r="N180" s="192"/>
      <c r="O180" s="191"/>
      <c r="P180" s="192"/>
      <c r="Q180" s="33"/>
    </row>
    <row r="181" spans="1:17" ht="13.2">
      <c r="A181" s="266"/>
      <c r="B181" s="33" t="s">
        <v>78</v>
      </c>
      <c r="C181" s="33"/>
      <c r="D181" s="33"/>
      <c r="E181" s="33"/>
      <c r="F181" s="33"/>
      <c r="G181" s="33"/>
      <c r="H181" s="84" t="s">
        <v>36</v>
      </c>
      <c r="I181" s="33"/>
      <c r="J181" s="33"/>
      <c r="K181" s="192"/>
      <c r="L181" s="33"/>
      <c r="M181" s="192"/>
      <c r="N181" s="191"/>
      <c r="O181" s="191"/>
      <c r="P181" s="192"/>
      <c r="Q181" s="33"/>
    </row>
    <row r="182" spans="1:17" ht="13.8">
      <c r="A182" s="266"/>
      <c r="B182" s="33" t="s">
        <v>78</v>
      </c>
      <c r="C182" s="33"/>
      <c r="D182" s="33"/>
      <c r="E182" s="33"/>
      <c r="F182" s="33"/>
      <c r="G182" s="157"/>
      <c r="H182" s="84" t="s">
        <v>37</v>
      </c>
      <c r="I182" s="33"/>
      <c r="J182" s="33"/>
      <c r="K182" s="192"/>
      <c r="L182" s="33"/>
      <c r="M182" s="192"/>
      <c r="N182" s="191"/>
      <c r="O182" s="191"/>
      <c r="P182" s="192"/>
      <c r="Q182" s="33"/>
    </row>
    <row r="183" spans="1:17" ht="13.2">
      <c r="A183" s="267"/>
      <c r="B183" s="33" t="s">
        <v>78</v>
      </c>
      <c r="C183" s="33"/>
      <c r="D183" s="33"/>
      <c r="E183" s="33"/>
      <c r="F183" s="33"/>
      <c r="G183" s="33"/>
      <c r="H183" s="170" t="s">
        <v>38</v>
      </c>
      <c r="I183" s="33"/>
      <c r="J183" s="33"/>
      <c r="K183" s="192"/>
      <c r="L183" s="33"/>
      <c r="M183" s="192"/>
      <c r="N183" s="191"/>
      <c r="O183" s="191"/>
      <c r="P183" s="192"/>
      <c r="Q183" s="33"/>
    </row>
    <row r="184" spans="1:17" ht="13.8">
      <c r="A184" s="265">
        <v>45457</v>
      </c>
      <c r="B184" s="157" t="s">
        <v>78</v>
      </c>
      <c r="C184" s="33"/>
      <c r="D184" s="33"/>
      <c r="E184" s="33"/>
      <c r="F184" s="33"/>
      <c r="G184" s="33"/>
      <c r="H184" s="171" t="s">
        <v>17</v>
      </c>
      <c r="I184" s="33"/>
      <c r="J184" s="33"/>
      <c r="K184" s="192"/>
      <c r="L184" s="33"/>
      <c r="M184" s="192"/>
      <c r="N184" s="191"/>
      <c r="O184" s="191"/>
      <c r="P184" s="192"/>
      <c r="Q184" s="33"/>
    </row>
    <row r="185" spans="1:17" ht="13.8">
      <c r="A185" s="266"/>
      <c r="B185" s="157" t="s">
        <v>78</v>
      </c>
      <c r="C185" s="33"/>
      <c r="D185" s="33"/>
      <c r="E185" s="33"/>
      <c r="F185" s="33"/>
      <c r="G185" s="33"/>
      <c r="H185" s="172" t="s">
        <v>22</v>
      </c>
      <c r="I185" s="33"/>
      <c r="J185" s="33"/>
      <c r="K185" s="192"/>
      <c r="L185" s="33"/>
      <c r="M185" s="192"/>
      <c r="N185" s="191"/>
      <c r="O185" s="191"/>
      <c r="P185" s="192"/>
      <c r="Q185" s="33"/>
    </row>
    <row r="186" spans="1:17" ht="13.8">
      <c r="A186" s="266"/>
      <c r="B186" s="157" t="s">
        <v>78</v>
      </c>
      <c r="C186" s="157"/>
      <c r="D186" s="157"/>
      <c r="E186" s="157"/>
      <c r="F186" s="157"/>
      <c r="G186" s="157"/>
      <c r="H186" s="172" t="s">
        <v>24</v>
      </c>
      <c r="I186" s="33"/>
      <c r="J186" s="33"/>
      <c r="K186" s="192"/>
      <c r="L186" s="33"/>
      <c r="M186" s="192"/>
      <c r="N186" s="191"/>
      <c r="O186" s="191"/>
      <c r="P186" s="192"/>
      <c r="Q186" s="33"/>
    </row>
    <row r="187" spans="1:17" ht="13.2">
      <c r="A187" s="266"/>
      <c r="B187" s="33" t="s">
        <v>78</v>
      </c>
      <c r="C187" s="33"/>
      <c r="D187" s="33"/>
      <c r="E187" s="33"/>
      <c r="F187" s="33"/>
      <c r="G187" s="33"/>
      <c r="H187" s="172" t="s">
        <v>25</v>
      </c>
      <c r="I187" s="33"/>
      <c r="J187" s="33"/>
      <c r="K187" s="192"/>
      <c r="L187" s="33"/>
      <c r="M187" s="192"/>
      <c r="N187" s="191"/>
      <c r="O187" s="191"/>
      <c r="P187" s="192"/>
      <c r="Q187" s="33"/>
    </row>
    <row r="188" spans="1:17" ht="13.2">
      <c r="A188" s="266"/>
      <c r="B188" s="33" t="s">
        <v>1774</v>
      </c>
      <c r="C188" s="33"/>
      <c r="D188" s="33"/>
      <c r="E188" s="33"/>
      <c r="F188" s="33"/>
      <c r="G188" s="33"/>
      <c r="H188" s="172" t="s">
        <v>26</v>
      </c>
      <c r="I188" s="33"/>
      <c r="J188" s="33"/>
      <c r="K188" s="192"/>
      <c r="L188" s="33"/>
      <c r="M188" s="192"/>
      <c r="N188" s="192"/>
      <c r="O188" s="195"/>
      <c r="P188" s="192"/>
      <c r="Q188" s="33"/>
    </row>
    <row r="189" spans="1:17" ht="13.2">
      <c r="A189" s="266"/>
      <c r="B189" s="33" t="s">
        <v>1774</v>
      </c>
      <c r="C189" s="33"/>
      <c r="D189" s="33"/>
      <c r="E189" s="33"/>
      <c r="F189" s="33"/>
      <c r="G189" s="33"/>
      <c r="H189" s="172" t="s">
        <v>27</v>
      </c>
      <c r="I189" s="33"/>
      <c r="J189" s="33"/>
      <c r="K189" s="192"/>
      <c r="L189" s="33"/>
      <c r="M189" s="192"/>
      <c r="N189" s="192"/>
      <c r="O189" s="195"/>
      <c r="P189" s="192"/>
      <c r="Q189" s="33"/>
    </row>
    <row r="190" spans="1:17" ht="13.2">
      <c r="A190" s="266"/>
      <c r="B190" s="33" t="s">
        <v>522</v>
      </c>
      <c r="C190" s="33"/>
      <c r="D190" s="33"/>
      <c r="E190" s="33"/>
      <c r="F190" s="33"/>
      <c r="G190" s="33"/>
      <c r="H190" s="172" t="s">
        <v>28</v>
      </c>
      <c r="I190" s="33"/>
      <c r="J190" s="33"/>
      <c r="K190" s="192"/>
      <c r="L190" s="33"/>
      <c r="M190" s="192"/>
      <c r="N190" s="192"/>
      <c r="O190" s="191"/>
      <c r="P190" s="192"/>
      <c r="Q190" s="33"/>
    </row>
    <row r="191" spans="1:17" ht="13.2">
      <c r="A191" s="266"/>
      <c r="B191" s="33" t="s">
        <v>522</v>
      </c>
      <c r="C191" s="33"/>
      <c r="D191" s="33"/>
      <c r="E191" s="33"/>
      <c r="F191" s="33"/>
      <c r="G191" s="33"/>
      <c r="H191" s="172" t="s">
        <v>29</v>
      </c>
      <c r="I191" s="33"/>
      <c r="J191" s="33"/>
      <c r="K191" s="192"/>
      <c r="L191" s="33"/>
      <c r="M191" s="191"/>
      <c r="N191" s="192"/>
      <c r="O191" s="191"/>
      <c r="P191" s="192"/>
      <c r="Q191" s="33"/>
    </row>
    <row r="192" spans="1:17" ht="13.8">
      <c r="A192" s="266"/>
      <c r="B192" s="33" t="s">
        <v>522</v>
      </c>
      <c r="C192" s="33"/>
      <c r="D192" s="157"/>
      <c r="E192" s="33"/>
      <c r="F192" s="33"/>
      <c r="G192" s="109"/>
      <c r="H192" s="172" t="s">
        <v>30</v>
      </c>
      <c r="I192" s="33"/>
      <c r="J192" s="33"/>
      <c r="K192" s="192"/>
      <c r="L192" s="33"/>
      <c r="M192" s="191"/>
      <c r="N192" s="192"/>
      <c r="O192" s="191"/>
      <c r="P192" s="192"/>
      <c r="Q192" s="33"/>
    </row>
    <row r="193" spans="1:18" ht="13.2">
      <c r="A193" s="266"/>
      <c r="B193" s="33" t="s">
        <v>522</v>
      </c>
      <c r="C193" s="33"/>
      <c r="D193" s="33"/>
      <c r="E193" s="33"/>
      <c r="F193" s="33"/>
      <c r="G193" s="33"/>
      <c r="H193" s="172" t="s">
        <v>34</v>
      </c>
      <c r="I193" s="33"/>
      <c r="J193" s="33"/>
      <c r="K193" s="192"/>
      <c r="L193" s="33"/>
      <c r="M193" s="191"/>
      <c r="N193" s="192"/>
      <c r="O193" s="191"/>
      <c r="P193" s="192"/>
      <c r="Q193" s="33"/>
    </row>
    <row r="194" spans="1:18" ht="13.2">
      <c r="A194" s="266"/>
      <c r="B194" s="33" t="s">
        <v>78</v>
      </c>
      <c r="C194" s="33"/>
      <c r="D194" s="33"/>
      <c r="E194" s="33"/>
      <c r="F194" s="33"/>
      <c r="G194" s="33"/>
      <c r="H194" s="172" t="s">
        <v>35</v>
      </c>
      <c r="I194" s="33"/>
      <c r="J194" s="33"/>
      <c r="K194" s="192"/>
      <c r="L194" s="33"/>
      <c r="M194" s="191"/>
      <c r="N194" s="191"/>
      <c r="O194" s="191"/>
      <c r="P194" s="192"/>
      <c r="Q194" s="33"/>
    </row>
    <row r="195" spans="1:18" ht="13.2">
      <c r="A195" s="266"/>
      <c r="B195" s="33" t="s">
        <v>78</v>
      </c>
      <c r="C195" s="33"/>
      <c r="D195" s="33"/>
      <c r="E195" s="33"/>
      <c r="F195" s="33"/>
      <c r="G195" s="33"/>
      <c r="H195" s="172" t="s">
        <v>36</v>
      </c>
      <c r="I195" s="33"/>
      <c r="J195" s="33"/>
      <c r="K195" s="192"/>
      <c r="L195" s="33"/>
      <c r="M195" s="195"/>
      <c r="N195" s="191"/>
      <c r="O195" s="191"/>
      <c r="P195" s="192"/>
      <c r="Q195" s="33"/>
    </row>
    <row r="196" spans="1:18" ht="13.2">
      <c r="A196" s="266"/>
      <c r="B196" s="33" t="s">
        <v>78</v>
      </c>
      <c r="C196" s="33"/>
      <c r="D196" s="33"/>
      <c r="E196" s="33"/>
      <c r="F196" s="33"/>
      <c r="H196" s="172" t="s">
        <v>37</v>
      </c>
      <c r="I196" s="33"/>
      <c r="J196" s="33"/>
      <c r="K196" s="192"/>
      <c r="L196" s="33"/>
      <c r="M196" s="192"/>
      <c r="N196" s="191"/>
      <c r="O196" s="191"/>
      <c r="P196" s="192"/>
      <c r="Q196" s="33"/>
    </row>
    <row r="197" spans="1:18" ht="13.2">
      <c r="A197" s="267"/>
      <c r="B197" s="33" t="s">
        <v>78</v>
      </c>
      <c r="C197" s="33"/>
      <c r="D197" s="33"/>
      <c r="E197" s="33"/>
      <c r="F197" s="33"/>
      <c r="G197" s="33"/>
      <c r="H197" s="174" t="s">
        <v>38</v>
      </c>
      <c r="I197" s="33"/>
      <c r="J197" s="33"/>
      <c r="K197" s="192"/>
      <c r="L197" s="33"/>
      <c r="M197" s="192"/>
      <c r="N197" s="191"/>
      <c r="O197" s="191"/>
      <c r="P197" s="192"/>
      <c r="Q197" s="33"/>
    </row>
    <row r="198" spans="1:18" ht="13.2">
      <c r="A198" s="265">
        <v>45458</v>
      </c>
      <c r="B198" s="33" t="s">
        <v>78</v>
      </c>
      <c r="C198" s="33"/>
      <c r="D198" s="33"/>
      <c r="E198" s="33"/>
      <c r="F198" s="33"/>
      <c r="G198" s="33"/>
      <c r="H198" s="171" t="s">
        <v>17</v>
      </c>
      <c r="I198" s="33"/>
      <c r="J198" s="33"/>
      <c r="K198" s="192"/>
      <c r="L198" s="33"/>
      <c r="M198" s="192"/>
      <c r="N198" s="195"/>
      <c r="O198" s="192"/>
      <c r="P198" s="192"/>
      <c r="Q198" s="33"/>
    </row>
    <row r="199" spans="1:18" ht="13.2">
      <c r="A199" s="266"/>
      <c r="B199" s="33" t="s">
        <v>78</v>
      </c>
      <c r="C199" s="33"/>
      <c r="D199" s="33"/>
      <c r="E199" s="33"/>
      <c r="F199" s="33"/>
      <c r="G199" s="33"/>
      <c r="H199" s="172" t="s">
        <v>22</v>
      </c>
      <c r="I199" s="33"/>
      <c r="J199" s="33"/>
      <c r="K199" s="192"/>
      <c r="L199" s="33"/>
      <c r="M199" s="192"/>
      <c r="N199" s="195"/>
      <c r="O199" s="192"/>
      <c r="P199" s="192"/>
      <c r="Q199" s="33"/>
    </row>
    <row r="200" spans="1:18" ht="13.2">
      <c r="A200" s="266"/>
      <c r="B200" s="33" t="s">
        <v>78</v>
      </c>
      <c r="C200" s="33"/>
      <c r="D200" s="33"/>
      <c r="E200" s="33"/>
      <c r="F200" s="33"/>
      <c r="G200" s="33"/>
      <c r="H200" s="172" t="s">
        <v>24</v>
      </c>
      <c r="I200" s="33"/>
      <c r="J200" s="33"/>
      <c r="K200" s="192"/>
      <c r="L200" s="33"/>
      <c r="M200" s="192"/>
      <c r="N200" s="195"/>
      <c r="O200" s="192"/>
      <c r="P200" s="192"/>
      <c r="Q200" s="33"/>
    </row>
    <row r="201" spans="1:18" ht="13.2">
      <c r="A201" s="266"/>
      <c r="B201" s="33" t="s">
        <v>1774</v>
      </c>
      <c r="C201" s="33"/>
      <c r="D201" s="33"/>
      <c r="E201" s="33"/>
      <c r="F201" s="33"/>
      <c r="G201" s="33"/>
      <c r="H201" s="172" t="s">
        <v>25</v>
      </c>
      <c r="I201" s="33"/>
      <c r="J201" s="33"/>
      <c r="K201" s="192"/>
      <c r="L201" s="33"/>
      <c r="M201" s="192"/>
      <c r="N201" s="192"/>
      <c r="O201" s="192"/>
      <c r="P201" s="192"/>
      <c r="Q201" s="33"/>
    </row>
    <row r="202" spans="1:18" ht="13.2">
      <c r="A202" s="266"/>
      <c r="B202" s="33" t="s">
        <v>1774</v>
      </c>
      <c r="C202" s="33"/>
      <c r="D202" s="33"/>
      <c r="E202" s="33"/>
      <c r="F202" s="33"/>
      <c r="G202" s="33"/>
      <c r="H202" s="172" t="s">
        <v>26</v>
      </c>
      <c r="I202" s="33"/>
      <c r="J202" s="33"/>
      <c r="K202" s="192"/>
      <c r="L202" s="33"/>
      <c r="M202" s="192"/>
      <c r="N202" s="192"/>
      <c r="O202" s="192"/>
      <c r="P202" s="192"/>
      <c r="Q202" s="33"/>
    </row>
    <row r="203" spans="1:18" ht="13.2">
      <c r="A203" s="266"/>
      <c r="B203" s="33" t="s">
        <v>1774</v>
      </c>
      <c r="C203" s="33"/>
      <c r="D203" s="33"/>
      <c r="E203" s="33"/>
      <c r="F203" s="175"/>
      <c r="G203" s="33"/>
      <c r="H203" s="172" t="s">
        <v>27</v>
      </c>
      <c r="I203" s="33"/>
      <c r="J203" s="33"/>
      <c r="K203" s="192"/>
      <c r="L203" s="33"/>
      <c r="M203" s="192"/>
      <c r="N203" s="191"/>
      <c r="O203" s="192"/>
      <c r="P203" s="192"/>
      <c r="Q203" s="33"/>
    </row>
    <row r="204" spans="1:18" ht="13.2">
      <c r="A204" s="266"/>
      <c r="B204" s="33" t="s">
        <v>1774</v>
      </c>
      <c r="C204" s="33"/>
      <c r="D204" s="33"/>
      <c r="E204" s="33"/>
      <c r="F204" s="33"/>
      <c r="G204" s="33"/>
      <c r="H204" s="172" t="s">
        <v>28</v>
      </c>
      <c r="I204" s="33"/>
      <c r="J204" s="33"/>
      <c r="K204" s="192"/>
      <c r="L204" s="33"/>
      <c r="M204" s="192"/>
      <c r="N204" s="191"/>
      <c r="O204" s="192"/>
      <c r="P204" s="192"/>
      <c r="Q204" s="33"/>
    </row>
    <row r="205" spans="1:18" ht="13.2">
      <c r="A205" s="266"/>
      <c r="B205" s="33" t="s">
        <v>1774</v>
      </c>
      <c r="C205" s="33"/>
      <c r="D205" s="33"/>
      <c r="E205" s="33"/>
      <c r="F205" s="33"/>
      <c r="G205" s="33"/>
      <c r="H205" s="172" t="s">
        <v>29</v>
      </c>
      <c r="I205" s="33"/>
      <c r="J205" s="33"/>
      <c r="K205" s="192"/>
      <c r="L205" s="33"/>
      <c r="M205" s="192"/>
      <c r="N205" s="191"/>
      <c r="O205" s="192"/>
      <c r="P205" s="192"/>
      <c r="Q205" s="33"/>
    </row>
    <row r="206" spans="1:18" ht="13.2">
      <c r="A206" s="266"/>
      <c r="B206" s="33" t="s">
        <v>522</v>
      </c>
      <c r="C206" s="33"/>
      <c r="D206" s="33"/>
      <c r="E206" s="33"/>
      <c r="F206" s="33"/>
      <c r="G206" s="33"/>
      <c r="H206" s="172" t="s">
        <v>30</v>
      </c>
      <c r="I206" s="33"/>
      <c r="J206" s="33"/>
      <c r="K206" s="192"/>
      <c r="L206" s="33"/>
      <c r="M206" s="192"/>
      <c r="N206" s="191"/>
      <c r="O206" s="192"/>
      <c r="P206" s="192"/>
      <c r="Q206" s="33"/>
      <c r="R206" s="33"/>
    </row>
    <row r="207" spans="1:18" ht="13.2">
      <c r="A207" s="266"/>
      <c r="B207" s="33" t="s">
        <v>522</v>
      </c>
      <c r="C207" s="33"/>
      <c r="D207" s="33"/>
      <c r="E207" s="33"/>
      <c r="F207" s="33"/>
      <c r="G207" s="33"/>
      <c r="H207" s="172" t="s">
        <v>34</v>
      </c>
      <c r="I207" s="33"/>
      <c r="J207" s="33"/>
      <c r="K207" s="192"/>
      <c r="L207" s="33"/>
      <c r="M207" s="192"/>
      <c r="N207" s="191"/>
      <c r="O207" s="192"/>
      <c r="P207" s="192"/>
      <c r="Q207" s="33"/>
      <c r="R207" s="33"/>
    </row>
    <row r="208" spans="1:18" ht="13.2">
      <c r="A208" s="266"/>
      <c r="B208" s="76" t="s">
        <v>78</v>
      </c>
      <c r="C208" s="76"/>
      <c r="D208" s="33"/>
      <c r="E208" s="33"/>
      <c r="F208" s="33"/>
      <c r="G208" s="76"/>
      <c r="H208" s="176" t="s">
        <v>35</v>
      </c>
      <c r="I208" s="158"/>
      <c r="J208" s="33"/>
      <c r="K208" s="192"/>
      <c r="L208" s="158"/>
      <c r="M208" s="192"/>
      <c r="N208" s="205"/>
      <c r="O208" s="205"/>
      <c r="P208" s="192"/>
      <c r="Q208" s="158"/>
      <c r="R208" s="275"/>
    </row>
    <row r="209" spans="1:18" ht="13.2">
      <c r="A209" s="266"/>
      <c r="B209" s="76" t="s">
        <v>78</v>
      </c>
      <c r="C209" s="76"/>
      <c r="D209" s="33"/>
      <c r="E209" s="33"/>
      <c r="F209" s="33"/>
      <c r="G209" s="76"/>
      <c r="H209" s="172" t="s">
        <v>36</v>
      </c>
      <c r="I209" s="177"/>
      <c r="J209" s="33"/>
      <c r="K209" s="192"/>
      <c r="L209" s="177"/>
      <c r="M209" s="192"/>
      <c r="N209" s="198"/>
      <c r="O209" s="198"/>
      <c r="P209" s="192"/>
      <c r="Q209" s="177"/>
      <c r="R209" s="267"/>
    </row>
    <row r="210" spans="1:18" ht="13.2">
      <c r="A210" s="266"/>
      <c r="B210" s="33" t="s">
        <v>78</v>
      </c>
      <c r="C210" s="33" t="s">
        <v>41</v>
      </c>
      <c r="D210" s="33" t="s">
        <v>19</v>
      </c>
      <c r="E210" s="222" t="s">
        <v>2222</v>
      </c>
      <c r="F210" s="33" t="s">
        <v>2223</v>
      </c>
      <c r="G210" s="33" t="s">
        <v>2224</v>
      </c>
      <c r="H210" s="172" t="s">
        <v>37</v>
      </c>
      <c r="I210" s="33"/>
      <c r="J210" s="33"/>
      <c r="K210" s="192"/>
      <c r="L210" s="33"/>
      <c r="M210" s="192"/>
      <c r="N210" s="191"/>
      <c r="O210" s="191"/>
      <c r="P210" s="192"/>
      <c r="Q210" s="33"/>
      <c r="R210" s="33"/>
    </row>
    <row r="211" spans="1:18" ht="13.2">
      <c r="A211" s="267"/>
      <c r="B211" s="33" t="s">
        <v>78</v>
      </c>
      <c r="C211" s="33"/>
      <c r="D211" s="33"/>
      <c r="E211" s="33"/>
      <c r="F211" s="33"/>
      <c r="G211" s="33"/>
      <c r="H211" s="174" t="s">
        <v>38</v>
      </c>
      <c r="I211" s="33"/>
      <c r="J211" s="33"/>
      <c r="K211" s="192"/>
      <c r="L211" s="33"/>
      <c r="M211" s="192"/>
      <c r="N211" s="191"/>
      <c r="O211" s="191"/>
      <c r="P211" s="192"/>
      <c r="Q211" s="33"/>
      <c r="R211" s="33"/>
    </row>
    <row r="212" spans="1:18" ht="13.8">
      <c r="A212" s="265">
        <v>45459</v>
      </c>
      <c r="B212" s="157" t="s">
        <v>78</v>
      </c>
      <c r="C212" s="33"/>
      <c r="D212" s="33"/>
      <c r="E212" s="33"/>
      <c r="F212" s="33"/>
      <c r="G212" s="33"/>
      <c r="H212" s="171" t="s">
        <v>17</v>
      </c>
      <c r="I212" s="33"/>
      <c r="J212" s="33"/>
      <c r="K212" s="192"/>
      <c r="L212" s="33"/>
      <c r="M212" s="192"/>
      <c r="N212" s="191"/>
      <c r="O212" s="192"/>
      <c r="P212" s="192"/>
      <c r="Q212" s="33"/>
      <c r="R212" s="33"/>
    </row>
    <row r="213" spans="1:18" ht="13.8">
      <c r="A213" s="266"/>
      <c r="B213" s="157" t="s">
        <v>78</v>
      </c>
      <c r="C213" s="33"/>
      <c r="D213" s="33"/>
      <c r="E213" s="33"/>
      <c r="F213" s="33"/>
      <c r="G213" s="33"/>
      <c r="H213" s="172" t="s">
        <v>22</v>
      </c>
      <c r="I213" s="33"/>
      <c r="J213" s="33"/>
      <c r="K213" s="192"/>
      <c r="L213" s="33"/>
      <c r="M213" s="192"/>
      <c r="N213" s="191"/>
      <c r="O213" s="192"/>
      <c r="P213" s="192"/>
      <c r="Q213" s="33"/>
      <c r="R213" s="33"/>
    </row>
    <row r="214" spans="1:18" ht="13.2">
      <c r="A214" s="266"/>
      <c r="B214" s="33" t="s">
        <v>78</v>
      </c>
      <c r="C214" s="33"/>
      <c r="D214" s="33"/>
      <c r="E214" s="33"/>
      <c r="F214" s="33"/>
      <c r="G214" s="33"/>
      <c r="H214" s="172" t="s">
        <v>24</v>
      </c>
      <c r="I214" s="33"/>
      <c r="J214" s="33"/>
      <c r="K214" s="192"/>
      <c r="L214" s="33"/>
      <c r="M214" s="192"/>
      <c r="N214" s="191"/>
      <c r="O214" s="192"/>
      <c r="P214" s="192"/>
      <c r="Q214" s="33"/>
      <c r="R214" s="33"/>
    </row>
    <row r="215" spans="1:18" ht="13.2">
      <c r="A215" s="266"/>
      <c r="B215" s="33" t="s">
        <v>78</v>
      </c>
      <c r="C215" s="33"/>
      <c r="D215" s="33"/>
      <c r="E215" s="33"/>
      <c r="F215" s="33"/>
      <c r="G215" s="33"/>
      <c r="H215" s="172" t="s">
        <v>25</v>
      </c>
      <c r="I215" s="33"/>
      <c r="J215" s="33"/>
      <c r="K215" s="192"/>
      <c r="L215" s="33"/>
      <c r="M215" s="192"/>
      <c r="N215" s="191"/>
      <c r="O215" s="191"/>
      <c r="P215" s="192"/>
      <c r="Q215" s="33"/>
      <c r="R215" s="33"/>
    </row>
    <row r="216" spans="1:18" ht="13.2">
      <c r="A216" s="266"/>
      <c r="B216" s="33" t="s">
        <v>522</v>
      </c>
      <c r="C216" s="33"/>
      <c r="D216" s="33"/>
      <c r="E216" s="33"/>
      <c r="F216" s="33"/>
      <c r="G216" s="33"/>
      <c r="H216" s="172" t="s">
        <v>26</v>
      </c>
      <c r="I216" s="33"/>
      <c r="J216" s="33"/>
      <c r="K216" s="192"/>
      <c r="L216" s="33"/>
      <c r="M216" s="192"/>
      <c r="N216" s="192"/>
      <c r="O216" s="191"/>
      <c r="P216" s="192"/>
      <c r="Q216" s="33"/>
      <c r="R216" s="33"/>
    </row>
    <row r="217" spans="1:18" ht="13.8">
      <c r="A217" s="266"/>
      <c r="B217" s="33" t="s">
        <v>522</v>
      </c>
      <c r="C217" s="33"/>
      <c r="D217" s="33"/>
      <c r="E217" s="157"/>
      <c r="F217" s="33"/>
      <c r="G217" s="33"/>
      <c r="H217" s="172" t="s">
        <v>27</v>
      </c>
      <c r="I217" s="33"/>
      <c r="J217" s="33"/>
      <c r="K217" s="192"/>
      <c r="L217" s="33"/>
      <c r="M217" s="192"/>
      <c r="N217" s="192"/>
      <c r="O217" s="191"/>
      <c r="P217" s="192"/>
      <c r="Q217" s="33"/>
      <c r="R217" s="33"/>
    </row>
    <row r="218" spans="1:18" ht="13.2">
      <c r="A218" s="266"/>
      <c r="B218" s="33" t="s">
        <v>522</v>
      </c>
      <c r="C218" s="33"/>
      <c r="D218" s="33"/>
      <c r="E218" s="33"/>
      <c r="F218" s="33"/>
      <c r="G218" s="33"/>
      <c r="H218" s="172" t="s">
        <v>28</v>
      </c>
      <c r="I218" s="33"/>
      <c r="J218" s="33"/>
      <c r="K218" s="192"/>
      <c r="L218" s="33"/>
      <c r="M218" s="192"/>
      <c r="N218" s="192"/>
      <c r="O218" s="191"/>
      <c r="P218" s="192"/>
      <c r="Q218" s="33"/>
      <c r="R218" s="33"/>
    </row>
    <row r="219" spans="1:18" ht="13.2">
      <c r="A219" s="266"/>
      <c r="B219" s="33" t="s">
        <v>522</v>
      </c>
      <c r="C219" s="33"/>
      <c r="D219" s="33"/>
      <c r="E219" s="33"/>
      <c r="F219" s="33"/>
      <c r="G219" s="33"/>
      <c r="H219" s="172" t="s">
        <v>29</v>
      </c>
      <c r="I219" s="33"/>
      <c r="J219" s="33"/>
      <c r="K219" s="192"/>
      <c r="L219" s="33"/>
      <c r="M219" s="192"/>
      <c r="N219" s="192"/>
      <c r="O219" s="191"/>
      <c r="P219" s="192"/>
      <c r="Q219" s="33"/>
      <c r="R219" s="33"/>
    </row>
    <row r="220" spans="1:18" ht="13.2">
      <c r="A220" s="266"/>
      <c r="B220" s="33" t="s">
        <v>522</v>
      </c>
      <c r="C220" s="33"/>
      <c r="D220" s="33"/>
      <c r="E220" s="33"/>
      <c r="F220" s="33"/>
      <c r="G220" s="33"/>
      <c r="H220" s="172" t="s">
        <v>30</v>
      </c>
      <c r="I220" s="33"/>
      <c r="J220" s="33"/>
      <c r="K220" s="192"/>
      <c r="L220" s="33"/>
      <c r="M220" s="192"/>
      <c r="N220" s="192"/>
      <c r="O220" s="191"/>
      <c r="P220" s="192"/>
      <c r="Q220" s="33"/>
      <c r="R220" s="33"/>
    </row>
    <row r="221" spans="1:18" ht="13.2">
      <c r="A221" s="266"/>
      <c r="B221" s="33" t="s">
        <v>522</v>
      </c>
      <c r="C221" s="33"/>
      <c r="D221" s="33"/>
      <c r="E221" s="33"/>
      <c r="F221" s="223"/>
      <c r="G221" s="33"/>
      <c r="H221" s="172" t="s">
        <v>34</v>
      </c>
      <c r="I221" s="33"/>
      <c r="J221" s="33"/>
      <c r="K221" s="192"/>
      <c r="L221" s="33"/>
      <c r="M221" s="192"/>
      <c r="N221" s="192"/>
      <c r="O221" s="191"/>
      <c r="P221" s="192"/>
      <c r="Q221" s="33"/>
      <c r="R221" s="33"/>
    </row>
    <row r="222" spans="1:18" ht="13.2">
      <c r="A222" s="266"/>
      <c r="B222" s="33" t="s">
        <v>522</v>
      </c>
      <c r="C222" s="33"/>
      <c r="D222" s="33"/>
      <c r="E222" s="33"/>
      <c r="F222" s="33"/>
      <c r="G222" s="33"/>
      <c r="H222" s="176" t="s">
        <v>35</v>
      </c>
      <c r="I222" s="33"/>
      <c r="J222" s="33"/>
      <c r="K222" s="192"/>
      <c r="L222" s="33"/>
      <c r="M222" s="192"/>
      <c r="N222" s="192"/>
      <c r="O222" s="191"/>
      <c r="P222" s="192"/>
      <c r="Q222" s="33"/>
      <c r="R222" s="33"/>
    </row>
    <row r="223" spans="1:18" ht="13.2">
      <c r="A223" s="266"/>
      <c r="B223" s="33" t="s">
        <v>78</v>
      </c>
      <c r="C223" s="33"/>
      <c r="D223" s="33"/>
      <c r="E223" s="33"/>
      <c r="F223" s="33"/>
      <c r="G223" s="33"/>
      <c r="H223" s="172" t="s">
        <v>36</v>
      </c>
      <c r="I223" s="33"/>
      <c r="J223" s="33"/>
      <c r="K223" s="192"/>
      <c r="L223" s="33"/>
      <c r="M223" s="192"/>
      <c r="N223" s="191"/>
      <c r="O223" s="191"/>
      <c r="P223" s="192"/>
      <c r="Q223" s="33"/>
      <c r="R223" s="33"/>
    </row>
    <row r="224" spans="1:18" ht="13.2">
      <c r="A224" s="266"/>
      <c r="B224" s="33" t="s">
        <v>78</v>
      </c>
      <c r="C224" s="33"/>
      <c r="D224" s="33"/>
      <c r="E224" s="33"/>
      <c r="F224" s="33"/>
      <c r="G224" s="33"/>
      <c r="H224" s="172" t="s">
        <v>37</v>
      </c>
      <c r="I224" s="33"/>
      <c r="J224" s="33"/>
      <c r="K224" s="192"/>
      <c r="L224" s="33"/>
      <c r="M224" s="192"/>
      <c r="N224" s="191"/>
      <c r="O224" s="191"/>
      <c r="P224" s="192"/>
      <c r="Q224" s="33"/>
      <c r="R224" s="33"/>
    </row>
    <row r="225" spans="1:18" ht="13.2">
      <c r="A225" s="267"/>
      <c r="B225" s="33" t="s">
        <v>78</v>
      </c>
      <c r="C225" s="33"/>
      <c r="D225" s="33"/>
      <c r="E225" s="33"/>
      <c r="F225" s="33"/>
      <c r="G225" s="33"/>
      <c r="H225" s="174" t="s">
        <v>38</v>
      </c>
      <c r="I225" s="33"/>
      <c r="J225" s="33"/>
      <c r="K225" s="192"/>
      <c r="L225" s="33"/>
      <c r="M225" s="192"/>
      <c r="N225" s="191"/>
      <c r="O225" s="191"/>
      <c r="P225" s="192"/>
      <c r="Q225" s="33"/>
      <c r="R225" s="33"/>
    </row>
    <row r="226" spans="1:18" ht="13.2">
      <c r="A226" s="265">
        <v>45460</v>
      </c>
      <c r="B226" s="33"/>
      <c r="C226" s="33"/>
      <c r="D226" s="33"/>
      <c r="E226" s="33"/>
      <c r="F226" s="33"/>
      <c r="G226" s="33"/>
      <c r="H226" s="171" t="s">
        <v>17</v>
      </c>
      <c r="I226" s="33"/>
      <c r="J226" s="33"/>
      <c r="K226" s="33"/>
      <c r="L226" s="33"/>
      <c r="M226" s="192"/>
      <c r="N226" s="192"/>
      <c r="O226" s="192"/>
      <c r="P226" s="192"/>
      <c r="Q226" s="33"/>
      <c r="R226" s="33"/>
    </row>
    <row r="227" spans="1:18" ht="13.2">
      <c r="A227" s="266"/>
      <c r="B227" s="33"/>
      <c r="C227" s="33"/>
      <c r="D227" s="33"/>
      <c r="E227" s="33"/>
      <c r="F227" s="33"/>
      <c r="G227" s="33"/>
      <c r="H227" s="172" t="s">
        <v>22</v>
      </c>
      <c r="I227" s="33"/>
      <c r="J227" s="33"/>
      <c r="K227" s="33"/>
      <c r="L227" s="33"/>
      <c r="M227" s="192"/>
      <c r="N227" s="192"/>
      <c r="O227" s="192"/>
      <c r="P227" s="192"/>
      <c r="Q227" s="33"/>
      <c r="R227" s="33"/>
    </row>
    <row r="228" spans="1:18" ht="13.2">
      <c r="A228" s="266"/>
      <c r="B228" s="33" t="s">
        <v>1774</v>
      </c>
      <c r="C228" s="33"/>
      <c r="D228" s="33"/>
      <c r="E228" s="33"/>
      <c r="F228" s="33"/>
      <c r="G228" s="33"/>
      <c r="H228" s="172" t="s">
        <v>24</v>
      </c>
      <c r="I228" s="33"/>
      <c r="J228" s="33"/>
      <c r="K228" s="33"/>
      <c r="L228" s="33"/>
      <c r="M228" s="192"/>
      <c r="N228" s="192"/>
      <c r="O228" s="192"/>
      <c r="P228" s="192"/>
      <c r="Q228" s="33"/>
      <c r="R228" s="33"/>
    </row>
    <row r="229" spans="1:18" ht="13.2">
      <c r="A229" s="266"/>
      <c r="B229" s="33" t="s">
        <v>1774</v>
      </c>
      <c r="C229" s="33"/>
      <c r="D229" s="33"/>
      <c r="E229" s="33"/>
      <c r="F229" s="33"/>
      <c r="G229" s="33"/>
      <c r="H229" s="172" t="s">
        <v>25</v>
      </c>
      <c r="I229" s="33"/>
      <c r="J229" s="33"/>
      <c r="K229" s="33"/>
      <c r="L229" s="33"/>
      <c r="M229" s="191"/>
      <c r="N229" s="192"/>
      <c r="O229" s="191"/>
      <c r="P229" s="192"/>
      <c r="Q229" s="33"/>
      <c r="R229" s="33"/>
    </row>
    <row r="230" spans="1:18" ht="13.2">
      <c r="A230" s="266"/>
      <c r="B230" s="33" t="s">
        <v>1774</v>
      </c>
      <c r="C230" s="33"/>
      <c r="D230" s="33"/>
      <c r="E230" s="33"/>
      <c r="F230" s="33"/>
      <c r="G230" s="33"/>
      <c r="H230" s="172" t="s">
        <v>26</v>
      </c>
      <c r="I230" s="33"/>
      <c r="J230" s="33"/>
      <c r="K230" s="33"/>
      <c r="L230" s="33"/>
      <c r="M230" s="191"/>
      <c r="N230" s="192"/>
      <c r="O230" s="191"/>
      <c r="P230" s="192"/>
      <c r="Q230" s="33"/>
      <c r="R230" s="33"/>
    </row>
    <row r="231" spans="1:18" ht="13.2">
      <c r="A231" s="266"/>
      <c r="B231" s="33" t="s">
        <v>1774</v>
      </c>
      <c r="C231" s="33"/>
      <c r="D231" s="33"/>
      <c r="E231" s="33"/>
      <c r="F231" s="33"/>
      <c r="G231" s="33"/>
      <c r="H231" s="172" t="s">
        <v>27</v>
      </c>
      <c r="I231" s="33"/>
      <c r="J231" s="33"/>
      <c r="K231" s="33"/>
      <c r="L231" s="33"/>
      <c r="M231" s="191"/>
      <c r="N231" s="192"/>
      <c r="O231" s="191"/>
      <c r="P231" s="192"/>
      <c r="Q231" s="33"/>
      <c r="R231" s="33"/>
    </row>
    <row r="232" spans="1:18" ht="13.2">
      <c r="A232" s="266"/>
      <c r="B232" s="33" t="s">
        <v>1774</v>
      </c>
      <c r="C232" s="33"/>
      <c r="D232" s="33"/>
      <c r="E232" s="33"/>
      <c r="F232" s="33"/>
      <c r="G232" s="33"/>
      <c r="H232" s="172" t="s">
        <v>28</v>
      </c>
      <c r="I232" s="33"/>
      <c r="J232" s="33"/>
      <c r="K232" s="33"/>
      <c r="L232" s="33"/>
      <c r="M232" s="191"/>
      <c r="N232" s="192"/>
      <c r="O232" s="191"/>
      <c r="P232" s="192"/>
      <c r="Q232" s="33"/>
      <c r="R232" s="33"/>
    </row>
    <row r="233" spans="1:18" ht="13.2">
      <c r="A233" s="266"/>
      <c r="B233" s="33" t="s">
        <v>1774</v>
      </c>
      <c r="C233" s="33"/>
      <c r="D233" s="33"/>
      <c r="E233" s="33"/>
      <c r="F233" s="33"/>
      <c r="G233" s="33"/>
      <c r="H233" s="172" t="s">
        <v>29</v>
      </c>
      <c r="I233" s="33"/>
      <c r="J233" s="33"/>
      <c r="K233" s="33"/>
      <c r="L233" s="33"/>
      <c r="M233" s="191"/>
      <c r="N233" s="192"/>
      <c r="O233" s="191"/>
      <c r="P233" s="192"/>
      <c r="Q233" s="33"/>
      <c r="R233" s="33"/>
    </row>
    <row r="234" spans="1:18" ht="13.2">
      <c r="A234" s="266"/>
      <c r="B234" s="33" t="s">
        <v>522</v>
      </c>
      <c r="C234" s="33"/>
      <c r="D234" s="33"/>
      <c r="E234" s="33"/>
      <c r="F234" s="33"/>
      <c r="G234" s="33"/>
      <c r="H234" s="172" t="s">
        <v>30</v>
      </c>
      <c r="I234" s="33"/>
      <c r="J234" s="33"/>
      <c r="K234" s="33"/>
      <c r="L234" s="33"/>
      <c r="M234" s="191"/>
      <c r="N234" s="192"/>
      <c r="O234" s="191"/>
      <c r="P234" s="192"/>
      <c r="Q234" s="33"/>
      <c r="R234" s="33"/>
    </row>
    <row r="235" spans="1:18" ht="13.2">
      <c r="A235" s="266"/>
      <c r="B235" s="33" t="s">
        <v>522</v>
      </c>
      <c r="C235" s="33"/>
      <c r="D235" s="33"/>
      <c r="E235" s="33"/>
      <c r="F235" s="33"/>
      <c r="G235" s="33"/>
      <c r="H235" s="172" t="s">
        <v>34</v>
      </c>
      <c r="I235" s="33"/>
      <c r="J235" s="33"/>
      <c r="K235" s="33"/>
      <c r="L235" s="33"/>
      <c r="M235" s="192"/>
      <c r="N235" s="192"/>
      <c r="O235" s="191"/>
      <c r="P235" s="192"/>
      <c r="Q235" s="33"/>
      <c r="R235" s="33"/>
    </row>
    <row r="236" spans="1:18" ht="13.2">
      <c r="A236" s="266"/>
      <c r="B236" s="33" t="s">
        <v>522</v>
      </c>
      <c r="C236" s="33"/>
      <c r="D236" s="33"/>
      <c r="E236" s="33"/>
      <c r="F236" s="33"/>
      <c r="G236" s="33"/>
      <c r="H236" s="176" t="s">
        <v>35</v>
      </c>
      <c r="I236" s="33"/>
      <c r="J236" s="33"/>
      <c r="K236" s="33"/>
      <c r="L236" s="33"/>
      <c r="M236" s="192"/>
      <c r="N236" s="192"/>
      <c r="O236" s="191"/>
      <c r="P236" s="192"/>
      <c r="Q236" s="33"/>
      <c r="R236" s="33"/>
    </row>
    <row r="237" spans="1:18" ht="13.2">
      <c r="A237" s="266"/>
      <c r="B237" s="33" t="s">
        <v>522</v>
      </c>
      <c r="C237" s="33"/>
      <c r="D237" s="33"/>
      <c r="E237" s="33"/>
      <c r="F237" s="33"/>
      <c r="G237" s="33"/>
      <c r="H237" s="172" t="s">
        <v>36</v>
      </c>
      <c r="I237" s="33"/>
      <c r="J237" s="33"/>
      <c r="K237" s="33"/>
      <c r="L237" s="33"/>
      <c r="M237" s="192"/>
      <c r="N237" s="192"/>
      <c r="O237" s="191"/>
      <c r="P237" s="192"/>
      <c r="Q237" s="33"/>
      <c r="R237" s="33"/>
    </row>
    <row r="238" spans="1:18" ht="13.2">
      <c r="A238" s="266"/>
      <c r="B238" s="33" t="s">
        <v>522</v>
      </c>
      <c r="C238" s="33" t="s">
        <v>41</v>
      </c>
      <c r="D238" s="33" t="s">
        <v>19</v>
      </c>
      <c r="E238" s="33" t="s">
        <v>2225</v>
      </c>
      <c r="F238" s="173" t="s">
        <v>2226</v>
      </c>
      <c r="G238" s="33" t="s">
        <v>2227</v>
      </c>
      <c r="H238" s="172" t="s">
        <v>37</v>
      </c>
      <c r="I238" s="33"/>
      <c r="J238" s="33"/>
      <c r="K238" s="33"/>
      <c r="L238" s="33"/>
      <c r="M238" s="192"/>
      <c r="N238" s="191"/>
      <c r="O238" s="191"/>
      <c r="P238" s="192"/>
      <c r="Q238" s="33"/>
      <c r="R238" s="33"/>
    </row>
    <row r="239" spans="1:18" ht="13.2">
      <c r="A239" s="267"/>
      <c r="B239" s="33" t="s">
        <v>522</v>
      </c>
      <c r="C239" s="33" t="s">
        <v>41</v>
      </c>
      <c r="D239" s="33" t="s">
        <v>19</v>
      </c>
      <c r="E239" s="33"/>
      <c r="F239" s="33"/>
      <c r="G239" s="33" t="s">
        <v>2228</v>
      </c>
      <c r="H239" s="174" t="s">
        <v>38</v>
      </c>
      <c r="I239" s="33"/>
      <c r="J239" s="33"/>
      <c r="K239" s="33"/>
      <c r="L239" s="33"/>
      <c r="M239" s="192"/>
      <c r="N239" s="191"/>
      <c r="O239" s="191"/>
      <c r="P239" s="192"/>
      <c r="Q239" s="33"/>
      <c r="R239" s="33"/>
    </row>
    <row r="240" spans="1:18" ht="13.2">
      <c r="A240" s="265">
        <v>45461</v>
      </c>
      <c r="B240" s="33"/>
      <c r="C240" s="33"/>
      <c r="D240" s="33"/>
      <c r="E240" s="33"/>
      <c r="F240" s="33"/>
      <c r="G240" s="33"/>
      <c r="H240" s="180" t="s">
        <v>17</v>
      </c>
      <c r="I240" s="33"/>
      <c r="J240" s="33"/>
      <c r="K240" s="33"/>
      <c r="L240" s="33"/>
      <c r="M240" s="192"/>
      <c r="N240" s="192"/>
      <c r="O240" s="192"/>
      <c r="P240" s="33"/>
      <c r="Q240" s="33"/>
      <c r="R240" s="33"/>
    </row>
    <row r="241" spans="1:18" ht="13.2">
      <c r="A241" s="266"/>
      <c r="B241" s="33"/>
      <c r="C241" s="33"/>
      <c r="D241" s="33"/>
      <c r="E241" s="33"/>
      <c r="F241" s="33"/>
      <c r="G241" s="33"/>
      <c r="H241" s="171" t="s">
        <v>22</v>
      </c>
      <c r="I241" s="33"/>
      <c r="J241" s="33"/>
      <c r="K241" s="33"/>
      <c r="L241" s="33"/>
      <c r="M241" s="192"/>
      <c r="N241" s="192"/>
      <c r="O241" s="192"/>
      <c r="P241" s="33"/>
      <c r="Q241" s="33"/>
      <c r="R241" s="33"/>
    </row>
    <row r="242" spans="1:18" ht="15.6">
      <c r="A242" s="266"/>
      <c r="B242" s="33" t="s">
        <v>1774</v>
      </c>
      <c r="C242" s="33"/>
      <c r="D242" s="33"/>
      <c r="E242" s="222"/>
      <c r="F242" s="33"/>
      <c r="G242" s="224"/>
      <c r="H242" s="171" t="s">
        <v>24</v>
      </c>
      <c r="I242" s="33"/>
      <c r="J242" s="33"/>
      <c r="K242" s="33"/>
      <c r="L242" s="33"/>
      <c r="M242" s="192"/>
      <c r="N242" s="192"/>
      <c r="O242" s="192"/>
      <c r="P242" s="33"/>
      <c r="Q242" s="33"/>
      <c r="R242" s="33"/>
    </row>
    <row r="243" spans="1:18" ht="13.2">
      <c r="A243" s="266"/>
      <c r="B243" s="33" t="s">
        <v>1774</v>
      </c>
      <c r="C243" s="33"/>
      <c r="D243" s="33"/>
      <c r="E243" s="33"/>
      <c r="F243" s="33"/>
      <c r="G243" s="33"/>
      <c r="H243" s="171" t="s">
        <v>25</v>
      </c>
      <c r="I243" s="33"/>
      <c r="J243" s="33"/>
      <c r="K243" s="33"/>
      <c r="L243" s="33"/>
      <c r="M243" s="191"/>
      <c r="N243" s="192"/>
      <c r="O243" s="192"/>
      <c r="P243" s="33"/>
      <c r="Q243" s="33"/>
      <c r="R243" s="33"/>
    </row>
    <row r="244" spans="1:18" ht="13.2">
      <c r="A244" s="266"/>
      <c r="B244" s="33" t="s">
        <v>1774</v>
      </c>
      <c r="C244" s="33"/>
      <c r="D244" s="33"/>
      <c r="E244" s="33"/>
      <c r="F244" s="33"/>
      <c r="G244" s="33"/>
      <c r="H244" s="171" t="s">
        <v>26</v>
      </c>
      <c r="I244" s="33"/>
      <c r="J244" s="33"/>
      <c r="K244" s="33"/>
      <c r="L244" s="33"/>
      <c r="M244" s="191"/>
      <c r="N244" s="192"/>
      <c r="O244" s="191"/>
      <c r="P244" s="33"/>
      <c r="Q244" s="33"/>
      <c r="R244" s="33"/>
    </row>
    <row r="245" spans="1:18" ht="13.2">
      <c r="A245" s="266"/>
      <c r="B245" s="33" t="s">
        <v>1774</v>
      </c>
      <c r="C245" s="33"/>
      <c r="D245" s="33"/>
      <c r="E245" s="33"/>
      <c r="F245" s="33"/>
      <c r="G245" s="33"/>
      <c r="H245" s="171" t="s">
        <v>27</v>
      </c>
      <c r="I245" s="33"/>
      <c r="J245" s="33"/>
      <c r="K245" s="33"/>
      <c r="L245" s="33"/>
      <c r="M245" s="191"/>
      <c r="N245" s="192"/>
      <c r="O245" s="191"/>
      <c r="P245" s="33"/>
      <c r="Q245" s="33"/>
      <c r="R245" s="33"/>
    </row>
    <row r="246" spans="1:18" ht="13.2">
      <c r="A246" s="266"/>
      <c r="B246" s="33" t="s">
        <v>522</v>
      </c>
      <c r="C246" s="33"/>
      <c r="D246" s="33"/>
      <c r="E246" s="33"/>
      <c r="F246" s="33"/>
      <c r="G246" s="33"/>
      <c r="H246" s="171" t="s">
        <v>28</v>
      </c>
      <c r="I246" s="33"/>
      <c r="J246" s="33"/>
      <c r="K246" s="33"/>
      <c r="L246" s="33"/>
      <c r="M246" s="191"/>
      <c r="N246" s="192"/>
      <c r="O246" s="191"/>
      <c r="P246" s="33"/>
      <c r="Q246" s="33"/>
      <c r="R246" s="33"/>
    </row>
    <row r="247" spans="1:18" ht="13.2">
      <c r="A247" s="266"/>
      <c r="B247" s="33" t="s">
        <v>522</v>
      </c>
      <c r="C247" s="33"/>
      <c r="D247" s="33"/>
      <c r="E247" s="33"/>
      <c r="F247" s="33"/>
      <c r="G247" s="33"/>
      <c r="H247" s="171" t="s">
        <v>29</v>
      </c>
      <c r="I247" s="33"/>
      <c r="J247" s="33"/>
      <c r="K247" s="33"/>
      <c r="L247" s="33"/>
      <c r="M247" s="191"/>
      <c r="N247" s="192"/>
      <c r="O247" s="191"/>
      <c r="P247" s="33"/>
      <c r="Q247" s="33"/>
      <c r="R247" s="33"/>
    </row>
    <row r="248" spans="1:18" ht="13.2">
      <c r="A248" s="266"/>
      <c r="B248" s="33" t="s">
        <v>522</v>
      </c>
      <c r="C248" s="33"/>
      <c r="D248" s="33"/>
      <c r="E248" s="33"/>
      <c r="F248" s="33"/>
      <c r="G248" s="33"/>
      <c r="H248" s="171" t="s">
        <v>30</v>
      </c>
      <c r="I248" s="33"/>
      <c r="J248" s="33"/>
      <c r="K248" s="33"/>
      <c r="L248" s="33"/>
      <c r="M248" s="191"/>
      <c r="N248" s="192"/>
      <c r="O248" s="191"/>
      <c r="P248" s="33"/>
      <c r="Q248" s="33"/>
      <c r="R248" s="33"/>
    </row>
    <row r="249" spans="1:18" ht="13.2">
      <c r="A249" s="266"/>
      <c r="B249" s="33" t="s">
        <v>522</v>
      </c>
      <c r="C249" s="33"/>
      <c r="D249" s="33"/>
      <c r="E249" s="33"/>
      <c r="F249" s="33"/>
      <c r="G249" s="33"/>
      <c r="H249" s="171" t="s">
        <v>34</v>
      </c>
      <c r="I249" s="33"/>
      <c r="J249" s="33"/>
      <c r="K249" s="33"/>
      <c r="L249" s="33"/>
      <c r="M249" s="192"/>
      <c r="N249" s="192"/>
      <c r="O249" s="191"/>
      <c r="P249" s="33"/>
      <c r="Q249" s="33"/>
      <c r="R249" s="33"/>
    </row>
    <row r="250" spans="1:18" ht="13.2">
      <c r="A250" s="266"/>
      <c r="B250" s="33" t="s">
        <v>522</v>
      </c>
      <c r="C250" s="33"/>
      <c r="D250" s="33"/>
      <c r="E250" s="33"/>
      <c r="F250" s="33"/>
      <c r="G250" s="33"/>
      <c r="H250" s="171" t="s">
        <v>35</v>
      </c>
      <c r="I250" s="33"/>
      <c r="J250" s="33"/>
      <c r="K250" s="33"/>
      <c r="L250" s="33"/>
      <c r="M250" s="192"/>
      <c r="N250" s="192"/>
      <c r="O250" s="191"/>
      <c r="P250" s="33"/>
      <c r="Q250" s="33"/>
      <c r="R250" s="33"/>
    </row>
    <row r="251" spans="1:18" ht="13.2">
      <c r="A251" s="266"/>
      <c r="B251" s="33" t="s">
        <v>522</v>
      </c>
      <c r="C251" s="33"/>
      <c r="D251" s="33"/>
      <c r="E251" s="33"/>
      <c r="F251" s="33"/>
      <c r="G251" s="33"/>
      <c r="H251" s="171" t="s">
        <v>36</v>
      </c>
      <c r="I251" s="33"/>
      <c r="J251" s="33"/>
      <c r="K251" s="33"/>
      <c r="L251" s="33"/>
      <c r="M251" s="192"/>
      <c r="N251" s="192"/>
      <c r="O251" s="191"/>
      <c r="P251" s="33"/>
      <c r="Q251" s="33"/>
      <c r="R251" s="33"/>
    </row>
    <row r="252" spans="1:18" ht="13.2">
      <c r="A252" s="266"/>
      <c r="B252" s="33" t="s">
        <v>78</v>
      </c>
      <c r="C252" s="33"/>
      <c r="D252" s="33"/>
      <c r="E252" s="33"/>
      <c r="F252" s="33"/>
      <c r="G252" s="33"/>
      <c r="H252" s="171" t="s">
        <v>37</v>
      </c>
      <c r="I252" s="33"/>
      <c r="J252" s="33"/>
      <c r="K252" s="33"/>
      <c r="L252" s="33"/>
      <c r="M252" s="192"/>
      <c r="N252" s="191"/>
      <c r="O252" s="191"/>
      <c r="P252" s="33"/>
      <c r="Q252" s="33"/>
      <c r="R252" s="33"/>
    </row>
    <row r="253" spans="1:18" ht="13.2">
      <c r="A253" s="267"/>
      <c r="B253" s="33" t="s">
        <v>78</v>
      </c>
      <c r="C253" s="33"/>
      <c r="D253" s="33"/>
      <c r="E253" s="33"/>
      <c r="F253" s="33"/>
      <c r="G253" s="33"/>
      <c r="H253" s="182" t="s">
        <v>38</v>
      </c>
      <c r="I253" s="33"/>
      <c r="J253" s="33"/>
      <c r="K253" s="33"/>
      <c r="L253" s="33"/>
      <c r="M253" s="192"/>
      <c r="N253" s="191"/>
      <c r="O253" s="191"/>
      <c r="P253" s="33"/>
      <c r="Q253" s="33"/>
      <c r="R253" s="33"/>
    </row>
    <row r="254" spans="1:18" ht="13.2">
      <c r="A254" s="265">
        <v>45462</v>
      </c>
      <c r="B254" s="33" t="s">
        <v>78</v>
      </c>
      <c r="C254" s="33"/>
      <c r="D254" s="33"/>
      <c r="E254" s="33"/>
      <c r="F254" s="33"/>
      <c r="G254" s="33"/>
      <c r="H254" s="180" t="s">
        <v>17</v>
      </c>
      <c r="I254" s="33"/>
      <c r="J254" s="33"/>
      <c r="K254" s="33"/>
      <c r="L254" s="33"/>
      <c r="M254" s="192"/>
      <c r="N254" s="191"/>
      <c r="O254" s="192"/>
      <c r="P254" s="33"/>
      <c r="Q254" s="33"/>
      <c r="R254" s="33"/>
    </row>
    <row r="255" spans="1:18" ht="13.2">
      <c r="A255" s="266"/>
      <c r="B255" s="33" t="s">
        <v>78</v>
      </c>
      <c r="C255" s="33"/>
      <c r="D255" s="33"/>
      <c r="E255" s="33"/>
      <c r="F255" s="33"/>
      <c r="G255" s="33"/>
      <c r="H255" s="171" t="s">
        <v>22</v>
      </c>
      <c r="I255" s="33"/>
      <c r="J255" s="33"/>
      <c r="K255" s="33"/>
      <c r="L255" s="33"/>
      <c r="M255" s="192"/>
      <c r="N255" s="191"/>
      <c r="O255" s="192"/>
      <c r="P255" s="33"/>
      <c r="Q255" s="33"/>
      <c r="R255" s="33"/>
    </row>
    <row r="256" spans="1:18" ht="26.25" customHeight="1">
      <c r="A256" s="266"/>
      <c r="B256" s="33" t="s">
        <v>78</v>
      </c>
      <c r="C256" s="33" t="s">
        <v>41</v>
      </c>
      <c r="D256" s="33" t="s">
        <v>19</v>
      </c>
      <c r="E256" s="33"/>
      <c r="F256" s="33"/>
      <c r="G256" s="160" t="s">
        <v>2229</v>
      </c>
      <c r="H256" s="171" t="s">
        <v>24</v>
      </c>
      <c r="I256" s="33"/>
      <c r="J256" s="33"/>
      <c r="K256" s="33"/>
      <c r="L256" s="33"/>
      <c r="M256" s="191"/>
      <c r="N256" s="191"/>
      <c r="O256" s="192"/>
      <c r="P256" s="33"/>
      <c r="Q256" s="33"/>
      <c r="R256" s="33"/>
    </row>
    <row r="257" spans="1:18" ht="13.2">
      <c r="A257" s="266"/>
      <c r="B257" s="33" t="s">
        <v>78</v>
      </c>
      <c r="C257" s="33"/>
      <c r="D257" s="33"/>
      <c r="E257" s="33"/>
      <c r="F257" s="33"/>
      <c r="G257" s="33"/>
      <c r="H257" s="171" t="s">
        <v>25</v>
      </c>
      <c r="I257" s="33"/>
      <c r="J257" s="33"/>
      <c r="K257" s="33"/>
      <c r="L257" s="33"/>
      <c r="M257" s="191"/>
      <c r="N257" s="191"/>
      <c r="O257" s="192"/>
      <c r="P257" s="33"/>
      <c r="Q257" s="33"/>
      <c r="R257" s="33"/>
    </row>
    <row r="258" spans="1:18" ht="13.2">
      <c r="A258" s="266"/>
      <c r="B258" s="33" t="s">
        <v>1774</v>
      </c>
      <c r="C258" s="33"/>
      <c r="D258" s="33"/>
      <c r="E258" s="33"/>
      <c r="F258" s="33"/>
      <c r="G258" s="33"/>
      <c r="H258" s="171" t="s">
        <v>26</v>
      </c>
      <c r="I258" s="33"/>
      <c r="J258" s="33"/>
      <c r="K258" s="33"/>
      <c r="L258" s="33"/>
      <c r="M258" s="192"/>
      <c r="N258" s="192"/>
      <c r="O258" s="192"/>
      <c r="P258" s="33"/>
      <c r="Q258" s="33"/>
      <c r="R258" s="33"/>
    </row>
    <row r="259" spans="1:18" ht="13.2">
      <c r="A259" s="266"/>
      <c r="B259" s="33" t="s">
        <v>1774</v>
      </c>
      <c r="C259" s="33"/>
      <c r="D259" s="33"/>
      <c r="E259" s="33"/>
      <c r="F259" s="33"/>
      <c r="G259" s="33"/>
      <c r="H259" s="171" t="s">
        <v>27</v>
      </c>
      <c r="I259" s="33"/>
      <c r="J259" s="33"/>
      <c r="K259" s="33"/>
      <c r="L259" s="33"/>
      <c r="M259" s="192"/>
      <c r="N259" s="192"/>
      <c r="O259" s="192"/>
      <c r="P259" s="33"/>
      <c r="Q259" s="33"/>
      <c r="R259" s="33"/>
    </row>
    <row r="260" spans="1:18" ht="13.2">
      <c r="A260" s="266"/>
      <c r="B260" s="33" t="s">
        <v>522</v>
      </c>
      <c r="C260" s="33"/>
      <c r="D260" s="33"/>
      <c r="E260" s="33"/>
      <c r="F260" s="33"/>
      <c r="G260" s="33"/>
      <c r="H260" s="171" t="s">
        <v>28</v>
      </c>
      <c r="I260" s="33"/>
      <c r="J260" s="33"/>
      <c r="K260" s="33"/>
      <c r="L260" s="33"/>
      <c r="M260" s="192"/>
      <c r="N260" s="195"/>
      <c r="O260" s="191"/>
      <c r="P260" s="33"/>
      <c r="Q260" s="33"/>
      <c r="R260" s="33"/>
    </row>
    <row r="261" spans="1:18" ht="13.2">
      <c r="A261" s="266"/>
      <c r="B261" s="33" t="s">
        <v>522</v>
      </c>
      <c r="C261" s="33"/>
      <c r="D261" s="33"/>
      <c r="E261" s="33"/>
      <c r="F261" s="33"/>
      <c r="G261" s="33"/>
      <c r="H261" s="171" t="s">
        <v>29</v>
      </c>
      <c r="I261" s="33"/>
      <c r="J261" s="33"/>
      <c r="K261" s="33"/>
      <c r="L261" s="33"/>
      <c r="M261" s="192"/>
      <c r="N261" s="195"/>
      <c r="O261" s="191"/>
      <c r="P261" s="33"/>
      <c r="Q261" s="33"/>
      <c r="R261" s="33"/>
    </row>
    <row r="262" spans="1:18" ht="13.2">
      <c r="A262" s="266"/>
      <c r="B262" s="33" t="s">
        <v>522</v>
      </c>
      <c r="C262" s="33"/>
      <c r="D262" s="33"/>
      <c r="E262" s="33"/>
      <c r="F262" s="33"/>
      <c r="G262" s="33"/>
      <c r="H262" s="171" t="s">
        <v>30</v>
      </c>
      <c r="I262" s="33"/>
      <c r="J262" s="33"/>
      <c r="K262" s="33"/>
      <c r="L262" s="33"/>
      <c r="M262" s="191"/>
      <c r="N262" s="195"/>
      <c r="O262" s="191"/>
      <c r="P262" s="33"/>
      <c r="Q262" s="33"/>
      <c r="R262" s="33"/>
    </row>
    <row r="263" spans="1:18" ht="13.2">
      <c r="A263" s="266"/>
      <c r="B263" s="33" t="s">
        <v>522</v>
      </c>
      <c r="C263" s="33" t="s">
        <v>41</v>
      </c>
      <c r="D263" s="33" t="s">
        <v>19</v>
      </c>
      <c r="E263" s="33"/>
      <c r="F263" s="33"/>
      <c r="G263" s="33" t="s">
        <v>2230</v>
      </c>
      <c r="H263" s="171" t="s">
        <v>34</v>
      </c>
      <c r="I263" s="33"/>
      <c r="J263" s="33"/>
      <c r="K263" s="33"/>
      <c r="L263" s="33"/>
      <c r="M263" s="33"/>
      <c r="N263" s="33"/>
      <c r="O263" s="33"/>
      <c r="P263" s="33"/>
      <c r="Q263" s="33"/>
      <c r="R263" s="33"/>
    </row>
    <row r="264" spans="1:18" ht="13.2">
      <c r="A264" s="266"/>
      <c r="B264" s="33" t="s">
        <v>522</v>
      </c>
      <c r="C264" s="33" t="s">
        <v>41</v>
      </c>
      <c r="D264" s="33" t="s">
        <v>19</v>
      </c>
      <c r="E264" s="33"/>
      <c r="F264" s="33"/>
      <c r="G264" s="33" t="s">
        <v>2231</v>
      </c>
      <c r="H264" s="171" t="s">
        <v>35</v>
      </c>
      <c r="I264" s="33"/>
      <c r="J264" s="33"/>
      <c r="K264" s="33"/>
      <c r="L264" s="33"/>
      <c r="M264" s="192"/>
      <c r="N264" s="195"/>
      <c r="O264" s="191"/>
      <c r="P264" s="33"/>
      <c r="Q264" s="33"/>
      <c r="R264" s="33"/>
    </row>
    <row r="265" spans="1:18" ht="13.2">
      <c r="A265" s="266"/>
      <c r="B265" s="33" t="s">
        <v>78</v>
      </c>
      <c r="C265" s="33"/>
      <c r="D265" s="33"/>
      <c r="E265" s="33"/>
      <c r="F265" s="33"/>
      <c r="G265" s="33"/>
      <c r="H265" s="171" t="s">
        <v>36</v>
      </c>
      <c r="I265" s="33"/>
      <c r="J265" s="33"/>
      <c r="K265" s="33"/>
      <c r="L265" s="33"/>
      <c r="M265" s="192"/>
      <c r="N265" s="191"/>
      <c r="O265" s="191"/>
      <c r="P265" s="33"/>
      <c r="Q265" s="33"/>
      <c r="R265" s="33"/>
    </row>
    <row r="266" spans="1:18" ht="13.2">
      <c r="A266" s="266"/>
      <c r="B266" s="33" t="s">
        <v>78</v>
      </c>
      <c r="C266" s="33"/>
      <c r="D266" s="33"/>
      <c r="E266" s="33"/>
      <c r="F266" s="33"/>
      <c r="G266" s="33"/>
      <c r="H266" s="171" t="s">
        <v>37</v>
      </c>
      <c r="I266" s="33"/>
      <c r="J266" s="33"/>
      <c r="K266" s="33"/>
      <c r="L266" s="33"/>
      <c r="M266" s="192"/>
      <c r="N266" s="191"/>
      <c r="O266" s="191"/>
      <c r="P266" s="33"/>
      <c r="Q266" s="33"/>
      <c r="R266" s="33"/>
    </row>
    <row r="267" spans="1:18" ht="13.2">
      <c r="A267" s="267"/>
      <c r="B267" s="33" t="s">
        <v>78</v>
      </c>
      <c r="C267" s="33"/>
      <c r="D267" s="33"/>
      <c r="E267" s="33"/>
      <c r="F267" s="33"/>
      <c r="G267" s="33"/>
      <c r="H267" s="182" t="s">
        <v>38</v>
      </c>
      <c r="I267" s="33"/>
      <c r="J267" s="33"/>
      <c r="K267" s="33"/>
      <c r="L267" s="33"/>
      <c r="M267" s="192"/>
      <c r="N267" s="191"/>
      <c r="O267" s="191"/>
      <c r="P267" s="33"/>
      <c r="Q267" s="33"/>
      <c r="R267" s="33"/>
    </row>
    <row r="268" spans="1:18" ht="13.8">
      <c r="A268" s="265">
        <v>45463</v>
      </c>
      <c r="B268" s="157" t="s">
        <v>1774</v>
      </c>
      <c r="C268" s="33"/>
      <c r="D268" s="33"/>
      <c r="E268" s="33"/>
      <c r="F268" s="33"/>
      <c r="G268" s="33"/>
      <c r="H268" s="180" t="s">
        <v>17</v>
      </c>
      <c r="I268" s="33"/>
      <c r="J268" s="33"/>
      <c r="K268" s="33"/>
      <c r="L268" s="33"/>
      <c r="M268" s="192"/>
      <c r="N268" s="192"/>
      <c r="O268" s="192"/>
      <c r="P268" s="33"/>
      <c r="Q268" s="33"/>
      <c r="R268" s="33"/>
    </row>
    <row r="269" spans="1:18" ht="13.8">
      <c r="A269" s="266"/>
      <c r="B269" s="157" t="s">
        <v>1774</v>
      </c>
      <c r="C269" s="33"/>
      <c r="D269" s="33"/>
      <c r="E269" s="33"/>
      <c r="F269" s="33"/>
      <c r="G269" s="33"/>
      <c r="H269" s="171" t="s">
        <v>22</v>
      </c>
      <c r="I269" s="33"/>
      <c r="J269" s="33"/>
      <c r="K269" s="33"/>
      <c r="L269" s="33"/>
      <c r="M269" s="192"/>
      <c r="N269" s="192"/>
      <c r="O269" s="192"/>
      <c r="P269" s="33"/>
      <c r="Q269" s="33"/>
      <c r="R269" s="33"/>
    </row>
    <row r="270" spans="1:18" ht="13.8">
      <c r="A270" s="266"/>
      <c r="B270" s="157" t="s">
        <v>1774</v>
      </c>
      <c r="C270" s="33"/>
      <c r="D270" s="33"/>
      <c r="E270" s="33"/>
      <c r="F270" s="33"/>
      <c r="G270" s="33"/>
      <c r="H270" s="171" t="s">
        <v>24</v>
      </c>
      <c r="I270" s="33"/>
      <c r="J270" s="33"/>
      <c r="K270" s="33"/>
      <c r="L270" s="33"/>
      <c r="M270" s="192"/>
      <c r="N270" s="192"/>
      <c r="O270" s="192"/>
      <c r="P270" s="33"/>
      <c r="Q270" s="33"/>
      <c r="R270" s="33"/>
    </row>
    <row r="271" spans="1:18" ht="13.8">
      <c r="A271" s="266"/>
      <c r="B271" s="157" t="s">
        <v>1774</v>
      </c>
      <c r="C271" s="33" t="s">
        <v>41</v>
      </c>
      <c r="D271" s="33"/>
      <c r="E271" s="33"/>
      <c r="F271" s="33"/>
      <c r="G271" s="33"/>
      <c r="H271" s="171" t="s">
        <v>25</v>
      </c>
      <c r="I271" s="33"/>
      <c r="J271" s="33"/>
      <c r="K271" s="33"/>
      <c r="L271" s="33"/>
      <c r="M271" s="191"/>
      <c r="N271" s="192"/>
      <c r="O271" s="192"/>
      <c r="P271" s="33"/>
      <c r="Q271" s="33"/>
      <c r="R271" s="33"/>
    </row>
    <row r="272" spans="1:18" ht="18" customHeight="1">
      <c r="A272" s="266"/>
      <c r="B272" s="33" t="s">
        <v>1774</v>
      </c>
      <c r="C272" s="33" t="s">
        <v>41</v>
      </c>
      <c r="D272" s="33" t="s">
        <v>19</v>
      </c>
      <c r="E272" s="33" t="s">
        <v>2232</v>
      </c>
      <c r="F272" s="173" t="s">
        <v>2233</v>
      </c>
      <c r="G272" s="160" t="s">
        <v>2234</v>
      </c>
      <c r="H272" s="171" t="s">
        <v>26</v>
      </c>
      <c r="I272" s="33"/>
      <c r="J272" s="33"/>
      <c r="K272" s="33"/>
      <c r="L272" s="33"/>
      <c r="M272" s="191"/>
      <c r="N272" s="192"/>
      <c r="O272" s="192"/>
      <c r="P272" s="33"/>
      <c r="Q272" s="33"/>
      <c r="R272" s="33"/>
    </row>
    <row r="273" spans="1:18" ht="13.2">
      <c r="A273" s="266"/>
      <c r="B273" s="33" t="s">
        <v>1271</v>
      </c>
      <c r="C273" s="33"/>
      <c r="D273" s="33"/>
      <c r="E273" s="33"/>
      <c r="F273" s="33"/>
      <c r="G273" s="33"/>
      <c r="H273" s="171" t="s">
        <v>27</v>
      </c>
      <c r="I273" s="33"/>
      <c r="J273" s="33"/>
      <c r="K273" s="33"/>
      <c r="L273" s="33"/>
      <c r="M273" s="191"/>
      <c r="N273" s="192"/>
      <c r="O273" s="191"/>
      <c r="P273" s="33"/>
      <c r="Q273" s="33"/>
      <c r="R273" s="33"/>
    </row>
    <row r="274" spans="1:18" ht="13.2">
      <c r="A274" s="266"/>
      <c r="B274" s="33" t="s">
        <v>1271</v>
      </c>
      <c r="C274" s="33"/>
      <c r="D274" s="33"/>
      <c r="E274" s="33"/>
      <c r="F274" s="33"/>
      <c r="G274" s="33"/>
      <c r="H274" s="171" t="s">
        <v>28</v>
      </c>
      <c r="I274" s="33"/>
      <c r="J274" s="33"/>
      <c r="K274" s="33"/>
      <c r="L274" s="33"/>
      <c r="M274" s="191"/>
      <c r="N274" s="192"/>
      <c r="O274" s="191"/>
      <c r="P274" s="33"/>
      <c r="Q274" s="33"/>
      <c r="R274" s="33"/>
    </row>
    <row r="275" spans="1:18" ht="13.2">
      <c r="A275" s="266"/>
      <c r="B275" s="33" t="s">
        <v>522</v>
      </c>
      <c r="C275" s="33"/>
      <c r="D275" s="33"/>
      <c r="E275" s="33"/>
      <c r="F275" s="33"/>
      <c r="G275" s="33"/>
      <c r="H275" s="171" t="s">
        <v>29</v>
      </c>
      <c r="I275" s="33"/>
      <c r="J275" s="33"/>
      <c r="K275" s="33"/>
      <c r="L275" s="33"/>
      <c r="M275" s="191"/>
      <c r="N275" s="192"/>
      <c r="O275" s="191"/>
      <c r="P275" s="33"/>
      <c r="Q275" s="33"/>
      <c r="R275" s="33"/>
    </row>
    <row r="276" spans="1:18" ht="13.2">
      <c r="A276" s="266"/>
      <c r="B276" s="33" t="s">
        <v>522</v>
      </c>
      <c r="C276" s="33"/>
      <c r="D276" s="33"/>
      <c r="E276" s="33"/>
      <c r="F276" s="33"/>
      <c r="G276" s="33"/>
      <c r="H276" s="171" t="s">
        <v>30</v>
      </c>
      <c r="I276" s="33"/>
      <c r="J276" s="33"/>
      <c r="K276" s="33"/>
      <c r="L276" s="33"/>
      <c r="M276" s="191"/>
      <c r="N276" s="192"/>
      <c r="O276" s="191"/>
      <c r="P276" s="33"/>
      <c r="Q276" s="33"/>
      <c r="R276" s="33"/>
    </row>
    <row r="277" spans="1:18" ht="13.2">
      <c r="A277" s="266"/>
      <c r="B277" s="33" t="s">
        <v>522</v>
      </c>
      <c r="C277" s="33"/>
      <c r="D277" s="33"/>
      <c r="E277" s="33"/>
      <c r="F277" s="33"/>
      <c r="G277" s="33"/>
      <c r="H277" s="171" t="s">
        <v>34</v>
      </c>
      <c r="I277" s="33"/>
      <c r="J277" s="33"/>
      <c r="K277" s="33"/>
      <c r="L277" s="33"/>
      <c r="M277" s="192"/>
      <c r="N277" s="192"/>
      <c r="O277" s="191"/>
      <c r="P277" s="33"/>
      <c r="Q277" s="33"/>
      <c r="R277" s="33"/>
    </row>
    <row r="278" spans="1:18" ht="13.2">
      <c r="A278" s="266"/>
      <c r="B278" s="33" t="s">
        <v>522</v>
      </c>
      <c r="C278" s="33"/>
      <c r="D278" s="33"/>
      <c r="E278" s="33"/>
      <c r="F278" s="33"/>
      <c r="G278" s="33"/>
      <c r="H278" s="171" t="s">
        <v>35</v>
      </c>
      <c r="I278" s="33"/>
      <c r="J278" s="33"/>
      <c r="K278" s="33"/>
      <c r="L278" s="33"/>
      <c r="M278" s="192"/>
      <c r="N278" s="192"/>
      <c r="O278" s="191"/>
      <c r="P278" s="33"/>
      <c r="Q278" s="33"/>
      <c r="R278" s="33"/>
    </row>
    <row r="279" spans="1:18" ht="13.2">
      <c r="A279" s="266"/>
      <c r="B279" s="33" t="s">
        <v>522</v>
      </c>
      <c r="C279" s="33"/>
      <c r="D279" s="33"/>
      <c r="E279" s="33"/>
      <c r="F279" s="33"/>
      <c r="G279" s="33"/>
      <c r="H279" s="171" t="s">
        <v>36</v>
      </c>
      <c r="I279" s="33"/>
      <c r="J279" s="33"/>
      <c r="K279" s="33"/>
      <c r="L279" s="33"/>
      <c r="M279" s="192"/>
      <c r="N279" s="192"/>
      <c r="O279" s="191"/>
      <c r="P279" s="33"/>
      <c r="Q279" s="33"/>
      <c r="R279" s="33"/>
    </row>
    <row r="280" spans="1:18" ht="13.2">
      <c r="A280" s="266"/>
      <c r="B280" s="33" t="s">
        <v>78</v>
      </c>
      <c r="C280" s="33"/>
      <c r="D280" s="33"/>
      <c r="E280" s="33"/>
      <c r="F280" s="33"/>
      <c r="G280" s="33"/>
      <c r="H280" s="171" t="s">
        <v>37</v>
      </c>
      <c r="I280" s="33"/>
      <c r="J280" s="33"/>
      <c r="K280" s="33"/>
      <c r="L280" s="33"/>
      <c r="M280" s="192"/>
      <c r="N280" s="191"/>
      <c r="O280" s="191"/>
      <c r="P280" s="33"/>
      <c r="Q280" s="33"/>
      <c r="R280" s="33"/>
    </row>
    <row r="281" spans="1:18" ht="13.2">
      <c r="A281" s="267"/>
      <c r="B281" s="33" t="s">
        <v>78</v>
      </c>
      <c r="C281" s="33"/>
      <c r="D281" s="33"/>
      <c r="E281" s="33"/>
      <c r="F281" s="33"/>
      <c r="G281" s="33"/>
      <c r="H281" s="182" t="s">
        <v>38</v>
      </c>
      <c r="I281" s="33"/>
      <c r="J281" s="33"/>
      <c r="K281" s="33"/>
      <c r="L281" s="33"/>
      <c r="M281" s="192"/>
      <c r="N281" s="191"/>
      <c r="O281" s="191"/>
      <c r="P281" s="33"/>
      <c r="Q281" s="33"/>
      <c r="R281" s="33"/>
    </row>
    <row r="282" spans="1:18" ht="13.8">
      <c r="A282" s="265">
        <v>45464</v>
      </c>
      <c r="B282" s="157" t="s">
        <v>78</v>
      </c>
      <c r="C282" s="33"/>
      <c r="D282" s="33"/>
      <c r="E282" s="33"/>
      <c r="F282" s="33"/>
      <c r="G282" s="33"/>
      <c r="H282" s="180" t="s">
        <v>17</v>
      </c>
      <c r="I282" s="33"/>
      <c r="J282" s="33"/>
      <c r="K282" s="33"/>
      <c r="L282" s="33"/>
      <c r="M282" s="192"/>
      <c r="N282" s="191"/>
      <c r="O282" s="192"/>
      <c r="P282" s="33"/>
      <c r="Q282" s="33"/>
      <c r="R282" s="33"/>
    </row>
    <row r="283" spans="1:18" ht="13.8">
      <c r="A283" s="266"/>
      <c r="B283" s="157" t="s">
        <v>78</v>
      </c>
      <c r="C283" s="33"/>
      <c r="D283" s="33"/>
      <c r="E283" s="33"/>
      <c r="F283" s="33"/>
      <c r="G283" s="33"/>
      <c r="H283" s="171" t="s">
        <v>22</v>
      </c>
      <c r="I283" s="33"/>
      <c r="J283" s="33"/>
      <c r="K283" s="33"/>
      <c r="L283" s="33"/>
      <c r="M283" s="192"/>
      <c r="N283" s="191"/>
      <c r="O283" s="192"/>
      <c r="P283" s="33"/>
      <c r="Q283" s="33"/>
      <c r="R283" s="33"/>
    </row>
    <row r="284" spans="1:18" ht="13.8">
      <c r="A284" s="266"/>
      <c r="B284" s="157" t="s">
        <v>78</v>
      </c>
      <c r="C284" s="33"/>
      <c r="D284" s="33"/>
      <c r="E284" s="33"/>
      <c r="F284" s="33"/>
      <c r="G284" s="33"/>
      <c r="H284" s="171" t="s">
        <v>24</v>
      </c>
      <c r="I284" s="33"/>
      <c r="J284" s="33"/>
      <c r="K284" s="33"/>
      <c r="L284" s="33"/>
      <c r="M284" s="192"/>
      <c r="N284" s="191"/>
      <c r="O284" s="192"/>
      <c r="P284" s="33"/>
      <c r="Q284" s="33"/>
      <c r="R284" s="33"/>
    </row>
    <row r="285" spans="1:18" ht="13.2">
      <c r="A285" s="266"/>
      <c r="B285" s="33" t="s">
        <v>78</v>
      </c>
      <c r="C285" s="33" t="s">
        <v>224</v>
      </c>
      <c r="D285" s="33" t="s">
        <v>19</v>
      </c>
      <c r="E285" s="33" t="s">
        <v>2235</v>
      </c>
      <c r="F285" s="33"/>
      <c r="G285" s="33" t="s">
        <v>2236</v>
      </c>
      <c r="H285" s="171" t="s">
        <v>25</v>
      </c>
      <c r="I285" s="33"/>
      <c r="J285" s="33"/>
      <c r="K285" s="33"/>
      <c r="L285" s="33"/>
      <c r="M285" s="192"/>
      <c r="N285" s="191"/>
      <c r="O285" s="192"/>
      <c r="P285" s="33"/>
      <c r="Q285" s="33"/>
      <c r="R285" s="33"/>
    </row>
    <row r="286" spans="1:18" ht="13.2">
      <c r="A286" s="266"/>
      <c r="B286" s="33" t="s">
        <v>78</v>
      </c>
      <c r="C286" s="33"/>
      <c r="D286" s="33"/>
      <c r="E286" s="33"/>
      <c r="F286" s="33"/>
      <c r="G286" s="33"/>
      <c r="H286" s="171" t="s">
        <v>26</v>
      </c>
      <c r="I286" s="33"/>
      <c r="J286" s="33"/>
      <c r="K286" s="33"/>
      <c r="L286" s="33"/>
      <c r="M286" s="192"/>
      <c r="N286" s="191"/>
      <c r="O286" s="192"/>
      <c r="P286" s="33"/>
      <c r="Q286" s="33"/>
      <c r="R286" s="33"/>
    </row>
    <row r="287" spans="1:18" ht="13.2">
      <c r="A287" s="266"/>
      <c r="B287" s="33" t="s">
        <v>522</v>
      </c>
      <c r="C287" s="33"/>
      <c r="D287" s="33"/>
      <c r="E287" s="33"/>
      <c r="F287" s="33"/>
      <c r="G287" s="33"/>
      <c r="H287" s="171" t="s">
        <v>27</v>
      </c>
      <c r="I287" s="33"/>
      <c r="J287" s="33"/>
      <c r="K287" s="33"/>
      <c r="L287" s="33"/>
      <c r="M287" s="191"/>
      <c r="N287" s="191"/>
      <c r="O287" s="191"/>
      <c r="P287" s="33"/>
      <c r="Q287" s="33"/>
      <c r="R287" s="33"/>
    </row>
    <row r="288" spans="1:18" ht="13.8">
      <c r="A288" s="266"/>
      <c r="B288" s="33" t="s">
        <v>522</v>
      </c>
      <c r="C288" s="33"/>
      <c r="D288" s="33"/>
      <c r="E288" s="33"/>
      <c r="F288" s="168"/>
      <c r="G288" s="33"/>
      <c r="H288" s="171" t="s">
        <v>28</v>
      </c>
      <c r="I288" s="33"/>
      <c r="J288" s="33"/>
      <c r="K288" s="33"/>
      <c r="L288" s="33"/>
      <c r="M288" s="191"/>
      <c r="N288" s="191"/>
      <c r="O288" s="191"/>
      <c r="P288" s="33"/>
      <c r="Q288" s="33"/>
      <c r="R288" s="33"/>
    </row>
    <row r="289" spans="1:18" ht="13.2">
      <c r="A289" s="266"/>
      <c r="B289" s="33" t="s">
        <v>522</v>
      </c>
      <c r="C289" s="33"/>
      <c r="D289" s="33"/>
      <c r="E289" s="33"/>
      <c r="F289" s="33"/>
      <c r="G289" s="33"/>
      <c r="H289" s="171" t="s">
        <v>29</v>
      </c>
      <c r="I289" s="33"/>
      <c r="J289" s="33"/>
      <c r="K289" s="33"/>
      <c r="L289" s="33"/>
      <c r="M289" s="191"/>
      <c r="N289" s="191"/>
      <c r="O289" s="191"/>
      <c r="P289" s="33"/>
      <c r="Q289" s="33"/>
      <c r="R289" s="33"/>
    </row>
    <row r="290" spans="1:18" ht="13.2">
      <c r="A290" s="266"/>
      <c r="B290" s="33" t="s">
        <v>522</v>
      </c>
      <c r="C290" s="33"/>
      <c r="D290" s="33"/>
      <c r="E290" s="33"/>
      <c r="F290" s="33"/>
      <c r="G290" s="33"/>
      <c r="H290" s="171" t="s">
        <v>30</v>
      </c>
      <c r="I290" s="33"/>
      <c r="J290" s="33"/>
      <c r="K290" s="33"/>
      <c r="L290" s="33"/>
      <c r="M290" s="191"/>
      <c r="N290" s="191"/>
      <c r="O290" s="191"/>
      <c r="P290" s="33"/>
      <c r="Q290" s="33"/>
      <c r="R290" s="33"/>
    </row>
    <row r="291" spans="1:18" ht="13.2">
      <c r="A291" s="266"/>
      <c r="B291" s="33" t="s">
        <v>522</v>
      </c>
      <c r="C291" s="33"/>
      <c r="D291" s="33"/>
      <c r="E291" s="33"/>
      <c r="F291" s="33"/>
      <c r="G291" s="33"/>
      <c r="H291" s="171" t="s">
        <v>34</v>
      </c>
      <c r="I291" s="33"/>
      <c r="J291" s="33"/>
      <c r="K291" s="33"/>
      <c r="L291" s="33"/>
      <c r="M291" s="191"/>
      <c r="N291" s="191"/>
      <c r="O291" s="191"/>
      <c r="P291" s="33"/>
      <c r="Q291" s="33"/>
      <c r="R291" s="33"/>
    </row>
    <row r="292" spans="1:18" ht="13.2">
      <c r="A292" s="266"/>
      <c r="B292" s="33" t="s">
        <v>522</v>
      </c>
      <c r="C292" s="33"/>
      <c r="D292" s="33"/>
      <c r="E292" s="33"/>
      <c r="F292" s="33"/>
      <c r="G292" s="33"/>
      <c r="H292" s="171" t="s">
        <v>35</v>
      </c>
      <c r="I292" s="33"/>
      <c r="J292" s="33"/>
      <c r="K292" s="33"/>
      <c r="L292" s="33"/>
      <c r="M292" s="192"/>
      <c r="N292" s="191"/>
      <c r="O292" s="191"/>
      <c r="P292" s="33"/>
      <c r="Q292" s="33"/>
      <c r="R292" s="33"/>
    </row>
    <row r="293" spans="1:18" ht="13.2">
      <c r="A293" s="266"/>
      <c r="B293" s="33" t="s">
        <v>1774</v>
      </c>
      <c r="C293" s="33"/>
      <c r="D293" s="33"/>
      <c r="E293" s="33"/>
      <c r="F293" s="33"/>
      <c r="G293" s="33"/>
      <c r="H293" s="171" t="s">
        <v>36</v>
      </c>
      <c r="I293" s="33"/>
      <c r="J293" s="33"/>
      <c r="K293" s="33"/>
      <c r="L293" s="33"/>
      <c r="M293" s="192"/>
      <c r="N293" s="191"/>
      <c r="O293" s="191"/>
      <c r="P293" s="33"/>
      <c r="Q293" s="33"/>
      <c r="R293" s="33"/>
    </row>
    <row r="294" spans="1:18" ht="13.2">
      <c r="A294" s="266"/>
      <c r="B294" s="33" t="s">
        <v>1774</v>
      </c>
      <c r="C294" s="33"/>
      <c r="D294" s="33"/>
      <c r="E294" s="33"/>
      <c r="F294" s="33"/>
      <c r="G294" s="33"/>
      <c r="H294" s="171" t="s">
        <v>37</v>
      </c>
      <c r="I294" s="33"/>
      <c r="J294" s="33"/>
      <c r="K294" s="33"/>
      <c r="L294" s="33"/>
      <c r="M294" s="192"/>
      <c r="N294" s="191"/>
      <c r="O294" s="191"/>
      <c r="P294" s="33"/>
      <c r="Q294" s="33"/>
      <c r="R294" s="33"/>
    </row>
    <row r="295" spans="1:18" ht="13.2">
      <c r="A295" s="267"/>
      <c r="B295" s="33" t="s">
        <v>1774</v>
      </c>
      <c r="C295" s="33"/>
      <c r="D295" s="33"/>
      <c r="E295" s="33"/>
      <c r="F295" s="33"/>
      <c r="G295" s="33"/>
      <c r="H295" s="182" t="s">
        <v>38</v>
      </c>
      <c r="I295" s="33"/>
      <c r="J295" s="33"/>
      <c r="K295" s="33"/>
      <c r="L295" s="33"/>
      <c r="M295" s="192"/>
      <c r="N295" s="191"/>
      <c r="O295" s="191"/>
      <c r="P295" s="33"/>
      <c r="Q295" s="33"/>
      <c r="R295" s="33"/>
    </row>
    <row r="296" spans="1:18" ht="13.2">
      <c r="A296" s="265">
        <v>45465</v>
      </c>
      <c r="B296" s="33" t="s">
        <v>78</v>
      </c>
      <c r="C296" s="33"/>
      <c r="D296" s="33"/>
      <c r="E296" s="33"/>
      <c r="F296" s="33"/>
      <c r="G296" s="33"/>
      <c r="H296" s="180" t="s">
        <v>17</v>
      </c>
      <c r="I296" s="33"/>
      <c r="J296" s="33"/>
      <c r="K296" s="33"/>
      <c r="L296" s="33"/>
      <c r="M296" s="192"/>
      <c r="N296" s="191"/>
      <c r="O296" s="192"/>
      <c r="P296" s="33"/>
      <c r="Q296" s="33"/>
      <c r="R296" s="33"/>
    </row>
    <row r="297" spans="1:18" ht="13.2">
      <c r="A297" s="266"/>
      <c r="B297" s="33" t="s">
        <v>78</v>
      </c>
      <c r="C297" s="33"/>
      <c r="D297" s="33"/>
      <c r="E297" s="33"/>
      <c r="F297" s="33"/>
      <c r="G297" s="33"/>
      <c r="H297" s="171" t="s">
        <v>22</v>
      </c>
      <c r="I297" s="33"/>
      <c r="J297" s="33"/>
      <c r="K297" s="33"/>
      <c r="L297" s="33"/>
      <c r="M297" s="192"/>
      <c r="N297" s="191"/>
      <c r="O297" s="192"/>
      <c r="P297" s="33"/>
      <c r="Q297" s="33"/>
      <c r="R297" s="33"/>
    </row>
    <row r="298" spans="1:18" ht="13.2">
      <c r="A298" s="266"/>
      <c r="B298" s="33" t="s">
        <v>78</v>
      </c>
      <c r="C298" s="33"/>
      <c r="D298" s="33"/>
      <c r="E298" s="33"/>
      <c r="F298" s="33"/>
      <c r="G298" s="33"/>
      <c r="H298" s="171" t="s">
        <v>24</v>
      </c>
      <c r="I298" s="33"/>
      <c r="J298" s="33"/>
      <c r="K298" s="33"/>
      <c r="L298" s="33"/>
      <c r="M298" s="192"/>
      <c r="N298" s="191"/>
      <c r="O298" s="192"/>
      <c r="P298" s="33"/>
      <c r="Q298" s="33"/>
      <c r="R298" s="33"/>
    </row>
    <row r="299" spans="1:18" ht="13.2">
      <c r="A299" s="266"/>
      <c r="B299" s="33" t="s">
        <v>78</v>
      </c>
      <c r="C299" s="33"/>
      <c r="D299" s="33"/>
      <c r="E299" s="33"/>
      <c r="F299" s="33"/>
      <c r="G299" s="33"/>
      <c r="H299" s="171" t="s">
        <v>25</v>
      </c>
      <c r="I299" s="33"/>
      <c r="J299" s="33"/>
      <c r="K299" s="33"/>
      <c r="L299" s="33"/>
      <c r="M299" s="192"/>
      <c r="N299" s="191"/>
      <c r="O299" s="192"/>
      <c r="P299" s="33"/>
      <c r="Q299" s="33"/>
      <c r="R299" s="33"/>
    </row>
    <row r="300" spans="1:18" ht="13.2">
      <c r="A300" s="266"/>
      <c r="B300" s="33" t="s">
        <v>78</v>
      </c>
      <c r="C300" s="33"/>
      <c r="D300" s="33"/>
      <c r="E300" s="33"/>
      <c r="F300" s="33"/>
      <c r="G300" s="33"/>
      <c r="H300" s="171" t="s">
        <v>26</v>
      </c>
      <c r="I300" s="33"/>
      <c r="J300" s="33"/>
      <c r="K300" s="33"/>
      <c r="L300" s="33"/>
      <c r="M300" s="192"/>
      <c r="N300" s="191"/>
      <c r="O300" s="195"/>
      <c r="P300" s="33"/>
      <c r="Q300" s="33"/>
      <c r="R300" s="33"/>
    </row>
    <row r="301" spans="1:18" ht="13.2">
      <c r="A301" s="266"/>
      <c r="B301" s="33" t="s">
        <v>78</v>
      </c>
      <c r="C301" s="33"/>
      <c r="D301" s="33"/>
      <c r="E301" s="33"/>
      <c r="F301" s="33"/>
      <c r="G301" s="33"/>
      <c r="H301" s="171" t="s">
        <v>27</v>
      </c>
      <c r="I301" s="33"/>
      <c r="J301" s="33"/>
      <c r="K301" s="33"/>
      <c r="L301" s="33"/>
      <c r="M301" s="192"/>
      <c r="N301" s="191"/>
      <c r="O301" s="195"/>
      <c r="P301" s="33"/>
      <c r="Q301" s="33"/>
      <c r="R301" s="33"/>
    </row>
    <row r="302" spans="1:18" ht="13.2">
      <c r="A302" s="266"/>
      <c r="B302" s="33" t="s">
        <v>522</v>
      </c>
      <c r="C302" s="33" t="s">
        <v>41</v>
      </c>
      <c r="D302" s="33" t="s">
        <v>19</v>
      </c>
      <c r="E302" s="33"/>
      <c r="F302" s="33"/>
      <c r="G302" s="160" t="s">
        <v>2237</v>
      </c>
      <c r="H302" s="171" t="s">
        <v>28</v>
      </c>
      <c r="I302" s="33"/>
      <c r="J302" s="33"/>
      <c r="K302" s="33"/>
      <c r="L302" s="33"/>
      <c r="M302" s="192"/>
      <c r="N302" s="191"/>
      <c r="O302" s="191"/>
      <c r="P302" s="33"/>
      <c r="Q302" s="33"/>
      <c r="R302" s="33"/>
    </row>
    <row r="303" spans="1:18" ht="13.2">
      <c r="A303" s="266"/>
      <c r="B303" s="33" t="s">
        <v>522</v>
      </c>
      <c r="C303" s="33"/>
      <c r="D303" s="33"/>
      <c r="E303" s="33"/>
      <c r="F303" s="33"/>
      <c r="G303" s="33"/>
      <c r="H303" s="171" t="s">
        <v>29</v>
      </c>
      <c r="I303" s="33"/>
      <c r="J303" s="33"/>
      <c r="K303" s="33"/>
      <c r="L303" s="33"/>
      <c r="M303" s="192"/>
      <c r="N303" s="191"/>
      <c r="O303" s="191"/>
      <c r="P303" s="33"/>
      <c r="Q303" s="33"/>
      <c r="R303" s="33"/>
    </row>
    <row r="304" spans="1:18" ht="13.2">
      <c r="A304" s="266"/>
      <c r="B304" s="33" t="s">
        <v>522</v>
      </c>
      <c r="C304" s="33"/>
      <c r="D304" s="33"/>
      <c r="E304" s="33"/>
      <c r="F304" s="33"/>
      <c r="G304" s="33"/>
      <c r="H304" s="171" t="s">
        <v>30</v>
      </c>
      <c r="I304" s="33"/>
      <c r="J304" s="33"/>
      <c r="K304" s="33"/>
      <c r="L304" s="33"/>
      <c r="M304" s="192"/>
      <c r="N304" s="191"/>
      <c r="O304" s="191"/>
      <c r="P304" s="33"/>
      <c r="Q304" s="33"/>
      <c r="R304" s="33"/>
    </row>
    <row r="305" spans="1:18" ht="13.2">
      <c r="A305" s="266"/>
      <c r="B305" s="33" t="s">
        <v>522</v>
      </c>
      <c r="C305" s="33" t="s">
        <v>224</v>
      </c>
      <c r="D305" s="33" t="s">
        <v>19</v>
      </c>
      <c r="E305" s="33"/>
      <c r="F305" s="33"/>
      <c r="G305" s="33" t="s">
        <v>2238</v>
      </c>
      <c r="H305" s="171" t="s">
        <v>34</v>
      </c>
      <c r="I305" s="33"/>
      <c r="J305" s="33"/>
      <c r="K305" s="33"/>
      <c r="L305" s="33"/>
      <c r="M305" s="192"/>
      <c r="N305" s="191"/>
      <c r="O305" s="191"/>
      <c r="P305" s="33"/>
      <c r="Q305" s="33"/>
      <c r="R305" s="33"/>
    </row>
    <row r="306" spans="1:18" ht="13.2">
      <c r="A306" s="266"/>
      <c r="B306" s="33" t="s">
        <v>522</v>
      </c>
      <c r="C306" s="33"/>
      <c r="D306" s="33"/>
      <c r="E306" s="33"/>
      <c r="F306" s="33"/>
      <c r="G306" s="33"/>
      <c r="H306" s="171" t="s">
        <v>35</v>
      </c>
      <c r="I306" s="33"/>
      <c r="J306" s="33"/>
      <c r="K306" s="33"/>
      <c r="L306" s="33"/>
      <c r="M306" s="192"/>
      <c r="N306" s="191"/>
      <c r="O306" s="191"/>
      <c r="P306" s="33"/>
      <c r="Q306" s="33"/>
      <c r="R306" s="33"/>
    </row>
    <row r="307" spans="1:18" ht="13.2">
      <c r="A307" s="266"/>
      <c r="B307" s="33" t="s">
        <v>78</v>
      </c>
      <c r="C307" s="33" t="s">
        <v>41</v>
      </c>
      <c r="D307" s="33" t="s">
        <v>19</v>
      </c>
      <c r="E307" s="33"/>
      <c r="F307" s="33"/>
      <c r="G307" s="33" t="s">
        <v>2239</v>
      </c>
      <c r="H307" s="171" t="s">
        <v>36</v>
      </c>
      <c r="I307" s="33"/>
      <c r="J307" s="33"/>
      <c r="K307" s="33"/>
      <c r="L307" s="33"/>
      <c r="M307" s="192"/>
      <c r="N307" s="191"/>
      <c r="O307" s="191"/>
      <c r="P307" s="33"/>
      <c r="Q307" s="33"/>
      <c r="R307" s="33"/>
    </row>
    <row r="308" spans="1:18" ht="13.2">
      <c r="A308" s="266"/>
      <c r="B308" s="33" t="s">
        <v>78</v>
      </c>
      <c r="C308" s="33"/>
      <c r="D308" s="33"/>
      <c r="E308" s="33"/>
      <c r="F308" s="33"/>
      <c r="G308" s="33"/>
      <c r="H308" s="171" t="s">
        <v>37</v>
      </c>
      <c r="I308" s="33"/>
      <c r="J308" s="33"/>
      <c r="K308" s="33"/>
      <c r="L308" s="33"/>
      <c r="M308" s="192"/>
      <c r="N308" s="191"/>
      <c r="O308" s="191"/>
      <c r="P308" s="33"/>
      <c r="Q308" s="33"/>
      <c r="R308" s="33"/>
    </row>
    <row r="309" spans="1:18" ht="13.2">
      <c r="A309" s="267"/>
      <c r="B309" s="33" t="s">
        <v>78</v>
      </c>
      <c r="C309" s="33"/>
      <c r="D309" s="33"/>
      <c r="E309" s="33"/>
      <c r="F309" s="33"/>
      <c r="G309" s="33"/>
      <c r="H309" s="182" t="s">
        <v>38</v>
      </c>
      <c r="I309" s="33"/>
      <c r="J309" s="33"/>
      <c r="K309" s="33"/>
      <c r="L309" s="33"/>
      <c r="M309" s="192"/>
      <c r="N309" s="191"/>
      <c r="O309" s="191"/>
      <c r="P309" s="33"/>
      <c r="Q309" s="33"/>
      <c r="R309" s="33"/>
    </row>
    <row r="310" spans="1:18" ht="13.8">
      <c r="A310" s="265">
        <v>45466</v>
      </c>
      <c r="B310" s="157" t="s">
        <v>2096</v>
      </c>
      <c r="C310" s="33"/>
      <c r="D310" s="33"/>
      <c r="E310" s="33"/>
      <c r="F310" s="33"/>
      <c r="G310" s="33"/>
      <c r="H310" s="180" t="s">
        <v>17</v>
      </c>
      <c r="I310" s="33"/>
      <c r="J310" s="33"/>
      <c r="K310" s="33"/>
      <c r="L310" s="33"/>
      <c r="M310" s="192"/>
      <c r="N310" s="192"/>
      <c r="O310" s="192"/>
      <c r="P310" s="33"/>
      <c r="Q310" s="33"/>
      <c r="R310" s="33"/>
    </row>
    <row r="311" spans="1:18" ht="13.8">
      <c r="A311" s="266"/>
      <c r="B311" s="157" t="s">
        <v>2096</v>
      </c>
      <c r="C311" s="33"/>
      <c r="D311" s="33"/>
      <c r="E311" s="33"/>
      <c r="F311" s="33"/>
      <c r="G311" s="33"/>
      <c r="H311" s="171" t="s">
        <v>22</v>
      </c>
      <c r="I311" s="33"/>
      <c r="J311" s="33"/>
      <c r="K311" s="33"/>
      <c r="L311" s="33"/>
      <c r="M311" s="192"/>
      <c r="N311" s="192"/>
      <c r="O311" s="192"/>
      <c r="P311" s="33"/>
      <c r="Q311" s="33"/>
      <c r="R311" s="33"/>
    </row>
    <row r="312" spans="1:18" ht="13.8">
      <c r="A312" s="266"/>
      <c r="B312" s="157" t="s">
        <v>2096</v>
      </c>
      <c r="C312" s="33" t="s">
        <v>75</v>
      </c>
      <c r="D312" s="33" t="s">
        <v>19</v>
      </c>
      <c r="E312" s="33"/>
      <c r="F312" s="33"/>
      <c r="G312" s="160" t="s">
        <v>2240</v>
      </c>
      <c r="H312" s="171" t="s">
        <v>24</v>
      </c>
      <c r="I312" s="33"/>
      <c r="J312" s="33"/>
      <c r="K312" s="33"/>
      <c r="L312" s="33"/>
      <c r="M312" s="192"/>
      <c r="N312" s="192"/>
      <c r="O312" s="192"/>
      <c r="P312" s="33"/>
      <c r="Q312" s="33"/>
      <c r="R312" s="33"/>
    </row>
    <row r="313" spans="1:18" ht="13.8">
      <c r="A313" s="266"/>
      <c r="B313" s="157" t="s">
        <v>2022</v>
      </c>
      <c r="C313" s="33"/>
      <c r="D313" s="33"/>
      <c r="E313" s="157"/>
      <c r="F313" s="157"/>
      <c r="G313" s="33"/>
      <c r="H313" s="171" t="s">
        <v>25</v>
      </c>
      <c r="I313" s="33"/>
      <c r="J313" s="33"/>
      <c r="K313" s="33"/>
      <c r="L313" s="33"/>
      <c r="M313" s="192"/>
      <c r="N313" s="192"/>
      <c r="O313" s="192"/>
      <c r="P313" s="33"/>
      <c r="Q313" s="33"/>
      <c r="R313" s="33"/>
    </row>
    <row r="314" spans="1:18" ht="13.8">
      <c r="A314" s="266"/>
      <c r="B314" s="157" t="s">
        <v>2022</v>
      </c>
      <c r="C314" s="33"/>
      <c r="D314" s="33"/>
      <c r="E314" s="33"/>
      <c r="F314" s="33"/>
      <c r="G314" s="33"/>
      <c r="H314" s="171" t="s">
        <v>26</v>
      </c>
      <c r="I314" s="33"/>
      <c r="J314" s="33"/>
      <c r="K314" s="33"/>
      <c r="L314" s="33"/>
      <c r="M314" s="192"/>
      <c r="N314" s="192"/>
      <c r="O314" s="192"/>
      <c r="P314" s="33"/>
      <c r="Q314" s="33"/>
      <c r="R314" s="33"/>
    </row>
    <row r="315" spans="1:18" ht="13.2">
      <c r="A315" s="266"/>
      <c r="B315" s="33" t="s">
        <v>2022</v>
      </c>
      <c r="C315" s="33"/>
      <c r="D315" s="33"/>
      <c r="E315" s="33"/>
      <c r="F315" s="33"/>
      <c r="G315" s="33"/>
      <c r="H315" s="171" t="s">
        <v>27</v>
      </c>
      <c r="I315" s="33"/>
      <c r="J315" s="33"/>
      <c r="K315" s="33"/>
      <c r="L315" s="33"/>
      <c r="M315" s="192"/>
      <c r="N315" s="192"/>
      <c r="O315" s="192"/>
      <c r="P315" s="33"/>
      <c r="Q315" s="33"/>
      <c r="R315" s="33"/>
    </row>
    <row r="316" spans="1:18" ht="13.2">
      <c r="A316" s="266"/>
      <c r="B316" s="33" t="s">
        <v>522</v>
      </c>
      <c r="C316" s="33"/>
      <c r="D316" s="33"/>
      <c r="E316" s="33"/>
      <c r="F316" s="33"/>
      <c r="G316" s="33"/>
      <c r="H316" s="171" t="s">
        <v>28</v>
      </c>
      <c r="I316" s="33"/>
      <c r="J316" s="33"/>
      <c r="K316" s="33"/>
      <c r="L316" s="33"/>
      <c r="M316" s="192"/>
      <c r="N316" s="192"/>
      <c r="O316" s="191"/>
      <c r="P316" s="33"/>
      <c r="Q316" s="33"/>
      <c r="R316" s="33"/>
    </row>
    <row r="317" spans="1:18" ht="13.2">
      <c r="A317" s="266"/>
      <c r="B317" s="33" t="s">
        <v>522</v>
      </c>
      <c r="C317" s="33"/>
      <c r="D317" s="33"/>
      <c r="E317" s="33"/>
      <c r="F317" s="33"/>
      <c r="G317" s="33"/>
      <c r="H317" s="171" t="s">
        <v>29</v>
      </c>
      <c r="I317" s="33"/>
      <c r="J317" s="33"/>
      <c r="K317" s="33"/>
      <c r="L317" s="33"/>
      <c r="M317" s="192"/>
      <c r="N317" s="192"/>
      <c r="O317" s="191"/>
      <c r="P317" s="33"/>
      <c r="Q317" s="33"/>
      <c r="R317" s="33"/>
    </row>
    <row r="318" spans="1:18" ht="13.2">
      <c r="A318" s="266"/>
      <c r="B318" s="33" t="s">
        <v>522</v>
      </c>
      <c r="C318" s="33"/>
      <c r="D318" s="33"/>
      <c r="E318" s="33"/>
      <c r="F318" s="33"/>
      <c r="G318" s="33"/>
      <c r="H318" s="171" t="s">
        <v>30</v>
      </c>
      <c r="I318" s="33"/>
      <c r="J318" s="33"/>
      <c r="K318" s="33"/>
      <c r="L318" s="33"/>
      <c r="M318" s="192"/>
      <c r="N318" s="192"/>
      <c r="O318" s="191"/>
      <c r="P318" s="33"/>
      <c r="Q318" s="33"/>
      <c r="R318" s="33"/>
    </row>
    <row r="319" spans="1:18" ht="13.2">
      <c r="A319" s="266"/>
      <c r="B319" s="33" t="s">
        <v>522</v>
      </c>
      <c r="C319" s="33"/>
      <c r="D319" s="33"/>
      <c r="E319" s="33"/>
      <c r="F319" s="33"/>
      <c r="G319" s="33"/>
      <c r="H319" s="171" t="s">
        <v>34</v>
      </c>
      <c r="I319" s="33"/>
      <c r="J319" s="33"/>
      <c r="K319" s="33"/>
      <c r="L319" s="33"/>
      <c r="M319" s="192"/>
      <c r="N319" s="192"/>
      <c r="O319" s="191"/>
      <c r="P319" s="33"/>
      <c r="Q319" s="33"/>
      <c r="R319" s="33"/>
    </row>
    <row r="320" spans="1:18" ht="13.2">
      <c r="A320" s="266"/>
      <c r="B320" s="33" t="s">
        <v>522</v>
      </c>
      <c r="C320" s="33"/>
      <c r="D320" s="33"/>
      <c r="E320" s="33"/>
      <c r="F320" s="33"/>
      <c r="G320" s="33"/>
      <c r="H320" s="171" t="s">
        <v>35</v>
      </c>
      <c r="I320" s="33"/>
      <c r="J320" s="33"/>
      <c r="K320" s="33"/>
      <c r="L320" s="33"/>
      <c r="M320" s="192"/>
      <c r="N320" s="192"/>
      <c r="O320" s="191"/>
      <c r="P320" s="33"/>
      <c r="Q320" s="33"/>
      <c r="R320" s="33"/>
    </row>
    <row r="321" spans="1:18" ht="13.2">
      <c r="A321" s="266"/>
      <c r="B321" s="33" t="s">
        <v>78</v>
      </c>
      <c r="C321" s="33"/>
      <c r="D321" s="33"/>
      <c r="E321" s="33"/>
      <c r="F321" s="33"/>
      <c r="G321" s="33"/>
      <c r="H321" s="171" t="s">
        <v>36</v>
      </c>
      <c r="I321" s="33"/>
      <c r="J321" s="33"/>
      <c r="K321" s="33"/>
      <c r="L321" s="33"/>
      <c r="M321" s="192"/>
      <c r="N321" s="192"/>
      <c r="O321" s="191"/>
      <c r="P321" s="33"/>
      <c r="Q321" s="33"/>
      <c r="R321" s="33"/>
    </row>
    <row r="322" spans="1:18" ht="13.2">
      <c r="A322" s="266"/>
      <c r="B322" s="33" t="s">
        <v>78</v>
      </c>
      <c r="C322" s="33"/>
      <c r="D322" s="33"/>
      <c r="E322" s="33"/>
      <c r="F322" s="33"/>
      <c r="G322" s="33"/>
      <c r="H322" s="171" t="s">
        <v>37</v>
      </c>
      <c r="I322" s="33"/>
      <c r="J322" s="33"/>
      <c r="K322" s="33"/>
      <c r="L322" s="33"/>
      <c r="M322" s="192"/>
      <c r="N322" s="191"/>
      <c r="O322" s="191"/>
      <c r="P322" s="33"/>
      <c r="Q322" s="33"/>
      <c r="R322" s="33"/>
    </row>
    <row r="323" spans="1:18" ht="13.2">
      <c r="A323" s="267"/>
      <c r="B323" s="33" t="s">
        <v>78</v>
      </c>
      <c r="C323" s="33"/>
      <c r="D323" s="33"/>
      <c r="E323" s="33"/>
      <c r="F323" s="33"/>
      <c r="G323" s="33"/>
      <c r="H323" s="182" t="s">
        <v>38</v>
      </c>
      <c r="I323" s="33"/>
      <c r="J323" s="33"/>
      <c r="K323" s="33"/>
      <c r="L323" s="33"/>
      <c r="M323" s="192"/>
      <c r="N323" s="191"/>
      <c r="O323" s="191"/>
      <c r="P323" s="33"/>
      <c r="Q323" s="33"/>
      <c r="R323" s="33"/>
    </row>
    <row r="324" spans="1:18" ht="13.2">
      <c r="A324" s="265">
        <v>45467</v>
      </c>
      <c r="B324" s="33" t="s">
        <v>1774</v>
      </c>
      <c r="C324" s="33" t="s">
        <v>41</v>
      </c>
      <c r="D324" s="33" t="s">
        <v>19</v>
      </c>
      <c r="E324" s="33" t="s">
        <v>2241</v>
      </c>
      <c r="F324" s="33"/>
      <c r="G324" s="33" t="s">
        <v>2242</v>
      </c>
      <c r="H324" s="180" t="s">
        <v>17</v>
      </c>
      <c r="I324" s="33"/>
      <c r="J324" s="33"/>
      <c r="K324" s="33"/>
      <c r="L324" s="33"/>
      <c r="M324" s="192"/>
      <c r="N324" s="192"/>
      <c r="O324" s="192"/>
      <c r="P324" s="33"/>
      <c r="Q324" s="33"/>
      <c r="R324" s="33"/>
    </row>
    <row r="325" spans="1:18" ht="13.2">
      <c r="A325" s="266"/>
      <c r="B325" s="33" t="s">
        <v>1774</v>
      </c>
      <c r="C325" s="33"/>
      <c r="D325" s="33"/>
      <c r="E325" s="33"/>
      <c r="F325" s="33"/>
      <c r="G325" s="33"/>
      <c r="H325" s="171" t="s">
        <v>22</v>
      </c>
      <c r="I325" s="33"/>
      <c r="J325" s="33"/>
      <c r="K325" s="33"/>
      <c r="L325" s="33"/>
      <c r="M325" s="192"/>
      <c r="N325" s="192"/>
      <c r="O325" s="192"/>
      <c r="P325" s="33"/>
      <c r="Q325" s="33"/>
      <c r="R325" s="33"/>
    </row>
    <row r="326" spans="1:18" ht="13.2">
      <c r="A326" s="266"/>
      <c r="B326" s="33" t="s">
        <v>1271</v>
      </c>
      <c r="C326" s="33"/>
      <c r="D326" s="33"/>
      <c r="E326" s="33"/>
      <c r="F326" s="33"/>
      <c r="G326" s="33"/>
      <c r="H326" s="171" t="s">
        <v>24</v>
      </c>
      <c r="I326" s="33"/>
      <c r="J326" s="33"/>
      <c r="K326" s="33"/>
      <c r="L326" s="33"/>
      <c r="M326" s="191"/>
      <c r="N326" s="192"/>
      <c r="O326" s="192"/>
      <c r="P326" s="33"/>
      <c r="Q326" s="33"/>
      <c r="R326" s="33"/>
    </row>
    <row r="327" spans="1:18" ht="13.2">
      <c r="A327" s="266"/>
      <c r="B327" s="33" t="s">
        <v>1271</v>
      </c>
      <c r="C327" s="33"/>
      <c r="D327" s="33"/>
      <c r="E327" s="33"/>
      <c r="F327" s="33"/>
      <c r="G327" s="33"/>
      <c r="H327" s="171" t="s">
        <v>25</v>
      </c>
      <c r="I327" s="33"/>
      <c r="J327" s="33"/>
      <c r="K327" s="33"/>
      <c r="L327" s="33"/>
      <c r="M327" s="191"/>
      <c r="N327" s="192"/>
      <c r="O327" s="192"/>
      <c r="P327" s="33"/>
      <c r="Q327" s="33"/>
      <c r="R327" s="33"/>
    </row>
    <row r="328" spans="1:18" ht="13.2">
      <c r="A328" s="266"/>
      <c r="B328" s="33" t="s">
        <v>1271</v>
      </c>
      <c r="C328" s="33"/>
      <c r="D328" s="33"/>
      <c r="E328" s="33"/>
      <c r="F328" s="33"/>
      <c r="G328" s="33"/>
      <c r="H328" s="171" t="s">
        <v>26</v>
      </c>
      <c r="I328" s="33"/>
      <c r="J328" s="33"/>
      <c r="K328" s="33"/>
      <c r="L328" s="33"/>
      <c r="M328" s="191"/>
      <c r="N328" s="192"/>
      <c r="O328" s="192"/>
      <c r="P328" s="33"/>
      <c r="Q328" s="33"/>
      <c r="R328" s="33"/>
    </row>
    <row r="329" spans="1:18" ht="13.2">
      <c r="A329" s="266"/>
      <c r="B329" s="33" t="s">
        <v>1271</v>
      </c>
      <c r="C329" s="33"/>
      <c r="D329" s="33"/>
      <c r="E329" s="33"/>
      <c r="F329" s="33"/>
      <c r="G329" s="33"/>
      <c r="H329" s="171" t="s">
        <v>27</v>
      </c>
      <c r="I329" s="33"/>
      <c r="J329" s="33"/>
      <c r="K329" s="33"/>
      <c r="L329" s="33"/>
      <c r="M329" s="191"/>
      <c r="N329" s="192"/>
      <c r="O329" s="191"/>
      <c r="P329" s="33"/>
      <c r="Q329" s="33"/>
      <c r="R329" s="33"/>
    </row>
    <row r="330" spans="1:18" ht="13.2">
      <c r="A330" s="266"/>
      <c r="B330" s="33" t="s">
        <v>522</v>
      </c>
      <c r="C330" s="33"/>
      <c r="D330" s="33"/>
      <c r="E330" s="33"/>
      <c r="F330" s="33"/>
      <c r="G330" s="33"/>
      <c r="H330" s="171" t="s">
        <v>28</v>
      </c>
      <c r="I330" s="33"/>
      <c r="J330" s="33"/>
      <c r="K330" s="33"/>
      <c r="L330" s="33"/>
      <c r="M330" s="195"/>
      <c r="N330" s="192"/>
      <c r="O330" s="191"/>
      <c r="P330" s="33"/>
      <c r="Q330" s="33"/>
      <c r="R330" s="33"/>
    </row>
    <row r="331" spans="1:18" ht="13.2">
      <c r="A331" s="266"/>
      <c r="B331" s="33" t="s">
        <v>522</v>
      </c>
      <c r="C331" s="33" t="s">
        <v>41</v>
      </c>
      <c r="D331" s="33" t="s">
        <v>19</v>
      </c>
      <c r="E331" s="33"/>
      <c r="F331" s="33"/>
      <c r="G331" s="33" t="s">
        <v>2243</v>
      </c>
      <c r="H331" s="171" t="s">
        <v>29</v>
      </c>
      <c r="I331" s="33"/>
      <c r="J331" s="33"/>
      <c r="K331" s="33"/>
      <c r="L331" s="33"/>
      <c r="M331" s="195"/>
      <c r="N331" s="192"/>
      <c r="O331" s="191"/>
      <c r="P331" s="33"/>
      <c r="Q331" s="33"/>
      <c r="R331" s="33"/>
    </row>
    <row r="332" spans="1:18" ht="13.2">
      <c r="A332" s="266"/>
      <c r="B332" s="33" t="s">
        <v>522</v>
      </c>
      <c r="C332" s="33"/>
      <c r="D332" s="33"/>
      <c r="E332" s="33"/>
      <c r="F332" s="33"/>
      <c r="G332" s="33"/>
      <c r="H332" s="171" t="s">
        <v>30</v>
      </c>
      <c r="I332" s="33"/>
      <c r="J332" s="33"/>
      <c r="K332" s="33"/>
      <c r="L332" s="33"/>
      <c r="M332" s="195"/>
      <c r="N332" s="192"/>
      <c r="O332" s="191"/>
      <c r="P332" s="33"/>
      <c r="Q332" s="33"/>
      <c r="R332" s="33"/>
    </row>
    <row r="333" spans="1:18" ht="13.2">
      <c r="A333" s="266"/>
      <c r="B333" s="33" t="s">
        <v>522</v>
      </c>
      <c r="C333" s="33"/>
      <c r="D333" s="33"/>
      <c r="E333" s="33"/>
      <c r="F333" s="33"/>
      <c r="G333" s="33"/>
      <c r="H333" s="171" t="s">
        <v>34</v>
      </c>
      <c r="I333" s="33"/>
      <c r="J333" s="33"/>
      <c r="K333" s="33"/>
      <c r="L333" s="33"/>
      <c r="M333" s="195"/>
      <c r="N333" s="192"/>
      <c r="O333" s="191"/>
      <c r="P333" s="33"/>
      <c r="Q333" s="33"/>
      <c r="R333" s="33"/>
    </row>
    <row r="334" spans="1:18" ht="13.2">
      <c r="A334" s="266"/>
      <c r="B334" s="33" t="s">
        <v>522</v>
      </c>
      <c r="C334" s="33"/>
      <c r="D334" s="33"/>
      <c r="E334" s="33"/>
      <c r="F334" s="33"/>
      <c r="G334" s="33"/>
      <c r="H334" s="171" t="s">
        <v>35</v>
      </c>
      <c r="I334" s="33"/>
      <c r="J334" s="33"/>
      <c r="K334" s="33"/>
      <c r="L334" s="33"/>
      <c r="M334" s="192"/>
      <c r="N334" s="192"/>
      <c r="O334" s="191"/>
      <c r="P334" s="33"/>
      <c r="Q334" s="33"/>
      <c r="R334" s="33"/>
    </row>
    <row r="335" spans="1:18" ht="13.2">
      <c r="A335" s="266"/>
      <c r="B335" s="33" t="s">
        <v>78</v>
      </c>
      <c r="C335" s="33"/>
      <c r="D335" s="33"/>
      <c r="E335" s="33"/>
      <c r="F335" s="33"/>
      <c r="G335" s="33"/>
      <c r="H335" s="171" t="s">
        <v>36</v>
      </c>
      <c r="I335" s="33"/>
      <c r="J335" s="33"/>
      <c r="K335" s="33"/>
      <c r="L335" s="33"/>
      <c r="M335" s="192"/>
      <c r="N335" s="195"/>
      <c r="O335" s="195"/>
      <c r="P335" s="33"/>
      <c r="Q335" s="33"/>
      <c r="R335" s="33"/>
    </row>
    <row r="336" spans="1:18" ht="13.2">
      <c r="A336" s="266"/>
      <c r="B336" s="33" t="s">
        <v>78</v>
      </c>
      <c r="C336" s="33"/>
      <c r="D336" s="33"/>
      <c r="E336" s="33"/>
      <c r="F336" s="33"/>
      <c r="G336" s="33"/>
      <c r="H336" s="171" t="s">
        <v>37</v>
      </c>
      <c r="I336" s="33"/>
      <c r="J336" s="33"/>
      <c r="K336" s="33"/>
      <c r="L336" s="33"/>
      <c r="M336" s="192"/>
      <c r="N336" s="191"/>
      <c r="O336" s="195"/>
      <c r="P336" s="33"/>
      <c r="Q336" s="33"/>
      <c r="R336" s="33"/>
    </row>
    <row r="337" spans="1:18" ht="13.2">
      <c r="A337" s="267"/>
      <c r="B337" s="33" t="s">
        <v>78</v>
      </c>
      <c r="C337" s="33"/>
      <c r="D337" s="33"/>
      <c r="E337" s="33"/>
      <c r="F337" s="33"/>
      <c r="G337" s="33"/>
      <c r="H337" s="182" t="s">
        <v>38</v>
      </c>
      <c r="I337" s="33"/>
      <c r="J337" s="33"/>
      <c r="K337" s="33"/>
      <c r="L337" s="33"/>
      <c r="M337" s="192"/>
      <c r="N337" s="191"/>
      <c r="O337" s="195"/>
      <c r="P337" s="33"/>
      <c r="Q337" s="33"/>
      <c r="R337" s="33"/>
    </row>
    <row r="338" spans="1:18" ht="13.2">
      <c r="A338" s="265">
        <v>45468</v>
      </c>
      <c r="B338" s="33" t="s">
        <v>78</v>
      </c>
      <c r="C338" s="33"/>
      <c r="D338" s="33"/>
      <c r="E338" s="33"/>
      <c r="F338" s="33"/>
      <c r="G338" s="33"/>
      <c r="H338" s="180" t="s">
        <v>17</v>
      </c>
      <c r="I338" s="33"/>
      <c r="J338" s="33"/>
      <c r="K338" s="33"/>
      <c r="L338" s="33"/>
      <c r="M338" s="192"/>
      <c r="N338" s="191"/>
      <c r="O338" s="192"/>
      <c r="P338" s="33"/>
      <c r="Q338" s="33"/>
      <c r="R338" s="33"/>
    </row>
    <row r="339" spans="1:18" ht="13.2">
      <c r="A339" s="266"/>
      <c r="B339" s="33" t="s">
        <v>78</v>
      </c>
      <c r="C339" s="33"/>
      <c r="D339" s="33"/>
      <c r="E339" s="33"/>
      <c r="F339" s="33"/>
      <c r="G339" s="33"/>
      <c r="H339" s="171" t="s">
        <v>22</v>
      </c>
      <c r="I339" s="33"/>
      <c r="J339" s="33"/>
      <c r="K339" s="33"/>
      <c r="L339" s="33"/>
      <c r="M339" s="192"/>
      <c r="N339" s="191"/>
      <c r="O339" s="192"/>
      <c r="P339" s="33"/>
      <c r="Q339" s="33"/>
      <c r="R339" s="33"/>
    </row>
    <row r="340" spans="1:18" ht="13.2">
      <c r="A340" s="266"/>
      <c r="B340" s="33" t="s">
        <v>1271</v>
      </c>
      <c r="C340" s="33"/>
      <c r="D340" s="33"/>
      <c r="E340" s="33"/>
      <c r="F340" s="33"/>
      <c r="G340" s="33"/>
      <c r="H340" s="171" t="s">
        <v>24</v>
      </c>
      <c r="I340" s="33"/>
      <c r="J340" s="33"/>
      <c r="K340" s="33"/>
      <c r="L340" s="33"/>
      <c r="M340" s="191"/>
      <c r="N340" s="191"/>
      <c r="O340" s="192"/>
      <c r="P340" s="33"/>
      <c r="Q340" s="33"/>
      <c r="R340" s="33"/>
    </row>
    <row r="341" spans="1:18" ht="13.2">
      <c r="A341" s="266"/>
      <c r="B341" s="33" t="s">
        <v>1271</v>
      </c>
      <c r="C341" s="33"/>
      <c r="D341" s="33"/>
      <c r="E341" s="33"/>
      <c r="F341" s="33"/>
      <c r="G341" s="33"/>
      <c r="H341" s="171" t="s">
        <v>25</v>
      </c>
      <c r="I341" s="33"/>
      <c r="J341" s="33"/>
      <c r="K341" s="33"/>
      <c r="L341" s="33"/>
      <c r="M341" s="191"/>
      <c r="N341" s="191"/>
      <c r="O341" s="192"/>
      <c r="P341" s="33"/>
      <c r="Q341" s="33"/>
      <c r="R341" s="33"/>
    </row>
    <row r="342" spans="1:18" ht="13.2">
      <c r="A342" s="266"/>
      <c r="B342" s="33" t="s">
        <v>1271</v>
      </c>
      <c r="C342" s="33"/>
      <c r="D342" s="33"/>
      <c r="E342" s="33"/>
      <c r="F342" s="33"/>
      <c r="G342" s="33"/>
      <c r="H342" s="171" t="s">
        <v>26</v>
      </c>
      <c r="I342" s="33"/>
      <c r="J342" s="33"/>
      <c r="K342" s="33"/>
      <c r="L342" s="33"/>
      <c r="M342" s="191"/>
      <c r="N342" s="191"/>
      <c r="O342" s="192"/>
      <c r="P342" s="33"/>
      <c r="Q342" s="33"/>
      <c r="R342" s="33"/>
    </row>
    <row r="343" spans="1:18" ht="13.2">
      <c r="A343" s="266"/>
      <c r="B343" s="33" t="s">
        <v>1271</v>
      </c>
      <c r="C343" s="33"/>
      <c r="D343" s="33"/>
      <c r="E343" s="33"/>
      <c r="F343" s="33"/>
      <c r="G343" s="33"/>
      <c r="H343" s="171" t="s">
        <v>27</v>
      </c>
      <c r="I343" s="33"/>
      <c r="J343" s="33"/>
      <c r="K343" s="33"/>
      <c r="L343" s="33"/>
      <c r="M343" s="191"/>
      <c r="N343" s="191"/>
      <c r="O343" s="192"/>
      <c r="P343" s="33"/>
      <c r="Q343" s="33"/>
      <c r="R343" s="33"/>
    </row>
    <row r="344" spans="1:18" ht="13.2">
      <c r="A344" s="266"/>
      <c r="B344" s="33" t="s">
        <v>1271</v>
      </c>
      <c r="C344" s="33"/>
      <c r="D344" s="33"/>
      <c r="E344" s="33"/>
      <c r="F344" s="33"/>
      <c r="G344" s="33"/>
      <c r="H344" s="171" t="s">
        <v>28</v>
      </c>
      <c r="I344" s="33"/>
      <c r="J344" s="33"/>
      <c r="K344" s="33"/>
      <c r="L344" s="33"/>
      <c r="M344" s="195"/>
      <c r="N344" s="191"/>
      <c r="O344" s="191"/>
      <c r="P344" s="33"/>
      <c r="Q344" s="33"/>
      <c r="R344" s="33"/>
    </row>
    <row r="345" spans="1:18" ht="13.2">
      <c r="A345" s="266"/>
      <c r="B345" s="33" t="s">
        <v>522</v>
      </c>
      <c r="C345" s="33"/>
      <c r="D345" s="33"/>
      <c r="E345" s="33"/>
      <c r="F345" s="33"/>
      <c r="G345" s="33"/>
      <c r="H345" s="171" t="s">
        <v>29</v>
      </c>
      <c r="I345" s="33"/>
      <c r="J345" s="33"/>
      <c r="K345" s="33"/>
      <c r="L345" s="33"/>
      <c r="M345" s="195"/>
      <c r="N345" s="191"/>
      <c r="O345" s="191"/>
      <c r="P345" s="33"/>
      <c r="Q345" s="33"/>
      <c r="R345" s="33"/>
    </row>
    <row r="346" spans="1:18" ht="13.2">
      <c r="A346" s="266"/>
      <c r="B346" s="33" t="s">
        <v>522</v>
      </c>
      <c r="C346" s="33"/>
      <c r="D346" s="33"/>
      <c r="E346" s="33"/>
      <c r="F346" s="33"/>
      <c r="G346" s="33"/>
      <c r="H346" s="171" t="s">
        <v>30</v>
      </c>
      <c r="I346" s="33"/>
      <c r="J346" s="33"/>
      <c r="K346" s="33"/>
      <c r="L346" s="33"/>
      <c r="M346" s="195"/>
      <c r="N346" s="191"/>
      <c r="O346" s="191"/>
      <c r="P346" s="33"/>
      <c r="Q346" s="33"/>
      <c r="R346" s="33"/>
    </row>
    <row r="347" spans="1:18" ht="13.2">
      <c r="A347" s="266"/>
      <c r="B347" s="33" t="s">
        <v>522</v>
      </c>
      <c r="C347" s="33"/>
      <c r="D347" s="33"/>
      <c r="E347" s="33"/>
      <c r="F347" s="33"/>
      <c r="G347" s="33"/>
      <c r="H347" s="171" t="s">
        <v>34</v>
      </c>
      <c r="I347" s="33"/>
      <c r="J347" s="33"/>
      <c r="K347" s="33"/>
      <c r="L347" s="33"/>
      <c r="M347" s="195"/>
      <c r="N347" s="191"/>
      <c r="O347" s="191"/>
      <c r="P347" s="33"/>
      <c r="Q347" s="33"/>
      <c r="R347" s="33"/>
    </row>
    <row r="348" spans="1:18" ht="13.2">
      <c r="A348" s="266"/>
      <c r="B348" s="33" t="s">
        <v>522</v>
      </c>
      <c r="C348" s="33"/>
      <c r="D348" s="33"/>
      <c r="E348" s="33"/>
      <c r="F348" s="33"/>
      <c r="G348" s="33"/>
      <c r="H348" s="171" t="s">
        <v>35</v>
      </c>
      <c r="I348" s="33"/>
      <c r="J348" s="33"/>
      <c r="K348" s="33"/>
      <c r="L348" s="33"/>
      <c r="M348" s="192"/>
      <c r="N348" s="191"/>
      <c r="O348" s="191"/>
      <c r="P348" s="33"/>
      <c r="Q348" s="33"/>
      <c r="R348" s="33"/>
    </row>
    <row r="349" spans="1:18" ht="13.2">
      <c r="A349" s="266"/>
      <c r="B349" s="33" t="s">
        <v>78</v>
      </c>
      <c r="C349" s="33"/>
      <c r="D349" s="33"/>
      <c r="E349" s="33"/>
      <c r="F349" s="33"/>
      <c r="G349" s="33"/>
      <c r="H349" s="171" t="s">
        <v>36</v>
      </c>
      <c r="I349" s="33"/>
      <c r="J349" s="33"/>
      <c r="K349" s="33"/>
      <c r="L349" s="33"/>
      <c r="M349" s="192"/>
      <c r="N349" s="191"/>
      <c r="O349" s="195"/>
      <c r="P349" s="33"/>
      <c r="Q349" s="33"/>
      <c r="R349" s="33"/>
    </row>
    <row r="350" spans="1:18" ht="13.2">
      <c r="A350" s="266"/>
      <c r="B350" s="33" t="s">
        <v>78</v>
      </c>
      <c r="C350" s="33"/>
      <c r="D350" s="33"/>
      <c r="E350" s="33"/>
      <c r="F350" s="33"/>
      <c r="G350" s="33"/>
      <c r="H350" s="171" t="s">
        <v>37</v>
      </c>
      <c r="I350" s="33"/>
      <c r="J350" s="33"/>
      <c r="K350" s="33"/>
      <c r="L350" s="33"/>
      <c r="M350" s="192"/>
      <c r="N350" s="191"/>
      <c r="O350" s="195"/>
      <c r="P350" s="33"/>
      <c r="Q350" s="33"/>
      <c r="R350" s="33"/>
    </row>
    <row r="351" spans="1:18" ht="13.2">
      <c r="A351" s="267"/>
      <c r="B351" s="33" t="s">
        <v>78</v>
      </c>
      <c r="C351" s="33"/>
      <c r="D351" s="33"/>
      <c r="E351" s="33"/>
      <c r="F351" s="33"/>
      <c r="G351" s="33"/>
      <c r="H351" s="182" t="s">
        <v>38</v>
      </c>
      <c r="I351" s="33"/>
      <c r="J351" s="33"/>
      <c r="K351" s="33"/>
      <c r="L351" s="33"/>
      <c r="M351" s="192"/>
      <c r="N351" s="191"/>
      <c r="O351" s="195"/>
      <c r="P351" s="33"/>
      <c r="Q351" s="33"/>
      <c r="R351" s="33"/>
    </row>
    <row r="352" spans="1:18" ht="13.2">
      <c r="A352" s="265">
        <v>45469</v>
      </c>
      <c r="B352" s="33" t="s">
        <v>78</v>
      </c>
      <c r="C352" s="33"/>
      <c r="D352" s="33"/>
      <c r="E352" s="33"/>
      <c r="F352" s="33"/>
      <c r="G352" s="33"/>
      <c r="H352" s="180" t="s">
        <v>17</v>
      </c>
      <c r="I352" s="33"/>
      <c r="J352" s="33"/>
      <c r="K352" s="33"/>
      <c r="L352" s="33"/>
      <c r="M352" s="192"/>
      <c r="N352" s="191"/>
      <c r="O352" s="192"/>
      <c r="P352" s="33"/>
      <c r="Q352" s="33"/>
      <c r="R352" s="33"/>
    </row>
    <row r="353" spans="1:18" ht="13.2">
      <c r="A353" s="266"/>
      <c r="B353" s="33" t="s">
        <v>78</v>
      </c>
      <c r="C353" s="33"/>
      <c r="D353" s="33"/>
      <c r="E353" s="33"/>
      <c r="F353" s="33"/>
      <c r="G353" s="33"/>
      <c r="H353" s="171" t="s">
        <v>22</v>
      </c>
      <c r="I353" s="33"/>
      <c r="J353" s="33"/>
      <c r="K353" s="33"/>
      <c r="L353" s="33"/>
      <c r="M353" s="192"/>
      <c r="N353" s="191"/>
      <c r="O353" s="192"/>
      <c r="P353" s="33"/>
      <c r="Q353" s="33"/>
      <c r="R353" s="33"/>
    </row>
    <row r="354" spans="1:18" ht="13.2">
      <c r="A354" s="266"/>
      <c r="B354" s="33" t="s">
        <v>1271</v>
      </c>
      <c r="C354" s="33"/>
      <c r="D354" s="33"/>
      <c r="E354" s="33"/>
      <c r="F354" s="33"/>
      <c r="G354" s="33"/>
      <c r="H354" s="171" t="s">
        <v>24</v>
      </c>
      <c r="I354" s="33"/>
      <c r="J354" s="33"/>
      <c r="K354" s="33"/>
      <c r="L354" s="33"/>
      <c r="M354" s="191"/>
      <c r="N354" s="191"/>
      <c r="O354" s="192"/>
      <c r="P354" s="33"/>
      <c r="Q354" s="33"/>
      <c r="R354" s="33"/>
    </row>
    <row r="355" spans="1:18" ht="13.2">
      <c r="A355" s="266"/>
      <c r="B355" s="33" t="s">
        <v>1271</v>
      </c>
      <c r="C355" s="33"/>
      <c r="D355" s="33"/>
      <c r="E355" s="33"/>
      <c r="F355" s="33"/>
      <c r="G355" s="33"/>
      <c r="H355" s="171" t="s">
        <v>25</v>
      </c>
      <c r="I355" s="33"/>
      <c r="J355" s="33"/>
      <c r="K355" s="33"/>
      <c r="L355" s="33"/>
      <c r="M355" s="191"/>
      <c r="N355" s="191"/>
      <c r="O355" s="192"/>
      <c r="P355" s="33"/>
      <c r="Q355" s="33"/>
      <c r="R355" s="33"/>
    </row>
    <row r="356" spans="1:18" ht="13.2">
      <c r="A356" s="266"/>
      <c r="B356" s="33" t="s">
        <v>1271</v>
      </c>
      <c r="C356" s="33"/>
      <c r="D356" s="33"/>
      <c r="E356" s="33"/>
      <c r="F356" s="33"/>
      <c r="G356" s="33"/>
      <c r="H356" s="171" t="s">
        <v>26</v>
      </c>
      <c r="I356" s="33"/>
      <c r="J356" s="33"/>
      <c r="K356" s="33"/>
      <c r="L356" s="33"/>
      <c r="M356" s="191"/>
      <c r="N356" s="191"/>
      <c r="O356" s="192"/>
      <c r="P356" s="33"/>
      <c r="Q356" s="33"/>
      <c r="R356" s="33"/>
    </row>
    <row r="357" spans="1:18" ht="13.2">
      <c r="A357" s="266"/>
      <c r="B357" s="33" t="s">
        <v>1271</v>
      </c>
      <c r="C357" s="33"/>
      <c r="D357" s="33"/>
      <c r="E357" s="33"/>
      <c r="F357" s="33"/>
      <c r="G357" s="33"/>
      <c r="H357" s="171" t="s">
        <v>27</v>
      </c>
      <c r="I357" s="33"/>
      <c r="J357" s="33"/>
      <c r="K357" s="33"/>
      <c r="L357" s="33"/>
      <c r="M357" s="191"/>
      <c r="N357" s="191"/>
      <c r="O357" s="192"/>
      <c r="P357" s="33"/>
      <c r="Q357" s="33"/>
      <c r="R357" s="33"/>
    </row>
    <row r="358" spans="1:18" ht="13.2">
      <c r="A358" s="266"/>
      <c r="B358" s="33" t="s">
        <v>522</v>
      </c>
      <c r="C358" s="33"/>
      <c r="D358" s="33"/>
      <c r="E358" s="33"/>
      <c r="F358" s="33"/>
      <c r="G358" s="33"/>
      <c r="H358" s="171" t="s">
        <v>28</v>
      </c>
      <c r="I358" s="33"/>
      <c r="J358" s="33"/>
      <c r="K358" s="33"/>
      <c r="L358" s="33"/>
      <c r="M358" s="195"/>
      <c r="N358" s="191"/>
      <c r="O358" s="191"/>
      <c r="P358" s="33"/>
      <c r="Q358" s="33"/>
      <c r="R358" s="33"/>
    </row>
    <row r="359" spans="1:18" ht="13.2">
      <c r="A359" s="266"/>
      <c r="B359" s="33" t="s">
        <v>522</v>
      </c>
      <c r="C359" s="33"/>
      <c r="D359" s="33"/>
      <c r="E359" s="33"/>
      <c r="F359" s="33"/>
      <c r="G359" s="33"/>
      <c r="H359" s="171" t="s">
        <v>29</v>
      </c>
      <c r="I359" s="33"/>
      <c r="J359" s="33"/>
      <c r="K359" s="33"/>
      <c r="L359" s="33"/>
      <c r="M359" s="195"/>
      <c r="N359" s="191"/>
      <c r="O359" s="191"/>
      <c r="P359" s="33"/>
      <c r="Q359" s="33"/>
      <c r="R359" s="33"/>
    </row>
    <row r="360" spans="1:18" ht="13.2">
      <c r="A360" s="266"/>
      <c r="B360" s="33" t="s">
        <v>522</v>
      </c>
      <c r="C360" s="33"/>
      <c r="D360" s="33"/>
      <c r="E360" s="33"/>
      <c r="F360" s="33"/>
      <c r="G360" s="33"/>
      <c r="H360" s="171" t="s">
        <v>30</v>
      </c>
      <c r="I360" s="33"/>
      <c r="J360" s="33"/>
      <c r="K360" s="33"/>
      <c r="L360" s="33"/>
      <c r="M360" s="195"/>
      <c r="N360" s="191"/>
      <c r="O360" s="191"/>
      <c r="P360" s="33"/>
      <c r="Q360" s="33"/>
      <c r="R360" s="33"/>
    </row>
    <row r="361" spans="1:18" ht="13.2">
      <c r="A361" s="266"/>
      <c r="B361" s="33" t="s">
        <v>522</v>
      </c>
      <c r="C361" s="33"/>
      <c r="D361" s="33"/>
      <c r="E361" s="33"/>
      <c r="F361" s="33"/>
      <c r="G361" s="33"/>
      <c r="H361" s="171" t="s">
        <v>34</v>
      </c>
      <c r="I361" s="33"/>
      <c r="J361" s="33"/>
      <c r="K361" s="33"/>
      <c r="L361" s="33"/>
      <c r="M361" s="195"/>
      <c r="N361" s="191"/>
      <c r="O361" s="191"/>
      <c r="P361" s="33"/>
      <c r="Q361" s="33"/>
      <c r="R361" s="33"/>
    </row>
    <row r="362" spans="1:18" ht="13.2">
      <c r="A362" s="266"/>
      <c r="B362" s="33" t="s">
        <v>522</v>
      </c>
      <c r="C362" s="33" t="s">
        <v>41</v>
      </c>
      <c r="D362" s="33" t="s">
        <v>19</v>
      </c>
      <c r="E362" s="33"/>
      <c r="F362" s="33"/>
      <c r="G362" s="160" t="s">
        <v>2244</v>
      </c>
      <c r="H362" s="171" t="s">
        <v>35</v>
      </c>
      <c r="I362" s="33"/>
      <c r="J362" s="33"/>
      <c r="K362" s="33"/>
      <c r="L362" s="33"/>
      <c r="M362" s="192"/>
      <c r="N362" s="191"/>
      <c r="O362" s="191"/>
      <c r="P362" s="33"/>
      <c r="Q362" s="33"/>
      <c r="R362" s="33"/>
    </row>
    <row r="363" spans="1:18" ht="13.2">
      <c r="A363" s="266"/>
      <c r="B363" s="33" t="s">
        <v>78</v>
      </c>
      <c r="C363" s="33"/>
      <c r="D363" s="33"/>
      <c r="E363" s="33"/>
      <c r="F363" s="33"/>
      <c r="G363" s="33"/>
      <c r="H363" s="171" t="s">
        <v>36</v>
      </c>
      <c r="I363" s="33"/>
      <c r="J363" s="33"/>
      <c r="K363" s="33"/>
      <c r="L363" s="33"/>
      <c r="M363" s="192"/>
      <c r="N363" s="191"/>
      <c r="O363" s="195"/>
      <c r="P363" s="33"/>
      <c r="Q363" s="33"/>
      <c r="R363" s="33"/>
    </row>
    <row r="364" spans="1:18" ht="13.2">
      <c r="A364" s="266"/>
      <c r="B364" s="33" t="s">
        <v>78</v>
      </c>
      <c r="C364" s="33"/>
      <c r="D364" s="33"/>
      <c r="E364" s="33"/>
      <c r="F364" s="33"/>
      <c r="G364" s="33"/>
      <c r="H364" s="171" t="s">
        <v>37</v>
      </c>
      <c r="I364" s="33"/>
      <c r="J364" s="33"/>
      <c r="K364" s="33"/>
      <c r="L364" s="33"/>
      <c r="M364" s="192"/>
      <c r="N364" s="191"/>
      <c r="O364" s="195"/>
      <c r="P364" s="33"/>
      <c r="Q364" s="33"/>
      <c r="R364" s="33"/>
    </row>
    <row r="365" spans="1:18" ht="13.2">
      <c r="A365" s="267"/>
      <c r="B365" s="33" t="s">
        <v>78</v>
      </c>
      <c r="C365" s="33"/>
      <c r="D365" s="33"/>
      <c r="E365" s="33"/>
      <c r="F365" s="33"/>
      <c r="G365" s="33"/>
      <c r="H365" s="182" t="s">
        <v>38</v>
      </c>
      <c r="I365" s="33"/>
      <c r="J365" s="33"/>
      <c r="K365" s="33"/>
      <c r="L365" s="33"/>
      <c r="M365" s="192"/>
      <c r="N365" s="191"/>
      <c r="O365" s="195"/>
      <c r="P365" s="33"/>
      <c r="Q365" s="33"/>
      <c r="R365" s="33"/>
    </row>
    <row r="366" spans="1:18" ht="13.2">
      <c r="A366" s="265">
        <v>45470</v>
      </c>
      <c r="B366" s="33" t="s">
        <v>1774</v>
      </c>
      <c r="C366" s="33"/>
      <c r="D366" s="33"/>
      <c r="E366" s="33"/>
      <c r="F366" s="33"/>
      <c r="G366" s="33"/>
      <c r="H366" s="180" t="s">
        <v>17</v>
      </c>
      <c r="I366" s="33"/>
      <c r="J366" s="33"/>
      <c r="K366" s="33"/>
      <c r="L366" s="33"/>
      <c r="M366" s="192"/>
      <c r="N366" s="192"/>
      <c r="O366" s="192"/>
      <c r="P366" s="33"/>
      <c r="Q366" s="33"/>
      <c r="R366" s="33"/>
    </row>
    <row r="367" spans="1:18" ht="13.2">
      <c r="A367" s="266"/>
      <c r="B367" s="33" t="s">
        <v>1774</v>
      </c>
      <c r="C367" s="33"/>
      <c r="D367" s="33"/>
      <c r="E367" s="33"/>
      <c r="F367" s="33"/>
      <c r="G367" s="33"/>
      <c r="H367" s="171" t="s">
        <v>22</v>
      </c>
      <c r="I367" s="33"/>
      <c r="J367" s="33"/>
      <c r="K367" s="33"/>
      <c r="L367" s="33"/>
      <c r="M367" s="192"/>
      <c r="N367" s="192"/>
      <c r="O367" s="192"/>
      <c r="P367" s="33"/>
      <c r="Q367" s="33"/>
      <c r="R367" s="33"/>
    </row>
    <row r="368" spans="1:18" ht="13.2">
      <c r="A368" s="266"/>
      <c r="B368" s="33" t="s">
        <v>2120</v>
      </c>
      <c r="C368" s="33"/>
      <c r="D368" s="33"/>
      <c r="E368" s="33"/>
      <c r="F368" s="33"/>
      <c r="G368" s="33"/>
      <c r="H368" s="171" t="s">
        <v>24</v>
      </c>
      <c r="I368" s="33"/>
      <c r="J368" s="33"/>
      <c r="K368" s="33"/>
      <c r="L368" s="33"/>
      <c r="M368" s="191"/>
      <c r="N368" s="192"/>
      <c r="O368" s="192"/>
      <c r="P368" s="33"/>
      <c r="Q368" s="33"/>
      <c r="R368" s="33"/>
    </row>
    <row r="369" spans="1:18" ht="13.2">
      <c r="A369" s="266"/>
      <c r="B369" s="33" t="s">
        <v>2120</v>
      </c>
      <c r="C369" s="33" t="s">
        <v>102</v>
      </c>
      <c r="D369" s="33" t="s">
        <v>19</v>
      </c>
      <c r="E369" s="33"/>
      <c r="F369" s="33"/>
      <c r="G369" s="33" t="s">
        <v>2245</v>
      </c>
      <c r="H369" s="171" t="s">
        <v>25</v>
      </c>
      <c r="I369" s="33"/>
      <c r="J369" s="33"/>
      <c r="K369" s="33"/>
      <c r="L369" s="33"/>
      <c r="M369" s="191"/>
      <c r="N369" s="192"/>
      <c r="O369" s="192"/>
      <c r="P369" s="33"/>
      <c r="Q369" s="33"/>
      <c r="R369" s="33"/>
    </row>
    <row r="370" spans="1:18" ht="13.2">
      <c r="A370" s="266"/>
      <c r="B370" s="33" t="s">
        <v>2120</v>
      </c>
      <c r="C370" s="33"/>
      <c r="D370" s="33"/>
      <c r="E370" s="33"/>
      <c r="F370" s="33"/>
      <c r="G370" s="33"/>
      <c r="H370" s="171" t="s">
        <v>26</v>
      </c>
      <c r="I370" s="33"/>
      <c r="J370" s="33"/>
      <c r="K370" s="33"/>
      <c r="L370" s="33"/>
      <c r="M370" s="191"/>
      <c r="N370" s="192"/>
      <c r="O370" s="192"/>
      <c r="P370" s="33"/>
      <c r="Q370" s="33"/>
      <c r="R370" s="33"/>
    </row>
    <row r="371" spans="1:18" ht="13.2">
      <c r="A371" s="266"/>
      <c r="B371" s="33" t="s">
        <v>2120</v>
      </c>
      <c r="C371" s="33"/>
      <c r="D371" s="33"/>
      <c r="E371" s="33"/>
      <c r="F371" s="33"/>
      <c r="G371" s="33"/>
      <c r="H371" s="171" t="s">
        <v>27</v>
      </c>
      <c r="I371" s="33"/>
      <c r="J371" s="33"/>
      <c r="K371" s="33"/>
      <c r="L371" s="33"/>
      <c r="M371" s="191"/>
      <c r="N371" s="192"/>
      <c r="O371" s="192"/>
      <c r="P371" s="33"/>
      <c r="Q371" s="33"/>
      <c r="R371" s="33"/>
    </row>
    <row r="372" spans="1:18" ht="13.2">
      <c r="A372" s="266"/>
      <c r="B372" s="33" t="s">
        <v>522</v>
      </c>
      <c r="C372" s="33"/>
      <c r="D372" s="33"/>
      <c r="E372" s="33"/>
      <c r="F372" s="33"/>
      <c r="G372" s="33"/>
      <c r="H372" s="171" t="s">
        <v>28</v>
      </c>
      <c r="I372" s="33"/>
      <c r="J372" s="33"/>
      <c r="K372" s="33"/>
      <c r="L372" s="33"/>
      <c r="M372" s="195"/>
      <c r="N372" s="192"/>
      <c r="O372" s="191"/>
      <c r="P372" s="33"/>
      <c r="Q372" s="33"/>
      <c r="R372" s="33"/>
    </row>
    <row r="373" spans="1:18" ht="13.2">
      <c r="A373" s="266"/>
      <c r="B373" s="33" t="s">
        <v>522</v>
      </c>
      <c r="C373" s="33"/>
      <c r="D373" s="33"/>
      <c r="E373" s="33"/>
      <c r="F373" s="33"/>
      <c r="G373" s="33"/>
      <c r="H373" s="171" t="s">
        <v>29</v>
      </c>
      <c r="I373" s="33"/>
      <c r="J373" s="33"/>
      <c r="K373" s="33"/>
      <c r="L373" s="33"/>
      <c r="M373" s="195"/>
      <c r="N373" s="192"/>
      <c r="O373" s="191"/>
      <c r="P373" s="33"/>
      <c r="Q373" s="33"/>
      <c r="R373" s="33"/>
    </row>
    <row r="374" spans="1:18" ht="13.2">
      <c r="A374" s="266"/>
      <c r="B374" s="33" t="s">
        <v>522</v>
      </c>
      <c r="C374" s="33"/>
      <c r="D374" s="33"/>
      <c r="E374" s="33"/>
      <c r="F374" s="33"/>
      <c r="G374" s="33"/>
      <c r="H374" s="171" t="s">
        <v>30</v>
      </c>
      <c r="I374" s="33"/>
      <c r="J374" s="33"/>
      <c r="K374" s="33"/>
      <c r="L374" s="33"/>
      <c r="M374" s="195"/>
      <c r="N374" s="192"/>
      <c r="O374" s="191"/>
      <c r="P374" s="33"/>
      <c r="Q374" s="33"/>
      <c r="R374" s="33"/>
    </row>
    <row r="375" spans="1:18" ht="13.2">
      <c r="A375" s="266"/>
      <c r="B375" s="33" t="s">
        <v>522</v>
      </c>
      <c r="C375" s="33"/>
      <c r="D375" s="33"/>
      <c r="E375" s="33"/>
      <c r="F375" s="33"/>
      <c r="G375" s="33"/>
      <c r="H375" s="171" t="s">
        <v>34</v>
      </c>
      <c r="I375" s="33"/>
      <c r="J375" s="33"/>
      <c r="K375" s="33"/>
      <c r="L375" s="33"/>
      <c r="M375" s="195"/>
      <c r="N375" s="192"/>
      <c r="O375" s="191"/>
      <c r="P375" s="33"/>
      <c r="Q375" s="33"/>
      <c r="R375" s="33"/>
    </row>
    <row r="376" spans="1:18" ht="13.2">
      <c r="A376" s="266"/>
      <c r="B376" s="33" t="s">
        <v>522</v>
      </c>
      <c r="C376" s="33"/>
      <c r="D376" s="33"/>
      <c r="E376" s="33"/>
      <c r="F376" s="33"/>
      <c r="G376" s="33"/>
      <c r="H376" s="171" t="s">
        <v>35</v>
      </c>
      <c r="I376" s="33"/>
      <c r="J376" s="33"/>
      <c r="K376" s="33"/>
      <c r="L376" s="33"/>
      <c r="M376" s="192"/>
      <c r="N376" s="192"/>
      <c r="O376" s="191"/>
      <c r="P376" s="33"/>
      <c r="Q376" s="33"/>
      <c r="R376" s="33"/>
    </row>
    <row r="377" spans="1:18" ht="13.2">
      <c r="A377" s="266"/>
      <c r="B377" s="33" t="s">
        <v>78</v>
      </c>
      <c r="C377" s="33"/>
      <c r="D377" s="33"/>
      <c r="E377" s="33"/>
      <c r="F377" s="33"/>
      <c r="G377" s="33"/>
      <c r="H377" s="171" t="s">
        <v>36</v>
      </c>
      <c r="I377" s="33"/>
      <c r="J377" s="33"/>
      <c r="K377" s="33"/>
      <c r="L377" s="33"/>
      <c r="M377" s="192"/>
      <c r="N377" s="195"/>
      <c r="O377" s="195"/>
      <c r="P377" s="33"/>
      <c r="Q377" s="33"/>
      <c r="R377" s="33"/>
    </row>
    <row r="378" spans="1:18" ht="13.2">
      <c r="A378" s="266"/>
      <c r="B378" s="33" t="s">
        <v>78</v>
      </c>
      <c r="C378" s="33"/>
      <c r="D378" s="33"/>
      <c r="E378" s="33"/>
      <c r="F378" s="33"/>
      <c r="G378" s="33"/>
      <c r="H378" s="171" t="s">
        <v>37</v>
      </c>
      <c r="I378" s="33"/>
      <c r="J378" s="33"/>
      <c r="K378" s="33"/>
      <c r="L378" s="33"/>
      <c r="M378" s="192"/>
      <c r="N378" s="191"/>
      <c r="O378" s="195"/>
      <c r="P378" s="33"/>
      <c r="Q378" s="33"/>
      <c r="R378" s="33"/>
    </row>
    <row r="379" spans="1:18" ht="13.2">
      <c r="A379" s="267"/>
      <c r="B379" s="33" t="s">
        <v>78</v>
      </c>
      <c r="C379" s="33"/>
      <c r="D379" s="33"/>
      <c r="E379" s="33"/>
      <c r="F379" s="33"/>
      <c r="G379" s="33"/>
      <c r="H379" s="182" t="s">
        <v>38</v>
      </c>
      <c r="I379" s="33"/>
      <c r="J379" s="33"/>
      <c r="K379" s="33"/>
      <c r="L379" s="33"/>
      <c r="M379" s="192"/>
      <c r="N379" s="191"/>
      <c r="O379" s="195"/>
      <c r="P379" s="33"/>
      <c r="Q379" s="33"/>
      <c r="R379" s="33"/>
    </row>
    <row r="380" spans="1:18" ht="13.2">
      <c r="A380" s="265">
        <v>45471</v>
      </c>
      <c r="B380" s="33" t="s">
        <v>1774</v>
      </c>
      <c r="C380" s="33"/>
      <c r="D380" s="33"/>
      <c r="E380" s="33"/>
      <c r="F380" s="33"/>
      <c r="G380" s="33"/>
      <c r="H380" s="180" t="s">
        <v>17</v>
      </c>
      <c r="I380" s="33"/>
      <c r="J380" s="33"/>
      <c r="K380" s="33"/>
      <c r="L380" s="33"/>
      <c r="M380" s="192"/>
      <c r="N380" s="192"/>
      <c r="O380" s="192"/>
      <c r="P380" s="33"/>
      <c r="Q380" s="33"/>
      <c r="R380" s="33"/>
    </row>
    <row r="381" spans="1:18" ht="13.2">
      <c r="A381" s="266"/>
      <c r="B381" s="33" t="s">
        <v>1774</v>
      </c>
      <c r="C381" s="33"/>
      <c r="D381" s="33"/>
      <c r="E381" s="33"/>
      <c r="F381" s="33"/>
      <c r="G381" s="33"/>
      <c r="H381" s="171" t="s">
        <v>22</v>
      </c>
      <c r="I381" s="33"/>
      <c r="J381" s="33"/>
      <c r="K381" s="33"/>
      <c r="L381" s="33"/>
      <c r="M381" s="192"/>
      <c r="N381" s="192"/>
      <c r="O381" s="192"/>
      <c r="P381" s="33"/>
      <c r="Q381" s="33"/>
      <c r="R381" s="33"/>
    </row>
    <row r="382" spans="1:18" ht="13.2">
      <c r="A382" s="266"/>
      <c r="B382" s="33" t="s">
        <v>1271</v>
      </c>
      <c r="C382" s="33"/>
      <c r="D382" s="33"/>
      <c r="E382" s="33"/>
      <c r="F382" s="33"/>
      <c r="G382" s="33"/>
      <c r="H382" s="171" t="s">
        <v>24</v>
      </c>
      <c r="I382" s="33"/>
      <c r="J382" s="33"/>
      <c r="K382" s="33"/>
      <c r="L382" s="33"/>
      <c r="M382" s="191"/>
      <c r="N382" s="192"/>
      <c r="O382" s="192"/>
      <c r="P382" s="33"/>
      <c r="Q382" s="33"/>
      <c r="R382" s="33"/>
    </row>
    <row r="383" spans="1:18" ht="13.2">
      <c r="A383" s="266"/>
      <c r="B383" s="33" t="s">
        <v>1271</v>
      </c>
      <c r="C383" s="33"/>
      <c r="D383" s="33"/>
      <c r="E383" s="33"/>
      <c r="F383" s="33"/>
      <c r="G383" s="33"/>
      <c r="H383" s="171" t="s">
        <v>25</v>
      </c>
      <c r="I383" s="33"/>
      <c r="J383" s="33"/>
      <c r="K383" s="33"/>
      <c r="L383" s="33"/>
      <c r="M383" s="191"/>
      <c r="N383" s="192"/>
      <c r="O383" s="192"/>
      <c r="P383" s="33"/>
      <c r="Q383" s="33"/>
      <c r="R383" s="33"/>
    </row>
    <row r="384" spans="1:18" ht="13.2">
      <c r="A384" s="266"/>
      <c r="B384" s="33" t="s">
        <v>1271</v>
      </c>
      <c r="C384" s="33"/>
      <c r="D384" s="33"/>
      <c r="E384" s="33"/>
      <c r="F384" s="33"/>
      <c r="G384" s="33"/>
      <c r="H384" s="171" t="s">
        <v>26</v>
      </c>
      <c r="I384" s="33"/>
      <c r="J384" s="33"/>
      <c r="K384" s="33"/>
      <c r="L384" s="33"/>
      <c r="M384" s="191"/>
      <c r="N384" s="192"/>
      <c r="O384" s="192"/>
      <c r="P384" s="33"/>
      <c r="Q384" s="33"/>
      <c r="R384" s="33"/>
    </row>
    <row r="385" spans="1:27" ht="13.2">
      <c r="A385" s="266"/>
      <c r="B385" s="33" t="s">
        <v>1271</v>
      </c>
      <c r="C385" s="33"/>
      <c r="D385" s="33"/>
      <c r="E385" s="33"/>
      <c r="F385" s="33"/>
      <c r="G385" s="33"/>
      <c r="H385" s="171" t="s">
        <v>27</v>
      </c>
      <c r="I385" s="33"/>
      <c r="J385" s="33"/>
      <c r="K385" s="33"/>
      <c r="L385" s="33"/>
      <c r="M385" s="191"/>
      <c r="N385" s="192"/>
      <c r="O385" s="192"/>
      <c r="P385" s="33"/>
      <c r="Q385" s="33"/>
      <c r="R385" s="33"/>
    </row>
    <row r="386" spans="1:27" ht="13.2">
      <c r="A386" s="266"/>
      <c r="B386" s="33" t="s">
        <v>522</v>
      </c>
      <c r="C386" s="33"/>
      <c r="D386" s="33"/>
      <c r="E386" s="33"/>
      <c r="F386" s="33"/>
      <c r="G386" s="33"/>
      <c r="H386" s="171" t="s">
        <v>28</v>
      </c>
      <c r="I386" s="33"/>
      <c r="J386" s="33"/>
      <c r="K386" s="33"/>
      <c r="L386" s="33"/>
      <c r="M386" s="195"/>
      <c r="N386" s="192"/>
      <c r="O386" s="191"/>
      <c r="P386" s="33"/>
      <c r="Q386" s="33"/>
      <c r="R386" s="33"/>
    </row>
    <row r="387" spans="1:27" ht="13.2">
      <c r="A387" s="266"/>
      <c r="B387" s="33" t="s">
        <v>522</v>
      </c>
      <c r="C387" s="33"/>
      <c r="D387" s="33"/>
      <c r="E387" s="33"/>
      <c r="F387" s="33"/>
      <c r="G387" s="33"/>
      <c r="H387" s="171" t="s">
        <v>29</v>
      </c>
      <c r="I387" s="33"/>
      <c r="J387" s="33"/>
      <c r="K387" s="33"/>
      <c r="L387" s="33"/>
      <c r="M387" s="195"/>
      <c r="N387" s="192"/>
      <c r="O387" s="191"/>
      <c r="P387" s="33"/>
      <c r="Q387" s="33"/>
      <c r="R387" s="33"/>
    </row>
    <row r="388" spans="1:27" ht="13.2">
      <c r="A388" s="266"/>
      <c r="B388" s="33" t="s">
        <v>522</v>
      </c>
      <c r="C388" s="33"/>
      <c r="D388" s="33"/>
      <c r="E388" s="33"/>
      <c r="F388" s="33"/>
      <c r="G388" s="33"/>
      <c r="H388" s="171" t="s">
        <v>30</v>
      </c>
      <c r="I388" s="33"/>
      <c r="J388" s="33"/>
      <c r="K388" s="33"/>
      <c r="L388" s="33"/>
      <c r="M388" s="195"/>
      <c r="N388" s="192"/>
      <c r="O388" s="191"/>
      <c r="P388" s="33"/>
      <c r="Q388" s="33"/>
      <c r="R388" s="33"/>
    </row>
    <row r="389" spans="1:27" ht="13.2">
      <c r="A389" s="266"/>
      <c r="B389" s="33" t="s">
        <v>522</v>
      </c>
      <c r="C389" s="33"/>
      <c r="D389" s="33"/>
      <c r="E389" s="33"/>
      <c r="F389" s="33"/>
      <c r="G389" s="33"/>
      <c r="H389" s="171" t="s">
        <v>34</v>
      </c>
      <c r="I389" s="33"/>
      <c r="J389" s="33"/>
      <c r="K389" s="33"/>
      <c r="L389" s="33"/>
      <c r="M389" s="195"/>
      <c r="N389" s="192"/>
      <c r="O389" s="191"/>
      <c r="P389" s="33"/>
      <c r="Q389" s="33"/>
      <c r="R389" s="33"/>
    </row>
    <row r="390" spans="1:27" ht="13.2">
      <c r="A390" s="266"/>
      <c r="B390" s="33" t="s">
        <v>522</v>
      </c>
      <c r="C390" s="33"/>
      <c r="D390" s="33"/>
      <c r="E390" s="33"/>
      <c r="F390" s="33"/>
      <c r="G390" s="33"/>
      <c r="H390" s="171" t="s">
        <v>35</v>
      </c>
      <c r="I390" s="33"/>
      <c r="J390" s="33"/>
      <c r="K390" s="33"/>
      <c r="L390" s="33"/>
      <c r="M390" s="192"/>
      <c r="N390" s="192"/>
      <c r="O390" s="191"/>
      <c r="P390" s="33"/>
      <c r="Q390" s="33"/>
      <c r="R390" s="33"/>
    </row>
    <row r="391" spans="1:27" ht="13.2">
      <c r="A391" s="266"/>
      <c r="B391" s="33" t="s">
        <v>78</v>
      </c>
      <c r="C391" s="33"/>
      <c r="D391" s="33"/>
      <c r="E391" s="33"/>
      <c r="F391" s="33"/>
      <c r="G391" s="33"/>
      <c r="H391" s="171" t="s">
        <v>36</v>
      </c>
      <c r="I391" s="33"/>
      <c r="J391" s="33"/>
      <c r="K391" s="33"/>
      <c r="L391" s="33"/>
      <c r="M391" s="192"/>
      <c r="N391" s="195"/>
      <c r="O391" s="195"/>
      <c r="P391" s="33"/>
      <c r="Q391" s="33"/>
      <c r="R391" s="33"/>
    </row>
    <row r="392" spans="1:27" ht="13.2">
      <c r="A392" s="266"/>
      <c r="B392" s="33" t="s">
        <v>78</v>
      </c>
      <c r="C392" s="33"/>
      <c r="D392" s="33"/>
      <c r="E392" s="33"/>
      <c r="F392" s="33"/>
      <c r="G392" s="33"/>
      <c r="H392" s="171" t="s">
        <v>37</v>
      </c>
      <c r="I392" s="33"/>
      <c r="J392" s="33"/>
      <c r="K392" s="33"/>
      <c r="L392" s="33"/>
      <c r="M392" s="192"/>
      <c r="N392" s="191"/>
      <c r="O392" s="195"/>
      <c r="P392" s="33"/>
      <c r="Q392" s="33"/>
      <c r="R392" s="33"/>
    </row>
    <row r="393" spans="1:27" ht="13.2">
      <c r="A393" s="267"/>
      <c r="B393" s="33" t="s">
        <v>78</v>
      </c>
      <c r="C393" s="33"/>
      <c r="D393" s="33"/>
      <c r="E393" s="33"/>
      <c r="F393" s="33"/>
      <c r="G393" s="33"/>
      <c r="H393" s="182" t="s">
        <v>38</v>
      </c>
      <c r="I393" s="33"/>
      <c r="J393" s="33"/>
      <c r="K393" s="33"/>
      <c r="L393" s="33"/>
      <c r="M393" s="192"/>
      <c r="N393" s="191"/>
      <c r="O393" s="195"/>
      <c r="P393" s="33"/>
      <c r="Q393" s="33"/>
      <c r="R393" s="33"/>
    </row>
    <row r="394" spans="1:27" ht="13.2">
      <c r="A394" s="265">
        <v>45472</v>
      </c>
      <c r="B394" s="33" t="s">
        <v>78</v>
      </c>
      <c r="C394" s="33"/>
      <c r="D394" s="33"/>
      <c r="E394" s="33"/>
      <c r="F394" s="33"/>
      <c r="G394" s="33"/>
      <c r="H394" s="180" t="s">
        <v>17</v>
      </c>
      <c r="I394" s="33"/>
      <c r="J394" s="33"/>
      <c r="K394" s="33"/>
      <c r="L394" s="33"/>
      <c r="M394" s="192"/>
      <c r="N394" s="191"/>
      <c r="O394" s="192"/>
      <c r="P394" s="33"/>
      <c r="Q394" s="33"/>
      <c r="R394" s="33"/>
    </row>
    <row r="395" spans="1:27" ht="13.2">
      <c r="A395" s="266"/>
      <c r="B395" s="33" t="s">
        <v>78</v>
      </c>
      <c r="C395" s="33"/>
      <c r="D395" s="33"/>
      <c r="E395" s="33"/>
      <c r="F395" s="33"/>
      <c r="G395" s="33"/>
      <c r="H395" s="171" t="s">
        <v>22</v>
      </c>
      <c r="I395" s="33"/>
      <c r="J395" s="33"/>
      <c r="K395" s="33"/>
      <c r="L395" s="33"/>
      <c r="M395" s="192"/>
      <c r="N395" s="191"/>
      <c r="O395" s="192"/>
      <c r="P395" s="33"/>
      <c r="Q395" s="33"/>
      <c r="R395" s="33"/>
    </row>
    <row r="396" spans="1:27" ht="13.2">
      <c r="A396" s="266"/>
      <c r="B396" s="33" t="s">
        <v>78</v>
      </c>
      <c r="C396" s="33"/>
      <c r="D396" s="33"/>
      <c r="E396" s="33"/>
      <c r="F396" s="33"/>
      <c r="G396" s="33"/>
      <c r="H396" s="171" t="s">
        <v>24</v>
      </c>
      <c r="I396" s="33"/>
      <c r="J396" s="33"/>
      <c r="K396" s="33"/>
      <c r="L396" s="33"/>
      <c r="M396" s="192"/>
      <c r="N396" s="191"/>
      <c r="O396" s="192"/>
      <c r="P396" s="33"/>
      <c r="Q396" s="33"/>
      <c r="R396" s="33"/>
    </row>
    <row r="397" spans="1:27" ht="13.2">
      <c r="A397" s="266"/>
      <c r="B397" s="33" t="s">
        <v>78</v>
      </c>
      <c r="C397" s="33"/>
      <c r="D397" s="33"/>
      <c r="E397" s="33"/>
      <c r="F397" s="33"/>
      <c r="G397" s="33"/>
      <c r="H397" s="171" t="s">
        <v>25</v>
      </c>
      <c r="I397" s="33"/>
      <c r="J397" s="33"/>
      <c r="K397" s="33"/>
      <c r="L397" s="33"/>
      <c r="M397" s="192"/>
      <c r="N397" s="191"/>
      <c r="O397" s="192"/>
      <c r="P397" s="33"/>
      <c r="Q397" s="33"/>
      <c r="R397" s="33"/>
    </row>
    <row r="398" spans="1:27" ht="13.2">
      <c r="A398" s="266"/>
      <c r="B398" s="33" t="s">
        <v>78</v>
      </c>
      <c r="C398" s="33"/>
      <c r="D398" s="33"/>
      <c r="E398" s="33"/>
      <c r="F398" s="33"/>
      <c r="G398" s="33"/>
      <c r="H398" s="171" t="s">
        <v>26</v>
      </c>
      <c r="I398" s="33"/>
      <c r="J398" s="33"/>
      <c r="K398" s="33"/>
      <c r="L398" s="33"/>
      <c r="M398" s="192"/>
      <c r="N398" s="191"/>
      <c r="O398" s="192"/>
      <c r="P398" s="33"/>
      <c r="Q398" s="33"/>
      <c r="R398" s="33"/>
    </row>
    <row r="399" spans="1:27" ht="13.2">
      <c r="A399" s="266"/>
      <c r="B399" s="33" t="s">
        <v>78</v>
      </c>
      <c r="C399" s="33"/>
      <c r="D399" s="33"/>
      <c r="E399" s="33"/>
      <c r="F399" s="33"/>
      <c r="G399" s="33"/>
      <c r="H399" s="171" t="s">
        <v>27</v>
      </c>
      <c r="I399" s="33"/>
      <c r="J399" s="33"/>
      <c r="K399" s="33"/>
      <c r="L399" s="33"/>
      <c r="M399" s="192"/>
      <c r="N399" s="191"/>
      <c r="O399" s="192"/>
      <c r="P399" s="33"/>
      <c r="Q399" s="33"/>
      <c r="R399" s="33"/>
    </row>
    <row r="400" spans="1:27" ht="13.2">
      <c r="A400" s="266"/>
      <c r="B400" s="203" t="s">
        <v>522</v>
      </c>
      <c r="C400" s="203"/>
      <c r="D400" s="203"/>
      <c r="E400" s="277" t="s">
        <v>2246</v>
      </c>
      <c r="F400" s="278"/>
      <c r="G400" s="203"/>
      <c r="H400" s="225" t="s">
        <v>28</v>
      </c>
      <c r="I400" s="169"/>
      <c r="J400" s="169"/>
      <c r="K400" s="169"/>
      <c r="L400" s="169"/>
      <c r="M400" s="169"/>
      <c r="N400" s="169"/>
      <c r="O400" s="169"/>
      <c r="P400" s="169"/>
      <c r="Q400" s="169"/>
      <c r="R400" s="169"/>
      <c r="S400" s="1"/>
      <c r="T400" s="1"/>
      <c r="U400" s="1"/>
      <c r="V400" s="1"/>
      <c r="W400" s="1"/>
      <c r="X400" s="1"/>
      <c r="Y400" s="1"/>
      <c r="Z400" s="1"/>
      <c r="AA400" s="1"/>
    </row>
    <row r="401" spans="1:27" ht="13.2">
      <c r="A401" s="266"/>
      <c r="B401" s="203" t="s">
        <v>522</v>
      </c>
      <c r="C401" s="203"/>
      <c r="D401" s="203"/>
      <c r="E401" s="279"/>
      <c r="F401" s="280"/>
      <c r="G401" s="203"/>
      <c r="H401" s="225" t="s">
        <v>29</v>
      </c>
      <c r="I401" s="169"/>
      <c r="J401" s="169"/>
      <c r="K401" s="169"/>
      <c r="L401" s="169"/>
      <c r="M401" s="169"/>
      <c r="N401" s="169"/>
      <c r="O401" s="169"/>
      <c r="P401" s="169"/>
      <c r="Q401" s="169"/>
      <c r="R401" s="169"/>
      <c r="S401" s="1"/>
      <c r="T401" s="1"/>
      <c r="U401" s="1"/>
      <c r="V401" s="1"/>
      <c r="W401" s="1"/>
      <c r="X401" s="1"/>
      <c r="Y401" s="1"/>
      <c r="Z401" s="1"/>
      <c r="AA401" s="1"/>
    </row>
    <row r="402" spans="1:27" ht="13.2">
      <c r="A402" s="266"/>
      <c r="B402" s="203" t="s">
        <v>522</v>
      </c>
      <c r="C402" s="203"/>
      <c r="D402" s="203"/>
      <c r="E402" s="279"/>
      <c r="F402" s="280"/>
      <c r="G402" s="203"/>
      <c r="H402" s="225" t="s">
        <v>30</v>
      </c>
      <c r="I402" s="169"/>
      <c r="J402" s="169"/>
      <c r="K402" s="169"/>
      <c r="L402" s="169"/>
      <c r="M402" s="169"/>
      <c r="N402" s="169"/>
      <c r="O402" s="169"/>
      <c r="P402" s="169"/>
      <c r="Q402" s="169"/>
      <c r="R402" s="169"/>
      <c r="S402" s="1"/>
      <c r="T402" s="1"/>
      <c r="U402" s="1"/>
      <c r="V402" s="1"/>
      <c r="W402" s="1"/>
      <c r="X402" s="1"/>
      <c r="Y402" s="1"/>
      <c r="Z402" s="1"/>
      <c r="AA402" s="1"/>
    </row>
    <row r="403" spans="1:27" ht="13.2">
      <c r="A403" s="266"/>
      <c r="B403" s="203" t="s">
        <v>522</v>
      </c>
      <c r="C403" s="203" t="s">
        <v>41</v>
      </c>
      <c r="D403" s="192" t="s">
        <v>19</v>
      </c>
      <c r="E403" s="279"/>
      <c r="F403" s="280"/>
      <c r="G403" s="203" t="s">
        <v>2247</v>
      </c>
      <c r="H403" s="225" t="s">
        <v>34</v>
      </c>
      <c r="I403" s="169"/>
      <c r="J403" s="169"/>
      <c r="K403" s="169"/>
      <c r="L403" s="169"/>
      <c r="M403" s="169"/>
      <c r="N403" s="169"/>
      <c r="O403" s="169"/>
      <c r="P403" s="169"/>
      <c r="Q403" s="169"/>
      <c r="R403" s="169"/>
      <c r="S403" s="1"/>
      <c r="T403" s="1"/>
      <c r="U403" s="1"/>
      <c r="V403" s="1"/>
      <c r="W403" s="1"/>
      <c r="X403" s="1"/>
      <c r="Y403" s="1"/>
      <c r="Z403" s="1"/>
      <c r="AA403" s="1"/>
    </row>
    <row r="404" spans="1:27" ht="13.2">
      <c r="A404" s="266"/>
      <c r="B404" s="203" t="s">
        <v>522</v>
      </c>
      <c r="C404" s="203" t="s">
        <v>102</v>
      </c>
      <c r="D404" s="203" t="s">
        <v>19</v>
      </c>
      <c r="E404" s="281"/>
      <c r="F404" s="282"/>
      <c r="G404" s="203" t="s">
        <v>2248</v>
      </c>
      <c r="H404" s="225" t="s">
        <v>35</v>
      </c>
      <c r="I404" s="169"/>
      <c r="J404" s="169"/>
      <c r="K404" s="169"/>
      <c r="L404" s="169"/>
      <c r="M404" s="169"/>
      <c r="N404" s="169"/>
      <c r="O404" s="169"/>
      <c r="P404" s="169"/>
      <c r="Q404" s="169"/>
      <c r="R404" s="169"/>
      <c r="S404" s="1"/>
      <c r="T404" s="1"/>
      <c r="U404" s="1"/>
      <c r="V404" s="1"/>
      <c r="W404" s="1"/>
      <c r="X404" s="1"/>
      <c r="Y404" s="1"/>
      <c r="Z404" s="1"/>
      <c r="AA404" s="1"/>
    </row>
    <row r="405" spans="1:27" ht="13.2">
      <c r="A405" s="266"/>
      <c r="B405" s="33" t="s">
        <v>78</v>
      </c>
      <c r="C405" s="33"/>
      <c r="D405" s="33"/>
      <c r="E405" s="33"/>
      <c r="F405" s="33"/>
      <c r="G405" s="33"/>
      <c r="H405" s="171" t="s">
        <v>36</v>
      </c>
      <c r="I405" s="33"/>
      <c r="J405" s="33"/>
      <c r="K405" s="33"/>
      <c r="L405" s="33"/>
      <c r="M405" s="192"/>
      <c r="N405" s="191"/>
      <c r="O405" s="195"/>
      <c r="P405" s="33"/>
      <c r="Q405" s="33"/>
      <c r="R405" s="33"/>
    </row>
    <row r="406" spans="1:27" ht="13.2">
      <c r="A406" s="266"/>
      <c r="B406" s="33" t="s">
        <v>78</v>
      </c>
      <c r="C406" s="33"/>
      <c r="D406" s="33"/>
      <c r="E406" s="33"/>
      <c r="F406" s="33"/>
      <c r="G406" s="33"/>
      <c r="H406" s="171" t="s">
        <v>37</v>
      </c>
      <c r="I406" s="33"/>
      <c r="J406" s="33"/>
      <c r="K406" s="33"/>
      <c r="L406" s="33"/>
      <c r="M406" s="192"/>
      <c r="N406" s="191"/>
      <c r="O406" s="195"/>
      <c r="P406" s="33"/>
      <c r="Q406" s="33"/>
      <c r="R406" s="33"/>
    </row>
    <row r="407" spans="1:27" ht="13.2">
      <c r="A407" s="267"/>
      <c r="B407" s="33" t="s">
        <v>78</v>
      </c>
      <c r="C407" s="33"/>
      <c r="D407" s="33"/>
      <c r="E407" s="33"/>
      <c r="F407" s="33"/>
      <c r="G407" s="33"/>
      <c r="H407" s="182" t="s">
        <v>38</v>
      </c>
      <c r="I407" s="33"/>
      <c r="J407" s="33"/>
      <c r="K407" s="33"/>
      <c r="L407" s="33"/>
      <c r="M407" s="192"/>
      <c r="N407" s="191"/>
      <c r="O407" s="195"/>
      <c r="P407" s="33"/>
      <c r="Q407" s="33"/>
      <c r="R407" s="33"/>
    </row>
    <row r="408" spans="1:27" ht="13.2">
      <c r="A408" s="265">
        <v>45473</v>
      </c>
      <c r="B408" s="33" t="s">
        <v>78</v>
      </c>
      <c r="C408" s="33"/>
      <c r="D408" s="33"/>
      <c r="E408" s="33"/>
      <c r="F408" s="33"/>
      <c r="G408" s="33"/>
      <c r="H408" s="180" t="s">
        <v>17</v>
      </c>
      <c r="I408" s="33"/>
      <c r="J408" s="33"/>
      <c r="K408" s="33"/>
      <c r="L408" s="33"/>
      <c r="M408" s="192"/>
      <c r="N408" s="191"/>
      <c r="O408" s="192"/>
      <c r="P408" s="33"/>
      <c r="Q408" s="33"/>
      <c r="R408" s="33"/>
    </row>
    <row r="409" spans="1:27" ht="13.2">
      <c r="A409" s="266"/>
      <c r="B409" s="33" t="s">
        <v>78</v>
      </c>
      <c r="C409" s="33"/>
      <c r="D409" s="33"/>
      <c r="E409" s="33"/>
      <c r="F409" s="33"/>
      <c r="G409" s="33"/>
      <c r="H409" s="171" t="s">
        <v>22</v>
      </c>
      <c r="I409" s="33"/>
      <c r="J409" s="33"/>
      <c r="K409" s="33"/>
      <c r="L409" s="33"/>
      <c r="M409" s="192"/>
      <c r="N409" s="191"/>
      <c r="O409" s="192"/>
      <c r="P409" s="33"/>
      <c r="Q409" s="33"/>
      <c r="R409" s="33"/>
    </row>
    <row r="410" spans="1:27" ht="13.2">
      <c r="A410" s="266"/>
      <c r="B410" s="33" t="s">
        <v>78</v>
      </c>
      <c r="C410" s="33"/>
      <c r="D410" s="33"/>
      <c r="E410" s="33"/>
      <c r="F410" s="33"/>
      <c r="G410" s="33"/>
      <c r="H410" s="171" t="s">
        <v>24</v>
      </c>
      <c r="I410" s="33"/>
      <c r="J410" s="33"/>
      <c r="K410" s="33"/>
      <c r="L410" s="33"/>
      <c r="M410" s="192"/>
      <c r="N410" s="191"/>
      <c r="O410" s="192"/>
      <c r="P410" s="33"/>
      <c r="Q410" s="33"/>
      <c r="R410" s="33"/>
    </row>
    <row r="411" spans="1:27" ht="13.2">
      <c r="A411" s="266"/>
      <c r="B411" s="33" t="s">
        <v>78</v>
      </c>
      <c r="C411" s="33"/>
      <c r="D411" s="33"/>
      <c r="E411" s="33"/>
      <c r="F411" s="33"/>
      <c r="G411" s="33"/>
      <c r="H411" s="171" t="s">
        <v>25</v>
      </c>
      <c r="I411" s="33"/>
      <c r="J411" s="33"/>
      <c r="K411" s="33"/>
      <c r="L411" s="33"/>
      <c r="M411" s="192"/>
      <c r="N411" s="191"/>
      <c r="O411" s="192"/>
      <c r="P411" s="33"/>
      <c r="Q411" s="33"/>
      <c r="R411" s="33"/>
    </row>
    <row r="412" spans="1:27" ht="13.2">
      <c r="A412" s="266"/>
      <c r="B412" s="33" t="s">
        <v>78</v>
      </c>
      <c r="C412" s="33"/>
      <c r="D412" s="33"/>
      <c r="E412" s="33"/>
      <c r="F412" s="33"/>
      <c r="G412" s="33"/>
      <c r="H412" s="171" t="s">
        <v>26</v>
      </c>
      <c r="I412" s="33"/>
      <c r="J412" s="33"/>
      <c r="K412" s="33"/>
      <c r="L412" s="33"/>
      <c r="M412" s="192"/>
      <c r="N412" s="191"/>
      <c r="O412" s="192"/>
      <c r="P412" s="33"/>
      <c r="Q412" s="33"/>
      <c r="R412" s="33"/>
    </row>
    <row r="413" spans="1:27" ht="13.2">
      <c r="A413" s="266"/>
      <c r="B413" s="33" t="s">
        <v>78</v>
      </c>
      <c r="C413" s="33"/>
      <c r="D413" s="33"/>
      <c r="E413" s="33"/>
      <c r="F413" s="33"/>
      <c r="G413" s="33"/>
      <c r="H413" s="171" t="s">
        <v>27</v>
      </c>
      <c r="I413" s="33"/>
      <c r="J413" s="33"/>
      <c r="K413" s="33"/>
      <c r="L413" s="33"/>
      <c r="M413" s="192"/>
      <c r="N413" s="191"/>
      <c r="O413" s="192"/>
      <c r="P413" s="33"/>
      <c r="Q413" s="33"/>
      <c r="R413" s="33"/>
    </row>
    <row r="414" spans="1:27" ht="13.2">
      <c r="A414" s="266"/>
      <c r="B414" s="33" t="s">
        <v>522</v>
      </c>
      <c r="C414" s="33"/>
      <c r="D414" s="33"/>
      <c r="E414" s="33"/>
      <c r="F414" s="33"/>
      <c r="G414" s="33"/>
      <c r="H414" s="171" t="s">
        <v>28</v>
      </c>
      <c r="I414" s="33"/>
      <c r="J414" s="33"/>
      <c r="K414" s="33"/>
      <c r="L414" s="33"/>
      <c r="M414" s="192"/>
      <c r="N414" s="191"/>
      <c r="O414" s="191"/>
      <c r="P414" s="33"/>
      <c r="Q414" s="33"/>
      <c r="R414" s="33"/>
    </row>
    <row r="415" spans="1:27" ht="13.2">
      <c r="A415" s="266"/>
      <c r="B415" s="33" t="s">
        <v>522</v>
      </c>
      <c r="C415" s="33"/>
      <c r="D415" s="33"/>
      <c r="E415" s="33"/>
      <c r="F415" s="33"/>
      <c r="G415" s="33"/>
      <c r="H415" s="171" t="s">
        <v>29</v>
      </c>
      <c r="I415" s="33"/>
      <c r="J415" s="33"/>
      <c r="K415" s="33"/>
      <c r="L415" s="33"/>
      <c r="M415" s="192"/>
      <c r="N415" s="191"/>
      <c r="O415" s="191"/>
      <c r="P415" s="33"/>
      <c r="Q415" s="33"/>
      <c r="R415" s="33"/>
    </row>
    <row r="416" spans="1:27" ht="13.2">
      <c r="A416" s="266"/>
      <c r="B416" s="33" t="s">
        <v>522</v>
      </c>
      <c r="C416" s="33"/>
      <c r="D416" s="33"/>
      <c r="E416" s="33"/>
      <c r="F416" s="33"/>
      <c r="G416" s="33"/>
      <c r="H416" s="171" t="s">
        <v>30</v>
      </c>
      <c r="I416" s="33"/>
      <c r="J416" s="33"/>
      <c r="K416" s="33"/>
      <c r="L416" s="33"/>
      <c r="M416" s="192"/>
      <c r="N416" s="191"/>
      <c r="O416" s="191"/>
      <c r="P416" s="33"/>
      <c r="Q416" s="33"/>
      <c r="R416" s="33"/>
    </row>
    <row r="417" spans="1:18" ht="13.2">
      <c r="A417" s="266"/>
      <c r="B417" s="33" t="s">
        <v>522</v>
      </c>
      <c r="C417" s="33"/>
      <c r="D417" s="33"/>
      <c r="E417" s="33"/>
      <c r="F417" s="33"/>
      <c r="G417" s="33"/>
      <c r="H417" s="171" t="s">
        <v>34</v>
      </c>
      <c r="I417" s="33"/>
      <c r="J417" s="33"/>
      <c r="K417" s="33"/>
      <c r="L417" s="33"/>
      <c r="M417" s="192"/>
      <c r="N417" s="191"/>
      <c r="O417" s="191"/>
      <c r="P417" s="33"/>
      <c r="Q417" s="33"/>
      <c r="R417" s="33"/>
    </row>
    <row r="418" spans="1:18" ht="13.2">
      <c r="A418" s="266"/>
      <c r="B418" s="33" t="s">
        <v>522</v>
      </c>
      <c r="C418" s="33"/>
      <c r="D418" s="33"/>
      <c r="E418" s="33"/>
      <c r="F418" s="33"/>
      <c r="G418" s="33"/>
      <c r="H418" s="171" t="s">
        <v>35</v>
      </c>
      <c r="I418" s="33"/>
      <c r="J418" s="33"/>
      <c r="K418" s="33"/>
      <c r="L418" s="33"/>
      <c r="M418" s="192"/>
      <c r="N418" s="191"/>
      <c r="O418" s="191"/>
      <c r="P418" s="33"/>
      <c r="Q418" s="33"/>
      <c r="R418" s="33"/>
    </row>
    <row r="419" spans="1:18" ht="13.2">
      <c r="A419" s="266"/>
      <c r="B419" s="33" t="s">
        <v>78</v>
      </c>
      <c r="C419" s="33"/>
      <c r="D419" s="33"/>
      <c r="E419" s="33"/>
      <c r="F419" s="33"/>
      <c r="G419" s="33"/>
      <c r="H419" s="171" t="s">
        <v>36</v>
      </c>
      <c r="I419" s="33"/>
      <c r="J419" s="33"/>
      <c r="K419" s="33"/>
      <c r="L419" s="33"/>
      <c r="M419" s="192"/>
      <c r="N419" s="191"/>
      <c r="O419" s="195"/>
      <c r="P419" s="33"/>
      <c r="Q419" s="33"/>
      <c r="R419" s="33"/>
    </row>
    <row r="420" spans="1:18" ht="13.2">
      <c r="A420" s="266"/>
      <c r="B420" s="33" t="s">
        <v>78</v>
      </c>
      <c r="C420" s="33"/>
      <c r="D420" s="33"/>
      <c r="E420" s="33"/>
      <c r="F420" s="33"/>
      <c r="G420" s="33"/>
      <c r="H420" s="171" t="s">
        <v>37</v>
      </c>
      <c r="I420" s="33"/>
      <c r="J420" s="33"/>
      <c r="K420" s="33"/>
      <c r="L420" s="33"/>
      <c r="M420" s="192"/>
      <c r="N420" s="191"/>
      <c r="O420" s="195"/>
      <c r="P420" s="33"/>
      <c r="Q420" s="33"/>
      <c r="R420" s="33"/>
    </row>
    <row r="421" spans="1:18" ht="13.2">
      <c r="A421" s="267"/>
      <c r="B421" s="33" t="s">
        <v>78</v>
      </c>
      <c r="C421" s="33"/>
      <c r="D421" s="33"/>
      <c r="E421" s="33"/>
      <c r="F421" s="33"/>
      <c r="G421" s="33"/>
      <c r="H421" s="182" t="s">
        <v>38</v>
      </c>
      <c r="I421" s="33"/>
      <c r="J421" s="33"/>
      <c r="K421" s="33"/>
      <c r="L421" s="33"/>
      <c r="M421" s="192"/>
      <c r="N421" s="191"/>
      <c r="O421" s="195"/>
      <c r="P421" s="33"/>
      <c r="Q421" s="33"/>
      <c r="R421" s="33"/>
    </row>
  </sheetData>
  <autoFilter ref="A1:AA421" xr:uid="{00000000-0009-0000-0000-000021000000}"/>
  <customSheetViews>
    <customSheetView guid="{EE409CCF-41C7-4BE1-8A6A-F342F255A85B}" filter="1" showAutoFilter="1">
      <pageMargins left="0.7" right="0.7" top="0.75" bottom="0.75" header="0.3" footer="0.3"/>
      <autoFilter ref="A1:AA421" xr:uid="{9AF93B8E-D323-40BD-A479-EAD6BB750FEB}"/>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E400:F404"/>
    <mergeCell ref="A282:A295"/>
    <mergeCell ref="A296:A309"/>
    <mergeCell ref="A394:A407"/>
    <mergeCell ref="A408:A421"/>
    <mergeCell ref="A310:A323"/>
    <mergeCell ref="A324:A337"/>
    <mergeCell ref="A338:A351"/>
    <mergeCell ref="A352:A365"/>
    <mergeCell ref="A366:A379"/>
    <mergeCell ref="A380:A393"/>
  </mergeCells>
  <hyperlinks>
    <hyperlink ref="F74" r:id="rId1" xr:uid="{00000000-0004-0000-2100-000000000000}"/>
    <hyperlink ref="G74" r:id="rId2" xr:uid="{00000000-0004-0000-2100-000001000000}"/>
    <hyperlink ref="F121" r:id="rId3" xr:uid="{00000000-0004-0000-2100-000002000000}"/>
    <hyperlink ref="F146" r:id="rId4" xr:uid="{00000000-0004-0000-2100-000003000000}"/>
    <hyperlink ref="F238" r:id="rId5" xr:uid="{00000000-0004-0000-2100-000004000000}"/>
    <hyperlink ref="G256" r:id="rId6" xr:uid="{00000000-0004-0000-2100-000005000000}"/>
    <hyperlink ref="F272" r:id="rId7" xr:uid="{00000000-0004-0000-2100-000006000000}"/>
    <hyperlink ref="G272" r:id="rId8" xr:uid="{00000000-0004-0000-2100-000007000000}"/>
    <hyperlink ref="G302" r:id="rId9" xr:uid="{00000000-0004-0000-2100-000008000000}"/>
    <hyperlink ref="G312" r:id="rId10" xr:uid="{00000000-0004-0000-2100-000009000000}"/>
    <hyperlink ref="G362" r:id="rId11" xr:uid="{00000000-0004-0000-21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100-000000000000}">
          <x14:formula1>
            <xm:f>'Служебный лист'!$B$2:$B$1000</xm:f>
          </x14:formula1>
          <xm:sqref>C2:C421</xm:sqref>
        </x14:dataValidation>
        <x14:dataValidation type="list" allowBlank="1" showErrorMessage="1" xr:uid="{00000000-0002-0000-2100-000001000000}">
          <x14:formula1>
            <xm:f>'Служебный лист'!$A$2:$A$1000</xm:f>
          </x14:formula1>
          <xm:sqref>B2:B421</xm:sqref>
        </x14:dataValidation>
        <x14:dataValidation type="list" allowBlank="1" showErrorMessage="1" xr:uid="{00000000-0002-0000-2100-000002000000}">
          <x14:formula1>
            <xm:f>'Служебный лист'!$C$2:$C$1000</xm:f>
          </x14:formula1>
          <xm:sqref>D2:D421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3" t="s">
        <v>328</v>
      </c>
      <c r="J1" s="153" t="s">
        <v>329</v>
      </c>
      <c r="K1" s="153" t="s">
        <v>330</v>
      </c>
      <c r="L1" s="153" t="s">
        <v>331</v>
      </c>
      <c r="M1" s="153" t="s">
        <v>332</v>
      </c>
      <c r="N1" s="153" t="s">
        <v>333</v>
      </c>
      <c r="O1" s="226" t="s">
        <v>334</v>
      </c>
      <c r="P1" s="226" t="s">
        <v>335</v>
      </c>
      <c r="Q1" s="153" t="s">
        <v>336</v>
      </c>
      <c r="R1" s="8"/>
      <c r="S1" s="8"/>
      <c r="T1" s="8"/>
      <c r="U1" s="8"/>
      <c r="V1" s="8"/>
      <c r="W1" s="8"/>
      <c r="X1" s="8"/>
      <c r="Y1" s="8"/>
      <c r="Z1" s="8"/>
      <c r="AA1" s="8"/>
    </row>
    <row r="2" spans="1:27" ht="13.2">
      <c r="A2" s="265">
        <v>45413</v>
      </c>
      <c r="B2" s="33"/>
      <c r="C2" s="33"/>
      <c r="D2" s="33"/>
      <c r="E2" s="33"/>
      <c r="F2" s="33"/>
      <c r="G2" s="33"/>
      <c r="H2" s="155" t="s">
        <v>17</v>
      </c>
      <c r="I2" s="33"/>
      <c r="J2" s="192"/>
      <c r="K2" s="192"/>
      <c r="L2" s="33"/>
      <c r="M2" s="33"/>
      <c r="N2" s="192"/>
      <c r="O2" s="192"/>
      <c r="P2" s="227"/>
      <c r="Q2" s="33"/>
    </row>
    <row r="3" spans="1:27" ht="13.2">
      <c r="A3" s="266"/>
      <c r="B3" s="33"/>
      <c r="C3" s="33"/>
      <c r="D3" s="33"/>
      <c r="E3" s="33"/>
      <c r="F3" s="33"/>
      <c r="G3" s="33"/>
      <c r="H3" s="33" t="s">
        <v>22</v>
      </c>
      <c r="I3" s="33"/>
      <c r="J3" s="192"/>
      <c r="K3" s="192"/>
      <c r="L3" s="33"/>
      <c r="M3" s="33"/>
      <c r="N3" s="192"/>
      <c r="O3" s="192"/>
      <c r="P3" s="228"/>
      <c r="Q3" s="33"/>
    </row>
    <row r="4" spans="1:27" ht="13.2">
      <c r="A4" s="266"/>
      <c r="B4" s="33"/>
      <c r="C4" s="33"/>
      <c r="D4" s="33"/>
      <c r="E4" s="33"/>
      <c r="F4" s="33"/>
      <c r="G4" s="33"/>
      <c r="H4" s="33" t="s">
        <v>24</v>
      </c>
      <c r="I4" s="33"/>
      <c r="J4" s="192"/>
      <c r="K4" s="192"/>
      <c r="L4" s="33"/>
      <c r="M4" s="33"/>
      <c r="N4" s="192"/>
      <c r="O4" s="192"/>
      <c r="P4" s="228"/>
      <c r="Q4" s="33"/>
    </row>
    <row r="5" spans="1:27" ht="13.2">
      <c r="A5" s="266"/>
      <c r="B5" s="33" t="s">
        <v>1271</v>
      </c>
      <c r="C5" s="33"/>
      <c r="D5" s="33"/>
      <c r="E5" s="33"/>
      <c r="F5" s="33"/>
      <c r="G5" s="33"/>
      <c r="H5" s="33" t="s">
        <v>25</v>
      </c>
      <c r="I5" s="33"/>
      <c r="J5" s="192"/>
      <c r="K5" s="192"/>
      <c r="L5" s="33"/>
      <c r="M5" s="33"/>
      <c r="N5" s="192"/>
      <c r="O5" s="192"/>
      <c r="P5" s="228"/>
      <c r="Q5" s="33"/>
    </row>
    <row r="6" spans="1:27" ht="13.2">
      <c r="A6" s="266"/>
      <c r="B6" s="33" t="s">
        <v>1271</v>
      </c>
      <c r="C6" s="33"/>
      <c r="D6" s="33"/>
      <c r="E6" s="33"/>
      <c r="F6" s="33"/>
      <c r="G6" s="33"/>
      <c r="H6" s="33" t="s">
        <v>26</v>
      </c>
      <c r="I6" s="33"/>
      <c r="J6" s="192"/>
      <c r="K6" s="192"/>
      <c r="L6" s="33"/>
      <c r="M6" s="33"/>
      <c r="N6" s="192"/>
      <c r="O6" s="192"/>
      <c r="P6" s="228"/>
      <c r="Q6" s="33"/>
    </row>
    <row r="7" spans="1:27" ht="13.2">
      <c r="A7" s="266"/>
      <c r="B7" s="33" t="s">
        <v>1271</v>
      </c>
      <c r="C7" s="33"/>
      <c r="D7" s="33"/>
      <c r="E7" s="33"/>
      <c r="F7" s="33"/>
      <c r="G7" s="33"/>
      <c r="H7" s="33" t="s">
        <v>27</v>
      </c>
      <c r="I7" s="33"/>
      <c r="J7" s="192"/>
      <c r="K7" s="192"/>
      <c r="L7" s="33"/>
      <c r="M7" s="33"/>
      <c r="N7" s="192"/>
      <c r="O7" s="192"/>
      <c r="P7" s="228"/>
      <c r="Q7" s="33"/>
    </row>
    <row r="8" spans="1:27" ht="13.2">
      <c r="A8" s="266"/>
      <c r="B8" s="33"/>
      <c r="C8" s="33"/>
      <c r="D8" s="33"/>
      <c r="E8" s="33"/>
      <c r="F8" s="33"/>
      <c r="G8" s="33"/>
      <c r="H8" s="33" t="s">
        <v>28</v>
      </c>
      <c r="I8" s="33"/>
      <c r="J8" s="192"/>
      <c r="K8" s="192"/>
      <c r="L8" s="33"/>
      <c r="M8" s="33"/>
      <c r="N8" s="192"/>
      <c r="O8" s="192"/>
      <c r="P8" s="228"/>
      <c r="Q8" s="33"/>
    </row>
    <row r="9" spans="1:27" ht="13.8">
      <c r="A9" s="266"/>
      <c r="B9" s="157"/>
      <c r="C9" s="33"/>
      <c r="D9" s="157"/>
      <c r="E9" s="157"/>
      <c r="F9" s="33"/>
      <c r="G9" s="33"/>
      <c r="H9" s="33" t="s">
        <v>29</v>
      </c>
      <c r="I9" s="33"/>
      <c r="J9" s="192"/>
      <c r="K9" s="192"/>
      <c r="L9" s="33"/>
      <c r="M9" s="33"/>
      <c r="N9" s="192"/>
      <c r="O9" s="192"/>
      <c r="P9" s="228"/>
      <c r="Q9" s="33"/>
    </row>
    <row r="10" spans="1:27" ht="13.8">
      <c r="A10" s="266"/>
      <c r="B10" s="33"/>
      <c r="C10" s="33"/>
      <c r="D10" s="33"/>
      <c r="E10" s="157"/>
      <c r="F10" s="33"/>
      <c r="G10" s="119"/>
      <c r="H10" s="33" t="s">
        <v>30</v>
      </c>
      <c r="I10" s="33"/>
      <c r="J10" s="192"/>
      <c r="K10" s="192"/>
      <c r="L10" s="33"/>
      <c r="M10" s="33"/>
      <c r="N10" s="192"/>
      <c r="O10" s="192"/>
      <c r="P10" s="228"/>
      <c r="Q10" s="33"/>
    </row>
    <row r="11" spans="1:27" ht="13.2">
      <c r="A11" s="266"/>
      <c r="B11" s="33"/>
      <c r="C11" s="33"/>
      <c r="D11" s="33"/>
      <c r="E11" s="33"/>
      <c r="F11" s="33"/>
      <c r="G11" s="33"/>
      <c r="H11" s="158" t="s">
        <v>34</v>
      </c>
      <c r="I11" s="33"/>
      <c r="J11" s="192"/>
      <c r="K11" s="192"/>
      <c r="L11" s="33"/>
      <c r="M11" s="33"/>
      <c r="N11" s="192"/>
      <c r="O11" s="192"/>
      <c r="P11" s="228"/>
      <c r="Q11" s="33"/>
    </row>
    <row r="12" spans="1:27" ht="13.2">
      <c r="A12" s="266"/>
      <c r="B12" s="33"/>
      <c r="C12" s="33"/>
      <c r="D12" s="33"/>
      <c r="E12" s="33"/>
      <c r="F12" s="33"/>
      <c r="G12" s="33"/>
      <c r="H12" s="159" t="s">
        <v>35</v>
      </c>
      <c r="I12" s="33"/>
      <c r="J12" s="192"/>
      <c r="K12" s="192"/>
      <c r="L12" s="33"/>
      <c r="M12" s="33"/>
      <c r="N12" s="192"/>
      <c r="O12" s="192"/>
      <c r="P12" s="228"/>
      <c r="Q12" s="33"/>
    </row>
    <row r="13" spans="1:27" ht="13.2">
      <c r="A13" s="266"/>
      <c r="B13" s="33" t="s">
        <v>78</v>
      </c>
      <c r="C13" s="33"/>
      <c r="D13" s="33"/>
      <c r="E13" s="33"/>
      <c r="F13" s="33"/>
      <c r="G13" s="33"/>
      <c r="H13" s="159" t="s">
        <v>36</v>
      </c>
      <c r="I13" s="33"/>
      <c r="J13" s="192"/>
      <c r="K13" s="192"/>
      <c r="L13" s="33"/>
      <c r="M13" s="33"/>
      <c r="N13" s="191"/>
      <c r="O13" s="192"/>
      <c r="P13" s="228"/>
      <c r="Q13" s="33"/>
    </row>
    <row r="14" spans="1:27" ht="13.2">
      <c r="A14" s="266"/>
      <c r="B14" s="33" t="s">
        <v>78</v>
      </c>
      <c r="C14" s="33"/>
      <c r="D14" s="33"/>
      <c r="E14" s="33"/>
      <c r="F14" s="33"/>
      <c r="G14" s="33"/>
      <c r="H14" s="159" t="s">
        <v>37</v>
      </c>
      <c r="I14" s="33"/>
      <c r="J14" s="192"/>
      <c r="K14" s="192"/>
      <c r="L14" s="33"/>
      <c r="M14" s="33"/>
      <c r="N14" s="191"/>
      <c r="O14" s="192"/>
      <c r="P14" s="228"/>
      <c r="Q14" s="33"/>
    </row>
    <row r="15" spans="1:27" ht="13.2">
      <c r="A15" s="267"/>
      <c r="B15" s="33" t="s">
        <v>78</v>
      </c>
      <c r="C15" s="33"/>
      <c r="D15" s="33"/>
      <c r="E15" s="33"/>
      <c r="F15" s="33"/>
      <c r="G15" s="33"/>
      <c r="H15" s="159" t="s">
        <v>38</v>
      </c>
      <c r="I15" s="33"/>
      <c r="J15" s="192"/>
      <c r="K15" s="192"/>
      <c r="L15" s="33"/>
      <c r="M15" s="33"/>
      <c r="N15" s="191"/>
      <c r="O15" s="192"/>
      <c r="P15" s="228"/>
      <c r="Q15" s="33"/>
    </row>
    <row r="16" spans="1:27" ht="13.2">
      <c r="A16" s="265">
        <v>45414</v>
      </c>
      <c r="B16" s="33" t="s">
        <v>78</v>
      </c>
      <c r="C16" s="33"/>
      <c r="D16" s="33"/>
      <c r="E16" s="33"/>
      <c r="F16" s="33"/>
      <c r="G16" s="33"/>
      <c r="H16" s="155" t="s">
        <v>17</v>
      </c>
      <c r="I16" s="33"/>
      <c r="J16" s="192"/>
      <c r="K16" s="191"/>
      <c r="L16" s="33"/>
      <c r="M16" s="192"/>
      <c r="N16" s="191"/>
      <c r="O16" s="192"/>
      <c r="P16" s="228"/>
      <c r="Q16" s="33"/>
    </row>
    <row r="17" spans="1:17" ht="13.2">
      <c r="A17" s="266"/>
      <c r="B17" s="33" t="s">
        <v>78</v>
      </c>
      <c r="C17" s="33"/>
      <c r="D17" s="33"/>
      <c r="E17" s="33"/>
      <c r="F17" s="33"/>
      <c r="G17" s="33"/>
      <c r="H17" s="33" t="s">
        <v>22</v>
      </c>
      <c r="I17" s="33"/>
      <c r="J17" s="192"/>
      <c r="K17" s="191"/>
      <c r="L17" s="33"/>
      <c r="M17" s="192"/>
      <c r="N17" s="191"/>
      <c r="O17" s="192"/>
      <c r="P17" s="228"/>
      <c r="Q17" s="33"/>
    </row>
    <row r="18" spans="1:17" ht="19.5" customHeight="1">
      <c r="A18" s="266"/>
      <c r="B18" s="33" t="s">
        <v>78</v>
      </c>
      <c r="C18" s="33"/>
      <c r="D18" s="33"/>
      <c r="E18" s="33"/>
      <c r="F18" s="33"/>
      <c r="G18" s="33"/>
      <c r="H18" s="33" t="s">
        <v>24</v>
      </c>
      <c r="I18" s="33"/>
      <c r="J18" s="192"/>
      <c r="K18" s="191"/>
      <c r="L18" s="33"/>
      <c r="M18" s="192"/>
      <c r="N18" s="191"/>
      <c r="O18" s="192"/>
      <c r="P18" s="228"/>
      <c r="Q18" s="33"/>
    </row>
    <row r="19" spans="1:17" ht="13.2">
      <c r="A19" s="266"/>
      <c r="B19" s="33" t="s">
        <v>1774</v>
      </c>
      <c r="C19" s="33"/>
      <c r="D19" s="33"/>
      <c r="E19" s="33"/>
      <c r="F19" s="33"/>
      <c r="G19" s="33"/>
      <c r="H19" s="33" t="s">
        <v>25</v>
      </c>
      <c r="I19" s="33"/>
      <c r="J19" s="192"/>
      <c r="K19" s="191"/>
      <c r="L19" s="33"/>
      <c r="M19" s="192"/>
      <c r="N19" s="192"/>
      <c r="O19" s="192"/>
      <c r="P19" s="228"/>
      <c r="Q19" s="33"/>
    </row>
    <row r="20" spans="1:17" ht="13.2">
      <c r="A20" s="266"/>
      <c r="B20" s="33" t="s">
        <v>1774</v>
      </c>
      <c r="C20" s="33"/>
      <c r="D20" s="33"/>
      <c r="E20" s="33"/>
      <c r="F20" s="33"/>
      <c r="G20" s="33"/>
      <c r="H20" s="33" t="s">
        <v>26</v>
      </c>
      <c r="I20" s="33"/>
      <c r="J20" s="192"/>
      <c r="K20" s="191"/>
      <c r="L20" s="33"/>
      <c r="M20" s="192"/>
      <c r="N20" s="192"/>
      <c r="O20" s="192"/>
      <c r="P20" s="228"/>
      <c r="Q20" s="33"/>
    </row>
    <row r="21" spans="1:17" ht="13.2">
      <c r="A21" s="266"/>
      <c r="B21" s="33" t="s">
        <v>1774</v>
      </c>
      <c r="C21" s="33"/>
      <c r="D21" s="33"/>
      <c r="G21" s="33"/>
      <c r="H21" s="33" t="s">
        <v>27</v>
      </c>
      <c r="I21" s="33"/>
      <c r="J21" s="192"/>
      <c r="K21" s="191"/>
      <c r="L21" s="33"/>
      <c r="M21" s="192"/>
      <c r="N21" s="192"/>
      <c r="O21" s="192"/>
      <c r="P21" s="228"/>
      <c r="Q21" s="33"/>
    </row>
    <row r="22" spans="1:17" ht="13.2">
      <c r="A22" s="266"/>
      <c r="B22" s="33" t="s">
        <v>1774</v>
      </c>
      <c r="C22" s="33"/>
      <c r="D22" s="33"/>
      <c r="E22" s="33"/>
      <c r="F22" s="33"/>
      <c r="G22" s="33"/>
      <c r="H22" s="33" t="s">
        <v>28</v>
      </c>
      <c r="I22" s="33"/>
      <c r="J22" s="192"/>
      <c r="K22" s="191"/>
      <c r="L22" s="33"/>
      <c r="M22" s="192"/>
      <c r="N22" s="192"/>
      <c r="O22" s="192"/>
      <c r="P22" s="228"/>
      <c r="Q22" s="33"/>
    </row>
    <row r="23" spans="1:17" ht="13.2">
      <c r="A23" s="266"/>
      <c r="B23" s="33" t="s">
        <v>2022</v>
      </c>
      <c r="C23" s="33"/>
      <c r="D23" s="33"/>
      <c r="E23" s="33"/>
      <c r="F23" s="33"/>
      <c r="G23" s="33"/>
      <c r="H23" s="33" t="s">
        <v>29</v>
      </c>
      <c r="I23" s="33"/>
      <c r="J23" s="192"/>
      <c r="K23" s="192"/>
      <c r="L23" s="33"/>
      <c r="M23" s="191"/>
      <c r="N23" s="192"/>
      <c r="O23" s="192"/>
      <c r="P23" s="228"/>
      <c r="Q23" s="33"/>
    </row>
    <row r="24" spans="1:17" ht="13.2">
      <c r="A24" s="266"/>
      <c r="B24" s="33" t="s">
        <v>2022</v>
      </c>
      <c r="C24" s="33"/>
      <c r="D24" s="33"/>
      <c r="E24" s="33"/>
      <c r="F24" s="33"/>
      <c r="G24" s="33"/>
      <c r="H24" s="33" t="s">
        <v>30</v>
      </c>
      <c r="I24" s="33"/>
      <c r="J24" s="192"/>
      <c r="K24" s="192"/>
      <c r="L24" s="33"/>
      <c r="M24" s="191"/>
      <c r="N24" s="192"/>
      <c r="O24" s="192"/>
      <c r="P24" s="228"/>
      <c r="Q24" s="33"/>
    </row>
    <row r="25" spans="1:17" ht="13.2">
      <c r="A25" s="266"/>
      <c r="B25" s="33" t="s">
        <v>2022</v>
      </c>
      <c r="C25" s="33"/>
      <c r="D25" s="33"/>
      <c r="E25" s="33"/>
      <c r="F25" s="33"/>
      <c r="G25" s="33"/>
      <c r="H25" s="158" t="s">
        <v>34</v>
      </c>
      <c r="I25" s="33"/>
      <c r="J25" s="192"/>
      <c r="K25" s="192"/>
      <c r="L25" s="33"/>
      <c r="M25" s="191"/>
      <c r="N25" s="192"/>
      <c r="O25" s="191"/>
      <c r="P25" s="228"/>
      <c r="Q25" s="33"/>
    </row>
    <row r="26" spans="1:17" ht="13.2">
      <c r="A26" s="266"/>
      <c r="B26" s="33" t="s">
        <v>78</v>
      </c>
      <c r="C26" s="33"/>
      <c r="D26" s="33"/>
      <c r="E26" s="33"/>
      <c r="F26" s="33"/>
      <c r="G26" s="33"/>
      <c r="H26" s="159" t="s">
        <v>35</v>
      </c>
      <c r="I26" s="33"/>
      <c r="J26" s="192"/>
      <c r="K26" s="192"/>
      <c r="L26" s="33"/>
      <c r="M26" s="191"/>
      <c r="N26" s="192"/>
      <c r="O26" s="191"/>
      <c r="P26" s="228"/>
      <c r="Q26" s="33"/>
    </row>
    <row r="27" spans="1:17" ht="13.2">
      <c r="A27" s="266"/>
      <c r="B27" s="33" t="s">
        <v>522</v>
      </c>
      <c r="C27" s="33"/>
      <c r="D27" s="33"/>
      <c r="E27" s="33"/>
      <c r="F27" s="33"/>
      <c r="G27" s="33"/>
      <c r="H27" s="159" t="s">
        <v>36</v>
      </c>
      <c r="I27" s="33"/>
      <c r="J27" s="192"/>
      <c r="K27" s="192"/>
      <c r="L27" s="33"/>
      <c r="M27" s="191"/>
      <c r="N27" s="192"/>
      <c r="O27" s="191"/>
      <c r="P27" s="228"/>
      <c r="Q27" s="33"/>
    </row>
    <row r="28" spans="1:17" ht="13.2">
      <c r="A28" s="266"/>
      <c r="B28" s="33" t="s">
        <v>522</v>
      </c>
      <c r="C28" s="33"/>
      <c r="D28" s="33"/>
      <c r="E28" s="33"/>
      <c r="F28" s="33"/>
      <c r="G28" s="33"/>
      <c r="H28" s="159" t="s">
        <v>37</v>
      </c>
      <c r="I28" s="33"/>
      <c r="J28" s="192"/>
      <c r="K28" s="192"/>
      <c r="L28" s="33"/>
      <c r="M28" s="191"/>
      <c r="N28" s="192"/>
      <c r="O28" s="191"/>
      <c r="P28" s="228"/>
      <c r="Q28" s="33"/>
    </row>
    <row r="29" spans="1:17" ht="13.2">
      <c r="A29" s="267"/>
      <c r="B29" s="76" t="s">
        <v>522</v>
      </c>
      <c r="C29" s="76"/>
      <c r="D29" s="76"/>
      <c r="E29" s="33"/>
      <c r="F29" s="33"/>
      <c r="G29" s="33"/>
      <c r="H29" s="161" t="s">
        <v>38</v>
      </c>
      <c r="I29" s="33"/>
      <c r="J29" s="192"/>
      <c r="K29" s="192"/>
      <c r="L29" s="33"/>
      <c r="M29" s="191"/>
      <c r="N29" s="192"/>
      <c r="O29" s="191"/>
      <c r="P29" s="228"/>
      <c r="Q29" s="33"/>
    </row>
    <row r="30" spans="1:17" ht="13.8">
      <c r="A30" s="265">
        <v>45415</v>
      </c>
      <c r="B30" s="157" t="s">
        <v>1774</v>
      </c>
      <c r="C30" s="33"/>
      <c r="D30" s="33"/>
      <c r="E30" s="33"/>
      <c r="F30" s="33"/>
      <c r="G30" s="33"/>
      <c r="H30" s="155" t="s">
        <v>17</v>
      </c>
      <c r="I30" s="33"/>
      <c r="J30" s="192"/>
      <c r="K30" s="191"/>
      <c r="L30" s="33"/>
      <c r="M30" s="192"/>
      <c r="N30" s="193"/>
      <c r="O30" s="192"/>
      <c r="P30" s="228"/>
      <c r="Q30" s="191"/>
    </row>
    <row r="31" spans="1:17" ht="13.2">
      <c r="A31" s="266"/>
      <c r="B31" s="33" t="s">
        <v>1774</v>
      </c>
      <c r="C31" s="33"/>
      <c r="D31" s="33"/>
      <c r="E31" s="33"/>
      <c r="F31" s="33"/>
      <c r="G31" s="33"/>
      <c r="H31" s="33" t="s">
        <v>22</v>
      </c>
      <c r="I31" s="33"/>
      <c r="J31" s="192"/>
      <c r="K31" s="191"/>
      <c r="L31" s="33"/>
      <c r="M31" s="192"/>
      <c r="N31" s="192"/>
      <c r="O31" s="192"/>
      <c r="P31" s="228"/>
      <c r="Q31" s="191"/>
    </row>
    <row r="32" spans="1:17" ht="13.2">
      <c r="A32" s="266"/>
      <c r="B32" s="33" t="s">
        <v>1774</v>
      </c>
      <c r="C32" s="33"/>
      <c r="D32" s="33"/>
      <c r="E32" s="33"/>
      <c r="F32" s="33"/>
      <c r="G32" s="33"/>
      <c r="H32" s="33" t="s">
        <v>24</v>
      </c>
      <c r="I32" s="33"/>
      <c r="J32" s="192"/>
      <c r="K32" s="191"/>
      <c r="L32" s="33"/>
      <c r="M32" s="192"/>
      <c r="N32" s="192"/>
      <c r="O32" s="192"/>
      <c r="P32" s="228"/>
      <c r="Q32" s="191"/>
    </row>
    <row r="33" spans="1:17" ht="13.2">
      <c r="A33" s="266"/>
      <c r="B33" s="33" t="s">
        <v>2022</v>
      </c>
      <c r="C33" s="33"/>
      <c r="D33" s="33"/>
      <c r="E33" s="33"/>
      <c r="F33" s="33"/>
      <c r="G33" s="33"/>
      <c r="H33" s="33" t="s">
        <v>25</v>
      </c>
      <c r="I33" s="33"/>
      <c r="J33" s="192"/>
      <c r="K33" s="191"/>
      <c r="L33" s="33"/>
      <c r="M33" s="192"/>
      <c r="N33" s="192"/>
      <c r="O33" s="192"/>
      <c r="P33" s="228"/>
      <c r="Q33" s="191"/>
    </row>
    <row r="34" spans="1:17" ht="13.2">
      <c r="A34" s="266"/>
      <c r="B34" s="33" t="s">
        <v>2022</v>
      </c>
      <c r="C34" s="33"/>
      <c r="D34" s="33"/>
      <c r="E34" s="33"/>
      <c r="F34" s="33"/>
      <c r="G34" s="33"/>
      <c r="H34" s="33" t="s">
        <v>26</v>
      </c>
      <c r="I34" s="33"/>
      <c r="J34" s="192"/>
      <c r="K34" s="191"/>
      <c r="L34" s="33"/>
      <c r="M34" s="192"/>
      <c r="N34" s="192"/>
      <c r="O34" s="192"/>
      <c r="P34" s="228"/>
      <c r="Q34" s="191"/>
    </row>
    <row r="35" spans="1:17" ht="13.2">
      <c r="A35" s="266"/>
      <c r="B35" s="33" t="s">
        <v>2022</v>
      </c>
      <c r="C35" s="33"/>
      <c r="D35" s="33"/>
      <c r="E35" s="33"/>
      <c r="F35" s="33"/>
      <c r="G35" s="33"/>
      <c r="H35" s="33" t="s">
        <v>27</v>
      </c>
      <c r="I35" s="33"/>
      <c r="J35" s="192"/>
      <c r="K35" s="191"/>
      <c r="L35" s="33"/>
      <c r="M35" s="192"/>
      <c r="N35" s="192"/>
      <c r="O35" s="192"/>
      <c r="P35" s="228"/>
      <c r="Q35" s="192"/>
    </row>
    <row r="36" spans="1:17" ht="13.2">
      <c r="A36" s="266"/>
      <c r="B36" s="33" t="s">
        <v>2022</v>
      </c>
      <c r="C36" s="33"/>
      <c r="D36" s="33"/>
      <c r="E36" s="33"/>
      <c r="F36" s="33"/>
      <c r="G36" s="33"/>
      <c r="H36" s="33" t="s">
        <v>28</v>
      </c>
      <c r="I36" s="33"/>
      <c r="J36" s="192"/>
      <c r="K36" s="192"/>
      <c r="L36" s="33"/>
      <c r="M36" s="192"/>
      <c r="N36" s="192"/>
      <c r="O36" s="192"/>
      <c r="P36" s="228"/>
      <c r="Q36" s="192"/>
    </row>
    <row r="37" spans="1:17" ht="13.2">
      <c r="A37" s="266"/>
      <c r="B37" s="33"/>
      <c r="C37" s="33"/>
      <c r="D37" s="33"/>
      <c r="E37" s="33"/>
      <c r="F37" s="33"/>
      <c r="G37" s="33"/>
      <c r="H37" s="33" t="s">
        <v>29</v>
      </c>
      <c r="I37" s="33"/>
      <c r="J37" s="192"/>
      <c r="K37" s="192"/>
      <c r="L37" s="33"/>
      <c r="M37" s="192"/>
      <c r="N37" s="192"/>
      <c r="O37" s="191"/>
      <c r="P37" s="228"/>
      <c r="Q37" s="192"/>
    </row>
    <row r="38" spans="1:17" ht="13.2">
      <c r="A38" s="266"/>
      <c r="B38" s="33"/>
      <c r="C38" s="33"/>
      <c r="D38" s="33"/>
      <c r="E38" s="33"/>
      <c r="F38" s="33"/>
      <c r="G38" s="33"/>
      <c r="H38" s="33" t="s">
        <v>30</v>
      </c>
      <c r="I38" s="33"/>
      <c r="J38" s="192"/>
      <c r="K38" s="192"/>
      <c r="L38" s="33"/>
      <c r="M38" s="192"/>
      <c r="N38" s="192"/>
      <c r="O38" s="191"/>
      <c r="P38" s="228"/>
      <c r="Q38" s="192"/>
    </row>
    <row r="39" spans="1:17" ht="13.2">
      <c r="A39" s="266"/>
      <c r="B39" s="33"/>
      <c r="C39" s="33"/>
      <c r="D39" s="33"/>
      <c r="E39" s="33"/>
      <c r="F39" s="33"/>
      <c r="G39" s="33"/>
      <c r="H39" s="158" t="s">
        <v>34</v>
      </c>
      <c r="I39" s="33"/>
      <c r="J39" s="192"/>
      <c r="K39" s="192"/>
      <c r="L39" s="33"/>
      <c r="M39" s="192"/>
      <c r="N39" s="192"/>
      <c r="O39" s="191"/>
      <c r="P39" s="227"/>
      <c r="Q39" s="192"/>
    </row>
    <row r="40" spans="1:17" ht="13.2">
      <c r="A40" s="266"/>
      <c r="B40" s="33" t="s">
        <v>522</v>
      </c>
      <c r="C40" s="33"/>
      <c r="D40" s="33"/>
      <c r="E40" s="33"/>
      <c r="F40" s="33"/>
      <c r="G40" s="33"/>
      <c r="H40" s="159" t="s">
        <v>35</v>
      </c>
      <c r="I40" s="33"/>
      <c r="J40" s="192"/>
      <c r="K40" s="192"/>
      <c r="L40" s="33"/>
      <c r="M40" s="192"/>
      <c r="N40" s="192"/>
      <c r="O40" s="191"/>
      <c r="P40" s="228"/>
      <c r="Q40" s="192"/>
    </row>
    <row r="41" spans="1:17" ht="13.2">
      <c r="A41" s="266"/>
      <c r="B41" s="33" t="s">
        <v>522</v>
      </c>
      <c r="C41" s="33"/>
      <c r="D41" s="33"/>
      <c r="E41" s="33"/>
      <c r="F41" s="33"/>
      <c r="G41" s="33"/>
      <c r="H41" s="159" t="s">
        <v>36</v>
      </c>
      <c r="I41" s="33"/>
      <c r="J41" s="192"/>
      <c r="K41" s="192"/>
      <c r="L41" s="33"/>
      <c r="M41" s="192"/>
      <c r="N41" s="192"/>
      <c r="O41" s="191"/>
      <c r="P41" s="228"/>
      <c r="Q41" s="192"/>
    </row>
    <row r="42" spans="1:17" ht="13.2">
      <c r="A42" s="266"/>
      <c r="B42" s="33" t="s">
        <v>522</v>
      </c>
      <c r="C42" s="33"/>
      <c r="D42" s="33"/>
      <c r="E42" s="33"/>
      <c r="F42" s="33"/>
      <c r="G42" s="33"/>
      <c r="H42" s="159" t="s">
        <v>37</v>
      </c>
      <c r="I42" s="33"/>
      <c r="J42" s="192"/>
      <c r="K42" s="192"/>
      <c r="L42" s="33"/>
      <c r="M42" s="192"/>
      <c r="N42" s="192"/>
      <c r="O42" s="191"/>
      <c r="P42" s="228"/>
      <c r="Q42" s="192"/>
    </row>
    <row r="43" spans="1:17" ht="13.2">
      <c r="A43" s="267"/>
      <c r="B43" s="33" t="s">
        <v>522</v>
      </c>
      <c r="C43" s="33"/>
      <c r="D43" s="33"/>
      <c r="E43" s="33"/>
      <c r="F43" s="33"/>
      <c r="G43" s="33"/>
      <c r="H43" s="159" t="s">
        <v>38</v>
      </c>
      <c r="I43" s="33"/>
      <c r="J43" s="192"/>
      <c r="K43" s="192"/>
      <c r="L43" s="33"/>
      <c r="M43" s="192"/>
      <c r="N43" s="192"/>
      <c r="O43" s="191"/>
      <c r="P43" s="228"/>
      <c r="Q43" s="192"/>
    </row>
    <row r="44" spans="1:17" ht="13.8">
      <c r="A44" s="265">
        <v>45416</v>
      </c>
      <c r="B44" s="157" t="s">
        <v>2021</v>
      </c>
      <c r="C44" s="33"/>
      <c r="D44" s="33"/>
      <c r="E44" s="33"/>
      <c r="F44" s="33"/>
      <c r="G44" s="33"/>
      <c r="H44" s="155" t="s">
        <v>17</v>
      </c>
      <c r="I44" s="33"/>
      <c r="J44" s="192"/>
      <c r="K44" s="191"/>
      <c r="L44" s="33"/>
      <c r="M44" s="192"/>
      <c r="N44" s="192"/>
      <c r="O44" s="192"/>
      <c r="P44" s="228"/>
      <c r="Q44" s="192"/>
    </row>
    <row r="45" spans="1:17" ht="13.8">
      <c r="A45" s="266"/>
      <c r="B45" s="157" t="s">
        <v>2021</v>
      </c>
      <c r="C45" s="157" t="s">
        <v>102</v>
      </c>
      <c r="D45" s="157" t="s">
        <v>19</v>
      </c>
      <c r="E45" s="157" t="s">
        <v>2249</v>
      </c>
      <c r="F45" s="157" t="s">
        <v>2250</v>
      </c>
      <c r="G45" s="157" t="s">
        <v>2251</v>
      </c>
      <c r="H45" s="33" t="s">
        <v>22</v>
      </c>
      <c r="I45" s="33"/>
      <c r="J45" s="192"/>
      <c r="K45" s="191"/>
      <c r="L45" s="33"/>
      <c r="M45" s="192"/>
      <c r="N45" s="192"/>
      <c r="O45" s="192"/>
      <c r="P45" s="228"/>
      <c r="Q45" s="192"/>
    </row>
    <row r="46" spans="1:17" ht="13.8">
      <c r="A46" s="266"/>
      <c r="B46" s="157" t="s">
        <v>2021</v>
      </c>
      <c r="C46" s="33"/>
      <c r="D46" s="33"/>
      <c r="E46" s="33"/>
      <c r="F46" s="33"/>
      <c r="G46" s="33"/>
      <c r="H46" s="33" t="s">
        <v>24</v>
      </c>
      <c r="I46" s="33"/>
      <c r="J46" s="192"/>
      <c r="K46" s="191"/>
      <c r="L46" s="33"/>
      <c r="M46" s="192"/>
      <c r="N46" s="192"/>
      <c r="O46" s="192"/>
      <c r="P46" s="228"/>
      <c r="Q46" s="192"/>
    </row>
    <row r="47" spans="1:17" ht="13.8">
      <c r="A47" s="266"/>
      <c r="B47" s="157" t="s">
        <v>2021</v>
      </c>
      <c r="C47" s="33"/>
      <c r="D47" s="33"/>
      <c r="E47" s="33"/>
      <c r="F47" s="33"/>
      <c r="G47" s="33"/>
      <c r="H47" s="33" t="s">
        <v>25</v>
      </c>
      <c r="I47" s="33"/>
      <c r="J47" s="192"/>
      <c r="K47" s="191"/>
      <c r="L47" s="33"/>
      <c r="M47" s="192"/>
      <c r="N47" s="192"/>
      <c r="O47" s="192"/>
      <c r="P47" s="227"/>
      <c r="Q47" s="192"/>
    </row>
    <row r="48" spans="1:17" ht="13.2">
      <c r="A48" s="266"/>
      <c r="B48" s="33" t="s">
        <v>2022</v>
      </c>
      <c r="C48" s="33"/>
      <c r="D48" s="33"/>
      <c r="E48" s="33"/>
      <c r="F48" s="33"/>
      <c r="G48" s="33"/>
      <c r="H48" s="33" t="s">
        <v>26</v>
      </c>
      <c r="I48" s="33"/>
      <c r="J48" s="192"/>
      <c r="K48" s="192"/>
      <c r="L48" s="33"/>
      <c r="M48" s="192"/>
      <c r="N48" s="192"/>
      <c r="O48" s="192"/>
      <c r="P48" s="228"/>
      <c r="Q48" s="192"/>
    </row>
    <row r="49" spans="1:17" ht="16.5" customHeight="1">
      <c r="A49" s="266"/>
      <c r="B49" s="33" t="s">
        <v>2022</v>
      </c>
      <c r="C49" s="33"/>
      <c r="D49" s="157"/>
      <c r="E49" s="135"/>
      <c r="F49" s="129"/>
      <c r="G49" s="33"/>
      <c r="H49" s="33" t="s">
        <v>27</v>
      </c>
      <c r="I49" s="33"/>
      <c r="J49" s="192"/>
      <c r="K49" s="192"/>
      <c r="L49" s="33"/>
      <c r="M49" s="192"/>
      <c r="N49" s="192"/>
      <c r="O49" s="192"/>
      <c r="P49" s="228"/>
      <c r="Q49" s="192"/>
    </row>
    <row r="50" spans="1:17" ht="13.2">
      <c r="A50" s="266"/>
      <c r="B50" s="33" t="s">
        <v>2022</v>
      </c>
      <c r="C50" s="33"/>
      <c r="D50" s="33"/>
      <c r="E50" s="33"/>
      <c r="F50" s="33"/>
      <c r="G50" s="33"/>
      <c r="H50" s="33" t="s">
        <v>28</v>
      </c>
      <c r="I50" s="33"/>
      <c r="J50" s="192"/>
      <c r="K50" s="192"/>
      <c r="L50" s="33"/>
      <c r="M50" s="192"/>
      <c r="N50" s="192"/>
      <c r="O50" s="192"/>
      <c r="P50" s="228"/>
      <c r="Q50" s="192"/>
    </row>
    <row r="51" spans="1:17" ht="13.2">
      <c r="A51" s="266"/>
      <c r="B51" s="33" t="s">
        <v>2022</v>
      </c>
      <c r="C51" s="33"/>
      <c r="D51" s="33"/>
      <c r="E51" s="33"/>
      <c r="F51" s="33"/>
      <c r="G51" s="33"/>
      <c r="H51" s="33" t="s">
        <v>29</v>
      </c>
      <c r="I51" s="33"/>
      <c r="J51" s="192"/>
      <c r="K51" s="192"/>
      <c r="L51" s="33"/>
      <c r="M51" s="192"/>
      <c r="N51" s="192"/>
      <c r="O51" s="192"/>
      <c r="P51" s="228"/>
      <c r="Q51" s="192"/>
    </row>
    <row r="52" spans="1:17" ht="13.2">
      <c r="A52" s="266"/>
      <c r="B52" s="33"/>
      <c r="C52" s="33"/>
      <c r="D52" s="33"/>
      <c r="E52" s="33"/>
      <c r="F52" s="33"/>
      <c r="G52" s="33"/>
      <c r="H52" s="33" t="s">
        <v>30</v>
      </c>
      <c r="I52" s="33"/>
      <c r="J52" s="192"/>
      <c r="K52" s="192"/>
      <c r="L52" s="33"/>
      <c r="M52" s="192"/>
      <c r="N52" s="192"/>
      <c r="O52" s="192"/>
      <c r="P52" s="228"/>
      <c r="Q52" s="192"/>
    </row>
    <row r="53" spans="1:17" ht="13.2">
      <c r="A53" s="266"/>
      <c r="B53" s="33"/>
      <c r="C53" s="33"/>
      <c r="D53" s="33"/>
      <c r="E53" s="33"/>
      <c r="F53" s="33"/>
      <c r="G53" s="33"/>
      <c r="H53" s="158" t="s">
        <v>34</v>
      </c>
      <c r="I53" s="33"/>
      <c r="J53" s="192"/>
      <c r="K53" s="192"/>
      <c r="L53" s="33"/>
      <c r="M53" s="192"/>
      <c r="N53" s="192"/>
      <c r="O53" s="195"/>
      <c r="P53" s="228"/>
      <c r="Q53" s="192"/>
    </row>
    <row r="54" spans="1:17" ht="13.2">
      <c r="A54" s="266"/>
      <c r="B54" s="33" t="s">
        <v>2096</v>
      </c>
      <c r="C54" s="33"/>
      <c r="D54" s="33"/>
      <c r="E54" s="33"/>
      <c r="F54" s="33"/>
      <c r="G54" s="33"/>
      <c r="H54" s="159" t="s">
        <v>35</v>
      </c>
      <c r="I54" s="33"/>
      <c r="J54" s="192"/>
      <c r="K54" s="192"/>
      <c r="L54" s="33"/>
      <c r="M54" s="192"/>
      <c r="N54" s="192"/>
      <c r="O54" s="195"/>
      <c r="P54" s="229"/>
      <c r="Q54" s="192"/>
    </row>
    <row r="55" spans="1:17" ht="13.2">
      <c r="A55" s="266"/>
      <c r="B55" s="33" t="s">
        <v>2096</v>
      </c>
      <c r="C55" s="33"/>
      <c r="D55" s="33"/>
      <c r="E55" s="33"/>
      <c r="F55" s="33"/>
      <c r="G55" s="33"/>
      <c r="H55" s="159" t="s">
        <v>36</v>
      </c>
      <c r="I55" s="33"/>
      <c r="J55" s="192"/>
      <c r="K55" s="192"/>
      <c r="L55" s="33"/>
      <c r="M55" s="192"/>
      <c r="N55" s="192"/>
      <c r="O55" s="195"/>
      <c r="P55" s="230"/>
      <c r="Q55" s="192"/>
    </row>
    <row r="56" spans="1:17" ht="13.2">
      <c r="A56" s="266"/>
      <c r="B56" s="33" t="s">
        <v>2096</v>
      </c>
      <c r="C56" s="33"/>
      <c r="D56" s="33"/>
      <c r="E56" s="33"/>
      <c r="F56" s="33"/>
      <c r="G56" s="33"/>
      <c r="H56" s="159" t="s">
        <v>37</v>
      </c>
      <c r="I56" s="33"/>
      <c r="J56" s="192"/>
      <c r="K56" s="192"/>
      <c r="L56" s="33"/>
      <c r="M56" s="192"/>
      <c r="N56" s="192"/>
      <c r="O56" s="195"/>
      <c r="P56" s="230"/>
      <c r="Q56" s="192"/>
    </row>
    <row r="57" spans="1:17" ht="13.2">
      <c r="A57" s="267"/>
      <c r="B57" s="33" t="s">
        <v>2096</v>
      </c>
      <c r="C57" s="33"/>
      <c r="D57" s="33"/>
      <c r="E57" s="33"/>
      <c r="F57" s="33"/>
      <c r="G57" s="33"/>
      <c r="H57" s="159" t="s">
        <v>38</v>
      </c>
      <c r="I57" s="33"/>
      <c r="J57" s="192"/>
      <c r="K57" s="192"/>
      <c r="L57" s="33"/>
      <c r="M57" s="192"/>
      <c r="N57" s="192"/>
      <c r="O57" s="195"/>
      <c r="P57" s="230"/>
      <c r="Q57" s="192"/>
    </row>
    <row r="58" spans="1:17" ht="13.2">
      <c r="A58" s="265">
        <v>45417</v>
      </c>
      <c r="B58" s="33" t="s">
        <v>78</v>
      </c>
      <c r="C58" s="33"/>
      <c r="D58" s="33"/>
      <c r="E58" s="33"/>
      <c r="F58" s="33"/>
      <c r="G58" s="33"/>
      <c r="H58" s="164" t="s">
        <v>17</v>
      </c>
      <c r="I58" s="33"/>
      <c r="J58" s="192"/>
      <c r="K58" s="192"/>
      <c r="L58" s="33"/>
      <c r="M58" s="192"/>
      <c r="N58" s="195"/>
      <c r="O58" s="192"/>
      <c r="P58" s="192"/>
      <c r="Q58" s="192"/>
    </row>
    <row r="59" spans="1:17" ht="13.2">
      <c r="A59" s="266"/>
      <c r="B59" s="33" t="s">
        <v>78</v>
      </c>
      <c r="C59" s="33"/>
      <c r="D59" s="33"/>
      <c r="E59" s="33"/>
      <c r="F59" s="33"/>
      <c r="G59" s="33"/>
      <c r="H59" s="156" t="s">
        <v>22</v>
      </c>
      <c r="I59" s="33"/>
      <c r="J59" s="192"/>
      <c r="K59" s="192"/>
      <c r="L59" s="33"/>
      <c r="M59" s="192"/>
      <c r="N59" s="195"/>
      <c r="O59" s="192"/>
      <c r="P59" s="192"/>
      <c r="Q59" s="192"/>
    </row>
    <row r="60" spans="1:17" ht="13.8">
      <c r="A60" s="266"/>
      <c r="B60" s="33" t="s">
        <v>1774</v>
      </c>
      <c r="C60" s="33"/>
      <c r="D60" s="157"/>
      <c r="E60" s="135"/>
      <c r="F60" s="129"/>
      <c r="G60" s="33"/>
      <c r="H60" s="156" t="s">
        <v>24</v>
      </c>
      <c r="I60" s="33"/>
      <c r="J60" s="192"/>
      <c r="K60" s="192"/>
      <c r="L60" s="33"/>
      <c r="M60" s="192"/>
      <c r="N60" s="192"/>
      <c r="O60" s="192"/>
      <c r="P60" s="192"/>
      <c r="Q60" s="191"/>
    </row>
    <row r="61" spans="1:17" ht="13.2">
      <c r="A61" s="266"/>
      <c r="B61" s="33" t="s">
        <v>1774</v>
      </c>
      <c r="C61" s="33"/>
      <c r="D61" s="33"/>
      <c r="E61" s="33"/>
      <c r="F61" s="33"/>
      <c r="G61" s="33"/>
      <c r="H61" s="156" t="s">
        <v>25</v>
      </c>
      <c r="I61" s="33"/>
      <c r="J61" s="192"/>
      <c r="K61" s="192"/>
      <c r="L61" s="33"/>
      <c r="M61" s="192"/>
      <c r="N61" s="192"/>
      <c r="O61" s="192"/>
      <c r="P61" s="192"/>
      <c r="Q61" s="191"/>
    </row>
    <row r="62" spans="1:17" ht="13.2">
      <c r="A62" s="266"/>
      <c r="B62" s="33" t="s">
        <v>1774</v>
      </c>
      <c r="C62" s="33"/>
      <c r="D62" s="33"/>
      <c r="E62" s="33"/>
      <c r="F62" s="33"/>
      <c r="G62" s="33"/>
      <c r="H62" s="156" t="s">
        <v>26</v>
      </c>
      <c r="I62" s="33"/>
      <c r="J62" s="192"/>
      <c r="K62" s="192"/>
      <c r="L62" s="33"/>
      <c r="M62" s="192"/>
      <c r="N62" s="192"/>
      <c r="O62" s="192"/>
      <c r="P62" s="192"/>
      <c r="Q62" s="191"/>
    </row>
    <row r="63" spans="1:17" ht="13.2">
      <c r="A63" s="266"/>
      <c r="B63" s="33" t="s">
        <v>1774</v>
      </c>
      <c r="C63" s="33"/>
      <c r="D63" s="33"/>
      <c r="E63" s="33"/>
      <c r="F63" s="33"/>
      <c r="G63" s="33"/>
      <c r="H63" s="156" t="s">
        <v>27</v>
      </c>
      <c r="I63" s="33"/>
      <c r="J63" s="192"/>
      <c r="K63" s="192"/>
      <c r="L63" s="33"/>
      <c r="M63" s="192"/>
      <c r="N63" s="192"/>
      <c r="O63" s="192"/>
      <c r="P63" s="192"/>
      <c r="Q63" s="195"/>
    </row>
    <row r="64" spans="1:17" ht="13.2">
      <c r="A64" s="266"/>
      <c r="B64" s="33" t="s">
        <v>1774</v>
      </c>
      <c r="C64" s="33"/>
      <c r="D64" s="33"/>
      <c r="E64" s="33"/>
      <c r="F64" s="33"/>
      <c r="G64" s="33"/>
      <c r="H64" s="156" t="s">
        <v>28</v>
      </c>
      <c r="I64" s="33"/>
      <c r="J64" s="192"/>
      <c r="K64" s="192"/>
      <c r="L64" s="33"/>
      <c r="M64" s="192"/>
      <c r="N64" s="192"/>
      <c r="O64" s="192"/>
      <c r="P64" s="192"/>
      <c r="Q64" s="195"/>
    </row>
    <row r="65" spans="1:17" ht="13.8">
      <c r="A65" s="266"/>
      <c r="B65" s="33"/>
      <c r="C65" s="33"/>
      <c r="D65" s="157"/>
      <c r="E65" s="165"/>
      <c r="F65" s="166"/>
      <c r="G65" s="33"/>
      <c r="H65" s="156" t="s">
        <v>29</v>
      </c>
      <c r="I65" s="33"/>
      <c r="J65" s="192"/>
      <c r="K65" s="192"/>
      <c r="L65" s="33"/>
      <c r="M65" s="192"/>
      <c r="N65" s="192"/>
      <c r="O65" s="195"/>
      <c r="P65" s="227"/>
      <c r="Q65" s="192"/>
    </row>
    <row r="66" spans="1:17" ht="13.2">
      <c r="A66" s="266"/>
      <c r="B66" s="33"/>
      <c r="C66" s="33"/>
      <c r="D66" s="33"/>
      <c r="E66" s="33"/>
      <c r="F66" s="33"/>
      <c r="G66" s="33"/>
      <c r="H66" s="156" t="s">
        <v>30</v>
      </c>
      <c r="I66" s="33"/>
      <c r="J66" s="192"/>
      <c r="K66" s="192"/>
      <c r="L66" s="33"/>
      <c r="M66" s="192"/>
      <c r="N66" s="192"/>
      <c r="O66" s="195"/>
      <c r="P66" s="228"/>
      <c r="Q66" s="192"/>
    </row>
    <row r="67" spans="1:17" ht="13.2">
      <c r="A67" s="266"/>
      <c r="B67" s="33"/>
      <c r="C67" s="33"/>
      <c r="D67" s="33"/>
      <c r="E67" s="33"/>
      <c r="F67" s="33"/>
      <c r="G67" s="33"/>
      <c r="H67" s="167" t="s">
        <v>34</v>
      </c>
      <c r="I67" s="33"/>
      <c r="J67" s="192"/>
      <c r="K67" s="192"/>
      <c r="L67" s="33"/>
      <c r="M67" s="192"/>
      <c r="N67" s="192"/>
      <c r="O67" s="195"/>
      <c r="P67" s="228"/>
      <c r="Q67" s="192"/>
    </row>
    <row r="68" spans="1:17" ht="13.2">
      <c r="A68" s="266"/>
      <c r="B68" s="33"/>
      <c r="C68" s="33"/>
      <c r="D68" s="33"/>
      <c r="E68" s="33"/>
      <c r="F68" s="33"/>
      <c r="G68" s="33"/>
      <c r="H68" s="167" t="s">
        <v>35</v>
      </c>
      <c r="I68" s="33"/>
      <c r="J68" s="192"/>
      <c r="K68" s="192"/>
      <c r="L68" s="33"/>
      <c r="M68" s="192"/>
      <c r="N68" s="192"/>
      <c r="O68" s="195"/>
      <c r="P68" s="228"/>
      <c r="Q68" s="192"/>
    </row>
    <row r="69" spans="1:17" ht="13.2">
      <c r="A69" s="266"/>
      <c r="B69" s="33"/>
      <c r="C69" s="33"/>
      <c r="D69" s="33"/>
      <c r="E69" s="33"/>
      <c r="F69" s="33"/>
      <c r="G69" s="33"/>
      <c r="H69" s="167" t="s">
        <v>36</v>
      </c>
      <c r="I69" s="33"/>
      <c r="J69" s="192"/>
      <c r="K69" s="192"/>
      <c r="L69" s="33"/>
      <c r="M69" s="192"/>
      <c r="N69" s="192"/>
      <c r="O69" s="192"/>
      <c r="P69" s="228"/>
      <c r="Q69" s="192"/>
    </row>
    <row r="70" spans="1:17" ht="13.2">
      <c r="A70" s="266"/>
      <c r="B70" s="33"/>
      <c r="C70" s="33"/>
      <c r="D70" s="33"/>
      <c r="E70" s="33"/>
      <c r="F70" s="33"/>
      <c r="G70" s="33"/>
      <c r="H70" s="167" t="s">
        <v>37</v>
      </c>
      <c r="I70" s="33"/>
      <c r="J70" s="192"/>
      <c r="K70" s="192"/>
      <c r="L70" s="33"/>
      <c r="M70" s="192"/>
      <c r="N70" s="192"/>
      <c r="O70" s="192"/>
      <c r="P70" s="228"/>
      <c r="Q70" s="192"/>
    </row>
    <row r="71" spans="1:17" ht="13.2">
      <c r="A71" s="267"/>
      <c r="B71" s="33"/>
      <c r="C71" s="33"/>
      <c r="D71" s="33"/>
      <c r="E71" s="33"/>
      <c r="F71" s="33"/>
      <c r="G71" s="33"/>
      <c r="H71" s="156" t="s">
        <v>38</v>
      </c>
      <c r="I71" s="33"/>
      <c r="J71" s="192"/>
      <c r="K71" s="192"/>
      <c r="L71" s="33"/>
      <c r="M71" s="192"/>
      <c r="N71" s="192"/>
      <c r="O71" s="192"/>
      <c r="P71" s="228"/>
      <c r="Q71" s="192"/>
    </row>
    <row r="72" spans="1:17" ht="13.2">
      <c r="A72" s="265">
        <v>45418</v>
      </c>
      <c r="B72" s="33" t="s">
        <v>78</v>
      </c>
      <c r="C72" s="33"/>
      <c r="D72" s="33"/>
      <c r="E72" s="33"/>
      <c r="F72" s="33"/>
      <c r="G72" s="33"/>
      <c r="H72" s="164" t="s">
        <v>17</v>
      </c>
      <c r="I72" s="33"/>
      <c r="J72" s="192"/>
      <c r="K72" s="191"/>
      <c r="L72" s="192"/>
      <c r="M72" s="192"/>
      <c r="N72" s="195"/>
      <c r="O72" s="202"/>
      <c r="P72" s="191"/>
      <c r="Q72" s="192"/>
    </row>
    <row r="73" spans="1:17" ht="13.2">
      <c r="A73" s="266"/>
      <c r="B73" s="33" t="s">
        <v>78</v>
      </c>
      <c r="C73" s="33"/>
      <c r="D73" s="33"/>
      <c r="E73" s="33"/>
      <c r="F73" s="33"/>
      <c r="G73" s="33"/>
      <c r="H73" s="156" t="s">
        <v>22</v>
      </c>
      <c r="I73" s="33"/>
      <c r="J73" s="192"/>
      <c r="K73" s="191"/>
      <c r="L73" s="192"/>
      <c r="M73" s="192"/>
      <c r="N73" s="195"/>
      <c r="O73" s="202"/>
      <c r="P73" s="191"/>
      <c r="Q73" s="192"/>
    </row>
    <row r="74" spans="1:17" ht="13.2">
      <c r="A74" s="266"/>
      <c r="B74" s="33" t="s">
        <v>1774</v>
      </c>
      <c r="C74" s="33"/>
      <c r="D74" s="33"/>
      <c r="E74" s="33"/>
      <c r="F74" s="33"/>
      <c r="G74" s="33"/>
      <c r="H74" s="156" t="s">
        <v>24</v>
      </c>
      <c r="I74" s="33"/>
      <c r="J74" s="192"/>
      <c r="K74" s="191"/>
      <c r="L74" s="192"/>
      <c r="M74" s="192"/>
      <c r="N74" s="195"/>
      <c r="O74" s="202"/>
      <c r="P74" s="191"/>
      <c r="Q74" s="191"/>
    </row>
    <row r="75" spans="1:17" ht="13.2">
      <c r="A75" s="266"/>
      <c r="B75" s="33" t="s">
        <v>1774</v>
      </c>
      <c r="C75" s="33"/>
      <c r="D75" s="33"/>
      <c r="E75" s="33"/>
      <c r="F75" s="33"/>
      <c r="G75" s="33"/>
      <c r="H75" s="156" t="s">
        <v>25</v>
      </c>
      <c r="I75" s="33"/>
      <c r="J75" s="192"/>
      <c r="K75" s="191"/>
      <c r="L75" s="192"/>
      <c r="M75" s="192"/>
      <c r="N75" s="195"/>
      <c r="O75" s="202"/>
      <c r="P75" s="191"/>
      <c r="Q75" s="191"/>
    </row>
    <row r="76" spans="1:17" ht="13.2">
      <c r="A76" s="266"/>
      <c r="B76" s="33" t="s">
        <v>2022</v>
      </c>
      <c r="C76" s="33"/>
      <c r="D76" s="33"/>
      <c r="E76" s="33"/>
      <c r="F76" s="33"/>
      <c r="G76" s="33"/>
      <c r="H76" s="156" t="s">
        <v>26</v>
      </c>
      <c r="I76" s="33"/>
      <c r="J76" s="192"/>
      <c r="K76" s="191"/>
      <c r="L76" s="191"/>
      <c r="M76" s="191"/>
      <c r="N76" s="195"/>
      <c r="O76" s="195"/>
      <c r="P76" s="191"/>
      <c r="Q76" s="192"/>
    </row>
    <row r="77" spans="1:17" ht="13.2">
      <c r="A77" s="266"/>
      <c r="B77" s="33" t="s">
        <v>2022</v>
      </c>
      <c r="C77" s="33" t="s">
        <v>41</v>
      </c>
      <c r="D77" s="33" t="s">
        <v>19</v>
      </c>
      <c r="E77" s="33"/>
      <c r="F77" s="160" t="s">
        <v>2252</v>
      </c>
      <c r="G77" s="33" t="s">
        <v>2253</v>
      </c>
      <c r="H77" s="156" t="s">
        <v>27</v>
      </c>
      <c r="I77" s="33"/>
      <c r="J77" s="192"/>
      <c r="K77" s="192"/>
      <c r="L77" s="191"/>
      <c r="M77" s="191"/>
      <c r="N77" s="195"/>
      <c r="O77" s="195"/>
      <c r="P77" s="191"/>
      <c r="Q77" s="192"/>
    </row>
    <row r="78" spans="1:17" ht="13.8">
      <c r="A78" s="266"/>
      <c r="B78" s="33" t="s">
        <v>2022</v>
      </c>
      <c r="C78" s="33" t="s">
        <v>41</v>
      </c>
      <c r="D78" s="33" t="s">
        <v>19</v>
      </c>
      <c r="E78" s="33" t="s">
        <v>2254</v>
      </c>
      <c r="F78" s="157" t="s">
        <v>2255</v>
      </c>
      <c r="G78" s="160" t="s">
        <v>2256</v>
      </c>
      <c r="H78" s="156" t="s">
        <v>28</v>
      </c>
      <c r="I78" s="33"/>
      <c r="J78" s="192"/>
      <c r="K78" s="192"/>
      <c r="L78" s="191"/>
      <c r="M78" s="191"/>
      <c r="N78" s="195"/>
      <c r="O78" s="195"/>
      <c r="P78" s="192"/>
      <c r="Q78" s="192"/>
    </row>
    <row r="79" spans="1:17" ht="13.2">
      <c r="A79" s="266"/>
      <c r="B79" s="33" t="s">
        <v>2022</v>
      </c>
      <c r="C79" s="33" t="s">
        <v>102</v>
      </c>
      <c r="D79" s="33" t="s">
        <v>19</v>
      </c>
      <c r="E79" s="33"/>
      <c r="F79" s="160" t="s">
        <v>2257</v>
      </c>
      <c r="G79" s="33" t="s">
        <v>2258</v>
      </c>
      <c r="H79" s="156" t="s">
        <v>29</v>
      </c>
      <c r="I79" s="33"/>
      <c r="J79" s="192"/>
      <c r="K79" s="192"/>
      <c r="L79" s="191"/>
      <c r="M79" s="191"/>
      <c r="N79" s="195"/>
      <c r="O79" s="195"/>
      <c r="P79" s="192"/>
      <c r="Q79" s="195"/>
    </row>
    <row r="80" spans="1:17" ht="13.2">
      <c r="A80" s="266"/>
      <c r="B80" s="33" t="s">
        <v>2120</v>
      </c>
      <c r="C80" s="33"/>
      <c r="D80" s="33"/>
      <c r="E80" s="33"/>
      <c r="F80" s="33"/>
      <c r="G80" s="33"/>
      <c r="H80" s="156" t="s">
        <v>30</v>
      </c>
      <c r="I80" s="33"/>
      <c r="J80" s="192"/>
      <c r="K80" s="192"/>
      <c r="L80" s="192"/>
      <c r="M80" s="191"/>
      <c r="N80" s="195"/>
      <c r="O80" s="195"/>
      <c r="P80" s="192"/>
      <c r="Q80" s="195"/>
    </row>
    <row r="81" spans="1:27" ht="13.8">
      <c r="A81" s="266"/>
      <c r="B81" s="33" t="s">
        <v>2120</v>
      </c>
      <c r="C81" s="33"/>
      <c r="D81" s="157"/>
      <c r="E81" s="33"/>
      <c r="F81" s="33"/>
      <c r="G81" s="33"/>
      <c r="H81" s="167" t="s">
        <v>34</v>
      </c>
      <c r="I81" s="33"/>
      <c r="J81" s="192"/>
      <c r="K81" s="192"/>
      <c r="L81" s="192"/>
      <c r="M81" s="191"/>
      <c r="N81" s="195"/>
      <c r="O81" s="195"/>
      <c r="P81" s="192"/>
      <c r="Q81" s="195"/>
    </row>
    <row r="82" spans="1:27" ht="13.2">
      <c r="A82" s="266"/>
      <c r="B82" s="33" t="s">
        <v>2120</v>
      </c>
      <c r="C82" s="33"/>
      <c r="D82" s="33"/>
      <c r="E82" s="33"/>
      <c r="F82" s="33"/>
      <c r="G82" s="33"/>
      <c r="H82" s="167" t="s">
        <v>35</v>
      </c>
      <c r="I82" s="33"/>
      <c r="J82" s="192"/>
      <c r="K82" s="192"/>
      <c r="L82" s="192"/>
      <c r="M82" s="191"/>
      <c r="N82" s="195"/>
      <c r="O82" s="192"/>
      <c r="P82" s="192"/>
      <c r="Q82" s="195"/>
    </row>
    <row r="83" spans="1:27" ht="13.2">
      <c r="A83" s="266"/>
      <c r="B83" s="33" t="s">
        <v>1774</v>
      </c>
      <c r="C83" s="33"/>
      <c r="D83" s="33"/>
      <c r="E83" s="33"/>
      <c r="F83" s="33"/>
      <c r="G83" s="33"/>
      <c r="H83" s="167" t="s">
        <v>36</v>
      </c>
      <c r="I83" s="33"/>
      <c r="J83" s="192"/>
      <c r="K83" s="192"/>
      <c r="L83" s="192"/>
      <c r="M83" s="191"/>
      <c r="N83" s="195"/>
      <c r="O83" s="192"/>
      <c r="P83" s="192"/>
      <c r="Q83" s="191"/>
    </row>
    <row r="84" spans="1:27" ht="13.8">
      <c r="A84" s="266"/>
      <c r="B84" s="33" t="s">
        <v>1774</v>
      </c>
      <c r="C84" s="33" t="s">
        <v>44</v>
      </c>
      <c r="D84" s="33" t="s">
        <v>19</v>
      </c>
      <c r="E84" s="135" t="s">
        <v>2259</v>
      </c>
      <c r="F84" s="160" t="s">
        <v>2260</v>
      </c>
      <c r="G84" s="33" t="s">
        <v>2261</v>
      </c>
      <c r="H84" s="167" t="s">
        <v>37</v>
      </c>
      <c r="I84" s="33"/>
      <c r="J84" s="33"/>
      <c r="K84" s="33"/>
      <c r="L84" s="33"/>
      <c r="M84" s="33"/>
      <c r="N84" s="33"/>
      <c r="O84" s="33"/>
      <c r="P84" s="33"/>
      <c r="Q84" s="33"/>
    </row>
    <row r="85" spans="1:27" ht="13.2">
      <c r="A85" s="267"/>
      <c r="B85" s="33" t="s">
        <v>1774</v>
      </c>
      <c r="C85" s="33"/>
      <c r="D85" s="33"/>
      <c r="E85" s="33"/>
      <c r="F85" s="33"/>
      <c r="G85" s="33"/>
      <c r="H85" s="156" t="s">
        <v>38</v>
      </c>
      <c r="I85" s="33"/>
      <c r="J85" s="192"/>
      <c r="K85" s="192"/>
      <c r="L85" s="192"/>
      <c r="M85" s="191"/>
      <c r="N85" s="195"/>
      <c r="O85" s="192"/>
      <c r="P85" s="192"/>
      <c r="Q85" s="191"/>
    </row>
    <row r="86" spans="1:27" ht="13.2">
      <c r="A86" s="265">
        <v>45419</v>
      </c>
      <c r="B86" s="33" t="s">
        <v>78</v>
      </c>
      <c r="C86" s="33"/>
      <c r="D86" s="33"/>
      <c r="E86" s="33"/>
      <c r="F86" s="33"/>
      <c r="G86" s="33"/>
      <c r="H86" s="164" t="s">
        <v>17</v>
      </c>
      <c r="I86" s="33"/>
      <c r="J86" s="192"/>
      <c r="K86" s="191"/>
      <c r="L86" s="192"/>
      <c r="M86" s="192"/>
      <c r="N86" s="191"/>
      <c r="O86" s="192"/>
      <c r="P86" s="192"/>
      <c r="Q86" s="33"/>
    </row>
    <row r="87" spans="1:27" ht="13.2">
      <c r="A87" s="266"/>
      <c r="B87" s="209" t="s">
        <v>78</v>
      </c>
      <c r="C87" s="209" t="s">
        <v>41</v>
      </c>
      <c r="D87" s="209" t="s">
        <v>19</v>
      </c>
      <c r="E87" s="209" t="s">
        <v>2262</v>
      </c>
      <c r="F87" s="213" t="s">
        <v>2263</v>
      </c>
      <c r="G87" s="209" t="s">
        <v>2264</v>
      </c>
      <c r="H87" s="211" t="s">
        <v>22</v>
      </c>
      <c r="I87" s="209"/>
      <c r="J87" s="209"/>
      <c r="K87" s="209"/>
      <c r="L87" s="209"/>
      <c r="M87" s="209"/>
      <c r="N87" s="209"/>
      <c r="O87" s="209"/>
      <c r="P87" s="209"/>
      <c r="Q87" s="209"/>
      <c r="R87" s="212"/>
      <c r="S87" s="212"/>
      <c r="T87" s="212"/>
      <c r="U87" s="212"/>
      <c r="V87" s="212"/>
      <c r="W87" s="212"/>
      <c r="X87" s="212"/>
      <c r="Y87" s="212"/>
      <c r="Z87" s="212"/>
      <c r="AA87" s="212"/>
    </row>
    <row r="88" spans="1:27" ht="13.2">
      <c r="A88" s="266"/>
      <c r="B88" s="33" t="s">
        <v>78</v>
      </c>
      <c r="C88" s="33"/>
      <c r="D88" s="33"/>
      <c r="E88" s="33"/>
      <c r="F88" s="33"/>
      <c r="G88" s="33"/>
      <c r="H88" s="156" t="s">
        <v>24</v>
      </c>
      <c r="I88" s="33"/>
      <c r="J88" s="192"/>
      <c r="K88" s="191"/>
      <c r="L88" s="192"/>
      <c r="M88" s="192"/>
      <c r="N88" s="191"/>
      <c r="O88" s="192"/>
      <c r="P88" s="192"/>
      <c r="Q88" s="33"/>
    </row>
    <row r="89" spans="1:27" ht="13.2">
      <c r="A89" s="266"/>
      <c r="B89" s="33" t="s">
        <v>78</v>
      </c>
      <c r="C89" s="33"/>
      <c r="D89" s="33"/>
      <c r="E89" s="33"/>
      <c r="F89" s="33"/>
      <c r="G89" s="33"/>
      <c r="H89" s="156" t="s">
        <v>25</v>
      </c>
      <c r="I89" s="33"/>
      <c r="J89" s="192"/>
      <c r="K89" s="191"/>
      <c r="L89" s="192"/>
      <c r="M89" s="192"/>
      <c r="N89" s="191"/>
      <c r="O89" s="192"/>
      <c r="P89" s="192"/>
      <c r="Q89" s="33"/>
    </row>
    <row r="90" spans="1:27" ht="13.2">
      <c r="A90" s="266"/>
      <c r="B90" s="33" t="s">
        <v>2120</v>
      </c>
      <c r="C90" s="33"/>
      <c r="D90" s="33"/>
      <c r="E90" s="33"/>
      <c r="F90" s="33"/>
      <c r="G90" s="33"/>
      <c r="H90" s="156" t="s">
        <v>26</v>
      </c>
      <c r="I90" s="33"/>
      <c r="J90" s="192"/>
      <c r="K90" s="191"/>
      <c r="L90" s="192"/>
      <c r="M90" s="191"/>
      <c r="N90" s="191"/>
      <c r="O90" s="195"/>
      <c r="P90" s="192"/>
      <c r="Q90" s="33"/>
    </row>
    <row r="91" spans="1:27" ht="13.2">
      <c r="A91" s="266"/>
      <c r="B91" s="33" t="s">
        <v>2120</v>
      </c>
      <c r="C91" s="33"/>
      <c r="D91" s="33"/>
      <c r="E91" s="33"/>
      <c r="F91" s="33"/>
      <c r="G91" s="33"/>
      <c r="H91" s="156" t="s">
        <v>27</v>
      </c>
      <c r="I91" s="33"/>
      <c r="J91" s="192"/>
      <c r="K91" s="192"/>
      <c r="L91" s="192"/>
      <c r="M91" s="191"/>
      <c r="N91" s="191"/>
      <c r="O91" s="195"/>
      <c r="P91" s="192"/>
      <c r="Q91" s="33"/>
    </row>
    <row r="92" spans="1:27" ht="13.2">
      <c r="A92" s="266"/>
      <c r="B92" s="33" t="s">
        <v>2120</v>
      </c>
      <c r="C92" s="33"/>
      <c r="D92" s="33"/>
      <c r="E92" s="33"/>
      <c r="F92" s="33"/>
      <c r="G92" s="33"/>
      <c r="H92" s="156" t="s">
        <v>28</v>
      </c>
      <c r="I92" s="33"/>
      <c r="J92" s="192"/>
      <c r="K92" s="192"/>
      <c r="L92" s="192"/>
      <c r="M92" s="191"/>
      <c r="N92" s="191"/>
      <c r="O92" s="195"/>
      <c r="P92" s="192"/>
      <c r="Q92" s="33"/>
    </row>
    <row r="93" spans="1:27" ht="13.8">
      <c r="A93" s="266"/>
      <c r="B93" s="33" t="s">
        <v>522</v>
      </c>
      <c r="C93" s="33"/>
      <c r="D93" s="33"/>
      <c r="E93" s="33"/>
      <c r="F93" s="157"/>
      <c r="G93" s="157"/>
      <c r="H93" s="156" t="s">
        <v>29</v>
      </c>
      <c r="I93" s="33"/>
      <c r="J93" s="192"/>
      <c r="K93" s="192"/>
      <c r="L93" s="192"/>
      <c r="M93" s="191"/>
      <c r="N93" s="191"/>
      <c r="O93" s="191"/>
      <c r="P93" s="192"/>
      <c r="Q93" s="33"/>
    </row>
    <row r="94" spans="1:27" ht="13.2">
      <c r="A94" s="266"/>
      <c r="B94" s="33" t="s">
        <v>522</v>
      </c>
      <c r="C94" s="33"/>
      <c r="D94" s="33"/>
      <c r="E94" s="33"/>
      <c r="F94" s="33"/>
      <c r="G94" s="33"/>
      <c r="H94" s="156" t="s">
        <v>30</v>
      </c>
      <c r="I94" s="33"/>
      <c r="J94" s="192"/>
      <c r="K94" s="192"/>
      <c r="L94" s="192"/>
      <c r="M94" s="191"/>
      <c r="N94" s="191"/>
      <c r="O94" s="191"/>
      <c r="P94" s="192"/>
      <c r="Q94" s="33"/>
    </row>
    <row r="95" spans="1:27" ht="13.2">
      <c r="A95" s="266"/>
      <c r="B95" s="33" t="s">
        <v>522</v>
      </c>
      <c r="C95" s="33"/>
      <c r="D95" s="33"/>
      <c r="E95" s="33"/>
      <c r="F95" s="33"/>
      <c r="G95" s="33"/>
      <c r="H95" s="167" t="s">
        <v>34</v>
      </c>
      <c r="I95" s="33"/>
      <c r="J95" s="192"/>
      <c r="K95" s="192"/>
      <c r="L95" s="192"/>
      <c r="M95" s="191"/>
      <c r="N95" s="191"/>
      <c r="O95" s="191"/>
      <c r="P95" s="192"/>
      <c r="Q95" s="33"/>
    </row>
    <row r="96" spans="1:27" ht="13.2">
      <c r="A96" s="266"/>
      <c r="B96" s="33" t="s">
        <v>522</v>
      </c>
      <c r="C96" s="33"/>
      <c r="D96" s="33"/>
      <c r="E96" s="33"/>
      <c r="F96" s="33"/>
      <c r="G96" s="33"/>
      <c r="H96" s="167" t="s">
        <v>35</v>
      </c>
      <c r="I96" s="33"/>
      <c r="J96" s="192"/>
      <c r="K96" s="192"/>
      <c r="L96" s="192"/>
      <c r="M96" s="191"/>
      <c r="N96" s="191"/>
      <c r="O96" s="191"/>
      <c r="P96" s="192"/>
      <c r="Q96" s="33"/>
    </row>
    <row r="97" spans="1:27" ht="13.2">
      <c r="A97" s="266"/>
      <c r="B97" s="209" t="s">
        <v>78</v>
      </c>
      <c r="C97" s="209" t="s">
        <v>355</v>
      </c>
      <c r="D97" s="209" t="s">
        <v>19</v>
      </c>
      <c r="E97" s="209" t="s">
        <v>2265</v>
      </c>
      <c r="F97" s="213" t="s">
        <v>2266</v>
      </c>
      <c r="G97" s="213" t="s">
        <v>2267</v>
      </c>
      <c r="H97" s="231" t="s">
        <v>36</v>
      </c>
      <c r="I97" s="209"/>
      <c r="J97" s="209"/>
      <c r="K97" s="209"/>
      <c r="L97" s="209"/>
      <c r="M97" s="209"/>
      <c r="N97" s="209"/>
      <c r="O97" s="209"/>
      <c r="P97" s="209"/>
      <c r="Q97" s="209"/>
      <c r="R97" s="212"/>
      <c r="S97" s="212"/>
      <c r="T97" s="212"/>
      <c r="U97" s="212"/>
      <c r="V97" s="212"/>
      <c r="W97" s="212"/>
      <c r="X97" s="212"/>
      <c r="Y97" s="212"/>
      <c r="Z97" s="212"/>
      <c r="AA97" s="212"/>
    </row>
    <row r="98" spans="1:27" ht="13.2">
      <c r="A98" s="266"/>
      <c r="B98" s="33" t="s">
        <v>78</v>
      </c>
      <c r="C98" s="33"/>
      <c r="D98" s="33"/>
      <c r="E98" s="33"/>
      <c r="F98" s="33"/>
      <c r="G98" s="33"/>
      <c r="H98" s="167" t="s">
        <v>37</v>
      </c>
      <c r="I98" s="33"/>
      <c r="J98" s="192"/>
      <c r="K98" s="192"/>
      <c r="L98" s="192"/>
      <c r="M98" s="191"/>
      <c r="N98" s="191"/>
      <c r="O98" s="195"/>
      <c r="P98" s="191"/>
      <c r="Q98" s="33"/>
    </row>
    <row r="99" spans="1:27" ht="13.2">
      <c r="A99" s="267"/>
      <c r="B99" s="33" t="s">
        <v>78</v>
      </c>
      <c r="C99" s="33"/>
      <c r="D99" s="33"/>
      <c r="E99" s="33"/>
      <c r="F99" s="33"/>
      <c r="G99" s="33"/>
      <c r="H99" s="156" t="s">
        <v>38</v>
      </c>
      <c r="I99" s="33"/>
      <c r="J99" s="192"/>
      <c r="K99" s="192"/>
      <c r="L99" s="192"/>
      <c r="M99" s="191"/>
      <c r="N99" s="191"/>
      <c r="O99" s="195"/>
      <c r="P99" s="191"/>
      <c r="Q99" s="33"/>
    </row>
    <row r="100" spans="1:27" ht="13.8">
      <c r="A100" s="265">
        <v>45420</v>
      </c>
      <c r="B100" s="157" t="s">
        <v>78</v>
      </c>
      <c r="C100" s="33"/>
      <c r="D100" s="33"/>
      <c r="E100" s="33"/>
      <c r="F100" s="33"/>
      <c r="G100" s="33"/>
      <c r="H100" s="164" t="s">
        <v>17</v>
      </c>
      <c r="I100" s="33"/>
      <c r="J100" s="192"/>
      <c r="K100" s="191"/>
      <c r="L100" s="192"/>
      <c r="M100" s="192"/>
      <c r="N100" s="191"/>
      <c r="O100" s="192"/>
      <c r="P100" s="192"/>
      <c r="Q100" s="33"/>
    </row>
    <row r="101" spans="1:27" ht="13.8">
      <c r="A101" s="266"/>
      <c r="B101" s="157" t="s">
        <v>78</v>
      </c>
      <c r="C101" s="33"/>
      <c r="D101" s="33"/>
      <c r="E101" s="33"/>
      <c r="F101" s="33"/>
      <c r="G101" s="33"/>
      <c r="H101" s="156" t="s">
        <v>22</v>
      </c>
      <c r="I101" s="33"/>
      <c r="J101" s="192"/>
      <c r="K101" s="191"/>
      <c r="L101" s="192"/>
      <c r="M101" s="192"/>
      <c r="N101" s="191"/>
      <c r="O101" s="192"/>
      <c r="P101" s="192"/>
      <c r="Q101" s="33"/>
    </row>
    <row r="102" spans="1:27" ht="13.8">
      <c r="A102" s="266"/>
      <c r="B102" s="157" t="s">
        <v>78</v>
      </c>
      <c r="C102" s="33"/>
      <c r="D102" s="33"/>
      <c r="E102" s="33"/>
      <c r="F102" s="33"/>
      <c r="G102" s="33"/>
      <c r="H102" s="156" t="s">
        <v>24</v>
      </c>
      <c r="I102" s="33"/>
      <c r="J102" s="192"/>
      <c r="K102" s="191"/>
      <c r="L102" s="192"/>
      <c r="M102" s="192"/>
      <c r="N102" s="191"/>
      <c r="O102" s="192"/>
      <c r="P102" s="192"/>
      <c r="Q102" s="33"/>
    </row>
    <row r="103" spans="1:27" ht="13.8">
      <c r="A103" s="266"/>
      <c r="B103" s="157" t="s">
        <v>78</v>
      </c>
      <c r="C103" s="157"/>
      <c r="D103" s="157"/>
      <c r="E103" s="157"/>
      <c r="F103" s="215"/>
      <c r="G103" s="157"/>
      <c r="H103" s="156" t="s">
        <v>25</v>
      </c>
      <c r="I103" s="33"/>
      <c r="J103" s="192"/>
      <c r="K103" s="191"/>
      <c r="L103" s="192"/>
      <c r="M103" s="192"/>
      <c r="N103" s="191"/>
      <c r="O103" s="192"/>
      <c r="P103" s="192"/>
      <c r="Q103" s="33"/>
    </row>
    <row r="104" spans="1:27" ht="13.2">
      <c r="A104" s="266"/>
      <c r="B104" s="33" t="s">
        <v>1774</v>
      </c>
      <c r="C104" s="33"/>
      <c r="D104" s="33"/>
      <c r="E104" s="33"/>
      <c r="F104" s="33"/>
      <c r="G104" s="33"/>
      <c r="H104" s="156" t="s">
        <v>26</v>
      </c>
      <c r="I104" s="33"/>
      <c r="J104" s="192"/>
      <c r="K104" s="191"/>
      <c r="L104" s="192"/>
      <c r="M104" s="192"/>
      <c r="N104" s="191"/>
      <c r="O104" s="192"/>
      <c r="P104" s="192"/>
      <c r="Q104" s="191"/>
    </row>
    <row r="105" spans="1:27" ht="13.2">
      <c r="A105" s="266"/>
      <c r="B105" s="33" t="s">
        <v>1774</v>
      </c>
      <c r="C105" s="33"/>
      <c r="D105" s="33"/>
      <c r="E105" s="33"/>
      <c r="F105" s="33"/>
      <c r="G105" s="33"/>
      <c r="H105" s="156" t="s">
        <v>27</v>
      </c>
      <c r="I105" s="33"/>
      <c r="J105" s="192"/>
      <c r="K105" s="191"/>
      <c r="L105" s="192"/>
      <c r="M105" s="192"/>
      <c r="N105" s="191"/>
      <c r="O105" s="192"/>
      <c r="P105" s="192"/>
      <c r="Q105" s="191"/>
    </row>
    <row r="106" spans="1:27" ht="13.2">
      <c r="A106" s="266"/>
      <c r="B106" s="33" t="s">
        <v>1774</v>
      </c>
      <c r="C106" s="33"/>
      <c r="D106" s="33"/>
      <c r="E106" s="33"/>
      <c r="F106" s="33"/>
      <c r="G106" s="33"/>
      <c r="H106" s="156" t="s">
        <v>28</v>
      </c>
      <c r="I106" s="33"/>
      <c r="J106" s="192"/>
      <c r="K106" s="192"/>
      <c r="L106" s="192"/>
      <c r="M106" s="192"/>
      <c r="N106" s="191"/>
      <c r="O106" s="192"/>
      <c r="P106" s="192"/>
      <c r="Q106" s="191"/>
    </row>
    <row r="107" spans="1:27" ht="13.2">
      <c r="A107" s="266"/>
      <c r="B107" s="33" t="s">
        <v>1774</v>
      </c>
      <c r="C107" s="33"/>
      <c r="D107" s="33"/>
      <c r="E107" s="33"/>
      <c r="F107" s="33"/>
      <c r="G107" s="33"/>
      <c r="H107" s="156" t="s">
        <v>29</v>
      </c>
      <c r="I107" s="33"/>
      <c r="J107" s="192"/>
      <c r="K107" s="192"/>
      <c r="L107" s="192"/>
      <c r="M107" s="192"/>
      <c r="N107" s="191"/>
      <c r="O107" s="192"/>
      <c r="P107" s="192"/>
      <c r="Q107" s="191"/>
    </row>
    <row r="108" spans="1:27" ht="13.2">
      <c r="A108" s="266"/>
      <c r="B108" s="33" t="s">
        <v>1774</v>
      </c>
      <c r="C108" s="33"/>
      <c r="D108" s="33"/>
      <c r="E108" s="33"/>
      <c r="F108" s="33"/>
      <c r="G108" s="33"/>
      <c r="H108" s="156" t="s">
        <v>30</v>
      </c>
      <c r="I108" s="33"/>
      <c r="J108" s="192"/>
      <c r="K108" s="192"/>
      <c r="L108" s="192"/>
      <c r="M108" s="192"/>
      <c r="N108" s="191"/>
      <c r="O108" s="192"/>
      <c r="P108" s="192"/>
      <c r="Q108" s="191"/>
    </row>
    <row r="109" spans="1:27" ht="13.2">
      <c r="A109" s="266"/>
      <c r="B109" s="33" t="s">
        <v>522</v>
      </c>
      <c r="C109" s="33"/>
      <c r="D109" s="33"/>
      <c r="E109" s="33"/>
      <c r="F109" s="33"/>
      <c r="G109" s="33"/>
      <c r="H109" s="167" t="s">
        <v>34</v>
      </c>
      <c r="I109" s="33"/>
      <c r="J109" s="192"/>
      <c r="K109" s="192"/>
      <c r="L109" s="192"/>
      <c r="M109" s="191"/>
      <c r="N109" s="191"/>
      <c r="O109" s="191"/>
      <c r="P109" s="192"/>
      <c r="Q109" s="33"/>
    </row>
    <row r="110" spans="1:27" ht="13.8">
      <c r="A110" s="266"/>
      <c r="B110" s="157" t="s">
        <v>522</v>
      </c>
      <c r="C110" s="33"/>
      <c r="D110" s="33"/>
      <c r="E110" s="33"/>
      <c r="F110" s="33"/>
      <c r="G110" s="33"/>
      <c r="H110" s="167" t="s">
        <v>35</v>
      </c>
      <c r="I110" s="33"/>
      <c r="J110" s="192"/>
      <c r="K110" s="192"/>
      <c r="L110" s="192"/>
      <c r="M110" s="191"/>
      <c r="N110" s="191"/>
      <c r="O110" s="191"/>
      <c r="P110" s="192"/>
      <c r="Q110" s="33"/>
    </row>
    <row r="111" spans="1:27" ht="13.8">
      <c r="A111" s="266"/>
      <c r="B111" s="157" t="s">
        <v>522</v>
      </c>
      <c r="C111" s="33"/>
      <c r="D111" s="33"/>
      <c r="E111" s="33"/>
      <c r="F111" s="33"/>
      <c r="G111" s="33"/>
      <c r="H111" s="167" t="s">
        <v>36</v>
      </c>
      <c r="I111" s="33"/>
      <c r="J111" s="192"/>
      <c r="K111" s="192"/>
      <c r="L111" s="192"/>
      <c r="M111" s="191"/>
      <c r="N111" s="191"/>
      <c r="O111" s="191"/>
      <c r="P111" s="192"/>
      <c r="Q111" s="33"/>
    </row>
    <row r="112" spans="1:27" ht="13.8">
      <c r="A112" s="266"/>
      <c r="B112" s="157" t="s">
        <v>522</v>
      </c>
      <c r="C112" s="33"/>
      <c r="D112" s="33"/>
      <c r="E112" s="33"/>
      <c r="F112" s="33"/>
      <c r="G112" s="33"/>
      <c r="H112" s="167" t="s">
        <v>37</v>
      </c>
      <c r="I112" s="33"/>
      <c r="J112" s="192"/>
      <c r="K112" s="192"/>
      <c r="L112" s="192"/>
      <c r="M112" s="191"/>
      <c r="N112" s="191"/>
      <c r="O112" s="191"/>
      <c r="P112" s="192"/>
      <c r="Q112" s="33"/>
    </row>
    <row r="113" spans="1:17" ht="13.2">
      <c r="A113" s="267"/>
      <c r="B113" s="33" t="s">
        <v>78</v>
      </c>
      <c r="C113" s="33"/>
      <c r="D113" s="33"/>
      <c r="E113" s="33"/>
      <c r="F113" s="33"/>
      <c r="G113" s="33"/>
      <c r="H113" s="156" t="s">
        <v>38</v>
      </c>
      <c r="I113" s="33"/>
      <c r="J113" s="192"/>
      <c r="K113" s="192"/>
      <c r="L113" s="192"/>
      <c r="M113" s="192"/>
      <c r="N113" s="191"/>
      <c r="O113" s="192"/>
      <c r="P113" s="192"/>
      <c r="Q113" s="33"/>
    </row>
    <row r="114" spans="1:17" ht="13.8">
      <c r="A114" s="265">
        <v>45421</v>
      </c>
      <c r="B114" s="157" t="s">
        <v>2096</v>
      </c>
      <c r="C114" s="33"/>
      <c r="D114" s="33"/>
      <c r="E114" s="33"/>
      <c r="F114" s="33"/>
      <c r="G114" s="33"/>
      <c r="H114" s="164" t="s">
        <v>17</v>
      </c>
      <c r="I114" s="33"/>
      <c r="J114" s="192"/>
      <c r="K114" s="192"/>
      <c r="L114" s="192"/>
      <c r="M114" s="192"/>
      <c r="N114" s="192"/>
      <c r="O114" s="192"/>
      <c r="P114" s="191"/>
      <c r="Q114" s="33"/>
    </row>
    <row r="115" spans="1:17" ht="13.8">
      <c r="A115" s="266"/>
      <c r="B115" s="157" t="s">
        <v>2096</v>
      </c>
      <c r="C115" s="33"/>
      <c r="D115" s="33"/>
      <c r="E115" s="33"/>
      <c r="F115" s="33"/>
      <c r="G115" s="33"/>
      <c r="H115" s="156" t="s">
        <v>22</v>
      </c>
      <c r="I115" s="33"/>
      <c r="J115" s="192"/>
      <c r="K115" s="192"/>
      <c r="L115" s="192"/>
      <c r="M115" s="192"/>
      <c r="N115" s="192"/>
      <c r="O115" s="192"/>
      <c r="P115" s="191"/>
      <c r="Q115" s="33"/>
    </row>
    <row r="116" spans="1:17" ht="13.8">
      <c r="A116" s="266"/>
      <c r="B116" s="157" t="s">
        <v>2096</v>
      </c>
      <c r="C116" s="33"/>
      <c r="D116" s="33"/>
      <c r="E116" s="33"/>
      <c r="F116" s="33"/>
      <c r="G116" s="33"/>
      <c r="H116" s="156" t="s">
        <v>24</v>
      </c>
      <c r="I116" s="33"/>
      <c r="J116" s="192"/>
      <c r="K116" s="192"/>
      <c r="L116" s="192"/>
      <c r="M116" s="192"/>
      <c r="N116" s="192"/>
      <c r="O116" s="192"/>
      <c r="P116" s="191"/>
      <c r="Q116" s="33"/>
    </row>
    <row r="117" spans="1:17" ht="13.2">
      <c r="A117" s="266"/>
      <c r="B117" s="33" t="s">
        <v>2120</v>
      </c>
      <c r="C117" s="33"/>
      <c r="D117" s="33"/>
      <c r="E117" s="33"/>
      <c r="F117" s="33"/>
      <c r="G117" s="33"/>
      <c r="H117" s="156" t="s">
        <v>25</v>
      </c>
      <c r="I117" s="33"/>
      <c r="J117" s="192"/>
      <c r="K117" s="192"/>
      <c r="L117" s="192"/>
      <c r="M117" s="192"/>
      <c r="N117" s="192"/>
      <c r="O117" s="192"/>
      <c r="P117" s="192"/>
      <c r="Q117" s="33"/>
    </row>
    <row r="118" spans="1:17" ht="13.2">
      <c r="A118" s="266"/>
      <c r="B118" s="33" t="s">
        <v>2120</v>
      </c>
      <c r="C118" s="33"/>
      <c r="D118" s="33"/>
      <c r="E118" s="33"/>
      <c r="F118" s="33"/>
      <c r="G118" s="33"/>
      <c r="H118" s="156" t="s">
        <v>26</v>
      </c>
      <c r="I118" s="33"/>
      <c r="J118" s="192"/>
      <c r="K118" s="192"/>
      <c r="L118" s="192"/>
      <c r="M118" s="195"/>
      <c r="N118" s="192"/>
      <c r="O118" s="192"/>
      <c r="P118" s="192"/>
      <c r="Q118" s="33"/>
    </row>
    <row r="119" spans="1:17" ht="13.2">
      <c r="A119" s="266"/>
      <c r="B119" s="33" t="s">
        <v>2120</v>
      </c>
      <c r="C119" s="33"/>
      <c r="D119" s="33"/>
      <c r="E119" s="33"/>
      <c r="F119" s="33"/>
      <c r="G119" s="33"/>
      <c r="H119" s="156" t="s">
        <v>27</v>
      </c>
      <c r="I119" s="33"/>
      <c r="J119" s="192"/>
      <c r="K119" s="192"/>
      <c r="L119" s="192"/>
      <c r="M119" s="195"/>
      <c r="N119" s="192"/>
      <c r="O119" s="192"/>
      <c r="P119" s="192"/>
      <c r="Q119" s="33"/>
    </row>
    <row r="120" spans="1:17" ht="13.2">
      <c r="A120" s="266"/>
      <c r="B120" s="33" t="s">
        <v>522</v>
      </c>
      <c r="C120" s="33"/>
      <c r="D120" s="33"/>
      <c r="E120" s="33"/>
      <c r="F120" s="33"/>
      <c r="G120" s="33"/>
      <c r="H120" s="156" t="s">
        <v>28</v>
      </c>
      <c r="I120" s="33"/>
      <c r="J120" s="192"/>
      <c r="K120" s="192"/>
      <c r="L120" s="192"/>
      <c r="M120" s="195"/>
      <c r="N120" s="192"/>
      <c r="O120" s="192"/>
      <c r="P120" s="192"/>
      <c r="Q120" s="33"/>
    </row>
    <row r="121" spans="1:17" ht="13.2">
      <c r="A121" s="266"/>
      <c r="B121" s="33" t="s">
        <v>522</v>
      </c>
      <c r="C121" s="33"/>
      <c r="D121" s="33"/>
      <c r="E121" s="33"/>
      <c r="F121" s="33"/>
      <c r="G121" s="33"/>
      <c r="H121" s="156" t="s">
        <v>29</v>
      </c>
      <c r="I121" s="33"/>
      <c r="J121" s="192"/>
      <c r="K121" s="192"/>
      <c r="L121" s="192"/>
      <c r="M121" s="195"/>
      <c r="N121" s="192"/>
      <c r="O121" s="192"/>
      <c r="P121" s="192"/>
      <c r="Q121" s="33"/>
    </row>
    <row r="122" spans="1:17" ht="13.2">
      <c r="A122" s="266"/>
      <c r="B122" s="33" t="s">
        <v>522</v>
      </c>
      <c r="C122" s="33"/>
      <c r="D122" s="33"/>
      <c r="E122" s="33"/>
      <c r="F122" s="33"/>
      <c r="G122" s="33"/>
      <c r="H122" s="156" t="s">
        <v>30</v>
      </c>
      <c r="I122" s="33"/>
      <c r="J122" s="192"/>
      <c r="K122" s="192"/>
      <c r="L122" s="192"/>
      <c r="M122" s="195"/>
      <c r="N122" s="192"/>
      <c r="O122" s="191"/>
      <c r="P122" s="192"/>
      <c r="Q122" s="33"/>
    </row>
    <row r="123" spans="1:17" ht="13.2">
      <c r="A123" s="266"/>
      <c r="B123" s="33" t="s">
        <v>522</v>
      </c>
      <c r="C123" s="33"/>
      <c r="D123" s="33"/>
      <c r="E123" s="33"/>
      <c r="F123" s="33"/>
      <c r="G123" s="33"/>
      <c r="H123" s="167" t="s">
        <v>34</v>
      </c>
      <c r="I123" s="33"/>
      <c r="J123" s="192"/>
      <c r="K123" s="192"/>
      <c r="L123" s="192"/>
      <c r="M123" s="195"/>
      <c r="N123" s="192"/>
      <c r="O123" s="191"/>
      <c r="P123" s="192"/>
      <c r="Q123" s="33"/>
    </row>
    <row r="124" spans="1:17" ht="13.2">
      <c r="A124" s="266"/>
      <c r="B124" s="33" t="s">
        <v>522</v>
      </c>
      <c r="C124" s="33"/>
      <c r="D124" s="33"/>
      <c r="E124" s="33"/>
      <c r="F124" s="33"/>
      <c r="G124" s="33"/>
      <c r="H124" s="167" t="s">
        <v>35</v>
      </c>
      <c r="I124" s="33"/>
      <c r="J124" s="192"/>
      <c r="K124" s="192"/>
      <c r="L124" s="192"/>
      <c r="M124" s="195"/>
      <c r="N124" s="192"/>
      <c r="O124" s="191"/>
      <c r="P124" s="192"/>
      <c r="Q124" s="33"/>
    </row>
    <row r="125" spans="1:17" ht="13.2">
      <c r="A125" s="266"/>
      <c r="B125" s="33" t="s">
        <v>522</v>
      </c>
      <c r="C125" s="33"/>
      <c r="D125" s="33"/>
      <c r="E125" s="33"/>
      <c r="F125" s="33"/>
      <c r="G125" s="33"/>
      <c r="H125" s="167" t="s">
        <v>36</v>
      </c>
      <c r="I125" s="33"/>
      <c r="J125" s="192"/>
      <c r="K125" s="192"/>
      <c r="L125" s="192"/>
      <c r="M125" s="195"/>
      <c r="N125" s="192"/>
      <c r="O125" s="191"/>
      <c r="P125" s="192"/>
      <c r="Q125" s="33"/>
    </row>
    <row r="126" spans="1:17" ht="13.2">
      <c r="A126" s="266"/>
      <c r="B126" s="33" t="s">
        <v>522</v>
      </c>
      <c r="C126" s="33"/>
      <c r="D126" s="33"/>
      <c r="E126" s="33"/>
      <c r="F126" s="33"/>
      <c r="G126" s="33"/>
      <c r="H126" s="167" t="s">
        <v>37</v>
      </c>
      <c r="I126" s="33"/>
      <c r="J126" s="192"/>
      <c r="K126" s="192"/>
      <c r="L126" s="192"/>
      <c r="M126" s="195"/>
      <c r="N126" s="195"/>
      <c r="O126" s="192"/>
      <c r="P126" s="192"/>
      <c r="Q126" s="33"/>
    </row>
    <row r="127" spans="1:17" ht="13.8">
      <c r="A127" s="267"/>
      <c r="B127" s="33" t="s">
        <v>522</v>
      </c>
      <c r="C127" s="33"/>
      <c r="D127" s="33"/>
      <c r="E127" s="33"/>
      <c r="F127" s="157"/>
      <c r="G127" s="33"/>
      <c r="H127" s="156" t="s">
        <v>38</v>
      </c>
      <c r="I127" s="33"/>
      <c r="J127" s="192"/>
      <c r="K127" s="192"/>
      <c r="L127" s="192"/>
      <c r="M127" s="195"/>
      <c r="N127" s="195"/>
      <c r="O127" s="192"/>
      <c r="P127" s="192"/>
      <c r="Q127" s="33"/>
    </row>
    <row r="128" spans="1:17" ht="13.2">
      <c r="A128" s="265">
        <v>45422</v>
      </c>
      <c r="B128" s="33" t="s">
        <v>2096</v>
      </c>
      <c r="C128" s="33"/>
      <c r="D128" s="33"/>
      <c r="E128" s="33"/>
      <c r="F128" s="33"/>
      <c r="G128" s="33"/>
      <c r="H128" s="164" t="s">
        <v>17</v>
      </c>
      <c r="I128" s="33"/>
      <c r="J128" s="192"/>
      <c r="K128" s="227"/>
      <c r="L128" s="192"/>
      <c r="M128" s="192"/>
      <c r="N128" s="192"/>
      <c r="O128" s="192"/>
      <c r="P128" s="191"/>
      <c r="Q128" s="33"/>
    </row>
    <row r="129" spans="1:17" ht="13.2">
      <c r="A129" s="266"/>
      <c r="B129" s="33" t="s">
        <v>2096</v>
      </c>
      <c r="C129" s="33"/>
      <c r="D129" s="33"/>
      <c r="E129" s="33"/>
      <c r="F129" s="33"/>
      <c r="G129" s="33"/>
      <c r="H129" s="156" t="s">
        <v>22</v>
      </c>
      <c r="I129" s="33"/>
      <c r="J129" s="192"/>
      <c r="K129" s="228"/>
      <c r="L129" s="192"/>
      <c r="M129" s="192"/>
      <c r="N129" s="192"/>
      <c r="O129" s="192"/>
      <c r="P129" s="191"/>
      <c r="Q129" s="33"/>
    </row>
    <row r="130" spans="1:17" ht="13.2">
      <c r="A130" s="266"/>
      <c r="B130" s="33" t="s">
        <v>2096</v>
      </c>
      <c r="C130" s="33"/>
      <c r="D130" s="33"/>
      <c r="E130" s="33"/>
      <c r="F130" s="33"/>
      <c r="G130" s="33"/>
      <c r="H130" s="156" t="s">
        <v>24</v>
      </c>
      <c r="I130" s="33"/>
      <c r="J130" s="192"/>
      <c r="K130" s="228"/>
      <c r="L130" s="192"/>
      <c r="M130" s="192"/>
      <c r="N130" s="192"/>
      <c r="O130" s="192"/>
      <c r="P130" s="191"/>
      <c r="Q130" s="33"/>
    </row>
    <row r="131" spans="1:17" ht="13.2">
      <c r="A131" s="266"/>
      <c r="B131" s="33" t="s">
        <v>1774</v>
      </c>
      <c r="C131" s="33"/>
      <c r="D131" s="33"/>
      <c r="E131" s="33"/>
      <c r="F131" s="33"/>
      <c r="G131" s="33"/>
      <c r="H131" s="156" t="s">
        <v>25</v>
      </c>
      <c r="I131" s="33"/>
      <c r="J131" s="192"/>
      <c r="K131" s="228"/>
      <c r="L131" s="192"/>
      <c r="M131" s="192"/>
      <c r="N131" s="192"/>
      <c r="O131" s="192"/>
      <c r="P131" s="192"/>
      <c r="Q131" s="191"/>
    </row>
    <row r="132" spans="1:17" ht="13.2">
      <c r="A132" s="266"/>
      <c r="B132" s="33" t="s">
        <v>1774</v>
      </c>
      <c r="C132" s="33"/>
      <c r="D132" s="33"/>
      <c r="E132" s="33"/>
      <c r="F132" s="33"/>
      <c r="G132" s="33"/>
      <c r="H132" s="156" t="s">
        <v>26</v>
      </c>
      <c r="I132" s="33"/>
      <c r="J132" s="192"/>
      <c r="K132" s="207"/>
      <c r="L132" s="192"/>
      <c r="M132" s="191"/>
      <c r="N132" s="192"/>
      <c r="O132" s="191"/>
      <c r="P132" s="192"/>
      <c r="Q132" s="191"/>
    </row>
    <row r="133" spans="1:17" ht="13.2">
      <c r="A133" s="266"/>
      <c r="B133" s="33" t="s">
        <v>1774</v>
      </c>
      <c r="C133" s="33"/>
      <c r="D133" s="33"/>
      <c r="E133" s="33"/>
      <c r="F133" s="33"/>
      <c r="G133" s="33"/>
      <c r="H133" s="156" t="s">
        <v>27</v>
      </c>
      <c r="I133" s="33"/>
      <c r="J133" s="192"/>
      <c r="K133" s="208"/>
      <c r="L133" s="192"/>
      <c r="M133" s="191"/>
      <c r="N133" s="192"/>
      <c r="O133" s="191"/>
      <c r="P133" s="192"/>
      <c r="Q133" s="191"/>
    </row>
    <row r="134" spans="1:17" ht="13.2">
      <c r="A134" s="266"/>
      <c r="B134" s="33" t="s">
        <v>1774</v>
      </c>
      <c r="C134" s="33"/>
      <c r="D134" s="33"/>
      <c r="E134" s="33"/>
      <c r="F134" s="33"/>
      <c r="G134" s="33"/>
      <c r="H134" s="156" t="s">
        <v>28</v>
      </c>
      <c r="I134" s="33"/>
      <c r="J134" s="192"/>
      <c r="K134" s="208"/>
      <c r="L134" s="192"/>
      <c r="M134" s="191"/>
      <c r="N134" s="192"/>
      <c r="O134" s="191"/>
      <c r="P134" s="192"/>
      <c r="Q134" s="191"/>
    </row>
    <row r="135" spans="1:17" ht="13.2">
      <c r="A135" s="266"/>
      <c r="B135" s="33" t="s">
        <v>1774</v>
      </c>
      <c r="C135" s="33"/>
      <c r="D135" s="33"/>
      <c r="E135" s="33"/>
      <c r="F135" s="33"/>
      <c r="G135" s="33"/>
      <c r="H135" s="156" t="s">
        <v>29</v>
      </c>
      <c r="I135" s="33"/>
      <c r="J135" s="192"/>
      <c r="K135" s="208"/>
      <c r="L135" s="192"/>
      <c r="M135" s="191"/>
      <c r="N135" s="192"/>
      <c r="O135" s="191"/>
      <c r="P135" s="192"/>
      <c r="Q135" s="191"/>
    </row>
    <row r="136" spans="1:17" ht="13.2">
      <c r="A136" s="266"/>
      <c r="B136" s="33" t="s">
        <v>522</v>
      </c>
      <c r="C136" s="33"/>
      <c r="D136" s="33"/>
      <c r="E136" s="33"/>
      <c r="F136" s="33"/>
      <c r="G136" s="76"/>
      <c r="H136" s="156" t="s">
        <v>30</v>
      </c>
      <c r="I136" s="33"/>
      <c r="J136" s="192"/>
      <c r="K136" s="228"/>
      <c r="L136" s="192"/>
      <c r="M136" s="191"/>
      <c r="N136" s="192"/>
      <c r="O136" s="191"/>
      <c r="P136" s="192"/>
      <c r="Q136" s="33"/>
    </row>
    <row r="137" spans="1:17" ht="13.2">
      <c r="A137" s="266"/>
      <c r="B137" s="33" t="s">
        <v>522</v>
      </c>
      <c r="C137" s="33"/>
      <c r="D137" s="33"/>
      <c r="E137" s="33"/>
      <c r="F137" s="33"/>
      <c r="G137" s="33"/>
      <c r="H137" s="167" t="s">
        <v>34</v>
      </c>
      <c r="I137" s="33"/>
      <c r="J137" s="192"/>
      <c r="K137" s="228"/>
      <c r="L137" s="192"/>
      <c r="M137" s="191"/>
      <c r="N137" s="192"/>
      <c r="O137" s="191"/>
      <c r="P137" s="192"/>
      <c r="Q137" s="33"/>
    </row>
    <row r="138" spans="1:17" ht="13.2">
      <c r="A138" s="266"/>
      <c r="B138" s="33" t="s">
        <v>522</v>
      </c>
      <c r="C138" s="33"/>
      <c r="D138" s="33"/>
      <c r="E138" s="33"/>
      <c r="F138" s="33"/>
      <c r="G138" s="33"/>
      <c r="H138" s="167" t="s">
        <v>35</v>
      </c>
      <c r="I138" s="33"/>
      <c r="J138" s="192"/>
      <c r="K138" s="228"/>
      <c r="L138" s="192"/>
      <c r="M138" s="191"/>
      <c r="N138" s="192"/>
      <c r="O138" s="191"/>
      <c r="P138" s="192"/>
      <c r="Q138" s="33"/>
    </row>
    <row r="139" spans="1:17" ht="13.8">
      <c r="A139" s="266"/>
      <c r="B139" s="33" t="s">
        <v>522</v>
      </c>
      <c r="C139" s="33"/>
      <c r="D139" s="33"/>
      <c r="E139" s="157"/>
      <c r="F139" s="33"/>
      <c r="G139" s="33"/>
      <c r="H139" s="167" t="s">
        <v>36</v>
      </c>
      <c r="I139" s="33"/>
      <c r="J139" s="192"/>
      <c r="K139" s="228"/>
      <c r="L139" s="192"/>
      <c r="M139" s="191"/>
      <c r="N139" s="192"/>
      <c r="O139" s="191"/>
      <c r="P139" s="192"/>
      <c r="Q139" s="33"/>
    </row>
    <row r="140" spans="1:17" ht="13.2">
      <c r="A140" s="266"/>
      <c r="B140" s="33" t="s">
        <v>2120</v>
      </c>
      <c r="C140" s="33"/>
      <c r="D140" s="33"/>
      <c r="E140" s="33"/>
      <c r="F140" s="33"/>
      <c r="G140" s="33"/>
      <c r="H140" s="167" t="s">
        <v>37</v>
      </c>
      <c r="I140" s="33"/>
      <c r="J140" s="192"/>
      <c r="K140" s="228"/>
      <c r="L140" s="192"/>
      <c r="M140" s="191"/>
      <c r="N140" s="195"/>
      <c r="O140" s="195"/>
      <c r="P140" s="192"/>
      <c r="Q140" s="33"/>
    </row>
    <row r="141" spans="1:17" ht="13.2">
      <c r="A141" s="267"/>
      <c r="B141" s="33" t="s">
        <v>2120</v>
      </c>
      <c r="C141" s="33"/>
      <c r="D141" s="33"/>
      <c r="E141" s="33"/>
      <c r="F141" s="33"/>
      <c r="G141" s="33"/>
      <c r="H141" s="156" t="s">
        <v>38</v>
      </c>
      <c r="I141" s="33"/>
      <c r="J141" s="192"/>
      <c r="K141" s="228"/>
      <c r="L141" s="192"/>
      <c r="M141" s="191"/>
      <c r="N141" s="195"/>
      <c r="O141" s="195"/>
      <c r="P141" s="192"/>
      <c r="Q141" s="33"/>
    </row>
    <row r="142" spans="1:17" ht="13.2">
      <c r="A142" s="265">
        <v>45423</v>
      </c>
      <c r="B142" s="33" t="s">
        <v>2096</v>
      </c>
      <c r="C142" s="33"/>
      <c r="D142" s="33"/>
      <c r="E142" s="33"/>
      <c r="F142" s="33"/>
      <c r="G142" s="33"/>
      <c r="H142" s="164" t="s">
        <v>17</v>
      </c>
      <c r="I142" s="33"/>
      <c r="J142" s="192"/>
      <c r="K142" s="227"/>
      <c r="L142" s="192"/>
      <c r="M142" s="192"/>
      <c r="N142" s="192"/>
      <c r="O142" s="192"/>
      <c r="P142" s="191"/>
      <c r="Q142" s="192"/>
    </row>
    <row r="143" spans="1:17" ht="13.2">
      <c r="A143" s="266"/>
      <c r="B143" s="33" t="s">
        <v>2096</v>
      </c>
      <c r="C143" s="33"/>
      <c r="D143" s="33"/>
      <c r="E143" s="33"/>
      <c r="F143" s="33"/>
      <c r="G143" s="33"/>
      <c r="H143" s="156" t="s">
        <v>22</v>
      </c>
      <c r="I143" s="33"/>
      <c r="J143" s="192"/>
      <c r="K143" s="228"/>
      <c r="L143" s="192"/>
      <c r="M143" s="192"/>
      <c r="N143" s="192"/>
      <c r="O143" s="192"/>
      <c r="P143" s="191"/>
      <c r="Q143" s="192"/>
    </row>
    <row r="144" spans="1:17" ht="13.2">
      <c r="A144" s="266"/>
      <c r="B144" s="33" t="s">
        <v>2096</v>
      </c>
      <c r="C144" s="33"/>
      <c r="D144" s="33"/>
      <c r="E144" s="33"/>
      <c r="F144" s="33"/>
      <c r="G144" s="33"/>
      <c r="H144" s="156" t="s">
        <v>24</v>
      </c>
      <c r="I144" s="33"/>
      <c r="J144" s="192"/>
      <c r="K144" s="228"/>
      <c r="L144" s="192"/>
      <c r="M144" s="192"/>
      <c r="N144" s="192"/>
      <c r="O144" s="192"/>
      <c r="P144" s="191"/>
      <c r="Q144" s="192"/>
    </row>
    <row r="145" spans="1:17" ht="13.2">
      <c r="A145" s="266"/>
      <c r="B145" s="33" t="s">
        <v>2120</v>
      </c>
      <c r="C145" s="33"/>
      <c r="D145" s="33"/>
      <c r="E145" s="33"/>
      <c r="F145" s="33"/>
      <c r="G145" s="33"/>
      <c r="H145" s="156" t="s">
        <v>25</v>
      </c>
      <c r="I145" s="33"/>
      <c r="J145" s="192"/>
      <c r="K145" s="228"/>
      <c r="L145" s="192"/>
      <c r="M145" s="192"/>
      <c r="N145" s="192"/>
      <c r="O145" s="192"/>
      <c r="P145" s="191"/>
      <c r="Q145" s="192"/>
    </row>
    <row r="146" spans="1:17" ht="13.2">
      <c r="A146" s="266"/>
      <c r="B146" s="33" t="s">
        <v>2120</v>
      </c>
      <c r="C146" s="33"/>
      <c r="D146" s="33"/>
      <c r="E146" s="33"/>
      <c r="F146" s="33"/>
      <c r="G146" s="33"/>
      <c r="H146" s="156" t="s">
        <v>26</v>
      </c>
      <c r="I146" s="33"/>
      <c r="J146" s="192"/>
      <c r="K146" s="207"/>
      <c r="L146" s="192"/>
      <c r="M146" s="195"/>
      <c r="N146" s="192"/>
      <c r="O146" s="192"/>
      <c r="P146" s="191"/>
      <c r="Q146" s="192"/>
    </row>
    <row r="147" spans="1:17" ht="13.2">
      <c r="A147" s="266"/>
      <c r="B147" s="33" t="s">
        <v>2120</v>
      </c>
      <c r="C147" s="33"/>
      <c r="D147" s="33"/>
      <c r="E147" s="33"/>
      <c r="F147" s="33"/>
      <c r="G147" s="33"/>
      <c r="H147" s="156" t="s">
        <v>27</v>
      </c>
      <c r="I147" s="33"/>
      <c r="J147" s="192"/>
      <c r="K147" s="208"/>
      <c r="L147" s="192"/>
      <c r="M147" s="195"/>
      <c r="N147" s="192"/>
      <c r="O147" s="192"/>
      <c r="P147" s="191"/>
      <c r="Q147" s="192"/>
    </row>
    <row r="148" spans="1:17" ht="13.2">
      <c r="A148" s="266"/>
      <c r="B148" s="33" t="s">
        <v>2120</v>
      </c>
      <c r="C148" s="33"/>
      <c r="D148" s="33"/>
      <c r="E148" s="33"/>
      <c r="F148" s="33"/>
      <c r="G148" s="33"/>
      <c r="H148" s="156" t="s">
        <v>28</v>
      </c>
      <c r="I148" s="33"/>
      <c r="J148" s="192"/>
      <c r="K148" s="208"/>
      <c r="L148" s="192"/>
      <c r="M148" s="195"/>
      <c r="N148" s="192"/>
      <c r="O148" s="192"/>
      <c r="P148" s="192"/>
      <c r="Q148" s="192"/>
    </row>
    <row r="149" spans="1:17" ht="13.2">
      <c r="A149" s="266"/>
      <c r="B149" s="33" t="s">
        <v>2120</v>
      </c>
      <c r="C149" s="33"/>
      <c r="D149" s="33"/>
      <c r="E149" s="33"/>
      <c r="F149" s="33"/>
      <c r="G149" s="33"/>
      <c r="H149" s="156" t="s">
        <v>29</v>
      </c>
      <c r="I149" s="33"/>
      <c r="J149" s="192"/>
      <c r="K149" s="208"/>
      <c r="L149" s="192"/>
      <c r="M149" s="195"/>
      <c r="N149" s="192"/>
      <c r="O149" s="192"/>
      <c r="P149" s="192"/>
      <c r="Q149" s="192"/>
    </row>
    <row r="150" spans="1:17" ht="13.2">
      <c r="A150" s="266"/>
      <c r="B150" s="33" t="s">
        <v>2120</v>
      </c>
      <c r="C150" s="33"/>
      <c r="D150" s="33"/>
      <c r="E150" s="33"/>
      <c r="F150" s="33"/>
      <c r="G150" s="33"/>
      <c r="H150" s="156" t="s">
        <v>30</v>
      </c>
      <c r="I150" s="33"/>
      <c r="J150" s="192"/>
      <c r="K150" s="228"/>
      <c r="L150" s="192"/>
      <c r="M150" s="195"/>
      <c r="N150" s="192"/>
      <c r="O150" s="192"/>
      <c r="P150" s="192"/>
      <c r="Q150" s="192"/>
    </row>
    <row r="151" spans="1:17" ht="13.2">
      <c r="A151" s="266"/>
      <c r="B151" s="33" t="s">
        <v>522</v>
      </c>
      <c r="C151" s="33"/>
      <c r="D151" s="33"/>
      <c r="E151" s="33"/>
      <c r="F151" s="33"/>
      <c r="G151" s="33"/>
      <c r="H151" s="167" t="s">
        <v>34</v>
      </c>
      <c r="I151" s="33"/>
      <c r="J151" s="192"/>
      <c r="K151" s="228"/>
      <c r="L151" s="192"/>
      <c r="M151" s="195"/>
      <c r="N151" s="192"/>
      <c r="O151" s="195"/>
      <c r="P151" s="192"/>
      <c r="Q151" s="192"/>
    </row>
    <row r="152" spans="1:17" ht="13.8">
      <c r="A152" s="266"/>
      <c r="B152" s="157" t="s">
        <v>522</v>
      </c>
      <c r="C152" s="33"/>
      <c r="D152" s="33"/>
      <c r="E152" s="33"/>
      <c r="F152" s="33"/>
      <c r="G152" s="33"/>
      <c r="H152" s="167" t="s">
        <v>35</v>
      </c>
      <c r="I152" s="33"/>
      <c r="J152" s="192"/>
      <c r="K152" s="228"/>
      <c r="L152" s="192"/>
      <c r="M152" s="195"/>
      <c r="N152" s="192"/>
      <c r="O152" s="195"/>
      <c r="P152" s="192"/>
      <c r="Q152" s="192"/>
    </row>
    <row r="153" spans="1:17" ht="13.2">
      <c r="A153" s="266"/>
      <c r="B153" s="33" t="s">
        <v>522</v>
      </c>
      <c r="C153" s="33"/>
      <c r="D153" s="33"/>
      <c r="E153" s="33"/>
      <c r="F153" s="33"/>
      <c r="G153" s="33"/>
      <c r="H153" s="167" t="s">
        <v>36</v>
      </c>
      <c r="I153" s="33"/>
      <c r="J153" s="192"/>
      <c r="K153" s="228"/>
      <c r="L153" s="192"/>
      <c r="M153" s="195"/>
      <c r="N153" s="195"/>
      <c r="O153" s="195"/>
      <c r="P153" s="192"/>
      <c r="Q153" s="192"/>
    </row>
    <row r="154" spans="1:17" ht="13.2">
      <c r="A154" s="266"/>
      <c r="B154" s="33" t="s">
        <v>78</v>
      </c>
      <c r="C154" s="33"/>
      <c r="D154" s="33"/>
      <c r="E154" s="33"/>
      <c r="F154" s="33"/>
      <c r="G154" s="33"/>
      <c r="H154" s="167" t="s">
        <v>37</v>
      </c>
      <c r="I154" s="33"/>
      <c r="J154" s="192"/>
      <c r="K154" s="228"/>
      <c r="L154" s="192"/>
      <c r="M154" s="195"/>
      <c r="N154" s="191"/>
      <c r="O154" s="195"/>
      <c r="P154" s="192"/>
      <c r="Q154" s="192"/>
    </row>
    <row r="155" spans="1:17" ht="13.2">
      <c r="A155" s="267"/>
      <c r="B155" s="33" t="s">
        <v>78</v>
      </c>
      <c r="C155" s="33"/>
      <c r="D155" s="33"/>
      <c r="E155" s="33"/>
      <c r="F155" s="33"/>
      <c r="G155" s="33"/>
      <c r="H155" s="156" t="s">
        <v>38</v>
      </c>
      <c r="I155" s="33"/>
      <c r="J155" s="192"/>
      <c r="K155" s="228"/>
      <c r="L155" s="192"/>
      <c r="M155" s="195"/>
      <c r="N155" s="191"/>
      <c r="O155" s="195"/>
      <c r="P155" s="192"/>
      <c r="Q155" s="192"/>
    </row>
    <row r="156" spans="1:17" ht="13.8">
      <c r="A156" s="265">
        <v>45424</v>
      </c>
      <c r="B156" s="157" t="s">
        <v>2096</v>
      </c>
      <c r="C156" s="33"/>
      <c r="D156" s="33"/>
      <c r="E156" s="33"/>
      <c r="F156" s="33"/>
      <c r="G156" s="33"/>
      <c r="H156" s="164" t="s">
        <v>17</v>
      </c>
      <c r="I156" s="33"/>
      <c r="J156" s="192"/>
      <c r="K156" s="227"/>
      <c r="L156" s="192"/>
      <c r="M156" s="192"/>
      <c r="N156" s="192"/>
      <c r="O156" s="192"/>
      <c r="P156" s="191"/>
      <c r="Q156" s="192"/>
    </row>
    <row r="157" spans="1:17" ht="13.8">
      <c r="A157" s="266"/>
      <c r="B157" s="157" t="s">
        <v>2096</v>
      </c>
      <c r="C157" s="33"/>
      <c r="D157" s="33"/>
      <c r="E157" s="33"/>
      <c r="F157" s="33"/>
      <c r="G157" s="33"/>
      <c r="H157" s="156" t="s">
        <v>22</v>
      </c>
      <c r="I157" s="33"/>
      <c r="J157" s="192"/>
      <c r="K157" s="228"/>
      <c r="L157" s="192"/>
      <c r="M157" s="192"/>
      <c r="N157" s="192"/>
      <c r="O157" s="192"/>
      <c r="P157" s="191"/>
      <c r="Q157" s="192"/>
    </row>
    <row r="158" spans="1:17" ht="13.8">
      <c r="A158" s="266"/>
      <c r="B158" s="157" t="s">
        <v>2096</v>
      </c>
      <c r="C158" s="33"/>
      <c r="D158" s="33"/>
      <c r="E158" s="33"/>
      <c r="F158" s="33"/>
      <c r="G158" s="33"/>
      <c r="H158" s="156" t="s">
        <v>24</v>
      </c>
      <c r="I158" s="33"/>
      <c r="J158" s="192"/>
      <c r="K158" s="228"/>
      <c r="L158" s="192"/>
      <c r="M158" s="192"/>
      <c r="N158" s="192"/>
      <c r="O158" s="192"/>
      <c r="P158" s="191"/>
      <c r="Q158" s="192"/>
    </row>
    <row r="159" spans="1:17" ht="13.8">
      <c r="A159" s="266"/>
      <c r="B159" s="157" t="s">
        <v>2120</v>
      </c>
      <c r="C159" s="33"/>
      <c r="D159" s="33"/>
      <c r="E159" s="33"/>
      <c r="F159" s="33"/>
      <c r="G159" s="33"/>
      <c r="H159" s="156" t="s">
        <v>25</v>
      </c>
      <c r="I159" s="33"/>
      <c r="J159" s="192"/>
      <c r="K159" s="228"/>
      <c r="L159" s="192"/>
      <c r="M159" s="195"/>
      <c r="N159" s="192"/>
      <c r="O159" s="192"/>
      <c r="P159" s="192"/>
      <c r="Q159" s="192"/>
    </row>
    <row r="160" spans="1:17" ht="13.8">
      <c r="A160" s="266"/>
      <c r="B160" s="33" t="s">
        <v>2120</v>
      </c>
      <c r="C160" s="33"/>
      <c r="D160" s="33"/>
      <c r="E160" s="33"/>
      <c r="F160" s="157"/>
      <c r="G160" s="33"/>
      <c r="H160" s="156" t="s">
        <v>26</v>
      </c>
      <c r="I160" s="33"/>
      <c r="J160" s="192"/>
      <c r="K160" s="228"/>
      <c r="L160" s="192"/>
      <c r="M160" s="195"/>
      <c r="N160" s="192"/>
      <c r="O160" s="192"/>
      <c r="P160" s="192"/>
      <c r="Q160" s="192"/>
    </row>
    <row r="161" spans="1:17" ht="13.2">
      <c r="A161" s="266"/>
      <c r="B161" s="33" t="s">
        <v>2120</v>
      </c>
      <c r="C161" s="33"/>
      <c r="D161" s="33"/>
      <c r="E161" s="33"/>
      <c r="F161" s="33"/>
      <c r="G161" s="33"/>
      <c r="H161" s="156" t="s">
        <v>27</v>
      </c>
      <c r="I161" s="33"/>
      <c r="J161" s="192"/>
      <c r="K161" s="228"/>
      <c r="L161" s="192"/>
      <c r="M161" s="195"/>
      <c r="N161" s="192"/>
      <c r="O161" s="192"/>
      <c r="P161" s="192"/>
      <c r="Q161" s="192"/>
    </row>
    <row r="162" spans="1:17" ht="13.2">
      <c r="A162" s="266"/>
      <c r="B162" s="33" t="s">
        <v>2120</v>
      </c>
      <c r="C162" s="33"/>
      <c r="D162" s="33"/>
      <c r="E162" s="33"/>
      <c r="F162" s="33"/>
      <c r="G162" s="33"/>
      <c r="H162" s="156" t="s">
        <v>28</v>
      </c>
      <c r="I162" s="33"/>
      <c r="J162" s="192"/>
      <c r="K162" s="228"/>
      <c r="L162" s="192"/>
      <c r="M162" s="195"/>
      <c r="N162" s="192"/>
      <c r="O162" s="192"/>
      <c r="P162" s="192"/>
      <c r="Q162" s="192"/>
    </row>
    <row r="163" spans="1:17" ht="13.2">
      <c r="A163" s="266"/>
      <c r="B163" s="33" t="s">
        <v>2120</v>
      </c>
      <c r="C163" s="33"/>
      <c r="D163" s="33"/>
      <c r="E163" s="33"/>
      <c r="F163" s="33"/>
      <c r="G163" s="33"/>
      <c r="H163" s="156" t="s">
        <v>29</v>
      </c>
      <c r="I163" s="33"/>
      <c r="J163" s="192"/>
      <c r="K163" s="228"/>
      <c r="L163" s="192"/>
      <c r="M163" s="195"/>
      <c r="N163" s="192"/>
      <c r="O163" s="195"/>
      <c r="P163" s="192"/>
      <c r="Q163" s="192"/>
    </row>
    <row r="164" spans="1:17" ht="13.2">
      <c r="A164" s="266"/>
      <c r="B164" s="33" t="s">
        <v>522</v>
      </c>
      <c r="C164" s="33"/>
      <c r="D164" s="33"/>
      <c r="E164" s="33"/>
      <c r="F164" s="33"/>
      <c r="G164" s="33"/>
      <c r="H164" s="156" t="s">
        <v>30</v>
      </c>
      <c r="I164" s="33"/>
      <c r="J164" s="192"/>
      <c r="K164" s="228"/>
      <c r="L164" s="192"/>
      <c r="M164" s="195"/>
      <c r="N164" s="192"/>
      <c r="O164" s="195"/>
      <c r="P164" s="192"/>
      <c r="Q164" s="192"/>
    </row>
    <row r="165" spans="1:17" ht="13.8">
      <c r="A165" s="266"/>
      <c r="B165" s="33" t="s">
        <v>522</v>
      </c>
      <c r="C165" s="33"/>
      <c r="D165" s="33"/>
      <c r="E165" s="157"/>
      <c r="F165" s="33"/>
      <c r="G165" s="33"/>
      <c r="H165" s="167" t="s">
        <v>34</v>
      </c>
      <c r="I165" s="33"/>
      <c r="J165" s="192"/>
      <c r="K165" s="228"/>
      <c r="L165" s="192"/>
      <c r="M165" s="195"/>
      <c r="N165" s="192"/>
      <c r="O165" s="195"/>
      <c r="P165" s="192"/>
      <c r="Q165" s="192"/>
    </row>
    <row r="166" spans="1:17" ht="13.2">
      <c r="A166" s="266"/>
      <c r="B166" s="33" t="s">
        <v>522</v>
      </c>
      <c r="C166" s="33"/>
      <c r="D166" s="33"/>
      <c r="E166" s="33"/>
      <c r="F166" s="33"/>
      <c r="G166" s="33"/>
      <c r="H166" s="167" t="s">
        <v>35</v>
      </c>
      <c r="I166" s="33"/>
      <c r="J166" s="192"/>
      <c r="K166" s="228"/>
      <c r="L166" s="192"/>
      <c r="M166" s="195"/>
      <c r="N166" s="192"/>
      <c r="O166" s="195"/>
      <c r="P166" s="192"/>
      <c r="Q166" s="192"/>
    </row>
    <row r="167" spans="1:17" ht="13.2">
      <c r="A167" s="266"/>
      <c r="B167" s="33" t="s">
        <v>522</v>
      </c>
      <c r="C167" s="33"/>
      <c r="D167" s="33"/>
      <c r="E167" s="33"/>
      <c r="F167" s="33"/>
      <c r="G167" s="33"/>
      <c r="H167" s="167" t="s">
        <v>36</v>
      </c>
      <c r="I167" s="33"/>
      <c r="J167" s="192"/>
      <c r="K167" s="228"/>
      <c r="L167" s="192"/>
      <c r="M167" s="195"/>
      <c r="N167" s="195"/>
      <c r="O167" s="195"/>
      <c r="P167" s="192"/>
      <c r="Q167" s="192"/>
    </row>
    <row r="168" spans="1:17" ht="13.2">
      <c r="A168" s="266"/>
      <c r="B168" s="33" t="s">
        <v>78</v>
      </c>
      <c r="C168" s="33"/>
      <c r="D168" s="33"/>
      <c r="E168" s="33"/>
      <c r="F168" s="33"/>
      <c r="G168" s="33"/>
      <c r="H168" s="167" t="s">
        <v>37</v>
      </c>
      <c r="I168" s="33"/>
      <c r="J168" s="192"/>
      <c r="K168" s="228"/>
      <c r="L168" s="192"/>
      <c r="M168" s="195"/>
      <c r="N168" s="191"/>
      <c r="O168" s="192"/>
      <c r="P168" s="192"/>
      <c r="Q168" s="192"/>
    </row>
    <row r="169" spans="1:17" ht="13.2">
      <c r="A169" s="267"/>
      <c r="B169" s="33" t="s">
        <v>78</v>
      </c>
      <c r="C169" s="33"/>
      <c r="D169" s="33"/>
      <c r="E169" s="33"/>
      <c r="F169" s="33"/>
      <c r="G169" s="33"/>
      <c r="H169" s="167" t="s">
        <v>38</v>
      </c>
      <c r="I169" s="33"/>
      <c r="J169" s="192"/>
      <c r="K169" s="228"/>
      <c r="L169" s="192"/>
      <c r="M169" s="195"/>
      <c r="N169" s="191"/>
      <c r="O169" s="192"/>
      <c r="P169" s="192"/>
      <c r="Q169" s="192"/>
    </row>
    <row r="170" spans="1:17" ht="13.8">
      <c r="A170" s="265">
        <v>45425</v>
      </c>
      <c r="B170" s="157"/>
      <c r="C170" s="33"/>
      <c r="D170" s="33"/>
      <c r="E170" s="33"/>
      <c r="F170" s="33"/>
      <c r="G170" s="33"/>
      <c r="H170" s="164" t="s">
        <v>17</v>
      </c>
      <c r="I170" s="192"/>
      <c r="J170" s="192"/>
      <c r="K170" s="227"/>
      <c r="L170" s="33"/>
      <c r="M170" s="192"/>
      <c r="N170" s="192"/>
      <c r="O170" s="192"/>
      <c r="P170" s="192"/>
      <c r="Q170" s="192"/>
    </row>
    <row r="171" spans="1:17" ht="13.8">
      <c r="A171" s="266"/>
      <c r="B171" s="157"/>
      <c r="C171" s="157"/>
      <c r="D171" s="157"/>
      <c r="E171" s="157"/>
      <c r="F171" s="157"/>
      <c r="G171" s="157"/>
      <c r="H171" s="84" t="s">
        <v>22</v>
      </c>
      <c r="I171" s="192"/>
      <c r="J171" s="192"/>
      <c r="K171" s="227"/>
      <c r="L171" s="33"/>
      <c r="M171" s="192"/>
      <c r="N171" s="192"/>
      <c r="O171" s="192"/>
      <c r="P171" s="192"/>
      <c r="Q171" s="192"/>
    </row>
    <row r="172" spans="1:17" ht="13.8">
      <c r="A172" s="266"/>
      <c r="B172" s="157"/>
      <c r="C172" s="157"/>
      <c r="D172" s="157"/>
      <c r="E172" s="157"/>
      <c r="F172" s="157"/>
      <c r="G172" s="157"/>
      <c r="H172" s="84" t="s">
        <v>24</v>
      </c>
      <c r="I172" s="192"/>
      <c r="J172" s="192"/>
      <c r="K172" s="227"/>
      <c r="L172" s="33"/>
      <c r="M172" s="192"/>
      <c r="N172" s="192"/>
      <c r="O172" s="192"/>
      <c r="P172" s="192"/>
      <c r="Q172" s="192"/>
    </row>
    <row r="173" spans="1:17" ht="13.8">
      <c r="A173" s="266"/>
      <c r="B173" s="157" t="s">
        <v>1774</v>
      </c>
      <c r="C173" s="157"/>
      <c r="D173" s="157"/>
      <c r="E173" s="215"/>
      <c r="F173" s="157"/>
      <c r="G173" s="157"/>
      <c r="H173" s="84" t="s">
        <v>25</v>
      </c>
      <c r="I173" s="192"/>
      <c r="J173" s="192"/>
      <c r="K173" s="227"/>
      <c r="L173" s="33"/>
      <c r="M173" s="192"/>
      <c r="N173" s="192"/>
      <c r="O173" s="192"/>
      <c r="P173" s="192"/>
      <c r="Q173" s="191"/>
    </row>
    <row r="174" spans="1:17" ht="13.8">
      <c r="A174" s="266"/>
      <c r="B174" s="157" t="s">
        <v>1774</v>
      </c>
      <c r="C174" s="157"/>
      <c r="D174" s="157"/>
      <c r="E174" s="157"/>
      <c r="F174" s="157"/>
      <c r="G174" s="157"/>
      <c r="H174" s="84" t="s">
        <v>26</v>
      </c>
      <c r="I174" s="192"/>
      <c r="J174" s="192"/>
      <c r="K174" s="227"/>
      <c r="L174" s="33"/>
      <c r="M174" s="192"/>
      <c r="N174" s="192"/>
      <c r="O174" s="192"/>
      <c r="P174" s="192"/>
      <c r="Q174" s="191"/>
    </row>
    <row r="175" spans="1:17" ht="13.2">
      <c r="A175" s="266"/>
      <c r="B175" s="33" t="s">
        <v>1774</v>
      </c>
      <c r="C175" s="33"/>
      <c r="D175" s="33"/>
      <c r="E175" s="33"/>
      <c r="F175" s="33"/>
      <c r="G175" s="33"/>
      <c r="H175" s="84" t="s">
        <v>27</v>
      </c>
      <c r="I175" s="192"/>
      <c r="J175" s="192"/>
      <c r="K175" s="227"/>
      <c r="L175" s="33"/>
      <c r="M175" s="191"/>
      <c r="N175" s="192"/>
      <c r="O175" s="192"/>
      <c r="P175" s="192"/>
      <c r="Q175" s="191"/>
    </row>
    <row r="176" spans="1:17" ht="13.2">
      <c r="A176" s="266"/>
      <c r="B176" s="33" t="s">
        <v>1774</v>
      </c>
      <c r="C176" s="33"/>
      <c r="D176" s="33"/>
      <c r="E176" s="33"/>
      <c r="F176" s="33"/>
      <c r="G176" s="33"/>
      <c r="H176" s="84" t="s">
        <v>28</v>
      </c>
      <c r="I176" s="192"/>
      <c r="J176" s="192"/>
      <c r="K176" s="207"/>
      <c r="L176" s="33"/>
      <c r="M176" s="191"/>
      <c r="N176" s="192"/>
      <c r="O176" s="192"/>
      <c r="P176" s="192"/>
      <c r="Q176" s="191"/>
    </row>
    <row r="177" spans="1:17" ht="13.2">
      <c r="A177" s="266"/>
      <c r="B177" s="33" t="s">
        <v>1774</v>
      </c>
      <c r="C177" s="33"/>
      <c r="D177" s="33"/>
      <c r="E177" s="33"/>
      <c r="F177" s="33"/>
      <c r="G177" s="33"/>
      <c r="H177" s="84" t="s">
        <v>29</v>
      </c>
      <c r="I177" s="192"/>
      <c r="J177" s="192"/>
      <c r="K177" s="207"/>
      <c r="L177" s="33"/>
      <c r="M177" s="191"/>
      <c r="N177" s="192"/>
      <c r="O177" s="192"/>
      <c r="P177" s="192"/>
      <c r="Q177" s="191"/>
    </row>
    <row r="178" spans="1:17" ht="13.2">
      <c r="A178" s="266"/>
      <c r="B178" s="33" t="s">
        <v>522</v>
      </c>
      <c r="C178" s="33"/>
      <c r="D178" s="33"/>
      <c r="E178" s="33"/>
      <c r="F178" s="33"/>
      <c r="G178" s="33"/>
      <c r="H178" s="84" t="s">
        <v>30</v>
      </c>
      <c r="I178" s="192"/>
      <c r="J178" s="192"/>
      <c r="K178" s="208"/>
      <c r="L178" s="33"/>
      <c r="M178" s="191"/>
      <c r="N178" s="192"/>
      <c r="O178" s="191"/>
      <c r="P178" s="192"/>
      <c r="Q178" s="192"/>
    </row>
    <row r="179" spans="1:17" ht="13.2">
      <c r="A179" s="266"/>
      <c r="B179" s="33" t="s">
        <v>522</v>
      </c>
      <c r="C179" s="33"/>
      <c r="D179" s="33"/>
      <c r="E179" s="33"/>
      <c r="F179" s="33"/>
      <c r="G179" s="33"/>
      <c r="H179" s="84" t="s">
        <v>34</v>
      </c>
      <c r="I179" s="192"/>
      <c r="J179" s="192"/>
      <c r="K179" s="208"/>
      <c r="L179" s="33"/>
      <c r="M179" s="191"/>
      <c r="N179" s="192"/>
      <c r="O179" s="191"/>
      <c r="P179" s="192"/>
      <c r="Q179" s="192"/>
    </row>
    <row r="180" spans="1:17" ht="13.2">
      <c r="A180" s="266"/>
      <c r="B180" s="33" t="s">
        <v>522</v>
      </c>
      <c r="C180" s="33"/>
      <c r="D180" s="33"/>
      <c r="E180" s="33"/>
      <c r="F180" s="33"/>
      <c r="G180" s="33"/>
      <c r="H180" s="84" t="s">
        <v>35</v>
      </c>
      <c r="I180" s="192"/>
      <c r="J180" s="192"/>
      <c r="K180" s="208"/>
      <c r="L180" s="33"/>
      <c r="M180" s="191"/>
      <c r="N180" s="192"/>
      <c r="O180" s="191"/>
      <c r="P180" s="192"/>
      <c r="Q180" s="192"/>
    </row>
    <row r="181" spans="1:17" ht="13.2">
      <c r="A181" s="266"/>
      <c r="B181" s="33" t="s">
        <v>522</v>
      </c>
      <c r="C181" s="33"/>
      <c r="D181" s="33"/>
      <c r="E181" s="33"/>
      <c r="F181" s="33"/>
      <c r="G181" s="33"/>
      <c r="H181" s="84" t="s">
        <v>36</v>
      </c>
      <c r="I181" s="192"/>
      <c r="J181" s="192"/>
      <c r="K181" s="227"/>
      <c r="L181" s="33"/>
      <c r="M181" s="191"/>
      <c r="N181" s="192"/>
      <c r="O181" s="191"/>
      <c r="P181" s="192"/>
      <c r="Q181" s="192"/>
    </row>
    <row r="182" spans="1:17" ht="13.8">
      <c r="A182" s="266"/>
      <c r="B182" s="33" t="s">
        <v>78</v>
      </c>
      <c r="C182" s="33"/>
      <c r="D182" s="33"/>
      <c r="E182" s="33"/>
      <c r="F182" s="33"/>
      <c r="G182" s="157"/>
      <c r="H182" s="84" t="s">
        <v>37</v>
      </c>
      <c r="I182" s="192"/>
      <c r="J182" s="192"/>
      <c r="K182" s="227"/>
      <c r="L182" s="33"/>
      <c r="M182" s="191"/>
      <c r="N182" s="191"/>
      <c r="O182" s="195"/>
      <c r="P182" s="192"/>
      <c r="Q182" s="192"/>
    </row>
    <row r="183" spans="1:17" ht="13.2">
      <c r="A183" s="267"/>
      <c r="B183" s="33" t="s">
        <v>78</v>
      </c>
      <c r="C183" s="33"/>
      <c r="D183" s="33"/>
      <c r="E183" s="33"/>
      <c r="F183" s="33"/>
      <c r="G183" s="33"/>
      <c r="H183" s="170" t="s">
        <v>38</v>
      </c>
      <c r="I183" s="192"/>
      <c r="J183" s="192"/>
      <c r="K183" s="227"/>
      <c r="L183" s="33"/>
      <c r="M183" s="191"/>
      <c r="N183" s="191"/>
      <c r="O183" s="195"/>
      <c r="P183" s="192"/>
      <c r="Q183" s="192"/>
    </row>
    <row r="184" spans="1:17" ht="13.8">
      <c r="A184" s="265">
        <v>45426</v>
      </c>
      <c r="B184" s="157" t="s">
        <v>2022</v>
      </c>
      <c r="C184" s="33"/>
      <c r="D184" s="33"/>
      <c r="E184" s="33"/>
      <c r="F184" s="33"/>
      <c r="G184" s="33"/>
      <c r="H184" s="171" t="s">
        <v>17</v>
      </c>
      <c r="I184" s="33"/>
      <c r="J184" s="192"/>
      <c r="K184" s="192"/>
      <c r="L184" s="33"/>
      <c r="M184" s="192"/>
      <c r="N184" s="192"/>
      <c r="O184" s="192"/>
      <c r="P184" s="192"/>
      <c r="Q184" s="192"/>
    </row>
    <row r="185" spans="1:17" ht="13.8">
      <c r="A185" s="266"/>
      <c r="B185" s="157" t="s">
        <v>2022</v>
      </c>
      <c r="C185" s="33"/>
      <c r="D185" s="33"/>
      <c r="E185" s="33"/>
      <c r="F185" s="33"/>
      <c r="G185" s="33"/>
      <c r="H185" s="172" t="s">
        <v>22</v>
      </c>
      <c r="I185" s="33"/>
      <c r="J185" s="192"/>
      <c r="K185" s="192"/>
      <c r="L185" s="33"/>
      <c r="M185" s="192"/>
      <c r="N185" s="192"/>
      <c r="O185" s="192"/>
      <c r="P185" s="192"/>
      <c r="Q185" s="192"/>
    </row>
    <row r="186" spans="1:17" ht="13.8">
      <c r="A186" s="266"/>
      <c r="B186" s="157" t="s">
        <v>2022</v>
      </c>
      <c r="C186" s="157"/>
      <c r="D186" s="157"/>
      <c r="E186" s="157"/>
      <c r="F186" s="157"/>
      <c r="G186" s="157"/>
      <c r="H186" s="172" t="s">
        <v>24</v>
      </c>
      <c r="I186" s="33"/>
      <c r="J186" s="192"/>
      <c r="K186" s="192"/>
      <c r="L186" s="33"/>
      <c r="M186" s="192"/>
      <c r="N186" s="192"/>
      <c r="O186" s="192"/>
      <c r="P186" s="192"/>
      <c r="Q186" s="192"/>
    </row>
    <row r="187" spans="1:17" ht="13.2">
      <c r="A187" s="266"/>
      <c r="B187" s="33" t="s">
        <v>1774</v>
      </c>
      <c r="C187" s="33"/>
      <c r="D187" s="33"/>
      <c r="E187" s="33"/>
      <c r="F187" s="33"/>
      <c r="G187" s="33"/>
      <c r="H187" s="172" t="s">
        <v>25</v>
      </c>
      <c r="I187" s="33"/>
      <c r="J187" s="192"/>
      <c r="K187" s="192"/>
      <c r="L187" s="33"/>
      <c r="M187" s="192"/>
      <c r="N187" s="192"/>
      <c r="O187" s="192"/>
      <c r="P187" s="192"/>
      <c r="Q187" s="191"/>
    </row>
    <row r="188" spans="1:17" ht="13.2">
      <c r="A188" s="266"/>
      <c r="B188" s="33" t="s">
        <v>1774</v>
      </c>
      <c r="C188" s="33"/>
      <c r="D188" s="33"/>
      <c r="E188" s="33"/>
      <c r="F188" s="33"/>
      <c r="G188" s="33"/>
      <c r="H188" s="172" t="s">
        <v>26</v>
      </c>
      <c r="I188" s="33"/>
      <c r="J188" s="192"/>
      <c r="K188" s="192"/>
      <c r="L188" s="33"/>
      <c r="M188" s="192"/>
      <c r="N188" s="192"/>
      <c r="O188" s="192"/>
      <c r="P188" s="192"/>
      <c r="Q188" s="191"/>
    </row>
    <row r="189" spans="1:17" ht="13.2">
      <c r="A189" s="266"/>
      <c r="B189" s="33" t="s">
        <v>1774</v>
      </c>
      <c r="C189" s="33"/>
      <c r="D189" s="33"/>
      <c r="E189" s="33"/>
      <c r="F189" s="33"/>
      <c r="G189" s="33"/>
      <c r="H189" s="172" t="s">
        <v>27</v>
      </c>
      <c r="I189" s="33"/>
      <c r="J189" s="192"/>
      <c r="K189" s="192"/>
      <c r="L189" s="33"/>
      <c r="M189" s="192"/>
      <c r="N189" s="192"/>
      <c r="O189" s="192"/>
      <c r="P189" s="192"/>
      <c r="Q189" s="191"/>
    </row>
    <row r="190" spans="1:17" ht="13.2">
      <c r="A190" s="266"/>
      <c r="B190" s="33" t="s">
        <v>1774</v>
      </c>
      <c r="C190" s="33"/>
      <c r="D190" s="33"/>
      <c r="E190" s="33"/>
      <c r="F190" s="33"/>
      <c r="G190" s="33"/>
      <c r="H190" s="172" t="s">
        <v>28</v>
      </c>
      <c r="I190" s="33"/>
      <c r="J190" s="192"/>
      <c r="K190" s="192"/>
      <c r="L190" s="33"/>
      <c r="M190" s="192"/>
      <c r="N190" s="192"/>
      <c r="O190" s="192"/>
      <c r="P190" s="192"/>
      <c r="Q190" s="191"/>
    </row>
    <row r="191" spans="1:17" ht="13.2">
      <c r="A191" s="266"/>
      <c r="B191" s="33" t="s">
        <v>1774</v>
      </c>
      <c r="C191" s="33"/>
      <c r="D191" s="33"/>
      <c r="E191" s="33"/>
      <c r="F191" s="33"/>
      <c r="G191" s="33"/>
      <c r="H191" s="172" t="s">
        <v>29</v>
      </c>
      <c r="I191" s="33"/>
      <c r="J191" s="192"/>
      <c r="K191" s="192"/>
      <c r="L191" s="33"/>
      <c r="M191" s="192"/>
      <c r="N191" s="192"/>
      <c r="O191" s="192"/>
      <c r="P191" s="192"/>
      <c r="Q191" s="191"/>
    </row>
    <row r="192" spans="1:17" ht="13.8">
      <c r="A192" s="266"/>
      <c r="B192" s="33" t="s">
        <v>78</v>
      </c>
      <c r="C192" s="33"/>
      <c r="D192" s="157"/>
      <c r="E192" s="33"/>
      <c r="F192" s="33"/>
      <c r="G192" s="109"/>
      <c r="H192" s="172" t="s">
        <v>30</v>
      </c>
      <c r="I192" s="33"/>
      <c r="J192" s="192"/>
      <c r="K192" s="192"/>
      <c r="L192" s="33"/>
      <c r="M192" s="192"/>
      <c r="N192" s="192"/>
      <c r="O192" s="191"/>
      <c r="P192" s="192"/>
      <c r="Q192" s="192"/>
    </row>
    <row r="193" spans="1:18" ht="13.2">
      <c r="A193" s="266"/>
      <c r="B193" s="33" t="s">
        <v>522</v>
      </c>
      <c r="C193" s="33"/>
      <c r="D193" s="33"/>
      <c r="E193" s="33"/>
      <c r="F193" s="33"/>
      <c r="G193" s="33"/>
      <c r="H193" s="172" t="s">
        <v>34</v>
      </c>
      <c r="I193" s="33"/>
      <c r="J193" s="192"/>
      <c r="K193" s="192"/>
      <c r="L193" s="33"/>
      <c r="M193" s="192"/>
      <c r="N193" s="192"/>
      <c r="O193" s="191"/>
      <c r="P193" s="192"/>
      <c r="Q193" s="192"/>
    </row>
    <row r="194" spans="1:18" ht="13.2">
      <c r="A194" s="266"/>
      <c r="B194" s="33" t="s">
        <v>522</v>
      </c>
      <c r="C194" s="33"/>
      <c r="D194" s="33"/>
      <c r="E194" s="33"/>
      <c r="F194" s="33"/>
      <c r="G194" s="33"/>
      <c r="H194" s="172" t="s">
        <v>35</v>
      </c>
      <c r="I194" s="33"/>
      <c r="J194" s="192"/>
      <c r="K194" s="192"/>
      <c r="L194" s="33"/>
      <c r="M194" s="192"/>
      <c r="N194" s="192"/>
      <c r="O194" s="191"/>
      <c r="P194" s="192"/>
      <c r="Q194" s="192"/>
    </row>
    <row r="195" spans="1:18" ht="13.2">
      <c r="A195" s="266"/>
      <c r="B195" s="33" t="s">
        <v>522</v>
      </c>
      <c r="C195" s="33" t="s">
        <v>41</v>
      </c>
      <c r="D195" s="33" t="s">
        <v>92</v>
      </c>
      <c r="E195" s="33" t="s">
        <v>2268</v>
      </c>
      <c r="F195" s="187" t="s">
        <v>2269</v>
      </c>
      <c r="G195" s="33" t="s">
        <v>2270</v>
      </c>
      <c r="H195" s="172" t="s">
        <v>36</v>
      </c>
      <c r="I195" s="33"/>
      <c r="J195" s="33"/>
      <c r="K195" s="33"/>
      <c r="L195" s="33"/>
      <c r="M195" s="33"/>
      <c r="N195" s="33"/>
      <c r="O195" s="33"/>
      <c r="P195" s="33"/>
      <c r="Q195" s="33"/>
    </row>
    <row r="196" spans="1:18" ht="13.2">
      <c r="A196" s="266"/>
      <c r="B196" s="33" t="s">
        <v>522</v>
      </c>
      <c r="C196" s="33"/>
      <c r="D196" s="33"/>
      <c r="E196" s="33"/>
      <c r="F196" s="33"/>
      <c r="H196" s="172" t="s">
        <v>37</v>
      </c>
      <c r="I196" s="33"/>
      <c r="J196" s="192"/>
      <c r="K196" s="192"/>
      <c r="L196" s="33"/>
      <c r="M196" s="192"/>
      <c r="N196" s="191"/>
      <c r="O196" s="195"/>
      <c r="P196" s="192"/>
      <c r="Q196" s="192"/>
    </row>
    <row r="197" spans="1:18" ht="13.2">
      <c r="A197" s="267"/>
      <c r="B197" s="33" t="s">
        <v>522</v>
      </c>
      <c r="C197" s="33"/>
      <c r="D197" s="33"/>
      <c r="E197" s="33"/>
      <c r="F197" s="33"/>
      <c r="G197" s="33"/>
      <c r="H197" s="174" t="s">
        <v>38</v>
      </c>
      <c r="I197" s="33"/>
      <c r="J197" s="192"/>
      <c r="K197" s="192"/>
      <c r="L197" s="33"/>
      <c r="M197" s="192"/>
      <c r="N197" s="191"/>
      <c r="O197" s="195"/>
      <c r="P197" s="192"/>
      <c r="Q197" s="192"/>
    </row>
    <row r="198" spans="1:18" ht="13.2">
      <c r="A198" s="265">
        <v>45427</v>
      </c>
      <c r="B198" s="33" t="s">
        <v>2022</v>
      </c>
      <c r="C198" s="33"/>
      <c r="D198" s="33"/>
      <c r="E198" s="33"/>
      <c r="F198" s="33"/>
      <c r="G198" s="33"/>
      <c r="H198" s="171" t="s">
        <v>17</v>
      </c>
      <c r="I198" s="192"/>
      <c r="J198" s="192"/>
      <c r="K198" s="192"/>
      <c r="L198" s="33"/>
      <c r="M198" s="192"/>
      <c r="N198" s="195"/>
      <c r="O198" s="192"/>
      <c r="P198" s="195"/>
      <c r="Q198" s="192"/>
    </row>
    <row r="199" spans="1:18" ht="13.2">
      <c r="A199" s="266"/>
      <c r="B199" s="33" t="s">
        <v>2022</v>
      </c>
      <c r="C199" s="33"/>
      <c r="D199" s="33"/>
      <c r="E199" s="33"/>
      <c r="F199" s="33"/>
      <c r="G199" s="33"/>
      <c r="H199" s="172" t="s">
        <v>22</v>
      </c>
      <c r="I199" s="192"/>
      <c r="J199" s="192"/>
      <c r="K199" s="192"/>
      <c r="L199" s="33"/>
      <c r="M199" s="192"/>
      <c r="N199" s="195"/>
      <c r="O199" s="192"/>
      <c r="P199" s="195"/>
      <c r="Q199" s="192"/>
    </row>
    <row r="200" spans="1:18" ht="13.2">
      <c r="A200" s="266"/>
      <c r="B200" s="33" t="s">
        <v>1774</v>
      </c>
      <c r="C200" s="33"/>
      <c r="D200" s="33"/>
      <c r="E200" s="33"/>
      <c r="F200" s="33"/>
      <c r="G200" s="33"/>
      <c r="H200" s="172" t="s">
        <v>24</v>
      </c>
      <c r="I200" s="192"/>
      <c r="J200" s="192"/>
      <c r="K200" s="192"/>
      <c r="L200" s="33"/>
      <c r="M200" s="192"/>
      <c r="N200" s="195"/>
      <c r="O200" s="192"/>
      <c r="P200" s="195"/>
      <c r="Q200" s="191"/>
    </row>
    <row r="201" spans="1:18" ht="13.2">
      <c r="A201" s="266"/>
      <c r="B201" s="33" t="s">
        <v>1774</v>
      </c>
      <c r="C201" s="33"/>
      <c r="D201" s="33"/>
      <c r="E201" s="33"/>
      <c r="F201" s="33"/>
      <c r="G201" s="33"/>
      <c r="H201" s="172" t="s">
        <v>25</v>
      </c>
      <c r="I201" s="192"/>
      <c r="J201" s="192"/>
      <c r="K201" s="192"/>
      <c r="L201" s="33"/>
      <c r="M201" s="192"/>
      <c r="N201" s="195"/>
      <c r="O201" s="192"/>
      <c r="P201" s="195"/>
      <c r="Q201" s="191"/>
    </row>
    <row r="202" spans="1:18" ht="13.2">
      <c r="A202" s="266"/>
      <c r="B202" s="33" t="s">
        <v>1774</v>
      </c>
      <c r="C202" s="33" t="s">
        <v>102</v>
      </c>
      <c r="D202" s="33" t="s">
        <v>19</v>
      </c>
      <c r="E202" s="33"/>
      <c r="F202" s="33" t="s">
        <v>2271</v>
      </c>
      <c r="G202" s="33" t="s">
        <v>2272</v>
      </c>
      <c r="H202" s="172" t="s">
        <v>26</v>
      </c>
      <c r="I202" s="33"/>
      <c r="J202" s="33"/>
      <c r="K202" s="33"/>
      <c r="L202" s="33"/>
      <c r="M202" s="33"/>
      <c r="N202" s="33"/>
      <c r="O202" s="33"/>
      <c r="P202" s="33"/>
      <c r="Q202" s="33"/>
    </row>
    <row r="203" spans="1:18" ht="13.2">
      <c r="A203" s="266"/>
      <c r="B203" s="33" t="s">
        <v>1774</v>
      </c>
      <c r="C203" s="33" t="s">
        <v>68</v>
      </c>
      <c r="D203" s="33" t="s">
        <v>19</v>
      </c>
      <c r="E203" s="33" t="s">
        <v>2273</v>
      </c>
      <c r="F203" s="175" t="s">
        <v>2274</v>
      </c>
      <c r="G203" s="33" t="s">
        <v>2275</v>
      </c>
      <c r="H203" s="172" t="s">
        <v>27</v>
      </c>
      <c r="I203" s="33"/>
      <c r="J203" s="33"/>
      <c r="K203" s="33"/>
      <c r="L203" s="33"/>
      <c r="M203" s="33"/>
      <c r="N203" s="33"/>
      <c r="O203" s="33"/>
      <c r="P203" s="33"/>
      <c r="Q203" s="33"/>
    </row>
    <row r="204" spans="1:18" ht="13.2">
      <c r="A204" s="266"/>
      <c r="B204" s="33" t="s">
        <v>78</v>
      </c>
      <c r="C204" s="33"/>
      <c r="D204" s="33"/>
      <c r="E204" s="33"/>
      <c r="F204" s="33"/>
      <c r="G204" s="33"/>
      <c r="H204" s="172" t="s">
        <v>28</v>
      </c>
      <c r="I204" s="192"/>
      <c r="J204" s="192"/>
      <c r="K204" s="192"/>
      <c r="L204" s="33"/>
      <c r="M204" s="192"/>
      <c r="N204" s="195"/>
      <c r="O204" s="192"/>
      <c r="P204" s="195"/>
      <c r="Q204" s="192"/>
    </row>
    <row r="205" spans="1:18" ht="13.2">
      <c r="A205" s="266"/>
      <c r="B205" s="33" t="s">
        <v>78</v>
      </c>
      <c r="C205" s="33"/>
      <c r="D205" s="33"/>
      <c r="E205" s="33"/>
      <c r="F205" s="33"/>
      <c r="G205" s="33"/>
      <c r="H205" s="172" t="s">
        <v>29</v>
      </c>
      <c r="I205" s="192"/>
      <c r="J205" s="192"/>
      <c r="K205" s="192"/>
      <c r="L205" s="33"/>
      <c r="M205" s="192"/>
      <c r="N205" s="195"/>
      <c r="O205" s="192"/>
      <c r="P205" s="195"/>
      <c r="Q205" s="192"/>
    </row>
    <row r="206" spans="1:18" ht="13.2">
      <c r="A206" s="266"/>
      <c r="B206" s="33" t="s">
        <v>522</v>
      </c>
      <c r="C206" s="33"/>
      <c r="D206" s="33"/>
      <c r="E206" s="33"/>
      <c r="F206" s="33"/>
      <c r="G206" s="33"/>
      <c r="H206" s="172" t="s">
        <v>30</v>
      </c>
      <c r="I206" s="192"/>
      <c r="J206" s="192"/>
      <c r="K206" s="192"/>
      <c r="L206" s="33"/>
      <c r="M206" s="192"/>
      <c r="N206" s="195"/>
      <c r="O206" s="191"/>
      <c r="P206" s="195"/>
      <c r="Q206" s="192"/>
      <c r="R206" s="33"/>
    </row>
    <row r="207" spans="1:18" ht="13.2">
      <c r="A207" s="266"/>
      <c r="B207" s="33" t="s">
        <v>522</v>
      </c>
      <c r="C207" s="33" t="s">
        <v>224</v>
      </c>
      <c r="D207" s="33" t="s">
        <v>19</v>
      </c>
      <c r="E207" s="33"/>
      <c r="F207" s="33" t="s">
        <v>2276</v>
      </c>
      <c r="G207" s="33" t="s">
        <v>2277</v>
      </c>
      <c r="H207" s="172" t="s">
        <v>34</v>
      </c>
      <c r="I207" s="33"/>
      <c r="J207" s="33"/>
      <c r="K207" s="33"/>
      <c r="L207" s="33"/>
      <c r="M207" s="33"/>
      <c r="N207" s="33"/>
      <c r="O207" s="33"/>
      <c r="P207" s="33"/>
      <c r="Q207" s="33"/>
      <c r="R207" s="33"/>
    </row>
    <row r="208" spans="1:18" ht="13.2">
      <c r="A208" s="266"/>
      <c r="B208" s="76" t="s">
        <v>522</v>
      </c>
      <c r="C208" s="76"/>
      <c r="D208" s="33"/>
      <c r="E208" s="33"/>
      <c r="F208" s="33"/>
      <c r="G208" s="76"/>
      <c r="H208" s="176" t="s">
        <v>35</v>
      </c>
      <c r="I208" s="197"/>
      <c r="J208" s="192"/>
      <c r="K208" s="192"/>
      <c r="L208" s="158"/>
      <c r="M208" s="205"/>
      <c r="N208" s="232"/>
      <c r="O208" s="205"/>
      <c r="P208" s="192"/>
      <c r="Q208" s="197"/>
      <c r="R208" s="275"/>
    </row>
    <row r="209" spans="1:27" ht="13.2">
      <c r="A209" s="266"/>
      <c r="B209" s="76" t="s">
        <v>522</v>
      </c>
      <c r="C209" s="76"/>
      <c r="D209" s="33"/>
      <c r="E209" s="33"/>
      <c r="F209" s="33"/>
      <c r="G209" s="76"/>
      <c r="H209" s="172" t="s">
        <v>36</v>
      </c>
      <c r="I209" s="206"/>
      <c r="J209" s="192"/>
      <c r="K209" s="192"/>
      <c r="L209" s="177"/>
      <c r="M209" s="198"/>
      <c r="N209" s="233"/>
      <c r="O209" s="198"/>
      <c r="P209" s="192"/>
      <c r="Q209" s="206"/>
      <c r="R209" s="267"/>
    </row>
    <row r="210" spans="1:27" ht="13.2">
      <c r="A210" s="266"/>
      <c r="B210" s="209" t="s">
        <v>78</v>
      </c>
      <c r="C210" s="209" t="s">
        <v>41</v>
      </c>
      <c r="D210" s="209" t="s">
        <v>92</v>
      </c>
      <c r="E210" s="234" t="s">
        <v>2278</v>
      </c>
      <c r="F210" s="213" t="s">
        <v>6</v>
      </c>
      <c r="G210" s="209" t="s">
        <v>2279</v>
      </c>
      <c r="H210" s="235" t="s">
        <v>37</v>
      </c>
      <c r="I210" s="209"/>
      <c r="J210" s="209"/>
      <c r="K210" s="209"/>
      <c r="L210" s="209"/>
      <c r="M210" s="209"/>
      <c r="N210" s="209"/>
      <c r="O210" s="209"/>
      <c r="P210" s="209"/>
      <c r="Q210" s="209"/>
      <c r="R210" s="209"/>
      <c r="S210" s="212"/>
      <c r="T210" s="212"/>
      <c r="U210" s="212"/>
      <c r="V210" s="212"/>
      <c r="W210" s="212"/>
      <c r="X210" s="212"/>
      <c r="Y210" s="212"/>
      <c r="Z210" s="212"/>
      <c r="AA210" s="212"/>
    </row>
    <row r="211" spans="1:27" ht="13.2">
      <c r="A211" s="267"/>
      <c r="B211" s="33" t="s">
        <v>78</v>
      </c>
      <c r="C211" s="33"/>
      <c r="D211" s="33"/>
      <c r="E211" s="33"/>
      <c r="F211" s="33"/>
      <c r="G211" s="33"/>
      <c r="H211" s="174" t="s">
        <v>38</v>
      </c>
      <c r="I211" s="192"/>
      <c r="J211" s="192"/>
      <c r="K211" s="192"/>
      <c r="L211" s="33"/>
      <c r="M211" s="191"/>
      <c r="N211" s="191"/>
      <c r="O211" s="191"/>
      <c r="P211" s="192"/>
      <c r="Q211" s="192"/>
      <c r="R211" s="33"/>
    </row>
    <row r="212" spans="1:27" ht="13.8">
      <c r="A212" s="265">
        <v>45428</v>
      </c>
      <c r="B212" s="157" t="s">
        <v>1774</v>
      </c>
      <c r="C212" s="33"/>
      <c r="D212" s="33"/>
      <c r="E212" s="33"/>
      <c r="F212" s="33"/>
      <c r="G212" s="33"/>
      <c r="H212" s="171" t="s">
        <v>17</v>
      </c>
      <c r="I212" s="192"/>
      <c r="J212" s="192"/>
      <c r="K212" s="192"/>
      <c r="L212" s="33"/>
      <c r="M212" s="192"/>
      <c r="N212" s="195"/>
      <c r="O212" s="192"/>
      <c r="P212" s="192"/>
      <c r="Q212" s="191"/>
      <c r="R212" s="33"/>
    </row>
    <row r="213" spans="1:27" ht="13.8">
      <c r="A213" s="266"/>
      <c r="B213" s="157" t="s">
        <v>1774</v>
      </c>
      <c r="C213" s="33"/>
      <c r="D213" s="33"/>
      <c r="E213" s="33"/>
      <c r="F213" s="33"/>
      <c r="G213" s="33"/>
      <c r="H213" s="172" t="s">
        <v>22</v>
      </c>
      <c r="I213" s="192"/>
      <c r="J213" s="192"/>
      <c r="K213" s="192"/>
      <c r="L213" s="33"/>
      <c r="M213" s="192"/>
      <c r="N213" s="195"/>
      <c r="O213" s="192"/>
      <c r="P213" s="192"/>
      <c r="Q213" s="191"/>
      <c r="R213" s="33"/>
    </row>
    <row r="214" spans="1:27" ht="13.2">
      <c r="A214" s="266"/>
      <c r="B214" s="33" t="s">
        <v>1774</v>
      </c>
      <c r="C214" s="33"/>
      <c r="D214" s="33"/>
      <c r="E214" s="33"/>
      <c r="F214" s="33"/>
      <c r="G214" s="33"/>
      <c r="H214" s="172" t="s">
        <v>24</v>
      </c>
      <c r="I214" s="192"/>
      <c r="J214" s="192"/>
      <c r="K214" s="192"/>
      <c r="L214" s="33"/>
      <c r="M214" s="192"/>
      <c r="N214" s="195"/>
      <c r="O214" s="192"/>
      <c r="P214" s="192"/>
      <c r="Q214" s="191"/>
      <c r="R214" s="33"/>
    </row>
    <row r="215" spans="1:27" ht="13.2">
      <c r="A215" s="266"/>
      <c r="B215" s="33" t="s">
        <v>1774</v>
      </c>
      <c r="C215" s="33"/>
      <c r="D215" s="33"/>
      <c r="E215" s="33"/>
      <c r="F215" s="33"/>
      <c r="G215" s="33"/>
      <c r="H215" s="172" t="s">
        <v>25</v>
      </c>
      <c r="I215" s="192"/>
      <c r="J215" s="192"/>
      <c r="K215" s="192"/>
      <c r="L215" s="33"/>
      <c r="M215" s="192"/>
      <c r="N215" s="195"/>
      <c r="O215" s="192"/>
      <c r="P215" s="192"/>
      <c r="Q215" s="191"/>
      <c r="R215" s="33"/>
    </row>
    <row r="216" spans="1:27" ht="13.2">
      <c r="A216" s="266"/>
      <c r="B216" s="33" t="s">
        <v>1774</v>
      </c>
      <c r="C216" s="33"/>
      <c r="D216" s="33"/>
      <c r="E216" s="33"/>
      <c r="F216" s="33"/>
      <c r="G216" s="33"/>
      <c r="H216" s="172" t="s">
        <v>26</v>
      </c>
      <c r="I216" s="192"/>
      <c r="J216" s="192"/>
      <c r="K216" s="192"/>
      <c r="L216" s="33"/>
      <c r="M216" s="192"/>
      <c r="N216" s="195"/>
      <c r="O216" s="192"/>
      <c r="P216" s="192"/>
      <c r="Q216" s="191"/>
      <c r="R216" s="33"/>
    </row>
    <row r="217" spans="1:27" ht="13.8">
      <c r="A217" s="266"/>
      <c r="B217" s="209" t="s">
        <v>78</v>
      </c>
      <c r="C217" s="209" t="s">
        <v>41</v>
      </c>
      <c r="D217" s="209" t="s">
        <v>19</v>
      </c>
      <c r="E217" s="236" t="s">
        <v>2280</v>
      </c>
      <c r="F217" s="213" t="s">
        <v>2233</v>
      </c>
      <c r="G217" s="209" t="s">
        <v>2281</v>
      </c>
      <c r="H217" s="235" t="s">
        <v>27</v>
      </c>
      <c r="I217" s="209"/>
      <c r="J217" s="209"/>
      <c r="K217" s="209"/>
      <c r="L217" s="209"/>
      <c r="M217" s="209"/>
      <c r="N217" s="209"/>
      <c r="O217" s="209"/>
      <c r="P217" s="209"/>
      <c r="Q217" s="209"/>
      <c r="R217" s="209"/>
      <c r="S217" s="212"/>
      <c r="T217" s="212"/>
      <c r="U217" s="212"/>
      <c r="V217" s="212"/>
      <c r="W217" s="212"/>
      <c r="X217" s="212"/>
      <c r="Y217" s="212"/>
      <c r="Z217" s="212"/>
      <c r="AA217" s="212"/>
    </row>
    <row r="218" spans="1:27" ht="13.2">
      <c r="A218" s="266"/>
      <c r="B218" s="33" t="s">
        <v>78</v>
      </c>
      <c r="C218" s="33"/>
      <c r="D218" s="33"/>
      <c r="E218" s="33"/>
      <c r="F218" s="33"/>
      <c r="G218" s="33"/>
      <c r="H218" s="172" t="s">
        <v>28</v>
      </c>
      <c r="I218" s="192"/>
      <c r="J218" s="192"/>
      <c r="K218" s="192"/>
      <c r="L218" s="33"/>
      <c r="M218" s="192"/>
      <c r="N218" s="195"/>
      <c r="O218" s="192"/>
      <c r="P218" s="192"/>
      <c r="Q218" s="192"/>
      <c r="R218" s="33"/>
    </row>
    <row r="219" spans="1:27" ht="13.2">
      <c r="A219" s="266"/>
      <c r="B219" s="33" t="s">
        <v>522</v>
      </c>
      <c r="C219" s="33"/>
      <c r="D219" s="33"/>
      <c r="E219" s="33"/>
      <c r="F219" s="33"/>
      <c r="G219" s="33"/>
      <c r="H219" s="172" t="s">
        <v>29</v>
      </c>
      <c r="I219" s="192"/>
      <c r="J219" s="192"/>
      <c r="K219" s="192"/>
      <c r="L219" s="33"/>
      <c r="M219" s="191"/>
      <c r="N219" s="195"/>
      <c r="O219" s="191"/>
      <c r="P219" s="192"/>
      <c r="Q219" s="192"/>
      <c r="R219" s="33"/>
    </row>
    <row r="220" spans="1:27" ht="13.2">
      <c r="A220" s="266"/>
      <c r="B220" s="33" t="s">
        <v>78</v>
      </c>
      <c r="C220" s="33"/>
      <c r="D220" s="33"/>
      <c r="E220" s="33"/>
      <c r="F220" s="33"/>
      <c r="G220" s="33"/>
      <c r="H220" s="172" t="s">
        <v>30</v>
      </c>
      <c r="I220" s="192"/>
      <c r="J220" s="192"/>
      <c r="K220" s="192"/>
      <c r="L220" s="33"/>
      <c r="M220" s="191"/>
      <c r="N220" s="195"/>
      <c r="O220" s="191"/>
      <c r="P220" s="192"/>
      <c r="Q220" s="192"/>
      <c r="R220" s="33"/>
    </row>
    <row r="221" spans="1:27" ht="13.2">
      <c r="A221" s="266"/>
      <c r="B221" s="209" t="s">
        <v>78</v>
      </c>
      <c r="C221" s="209" t="s">
        <v>224</v>
      </c>
      <c r="D221" s="209" t="s">
        <v>19</v>
      </c>
      <c r="E221" s="209" t="s">
        <v>2235</v>
      </c>
      <c r="F221" s="237" t="s">
        <v>2282</v>
      </c>
      <c r="G221" s="209" t="s">
        <v>2283</v>
      </c>
      <c r="H221" s="235" t="s">
        <v>34</v>
      </c>
      <c r="I221" s="209"/>
      <c r="J221" s="209"/>
      <c r="K221" s="209"/>
      <c r="L221" s="209"/>
      <c r="M221" s="209"/>
      <c r="N221" s="209"/>
      <c r="O221" s="209"/>
      <c r="P221" s="209"/>
      <c r="Q221" s="209"/>
      <c r="R221" s="209"/>
      <c r="S221" s="212"/>
      <c r="T221" s="212"/>
      <c r="U221" s="212"/>
      <c r="V221" s="212"/>
      <c r="W221" s="212"/>
      <c r="X221" s="212"/>
      <c r="Y221" s="212"/>
      <c r="Z221" s="212"/>
      <c r="AA221" s="212"/>
    </row>
    <row r="222" spans="1:27" ht="13.2">
      <c r="A222" s="266"/>
      <c r="B222" s="33" t="s">
        <v>78</v>
      </c>
      <c r="C222" s="33"/>
      <c r="D222" s="33"/>
      <c r="E222" s="33"/>
      <c r="F222" s="33"/>
      <c r="G222" s="33"/>
      <c r="H222" s="176" t="s">
        <v>35</v>
      </c>
      <c r="I222" s="192"/>
      <c r="J222" s="192"/>
      <c r="K222" s="192"/>
      <c r="L222" s="33"/>
      <c r="M222" s="191"/>
      <c r="N222" s="195"/>
      <c r="O222" s="191"/>
      <c r="P222" s="192"/>
      <c r="Q222" s="192"/>
      <c r="R222" s="33"/>
    </row>
    <row r="223" spans="1:27" ht="13.2">
      <c r="A223" s="266"/>
      <c r="B223" s="33" t="s">
        <v>522</v>
      </c>
      <c r="C223" s="33"/>
      <c r="D223" s="33"/>
      <c r="E223" s="33"/>
      <c r="F223" s="33"/>
      <c r="G223" s="33"/>
      <c r="H223" s="172" t="s">
        <v>36</v>
      </c>
      <c r="I223" s="192"/>
      <c r="J223" s="192"/>
      <c r="K223" s="192"/>
      <c r="L223" s="33"/>
      <c r="M223" s="191"/>
      <c r="N223" s="191"/>
      <c r="O223" s="195"/>
      <c r="P223" s="195"/>
      <c r="Q223" s="192"/>
      <c r="R223" s="33"/>
    </row>
    <row r="224" spans="1:27" ht="13.2">
      <c r="A224" s="266"/>
      <c r="B224" s="33" t="s">
        <v>522</v>
      </c>
      <c r="C224" s="33"/>
      <c r="D224" s="33"/>
      <c r="E224" s="33"/>
      <c r="F224" s="33"/>
      <c r="G224" s="33"/>
      <c r="H224" s="172" t="s">
        <v>37</v>
      </c>
      <c r="I224" s="192"/>
      <c r="J224" s="192"/>
      <c r="K224" s="192"/>
      <c r="L224" s="33"/>
      <c r="M224" s="191"/>
      <c r="N224" s="191"/>
      <c r="O224" s="195"/>
      <c r="P224" s="195"/>
      <c r="Q224" s="192"/>
      <c r="R224" s="33"/>
    </row>
    <row r="225" spans="1:18" ht="13.2">
      <c r="A225" s="267"/>
      <c r="B225" s="33" t="s">
        <v>522</v>
      </c>
      <c r="C225" s="33"/>
      <c r="D225" s="33"/>
      <c r="E225" s="33"/>
      <c r="F225" s="33"/>
      <c r="G225" s="33"/>
      <c r="H225" s="174" t="s">
        <v>38</v>
      </c>
      <c r="I225" s="192"/>
      <c r="J225" s="192"/>
      <c r="K225" s="192"/>
      <c r="L225" s="33"/>
      <c r="M225" s="191"/>
      <c r="N225" s="191"/>
      <c r="O225" s="195"/>
      <c r="P225" s="195"/>
      <c r="Q225" s="33"/>
      <c r="R225" s="33"/>
    </row>
    <row r="226" spans="1:18" ht="13.2">
      <c r="A226" s="265">
        <v>45429</v>
      </c>
      <c r="B226" s="33" t="s">
        <v>1774</v>
      </c>
      <c r="C226" s="33"/>
      <c r="D226" s="33"/>
      <c r="E226" s="33"/>
      <c r="F226" s="33"/>
      <c r="G226" s="33"/>
      <c r="H226" s="171" t="s">
        <v>17</v>
      </c>
      <c r="I226" s="192"/>
      <c r="J226" s="192"/>
      <c r="K226" s="192"/>
      <c r="L226" s="33"/>
      <c r="M226" s="192"/>
      <c r="N226" s="192"/>
      <c r="O226" s="192"/>
      <c r="P226" s="195"/>
      <c r="Q226" s="33"/>
      <c r="R226" s="33"/>
    </row>
    <row r="227" spans="1:18" ht="13.2">
      <c r="A227" s="266"/>
      <c r="B227" s="33" t="s">
        <v>1774</v>
      </c>
      <c r="C227" s="33"/>
      <c r="D227" s="33"/>
      <c r="E227" s="33"/>
      <c r="F227" s="33"/>
      <c r="G227" s="33"/>
      <c r="H227" s="172" t="s">
        <v>22</v>
      </c>
      <c r="I227" s="192"/>
      <c r="J227" s="192"/>
      <c r="K227" s="192"/>
      <c r="L227" s="33"/>
      <c r="M227" s="192"/>
      <c r="N227" s="192"/>
      <c r="O227" s="192"/>
      <c r="P227" s="195"/>
      <c r="Q227" s="33"/>
      <c r="R227" s="33"/>
    </row>
    <row r="228" spans="1:18" ht="13.2">
      <c r="A228" s="266"/>
      <c r="B228" s="33" t="s">
        <v>1774</v>
      </c>
      <c r="C228" s="33"/>
      <c r="D228" s="33"/>
      <c r="E228" s="33"/>
      <c r="F228" s="33"/>
      <c r="G228" s="33"/>
      <c r="H228" s="172" t="s">
        <v>24</v>
      </c>
      <c r="I228" s="192"/>
      <c r="J228" s="192"/>
      <c r="K228" s="192"/>
      <c r="L228" s="33"/>
      <c r="M228" s="192"/>
      <c r="N228" s="192"/>
      <c r="O228" s="192"/>
      <c r="P228" s="195"/>
      <c r="Q228" s="33"/>
      <c r="R228" s="33"/>
    </row>
    <row r="229" spans="1:18" ht="13.2">
      <c r="A229" s="266"/>
      <c r="B229" s="33" t="s">
        <v>1774</v>
      </c>
      <c r="C229" s="33"/>
      <c r="D229" s="33"/>
      <c r="E229" s="33"/>
      <c r="F229" s="33"/>
      <c r="G229" s="33"/>
      <c r="H229" s="172" t="s">
        <v>25</v>
      </c>
      <c r="I229" s="192"/>
      <c r="J229" s="192"/>
      <c r="K229" s="192"/>
      <c r="L229" s="33"/>
      <c r="M229" s="192"/>
      <c r="N229" s="192"/>
      <c r="O229" s="192"/>
      <c r="P229" s="195"/>
      <c r="Q229" s="33"/>
      <c r="R229" s="33"/>
    </row>
    <row r="230" spans="1:18" ht="13.2">
      <c r="A230" s="266"/>
      <c r="B230" s="33"/>
      <c r="C230" s="33"/>
      <c r="D230" s="33"/>
      <c r="E230" s="33"/>
      <c r="F230" s="33"/>
      <c r="G230" s="33"/>
      <c r="H230" s="172" t="s">
        <v>26</v>
      </c>
      <c r="I230" s="192"/>
      <c r="J230" s="192"/>
      <c r="K230" s="192"/>
      <c r="L230" s="33"/>
      <c r="M230" s="192"/>
      <c r="N230" s="192"/>
      <c r="O230" s="192"/>
      <c r="P230" s="195"/>
      <c r="Q230" s="33"/>
      <c r="R230" s="33"/>
    </row>
    <row r="231" spans="1:18" ht="13.2">
      <c r="A231" s="266"/>
      <c r="B231" s="33"/>
      <c r="C231" s="33"/>
      <c r="D231" s="33"/>
      <c r="E231" s="33"/>
      <c r="F231" s="33"/>
      <c r="G231" s="33"/>
      <c r="H231" s="172" t="s">
        <v>27</v>
      </c>
      <c r="I231" s="192"/>
      <c r="J231" s="192"/>
      <c r="K231" s="192"/>
      <c r="L231" s="33"/>
      <c r="M231" s="192"/>
      <c r="N231" s="192"/>
      <c r="O231" s="192"/>
      <c r="P231" s="192"/>
      <c r="Q231" s="33"/>
      <c r="R231" s="33"/>
    </row>
    <row r="232" spans="1:18" ht="13.2">
      <c r="A232" s="266"/>
      <c r="B232" s="33"/>
      <c r="C232" s="33"/>
      <c r="D232" s="33"/>
      <c r="E232" s="33"/>
      <c r="F232" s="33"/>
      <c r="G232" s="33"/>
      <c r="H232" s="172" t="s">
        <v>28</v>
      </c>
      <c r="I232" s="192"/>
      <c r="J232" s="192"/>
      <c r="K232" s="192"/>
      <c r="L232" s="33"/>
      <c r="M232" s="192"/>
      <c r="N232" s="192"/>
      <c r="O232" s="192"/>
      <c r="P232" s="192"/>
      <c r="Q232" s="33"/>
      <c r="R232" s="33"/>
    </row>
    <row r="233" spans="1:18" ht="13.2">
      <c r="A233" s="266"/>
      <c r="B233" s="33" t="s">
        <v>522</v>
      </c>
      <c r="C233" s="33"/>
      <c r="D233" s="33"/>
      <c r="E233" s="33"/>
      <c r="F233" s="33"/>
      <c r="G233" s="33"/>
      <c r="H233" s="172" t="s">
        <v>29</v>
      </c>
      <c r="I233" s="192"/>
      <c r="J233" s="192"/>
      <c r="K233" s="192"/>
      <c r="L233" s="33"/>
      <c r="M233" s="191"/>
      <c r="N233" s="192"/>
      <c r="O233" s="191"/>
      <c r="P233" s="192"/>
      <c r="Q233" s="33"/>
      <c r="R233" s="33"/>
    </row>
    <row r="234" spans="1:18" ht="13.2">
      <c r="A234" s="266"/>
      <c r="B234" s="33" t="s">
        <v>522</v>
      </c>
      <c r="C234" s="33"/>
      <c r="D234" s="33"/>
      <c r="E234" s="33"/>
      <c r="F234" s="33"/>
      <c r="G234" s="33"/>
      <c r="H234" s="172" t="s">
        <v>30</v>
      </c>
      <c r="I234" s="192"/>
      <c r="J234" s="192"/>
      <c r="K234" s="192"/>
      <c r="L234" s="33"/>
      <c r="M234" s="191"/>
      <c r="N234" s="192"/>
      <c r="O234" s="191"/>
      <c r="P234" s="192"/>
      <c r="Q234" s="33"/>
      <c r="R234" s="33"/>
    </row>
    <row r="235" spans="1:18" ht="13.2">
      <c r="A235" s="266"/>
      <c r="B235" s="33" t="s">
        <v>522</v>
      </c>
      <c r="C235" s="33"/>
      <c r="D235" s="33"/>
      <c r="E235" s="33"/>
      <c r="F235" s="33"/>
      <c r="G235" s="33"/>
      <c r="H235" s="172" t="s">
        <v>34</v>
      </c>
      <c r="I235" s="192"/>
      <c r="J235" s="192"/>
      <c r="K235" s="192"/>
      <c r="L235" s="33"/>
      <c r="M235" s="191"/>
      <c r="N235" s="192"/>
      <c r="O235" s="191"/>
      <c r="P235" s="192"/>
      <c r="Q235" s="33"/>
      <c r="R235" s="33"/>
    </row>
    <row r="236" spans="1:18" ht="13.2">
      <c r="A236" s="266"/>
      <c r="B236" s="33" t="s">
        <v>522</v>
      </c>
      <c r="C236" s="33"/>
      <c r="D236" s="33"/>
      <c r="E236" s="33"/>
      <c r="F236" s="33"/>
      <c r="G236" s="33"/>
      <c r="H236" s="176" t="s">
        <v>35</v>
      </c>
      <c r="I236" s="192"/>
      <c r="J236" s="192"/>
      <c r="K236" s="192"/>
      <c r="L236" s="33"/>
      <c r="M236" s="191"/>
      <c r="N236" s="192"/>
      <c r="O236" s="191"/>
      <c r="P236" s="192"/>
      <c r="Q236" s="33"/>
      <c r="R236" s="33"/>
    </row>
    <row r="237" spans="1:18" ht="13.2">
      <c r="A237" s="266"/>
      <c r="B237" s="33" t="s">
        <v>78</v>
      </c>
      <c r="C237" s="33"/>
      <c r="D237" s="33"/>
      <c r="E237" s="33"/>
      <c r="F237" s="33"/>
      <c r="G237" s="33"/>
      <c r="H237" s="172" t="s">
        <v>36</v>
      </c>
      <c r="I237" s="192"/>
      <c r="J237" s="192"/>
      <c r="K237" s="192"/>
      <c r="L237" s="33"/>
      <c r="M237" s="191"/>
      <c r="N237" s="191"/>
      <c r="O237" s="195"/>
      <c r="P237" s="192"/>
      <c r="Q237" s="33"/>
      <c r="R237" s="33"/>
    </row>
    <row r="238" spans="1:18" ht="13.2">
      <c r="A238" s="266"/>
      <c r="B238" s="33" t="s">
        <v>78</v>
      </c>
      <c r="C238" s="33"/>
      <c r="D238" s="33"/>
      <c r="E238" s="33"/>
      <c r="F238" s="33"/>
      <c r="G238" s="33"/>
      <c r="H238" s="172" t="s">
        <v>37</v>
      </c>
      <c r="I238" s="192"/>
      <c r="J238" s="192"/>
      <c r="K238" s="192"/>
      <c r="L238" s="33"/>
      <c r="M238" s="191"/>
      <c r="N238" s="191"/>
      <c r="O238" s="195"/>
      <c r="P238" s="192"/>
      <c r="Q238" s="33"/>
      <c r="R238" s="33"/>
    </row>
    <row r="239" spans="1:18" ht="13.2">
      <c r="A239" s="267"/>
      <c r="B239" s="33" t="s">
        <v>78</v>
      </c>
      <c r="C239" s="33"/>
      <c r="D239" s="33"/>
      <c r="E239" s="33"/>
      <c r="F239" s="33"/>
      <c r="G239" s="33"/>
      <c r="H239" s="174" t="s">
        <v>38</v>
      </c>
      <c r="I239" s="192"/>
      <c r="J239" s="192"/>
      <c r="K239" s="192"/>
      <c r="L239" s="33"/>
      <c r="M239" s="191"/>
      <c r="N239" s="191"/>
      <c r="O239" s="195"/>
      <c r="P239" s="192"/>
      <c r="Q239" s="33"/>
      <c r="R239" s="33"/>
    </row>
    <row r="240" spans="1:18" ht="13.2">
      <c r="A240" s="265">
        <v>45430</v>
      </c>
      <c r="B240" s="33" t="s">
        <v>2096</v>
      </c>
      <c r="C240" s="33"/>
      <c r="D240" s="33"/>
      <c r="E240" s="33"/>
      <c r="F240" s="33"/>
      <c r="G240" s="33"/>
      <c r="H240" s="180" t="s">
        <v>17</v>
      </c>
      <c r="I240" s="192"/>
      <c r="J240" s="192"/>
      <c r="K240" s="192"/>
      <c r="L240" s="33"/>
      <c r="M240" s="192"/>
      <c r="N240" s="192"/>
      <c r="O240" s="192"/>
      <c r="P240" s="191"/>
      <c r="Q240" s="33"/>
      <c r="R240" s="33"/>
    </row>
    <row r="241" spans="1:27" ht="13.2">
      <c r="A241" s="266"/>
      <c r="B241" s="33" t="s">
        <v>2096</v>
      </c>
      <c r="C241" s="33"/>
      <c r="D241" s="33"/>
      <c r="E241" s="33"/>
      <c r="F241" s="33"/>
      <c r="G241" s="33"/>
      <c r="H241" s="171" t="s">
        <v>22</v>
      </c>
      <c r="I241" s="192"/>
      <c r="J241" s="192"/>
      <c r="K241" s="192"/>
      <c r="L241" s="33"/>
      <c r="M241" s="192"/>
      <c r="N241" s="192"/>
      <c r="O241" s="192"/>
      <c r="P241" s="191"/>
      <c r="Q241" s="33"/>
      <c r="R241" s="33"/>
    </row>
    <row r="242" spans="1:27" ht="13.2">
      <c r="A242" s="266"/>
      <c r="B242" s="238" t="s">
        <v>2096</v>
      </c>
      <c r="C242" s="238" t="s">
        <v>41</v>
      </c>
      <c r="D242" s="238" t="s">
        <v>19</v>
      </c>
      <c r="E242" s="239" t="s">
        <v>2284</v>
      </c>
      <c r="F242" s="238"/>
      <c r="G242" s="240" t="s">
        <v>2285</v>
      </c>
      <c r="H242" s="241" t="s">
        <v>24</v>
      </c>
      <c r="I242" s="238"/>
      <c r="J242" s="238"/>
      <c r="K242" s="238"/>
      <c r="L242" s="238"/>
      <c r="M242" s="238"/>
      <c r="N242" s="238"/>
      <c r="O242" s="238"/>
      <c r="P242" s="238"/>
      <c r="Q242" s="238"/>
      <c r="R242" s="238"/>
      <c r="S242" s="201"/>
      <c r="T242" s="201"/>
      <c r="U242" s="201"/>
      <c r="V242" s="201"/>
      <c r="W242" s="201"/>
      <c r="X242" s="201"/>
      <c r="Y242" s="201"/>
      <c r="Z242" s="201"/>
      <c r="AA242" s="201"/>
    </row>
    <row r="243" spans="1:27" ht="13.2">
      <c r="A243" s="266"/>
      <c r="B243" s="33" t="s">
        <v>2120</v>
      </c>
      <c r="C243" s="33"/>
      <c r="D243" s="33"/>
      <c r="E243" s="33"/>
      <c r="F243" s="33"/>
      <c r="G243" s="33"/>
      <c r="H243" s="171" t="s">
        <v>25</v>
      </c>
      <c r="I243" s="192"/>
      <c r="J243" s="192"/>
      <c r="K243" s="192"/>
      <c r="L243" s="33"/>
      <c r="M243" s="191"/>
      <c r="N243" s="192"/>
      <c r="O243" s="192"/>
      <c r="P243" s="191"/>
      <c r="Q243" s="33"/>
      <c r="R243" s="33"/>
    </row>
    <row r="244" spans="1:27" ht="13.2">
      <c r="A244" s="266"/>
      <c r="B244" s="33" t="s">
        <v>2120</v>
      </c>
      <c r="C244" s="33"/>
      <c r="D244" s="33"/>
      <c r="E244" s="33"/>
      <c r="F244" s="33"/>
      <c r="G244" s="33"/>
      <c r="H244" s="171" t="s">
        <v>26</v>
      </c>
      <c r="I244" s="192"/>
      <c r="J244" s="192"/>
      <c r="K244" s="192"/>
      <c r="L244" s="33"/>
      <c r="M244" s="191"/>
      <c r="N244" s="192"/>
      <c r="O244" s="192"/>
      <c r="P244" s="191"/>
      <c r="Q244" s="33"/>
      <c r="R244" s="33"/>
    </row>
    <row r="245" spans="1:27" ht="13.2">
      <c r="A245" s="266"/>
      <c r="B245" s="33" t="s">
        <v>2120</v>
      </c>
      <c r="C245" s="33"/>
      <c r="D245" s="33"/>
      <c r="E245" s="33"/>
      <c r="F245" s="33"/>
      <c r="G245" s="33"/>
      <c r="H245" s="171" t="s">
        <v>27</v>
      </c>
      <c r="I245" s="192"/>
      <c r="J245" s="192"/>
      <c r="K245" s="192"/>
      <c r="L245" s="33"/>
      <c r="M245" s="191"/>
      <c r="N245" s="192"/>
      <c r="O245" s="192"/>
      <c r="P245" s="191"/>
      <c r="Q245" s="33"/>
      <c r="R245" s="33"/>
    </row>
    <row r="246" spans="1:27" ht="13.2">
      <c r="A246" s="266"/>
      <c r="B246" s="33" t="s">
        <v>522</v>
      </c>
      <c r="C246" s="33"/>
      <c r="D246" s="33"/>
      <c r="E246" s="33"/>
      <c r="F246" s="33"/>
      <c r="G246" s="33"/>
      <c r="H246" s="171" t="s">
        <v>28</v>
      </c>
      <c r="I246" s="192"/>
      <c r="J246" s="192"/>
      <c r="K246" s="192"/>
      <c r="L246" s="33"/>
      <c r="M246" s="192"/>
      <c r="N246" s="192"/>
      <c r="O246" s="192"/>
      <c r="P246" s="192"/>
      <c r="Q246" s="33"/>
      <c r="R246" s="33"/>
    </row>
    <row r="247" spans="1:27" ht="13.2">
      <c r="A247" s="266"/>
      <c r="B247" s="33" t="s">
        <v>522</v>
      </c>
      <c r="C247" s="33"/>
      <c r="D247" s="33"/>
      <c r="E247" s="33"/>
      <c r="F247" s="33"/>
      <c r="G247" s="33"/>
      <c r="H247" s="171" t="s">
        <v>29</v>
      </c>
      <c r="I247" s="192"/>
      <c r="J247" s="192"/>
      <c r="K247" s="192"/>
      <c r="L247" s="33"/>
      <c r="M247" s="192"/>
      <c r="N247" s="192"/>
      <c r="O247" s="192"/>
      <c r="P247" s="192"/>
      <c r="Q247" s="33"/>
      <c r="R247" s="33"/>
    </row>
    <row r="248" spans="1:27" ht="13.2">
      <c r="A248" s="266"/>
      <c r="B248" s="33" t="s">
        <v>522</v>
      </c>
      <c r="C248" s="33"/>
      <c r="D248" s="33"/>
      <c r="E248" s="33"/>
      <c r="F248" s="33"/>
      <c r="G248" s="33"/>
      <c r="H248" s="171" t="s">
        <v>30</v>
      </c>
      <c r="I248" s="192"/>
      <c r="J248" s="192"/>
      <c r="K248" s="192"/>
      <c r="L248" s="33"/>
      <c r="M248" s="192"/>
      <c r="N248" s="192"/>
      <c r="O248" s="192"/>
      <c r="P248" s="192"/>
      <c r="Q248" s="33"/>
      <c r="R248" s="33"/>
    </row>
    <row r="249" spans="1:27" ht="13.2">
      <c r="A249" s="266"/>
      <c r="B249" s="33" t="s">
        <v>522</v>
      </c>
      <c r="C249" s="33"/>
      <c r="D249" s="33"/>
      <c r="E249" s="33"/>
      <c r="F249" s="33"/>
      <c r="G249" s="33"/>
      <c r="H249" s="171" t="s">
        <v>34</v>
      </c>
      <c r="I249" s="192"/>
      <c r="J249" s="192"/>
      <c r="K249" s="192"/>
      <c r="L249" s="33"/>
      <c r="M249" s="192"/>
      <c r="N249" s="192"/>
      <c r="O249" s="195"/>
      <c r="P249" s="192"/>
      <c r="Q249" s="33"/>
      <c r="R249" s="33"/>
    </row>
    <row r="250" spans="1:27" ht="13.2">
      <c r="A250" s="266"/>
      <c r="B250" s="33" t="s">
        <v>522</v>
      </c>
      <c r="C250" s="33"/>
      <c r="D250" s="33"/>
      <c r="E250" s="33"/>
      <c r="F250" s="33"/>
      <c r="G250" s="33"/>
      <c r="H250" s="171" t="s">
        <v>35</v>
      </c>
      <c r="I250" s="192"/>
      <c r="J250" s="192"/>
      <c r="K250" s="192"/>
      <c r="L250" s="33"/>
      <c r="M250" s="192"/>
      <c r="N250" s="192"/>
      <c r="O250" s="191"/>
      <c r="P250" s="192"/>
      <c r="Q250" s="33"/>
      <c r="R250" s="33"/>
    </row>
    <row r="251" spans="1:27" ht="13.2">
      <c r="A251" s="266"/>
      <c r="B251" s="33" t="s">
        <v>522</v>
      </c>
      <c r="C251" s="33"/>
      <c r="D251" s="33"/>
      <c r="E251" s="33"/>
      <c r="F251" s="33"/>
      <c r="G251" s="33"/>
      <c r="H251" s="171" t="s">
        <v>36</v>
      </c>
      <c r="I251" s="192"/>
      <c r="J251" s="192"/>
      <c r="K251" s="192"/>
      <c r="L251" s="33"/>
      <c r="M251" s="192"/>
      <c r="N251" s="192"/>
      <c r="O251" s="191"/>
      <c r="P251" s="192"/>
      <c r="Q251" s="33"/>
      <c r="R251" s="33"/>
    </row>
    <row r="252" spans="1:27" ht="13.2">
      <c r="A252" s="266"/>
      <c r="B252" s="33" t="s">
        <v>522</v>
      </c>
      <c r="C252" s="33" t="s">
        <v>68</v>
      </c>
      <c r="D252" s="33" t="s">
        <v>19</v>
      </c>
      <c r="E252" s="33" t="s">
        <v>2286</v>
      </c>
      <c r="F252" s="33" t="s">
        <v>2287</v>
      </c>
      <c r="G252" s="33" t="s">
        <v>2288</v>
      </c>
      <c r="H252" s="171" t="s">
        <v>37</v>
      </c>
      <c r="I252" s="33"/>
      <c r="J252" s="33"/>
      <c r="K252" s="33"/>
      <c r="L252" s="33"/>
      <c r="M252" s="33"/>
      <c r="N252" s="33"/>
      <c r="O252" s="33"/>
      <c r="P252" s="33"/>
      <c r="Q252" s="33"/>
      <c r="R252" s="33"/>
    </row>
    <row r="253" spans="1:27" ht="13.2">
      <c r="A253" s="267"/>
      <c r="B253" s="33" t="s">
        <v>522</v>
      </c>
      <c r="C253" s="33"/>
      <c r="D253" s="33"/>
      <c r="E253" s="33"/>
      <c r="F253" s="33"/>
      <c r="G253" s="33"/>
      <c r="H253" s="182" t="s">
        <v>38</v>
      </c>
      <c r="I253" s="192"/>
      <c r="J253" s="192"/>
      <c r="K253" s="192"/>
      <c r="L253" s="33"/>
      <c r="M253" s="192"/>
      <c r="N253" s="191"/>
      <c r="O253" s="191"/>
      <c r="P253" s="192"/>
      <c r="Q253" s="33"/>
      <c r="R253" s="33"/>
    </row>
    <row r="254" spans="1:27" ht="13.2">
      <c r="A254" s="265">
        <v>45431</v>
      </c>
      <c r="B254" s="33" t="s">
        <v>2096</v>
      </c>
      <c r="C254" s="33"/>
      <c r="D254" s="33"/>
      <c r="E254" s="33"/>
      <c r="F254" s="33"/>
      <c r="G254" s="33"/>
      <c r="H254" s="180" t="s">
        <v>17</v>
      </c>
      <c r="I254" s="192"/>
      <c r="J254" s="192"/>
      <c r="K254" s="192"/>
      <c r="L254" s="33"/>
      <c r="M254" s="192"/>
      <c r="N254" s="192"/>
      <c r="O254" s="192"/>
      <c r="P254" s="191"/>
      <c r="Q254" s="33"/>
      <c r="R254" s="33"/>
    </row>
    <row r="255" spans="1:27" ht="13.2">
      <c r="A255" s="266"/>
      <c r="B255" s="33" t="s">
        <v>2096</v>
      </c>
      <c r="C255" s="33"/>
      <c r="D255" s="33"/>
      <c r="E255" s="33"/>
      <c r="F255" s="33"/>
      <c r="G255" s="33"/>
      <c r="H255" s="171" t="s">
        <v>22</v>
      </c>
      <c r="I255" s="192"/>
      <c r="J255" s="192"/>
      <c r="K255" s="192"/>
      <c r="L255" s="33"/>
      <c r="M255" s="192"/>
      <c r="N255" s="192"/>
      <c r="O255" s="192"/>
      <c r="P255" s="191"/>
      <c r="Q255" s="33"/>
      <c r="R255" s="33"/>
    </row>
    <row r="256" spans="1:27" ht="13.2">
      <c r="A256" s="266"/>
      <c r="B256" s="33" t="s">
        <v>2096</v>
      </c>
      <c r="C256" s="33"/>
      <c r="D256" s="33"/>
      <c r="E256" s="33"/>
      <c r="F256" s="33"/>
      <c r="G256" s="33"/>
      <c r="H256" s="171" t="s">
        <v>24</v>
      </c>
      <c r="I256" s="192"/>
      <c r="J256" s="192"/>
      <c r="K256" s="192"/>
      <c r="L256" s="33"/>
      <c r="M256" s="192"/>
      <c r="N256" s="192"/>
      <c r="O256" s="192"/>
      <c r="P256" s="191"/>
      <c r="Q256" s="33"/>
      <c r="R256" s="33"/>
    </row>
    <row r="257" spans="1:27" ht="13.2">
      <c r="A257" s="266"/>
      <c r="B257" s="33" t="s">
        <v>1774</v>
      </c>
      <c r="C257" s="33"/>
      <c r="D257" s="33"/>
      <c r="E257" s="33"/>
      <c r="F257" s="33"/>
      <c r="G257" s="33"/>
      <c r="H257" s="171" t="s">
        <v>25</v>
      </c>
      <c r="I257" s="192"/>
      <c r="J257" s="192"/>
      <c r="K257" s="192"/>
      <c r="L257" s="33"/>
      <c r="M257" s="192"/>
      <c r="N257" s="192"/>
      <c r="O257" s="192"/>
      <c r="P257" s="191"/>
      <c r="Q257" s="33"/>
      <c r="R257" s="33"/>
    </row>
    <row r="258" spans="1:27" ht="13.2">
      <c r="A258" s="266"/>
      <c r="B258" s="33" t="s">
        <v>1774</v>
      </c>
      <c r="C258" s="33"/>
      <c r="D258" s="33"/>
      <c r="E258" s="33"/>
      <c r="F258" s="33"/>
      <c r="G258" s="33"/>
      <c r="H258" s="171" t="s">
        <v>26</v>
      </c>
      <c r="I258" s="192"/>
      <c r="J258" s="192"/>
      <c r="K258" s="192"/>
      <c r="L258" s="33"/>
      <c r="M258" s="192"/>
      <c r="N258" s="192"/>
      <c r="O258" s="192"/>
      <c r="P258" s="191"/>
      <c r="Q258" s="33"/>
      <c r="R258" s="33"/>
    </row>
    <row r="259" spans="1:27" ht="13.2">
      <c r="A259" s="266"/>
      <c r="B259" s="33" t="s">
        <v>1774</v>
      </c>
      <c r="C259" s="33"/>
      <c r="D259" s="33"/>
      <c r="E259" s="33"/>
      <c r="F259" s="33"/>
      <c r="G259" s="33"/>
      <c r="H259" s="171" t="s">
        <v>27</v>
      </c>
      <c r="I259" s="192"/>
      <c r="J259" s="192"/>
      <c r="K259" s="192"/>
      <c r="L259" s="33"/>
      <c r="M259" s="192"/>
      <c r="N259" s="192"/>
      <c r="O259" s="192"/>
      <c r="P259" s="191"/>
      <c r="Q259" s="33"/>
      <c r="R259" s="33"/>
    </row>
    <row r="260" spans="1:27" ht="13.2">
      <c r="A260" s="266"/>
      <c r="B260" s="33" t="s">
        <v>1774</v>
      </c>
      <c r="C260" s="33"/>
      <c r="D260" s="33"/>
      <c r="E260" s="33"/>
      <c r="F260" s="33"/>
      <c r="G260" s="33"/>
      <c r="H260" s="171" t="s">
        <v>28</v>
      </c>
      <c r="I260" s="192"/>
      <c r="J260" s="192"/>
      <c r="K260" s="192"/>
      <c r="L260" s="33"/>
      <c r="M260" s="192"/>
      <c r="N260" s="192"/>
      <c r="O260" s="192"/>
      <c r="P260" s="191"/>
      <c r="Q260" s="33"/>
      <c r="R260" s="33"/>
    </row>
    <row r="261" spans="1:27" ht="13.2">
      <c r="A261" s="266"/>
      <c r="B261" s="238" t="s">
        <v>522</v>
      </c>
      <c r="C261" s="238" t="s">
        <v>928</v>
      </c>
      <c r="D261" s="238" t="s">
        <v>19</v>
      </c>
      <c r="E261" s="238" t="s">
        <v>2289</v>
      </c>
      <c r="F261" s="242" t="s">
        <v>2290</v>
      </c>
      <c r="G261" s="238" t="s">
        <v>2291</v>
      </c>
      <c r="H261" s="241" t="s">
        <v>29</v>
      </c>
      <c r="I261" s="238"/>
      <c r="J261" s="238"/>
      <c r="K261" s="238"/>
      <c r="L261" s="238"/>
      <c r="M261" s="238"/>
      <c r="N261" s="238"/>
      <c r="O261" s="238"/>
      <c r="P261" s="238"/>
      <c r="Q261" s="238"/>
      <c r="R261" s="238"/>
      <c r="S261" s="201"/>
      <c r="T261" s="201"/>
      <c r="U261" s="201"/>
      <c r="V261" s="201"/>
      <c r="W261" s="201"/>
      <c r="X261" s="201"/>
      <c r="Y261" s="201"/>
      <c r="Z261" s="201"/>
      <c r="AA261" s="201"/>
    </row>
    <row r="262" spans="1:27" ht="13.2">
      <c r="A262" s="266"/>
      <c r="B262" s="33" t="s">
        <v>522</v>
      </c>
      <c r="C262" s="33"/>
      <c r="D262" s="33"/>
      <c r="E262" s="33"/>
      <c r="F262" s="33"/>
      <c r="G262" s="33"/>
      <c r="H262" s="171" t="s">
        <v>30</v>
      </c>
      <c r="I262" s="192"/>
      <c r="J262" s="192"/>
      <c r="K262" s="192"/>
      <c r="L262" s="33"/>
      <c r="M262" s="192"/>
      <c r="N262" s="192"/>
      <c r="O262" s="195"/>
      <c r="P262" s="191"/>
      <c r="Q262" s="33"/>
      <c r="R262" s="33"/>
    </row>
    <row r="263" spans="1:27" ht="13.2">
      <c r="A263" s="266"/>
      <c r="B263" s="33" t="s">
        <v>522</v>
      </c>
      <c r="C263" s="33"/>
      <c r="D263" s="33"/>
      <c r="E263" s="33"/>
      <c r="F263" s="33"/>
      <c r="G263" s="33"/>
      <c r="H263" s="171" t="s">
        <v>34</v>
      </c>
      <c r="I263" s="192"/>
      <c r="J263" s="192"/>
      <c r="K263" s="192"/>
      <c r="L263" s="33"/>
      <c r="M263" s="192"/>
      <c r="N263" s="192"/>
      <c r="O263" s="195"/>
      <c r="P263" s="191"/>
      <c r="Q263" s="33"/>
      <c r="R263" s="33"/>
    </row>
    <row r="264" spans="1:27" ht="13.2">
      <c r="A264" s="266"/>
      <c r="B264" s="33" t="s">
        <v>522</v>
      </c>
      <c r="C264" s="33"/>
      <c r="D264" s="33"/>
      <c r="E264" s="33"/>
      <c r="F264" s="33"/>
      <c r="G264" s="33"/>
      <c r="H264" s="171" t="s">
        <v>35</v>
      </c>
      <c r="I264" s="192"/>
      <c r="J264" s="192"/>
      <c r="K264" s="192"/>
      <c r="L264" s="33"/>
      <c r="M264" s="192"/>
      <c r="N264" s="192"/>
      <c r="O264" s="195"/>
      <c r="P264" s="191"/>
      <c r="Q264" s="33"/>
      <c r="R264" s="33"/>
    </row>
    <row r="265" spans="1:27" ht="13.2">
      <c r="A265" s="266"/>
      <c r="B265" s="33" t="s">
        <v>522</v>
      </c>
      <c r="C265" s="33"/>
      <c r="D265" s="33"/>
      <c r="E265" s="33"/>
      <c r="F265" s="33"/>
      <c r="G265" s="33"/>
      <c r="H265" s="171" t="s">
        <v>36</v>
      </c>
      <c r="I265" s="192"/>
      <c r="J265" s="192"/>
      <c r="K265" s="192"/>
      <c r="L265" s="33"/>
      <c r="M265" s="192"/>
      <c r="N265" s="192"/>
      <c r="O265" s="195"/>
      <c r="P265" s="191"/>
      <c r="Q265" s="33"/>
      <c r="R265" s="33"/>
    </row>
    <row r="266" spans="1:27" ht="13.2">
      <c r="A266" s="266"/>
      <c r="B266" s="33" t="s">
        <v>78</v>
      </c>
      <c r="C266" s="33"/>
      <c r="D266" s="33"/>
      <c r="E266" s="33"/>
      <c r="F266" s="33"/>
      <c r="G266" s="33"/>
      <c r="H266" s="171" t="s">
        <v>37</v>
      </c>
      <c r="I266" s="192"/>
      <c r="J266" s="192"/>
      <c r="K266" s="192"/>
      <c r="L266" s="33"/>
      <c r="M266" s="192"/>
      <c r="N266" s="195"/>
      <c r="O266" s="192"/>
      <c r="P266" s="191"/>
      <c r="Q266" s="33"/>
      <c r="R266" s="33"/>
    </row>
    <row r="267" spans="1:27" ht="13.2">
      <c r="A267" s="267"/>
      <c r="B267" s="33" t="s">
        <v>78</v>
      </c>
      <c r="C267" s="33"/>
      <c r="D267" s="33"/>
      <c r="E267" s="33"/>
      <c r="F267" s="33"/>
      <c r="G267" s="33"/>
      <c r="H267" s="182" t="s">
        <v>38</v>
      </c>
      <c r="I267" s="192"/>
      <c r="J267" s="192"/>
      <c r="K267" s="192"/>
      <c r="L267" s="33"/>
      <c r="M267" s="192"/>
      <c r="N267" s="191"/>
      <c r="O267" s="192"/>
      <c r="P267" s="191"/>
      <c r="Q267" s="33"/>
      <c r="R267" s="33"/>
    </row>
    <row r="268" spans="1:27" ht="13.8">
      <c r="A268" s="265">
        <v>45432</v>
      </c>
      <c r="B268" s="157" t="s">
        <v>1774</v>
      </c>
      <c r="C268" s="33"/>
      <c r="D268" s="33"/>
      <c r="E268" s="33"/>
      <c r="F268" s="33"/>
      <c r="G268" s="33"/>
      <c r="H268" s="180" t="s">
        <v>17</v>
      </c>
      <c r="I268" s="192"/>
      <c r="J268" s="192"/>
      <c r="K268" s="192"/>
      <c r="L268" s="33"/>
      <c r="M268" s="192"/>
      <c r="N268" s="192"/>
      <c r="O268" s="195"/>
      <c r="P268" s="192"/>
      <c r="Q268" s="33"/>
      <c r="R268" s="33"/>
    </row>
    <row r="269" spans="1:27" ht="13.8">
      <c r="A269" s="266"/>
      <c r="B269" s="157" t="s">
        <v>1774</v>
      </c>
      <c r="C269" s="33"/>
      <c r="D269" s="33"/>
      <c r="E269" s="33"/>
      <c r="F269" s="33"/>
      <c r="G269" s="33"/>
      <c r="H269" s="171" t="s">
        <v>22</v>
      </c>
      <c r="I269" s="192"/>
      <c r="J269" s="192"/>
      <c r="K269" s="192"/>
      <c r="L269" s="33"/>
      <c r="M269" s="192"/>
      <c r="N269" s="192"/>
      <c r="O269" s="195"/>
      <c r="P269" s="192"/>
      <c r="Q269" s="33"/>
      <c r="R269" s="33"/>
    </row>
    <row r="270" spans="1:27" ht="13.8">
      <c r="A270" s="266"/>
      <c r="B270" s="157" t="s">
        <v>1774</v>
      </c>
      <c r="C270" s="33"/>
      <c r="D270" s="33"/>
      <c r="E270" s="33"/>
      <c r="F270" s="33"/>
      <c r="G270" s="33"/>
      <c r="H270" s="171" t="s">
        <v>24</v>
      </c>
      <c r="I270" s="192"/>
      <c r="J270" s="192"/>
      <c r="K270" s="192"/>
      <c r="L270" s="33"/>
      <c r="M270" s="192"/>
      <c r="N270" s="192"/>
      <c r="O270" s="195"/>
      <c r="P270" s="192"/>
      <c r="Q270" s="33"/>
      <c r="R270" s="33"/>
    </row>
    <row r="271" spans="1:27" ht="13.8">
      <c r="A271" s="266"/>
      <c r="B271" s="157" t="s">
        <v>522</v>
      </c>
      <c r="C271" s="33" t="s">
        <v>41</v>
      </c>
      <c r="D271" s="33" t="s">
        <v>19</v>
      </c>
      <c r="E271" s="33" t="s">
        <v>2292</v>
      </c>
      <c r="F271" s="187" t="s">
        <v>2293</v>
      </c>
      <c r="G271" s="33" t="s">
        <v>2294</v>
      </c>
      <c r="H271" s="171" t="s">
        <v>25</v>
      </c>
      <c r="I271" s="192"/>
      <c r="J271" s="192"/>
      <c r="K271" s="192"/>
      <c r="L271" s="33"/>
      <c r="M271" s="192"/>
      <c r="N271" s="192"/>
      <c r="O271" s="191"/>
      <c r="P271" s="192"/>
      <c r="Q271" s="33"/>
      <c r="R271" s="33"/>
    </row>
    <row r="272" spans="1:27" ht="13.2">
      <c r="A272" s="266"/>
      <c r="B272" s="33" t="s">
        <v>522</v>
      </c>
      <c r="C272" s="33"/>
      <c r="D272" s="33"/>
      <c r="E272" s="33"/>
      <c r="F272" s="33"/>
      <c r="G272" s="33"/>
      <c r="H272" s="171" t="s">
        <v>26</v>
      </c>
      <c r="I272" s="192"/>
      <c r="J272" s="192"/>
      <c r="K272" s="192"/>
      <c r="L272" s="33"/>
      <c r="M272" s="192"/>
      <c r="N272" s="192"/>
      <c r="O272" s="191"/>
      <c r="P272" s="192"/>
      <c r="Q272" s="33"/>
      <c r="R272" s="33"/>
    </row>
    <row r="273" spans="1:27" ht="13.2">
      <c r="A273" s="266"/>
      <c r="B273" s="33" t="s">
        <v>522</v>
      </c>
      <c r="C273" s="33"/>
      <c r="D273" s="33"/>
      <c r="E273" s="33"/>
      <c r="F273" s="33"/>
      <c r="G273" s="33"/>
      <c r="H273" s="171" t="s">
        <v>27</v>
      </c>
      <c r="I273" s="192"/>
      <c r="J273" s="192"/>
      <c r="K273" s="192"/>
      <c r="L273" s="33"/>
      <c r="M273" s="192"/>
      <c r="N273" s="192"/>
      <c r="O273" s="191"/>
      <c r="P273" s="192"/>
      <c r="Q273" s="33"/>
      <c r="R273" s="33"/>
    </row>
    <row r="274" spans="1:27" ht="13.2">
      <c r="A274" s="266"/>
      <c r="B274" s="33" t="s">
        <v>522</v>
      </c>
      <c r="C274" s="33"/>
      <c r="D274" s="33"/>
      <c r="E274" s="33"/>
      <c r="F274" s="33"/>
      <c r="G274" s="33"/>
      <c r="H274" s="171" t="s">
        <v>28</v>
      </c>
      <c r="I274" s="192"/>
      <c r="J274" s="192"/>
      <c r="K274" s="192"/>
      <c r="L274" s="33"/>
      <c r="M274" s="192"/>
      <c r="N274" s="192"/>
      <c r="O274" s="191"/>
      <c r="P274" s="192"/>
      <c r="Q274" s="33"/>
      <c r="R274" s="33"/>
    </row>
    <row r="275" spans="1:27" ht="13.2">
      <c r="A275" s="266"/>
      <c r="B275" s="33" t="s">
        <v>2120</v>
      </c>
      <c r="C275" s="33"/>
      <c r="D275" s="33"/>
      <c r="E275" s="33"/>
      <c r="F275" s="33"/>
      <c r="G275" s="33"/>
      <c r="H275" s="171" t="s">
        <v>29</v>
      </c>
      <c r="I275" s="192"/>
      <c r="J275" s="192"/>
      <c r="K275" s="192"/>
      <c r="L275" s="33"/>
      <c r="M275" s="191"/>
      <c r="N275" s="192"/>
      <c r="O275" s="195"/>
      <c r="P275" s="192"/>
      <c r="Q275" s="33"/>
      <c r="R275" s="33"/>
    </row>
    <row r="276" spans="1:27" ht="13.2">
      <c r="A276" s="266"/>
      <c r="B276" s="33" t="s">
        <v>2120</v>
      </c>
      <c r="C276" s="33"/>
      <c r="D276" s="33"/>
      <c r="E276" s="33"/>
      <c r="F276" s="33"/>
      <c r="G276" s="33"/>
      <c r="H276" s="171" t="s">
        <v>30</v>
      </c>
      <c r="I276" s="192"/>
      <c r="J276" s="192"/>
      <c r="K276" s="192"/>
      <c r="L276" s="33"/>
      <c r="M276" s="191"/>
      <c r="N276" s="192"/>
      <c r="O276" s="195"/>
      <c r="P276" s="192"/>
      <c r="Q276" s="33"/>
      <c r="R276" s="33"/>
    </row>
    <row r="277" spans="1:27" ht="13.2">
      <c r="A277" s="266"/>
      <c r="B277" s="33" t="s">
        <v>2120</v>
      </c>
      <c r="C277" s="33"/>
      <c r="D277" s="33"/>
      <c r="E277" s="33"/>
      <c r="F277" s="33"/>
      <c r="G277" s="33"/>
      <c r="H277" s="171" t="s">
        <v>34</v>
      </c>
      <c r="I277" s="192"/>
      <c r="J277" s="192"/>
      <c r="K277" s="192"/>
      <c r="L277" s="33"/>
      <c r="M277" s="191"/>
      <c r="N277" s="195"/>
      <c r="O277" s="195"/>
      <c r="P277" s="191"/>
      <c r="Q277" s="33"/>
      <c r="R277" s="33"/>
    </row>
    <row r="278" spans="1:27" ht="13.2">
      <c r="A278" s="266"/>
      <c r="B278" s="33" t="s">
        <v>522</v>
      </c>
      <c r="C278" s="33"/>
      <c r="D278" s="33"/>
      <c r="E278" s="33"/>
      <c r="F278" s="33"/>
      <c r="G278" s="33"/>
      <c r="H278" s="171" t="s">
        <v>35</v>
      </c>
      <c r="I278" s="192"/>
      <c r="J278" s="192"/>
      <c r="K278" s="192"/>
      <c r="L278" s="33"/>
      <c r="M278" s="192"/>
      <c r="N278" s="195"/>
      <c r="O278" s="195"/>
      <c r="P278" s="191"/>
      <c r="Q278" s="33"/>
      <c r="R278" s="33"/>
    </row>
    <row r="279" spans="1:27" ht="15.6">
      <c r="A279" s="266"/>
      <c r="B279" s="238" t="s">
        <v>2096</v>
      </c>
      <c r="C279" s="238" t="s">
        <v>41</v>
      </c>
      <c r="D279" s="238" t="s">
        <v>19</v>
      </c>
      <c r="E279" s="238"/>
      <c r="F279" s="238" t="s">
        <v>2295</v>
      </c>
      <c r="G279" s="243" t="s">
        <v>2296</v>
      </c>
      <c r="H279" s="241" t="s">
        <v>36</v>
      </c>
      <c r="I279" s="238"/>
      <c r="J279" s="238"/>
      <c r="K279" s="238"/>
      <c r="L279" s="238"/>
      <c r="M279" s="238"/>
      <c r="N279" s="238"/>
      <c r="O279" s="238"/>
      <c r="P279" s="238"/>
      <c r="Q279" s="238"/>
      <c r="R279" s="238"/>
      <c r="S279" s="201"/>
      <c r="T279" s="201"/>
      <c r="U279" s="201"/>
      <c r="V279" s="201"/>
      <c r="W279" s="201"/>
      <c r="X279" s="201"/>
      <c r="Y279" s="201"/>
      <c r="Z279" s="201"/>
      <c r="AA279" s="201"/>
    </row>
    <row r="280" spans="1:27" ht="13.2">
      <c r="A280" s="266"/>
      <c r="B280" s="33" t="s">
        <v>2096</v>
      </c>
      <c r="C280" s="33"/>
      <c r="D280" s="33"/>
      <c r="E280" s="33"/>
      <c r="F280" s="33"/>
      <c r="G280" s="33"/>
      <c r="H280" s="171" t="s">
        <v>37</v>
      </c>
      <c r="I280" s="192"/>
      <c r="J280" s="192"/>
      <c r="K280" s="192"/>
      <c r="L280" s="33"/>
      <c r="M280" s="192"/>
      <c r="N280" s="195"/>
      <c r="O280" s="195"/>
      <c r="P280" s="191"/>
      <c r="Q280" s="33"/>
      <c r="R280" s="33"/>
    </row>
    <row r="281" spans="1:27" ht="13.2">
      <c r="A281" s="267"/>
      <c r="B281" s="33" t="s">
        <v>2096</v>
      </c>
      <c r="C281" s="33"/>
      <c r="D281" s="33"/>
      <c r="E281" s="33"/>
      <c r="F281" s="33"/>
      <c r="G281" s="33"/>
      <c r="H281" s="182" t="s">
        <v>38</v>
      </c>
      <c r="I281" s="192"/>
      <c r="J281" s="192"/>
      <c r="K281" s="192"/>
      <c r="L281" s="33"/>
      <c r="M281" s="192"/>
      <c r="N281" s="195"/>
      <c r="O281" s="195"/>
      <c r="P281" s="191"/>
      <c r="Q281" s="33"/>
      <c r="R281" s="33"/>
    </row>
    <row r="282" spans="1:27" ht="13.8">
      <c r="A282" s="265">
        <v>45433</v>
      </c>
      <c r="B282" s="157" t="s">
        <v>1774</v>
      </c>
      <c r="C282" s="33"/>
      <c r="D282" s="33"/>
      <c r="E282" s="33"/>
      <c r="F282" s="33"/>
      <c r="G282" s="33"/>
      <c r="H282" s="180" t="s">
        <v>17</v>
      </c>
      <c r="I282" s="192"/>
      <c r="J282" s="192"/>
      <c r="K282" s="192"/>
      <c r="L282" s="33"/>
      <c r="M282" s="192"/>
      <c r="N282" s="192"/>
      <c r="O282" s="192"/>
      <c r="P282" s="192"/>
      <c r="Q282" s="33"/>
      <c r="R282" s="33"/>
    </row>
    <row r="283" spans="1:27" ht="13.8">
      <c r="A283" s="266"/>
      <c r="B283" s="157" t="s">
        <v>1774</v>
      </c>
      <c r="C283" s="33"/>
      <c r="D283" s="33"/>
      <c r="E283" s="33"/>
      <c r="F283" s="33"/>
      <c r="G283" s="33"/>
      <c r="H283" s="171" t="s">
        <v>22</v>
      </c>
      <c r="I283" s="192"/>
      <c r="J283" s="192"/>
      <c r="K283" s="192"/>
      <c r="L283" s="33"/>
      <c r="M283" s="192"/>
      <c r="N283" s="192"/>
      <c r="O283" s="192"/>
      <c r="P283" s="192"/>
      <c r="Q283" s="33"/>
      <c r="R283" s="33"/>
    </row>
    <row r="284" spans="1:27" ht="13.8">
      <c r="A284" s="266"/>
      <c r="B284" s="157" t="s">
        <v>1774</v>
      </c>
      <c r="C284" s="33"/>
      <c r="D284" s="33"/>
      <c r="E284" s="33"/>
      <c r="F284" s="33"/>
      <c r="G284" s="33"/>
      <c r="H284" s="171" t="s">
        <v>24</v>
      </c>
      <c r="I284" s="192"/>
      <c r="J284" s="192"/>
      <c r="K284" s="192"/>
      <c r="L284" s="33"/>
      <c r="M284" s="192"/>
      <c r="N284" s="192"/>
      <c r="O284" s="192"/>
      <c r="P284" s="192"/>
      <c r="Q284" s="33"/>
      <c r="R284" s="33"/>
    </row>
    <row r="285" spans="1:27" ht="13.2">
      <c r="A285" s="266"/>
      <c r="B285" s="33" t="s">
        <v>2022</v>
      </c>
      <c r="C285" s="33"/>
      <c r="D285" s="33"/>
      <c r="E285" s="33"/>
      <c r="F285" s="33"/>
      <c r="G285" s="33"/>
      <c r="H285" s="171" t="s">
        <v>25</v>
      </c>
      <c r="I285" s="192"/>
      <c r="J285" s="192"/>
      <c r="K285" s="192"/>
      <c r="L285" s="33"/>
      <c r="M285" s="192"/>
      <c r="N285" s="192"/>
      <c r="O285" s="192"/>
      <c r="P285" s="192"/>
      <c r="Q285" s="33"/>
      <c r="R285" s="33"/>
    </row>
    <row r="286" spans="1:27" ht="13.2">
      <c r="A286" s="266"/>
      <c r="B286" s="33" t="s">
        <v>2022</v>
      </c>
      <c r="C286" s="33"/>
      <c r="D286" s="33"/>
      <c r="E286" s="33"/>
      <c r="F286" s="33"/>
      <c r="G286" s="33"/>
      <c r="H286" s="171" t="s">
        <v>26</v>
      </c>
      <c r="I286" s="192"/>
      <c r="J286" s="192"/>
      <c r="K286" s="192"/>
      <c r="L286" s="33"/>
      <c r="M286" s="192"/>
      <c r="N286" s="192"/>
      <c r="O286" s="192"/>
      <c r="P286" s="192"/>
      <c r="Q286" s="33"/>
      <c r="R286" s="33"/>
    </row>
    <row r="287" spans="1:27" ht="13.2">
      <c r="A287" s="266"/>
      <c r="B287" s="33" t="s">
        <v>2022</v>
      </c>
      <c r="C287" s="33"/>
      <c r="D287" s="33"/>
      <c r="E287" s="33"/>
      <c r="F287" s="33"/>
      <c r="G287" s="33"/>
      <c r="H287" s="171" t="s">
        <v>27</v>
      </c>
      <c r="I287" s="192"/>
      <c r="J287" s="192"/>
      <c r="K287" s="192"/>
      <c r="L287" s="33"/>
      <c r="M287" s="192"/>
      <c r="N287" s="192"/>
      <c r="O287" s="192"/>
      <c r="P287" s="192"/>
      <c r="Q287" s="33"/>
      <c r="R287" s="33"/>
    </row>
    <row r="288" spans="1:27" ht="13.8">
      <c r="A288" s="266"/>
      <c r="B288" s="33" t="s">
        <v>2022</v>
      </c>
      <c r="C288" s="33"/>
      <c r="D288" s="33"/>
      <c r="E288" s="33"/>
      <c r="F288" s="168"/>
      <c r="G288" s="33"/>
      <c r="H288" s="171" t="s">
        <v>28</v>
      </c>
      <c r="I288" s="192"/>
      <c r="J288" s="192"/>
      <c r="K288" s="192"/>
      <c r="L288" s="33"/>
      <c r="M288" s="192"/>
      <c r="N288" s="192"/>
      <c r="O288" s="191"/>
      <c r="P288" s="192"/>
      <c r="Q288" s="33"/>
      <c r="R288" s="33"/>
    </row>
    <row r="289" spans="1:27" ht="13.2">
      <c r="A289" s="266"/>
      <c r="B289" s="33" t="s">
        <v>2022</v>
      </c>
      <c r="C289" s="33"/>
      <c r="D289" s="33"/>
      <c r="E289" s="33"/>
      <c r="F289" s="33"/>
      <c r="G289" s="33"/>
      <c r="H289" s="171" t="s">
        <v>29</v>
      </c>
      <c r="I289" s="192"/>
      <c r="J289" s="192"/>
      <c r="K289" s="192"/>
      <c r="L289" s="33"/>
      <c r="M289" s="192"/>
      <c r="N289" s="192"/>
      <c r="O289" s="191"/>
      <c r="P289" s="191"/>
      <c r="Q289" s="33"/>
      <c r="R289" s="33"/>
    </row>
    <row r="290" spans="1:27" ht="13.2">
      <c r="A290" s="266"/>
      <c r="B290" s="33" t="s">
        <v>2096</v>
      </c>
      <c r="C290" s="33"/>
      <c r="D290" s="33"/>
      <c r="E290" s="33"/>
      <c r="F290" s="33"/>
      <c r="G290" s="33"/>
      <c r="H290" s="171" t="s">
        <v>30</v>
      </c>
      <c r="I290" s="192"/>
      <c r="J290" s="192"/>
      <c r="K290" s="192"/>
      <c r="L290" s="33"/>
      <c r="M290" s="192"/>
      <c r="N290" s="192"/>
      <c r="O290" s="191"/>
      <c r="P290" s="191"/>
      <c r="Q290" s="33"/>
      <c r="R290" s="33"/>
    </row>
    <row r="291" spans="1:27" ht="13.2">
      <c r="A291" s="266"/>
      <c r="B291" s="33" t="s">
        <v>2096</v>
      </c>
      <c r="C291" s="33"/>
      <c r="D291" s="33"/>
      <c r="E291" s="33"/>
      <c r="F291" s="33"/>
      <c r="G291" s="33"/>
      <c r="H291" s="171" t="s">
        <v>34</v>
      </c>
      <c r="I291" s="192"/>
      <c r="J291" s="192"/>
      <c r="K291" s="192"/>
      <c r="L291" s="33"/>
      <c r="M291" s="192"/>
      <c r="N291" s="195"/>
      <c r="O291" s="191"/>
      <c r="P291" s="191"/>
      <c r="Q291" s="33"/>
      <c r="R291" s="33"/>
    </row>
    <row r="292" spans="1:27" ht="13.2">
      <c r="A292" s="266"/>
      <c r="B292" s="33" t="s">
        <v>2096</v>
      </c>
      <c r="C292" s="33"/>
      <c r="D292" s="33"/>
      <c r="E292" s="33"/>
      <c r="F292" s="33"/>
      <c r="G292" s="33"/>
      <c r="H292" s="171" t="s">
        <v>35</v>
      </c>
      <c r="I292" s="192"/>
      <c r="J292" s="192"/>
      <c r="K292" s="192"/>
      <c r="L292" s="33"/>
      <c r="M292" s="192"/>
      <c r="N292" s="195"/>
      <c r="O292" s="191"/>
      <c r="P292" s="191"/>
      <c r="Q292" s="33"/>
      <c r="R292" s="33"/>
    </row>
    <row r="293" spans="1:27" ht="13.2">
      <c r="A293" s="266"/>
      <c r="B293" s="33" t="s">
        <v>522</v>
      </c>
      <c r="C293" s="33"/>
      <c r="D293" s="33"/>
      <c r="E293" s="33"/>
      <c r="F293" s="33"/>
      <c r="G293" s="33"/>
      <c r="H293" s="171" t="s">
        <v>36</v>
      </c>
      <c r="I293" s="192"/>
      <c r="J293" s="192"/>
      <c r="K293" s="192"/>
      <c r="L293" s="33"/>
      <c r="M293" s="192"/>
      <c r="N293" s="195"/>
      <c r="O293" s="191"/>
      <c r="P293" s="191"/>
      <c r="Q293" s="33"/>
      <c r="R293" s="33"/>
    </row>
    <row r="294" spans="1:27" ht="13.2">
      <c r="A294" s="266"/>
      <c r="B294" s="33" t="s">
        <v>522</v>
      </c>
      <c r="C294" s="33"/>
      <c r="D294" s="33"/>
      <c r="E294" s="33"/>
      <c r="F294" s="33"/>
      <c r="G294" s="33"/>
      <c r="H294" s="171" t="s">
        <v>37</v>
      </c>
      <c r="I294" s="192"/>
      <c r="J294" s="192"/>
      <c r="K294" s="192"/>
      <c r="L294" s="33"/>
      <c r="M294" s="192"/>
      <c r="N294" s="195"/>
      <c r="O294" s="191"/>
      <c r="P294" s="191"/>
      <c r="Q294" s="33"/>
      <c r="R294" s="33"/>
    </row>
    <row r="295" spans="1:27" ht="13.2">
      <c r="A295" s="267"/>
      <c r="B295" s="33" t="s">
        <v>522</v>
      </c>
      <c r="C295" s="33"/>
      <c r="D295" s="33"/>
      <c r="E295" s="33"/>
      <c r="F295" s="33"/>
      <c r="G295" s="33"/>
      <c r="H295" s="182" t="s">
        <v>38</v>
      </c>
      <c r="I295" s="192"/>
      <c r="J295" s="192"/>
      <c r="K295" s="192"/>
      <c r="L295" s="33"/>
      <c r="M295" s="192"/>
      <c r="N295" s="195"/>
      <c r="O295" s="191"/>
      <c r="P295" s="191"/>
      <c r="Q295" s="33"/>
      <c r="R295" s="33"/>
    </row>
    <row r="296" spans="1:27" ht="13.2">
      <c r="A296" s="265">
        <v>45434</v>
      </c>
      <c r="B296" s="33" t="s">
        <v>78</v>
      </c>
      <c r="C296" s="33"/>
      <c r="D296" s="33"/>
      <c r="E296" s="33"/>
      <c r="F296" s="33"/>
      <c r="G296" s="33"/>
      <c r="H296" s="180" t="s">
        <v>17</v>
      </c>
      <c r="I296" s="192"/>
      <c r="J296" s="192"/>
      <c r="K296" s="192"/>
      <c r="L296" s="33"/>
      <c r="M296" s="192"/>
      <c r="N296" s="191"/>
      <c r="O296" s="192"/>
      <c r="P296" s="192"/>
      <c r="Q296" s="33"/>
      <c r="R296" s="33"/>
    </row>
    <row r="297" spans="1:27" ht="13.2">
      <c r="A297" s="266"/>
      <c r="B297" s="33" t="s">
        <v>78</v>
      </c>
      <c r="C297" s="33"/>
      <c r="D297" s="33"/>
      <c r="E297" s="33"/>
      <c r="F297" s="33"/>
      <c r="G297" s="33"/>
      <c r="H297" s="171" t="s">
        <v>22</v>
      </c>
      <c r="I297" s="192"/>
      <c r="J297" s="192"/>
      <c r="K297" s="192"/>
      <c r="L297" s="33"/>
      <c r="M297" s="192"/>
      <c r="N297" s="191"/>
      <c r="O297" s="192"/>
      <c r="P297" s="192"/>
      <c r="Q297" s="33"/>
      <c r="R297" s="33"/>
    </row>
    <row r="298" spans="1:27" ht="13.2">
      <c r="A298" s="266"/>
      <c r="B298" s="33" t="s">
        <v>78</v>
      </c>
      <c r="C298" s="33"/>
      <c r="D298" s="33"/>
      <c r="E298" s="33"/>
      <c r="F298" s="33"/>
      <c r="G298" s="33"/>
      <c r="H298" s="171" t="s">
        <v>24</v>
      </c>
      <c r="I298" s="192"/>
      <c r="J298" s="192"/>
      <c r="K298" s="192"/>
      <c r="L298" s="33"/>
      <c r="M298" s="192"/>
      <c r="N298" s="191"/>
      <c r="O298" s="192"/>
      <c r="P298" s="192"/>
      <c r="Q298" s="33"/>
      <c r="R298" s="33"/>
    </row>
    <row r="299" spans="1:27" ht="13.2">
      <c r="A299" s="266"/>
      <c r="B299" s="33" t="s">
        <v>78</v>
      </c>
      <c r="C299" s="33"/>
      <c r="D299" s="33"/>
      <c r="E299" s="33"/>
      <c r="F299" s="33"/>
      <c r="G299" s="33"/>
      <c r="H299" s="171" t="s">
        <v>25</v>
      </c>
      <c r="I299" s="192"/>
      <c r="J299" s="192"/>
      <c r="K299" s="192"/>
      <c r="L299" s="33"/>
      <c r="M299" s="192"/>
      <c r="N299" s="191"/>
      <c r="O299" s="195"/>
      <c r="P299" s="192"/>
      <c r="Q299" s="33"/>
      <c r="R299" s="33"/>
    </row>
    <row r="300" spans="1:27" ht="13.2">
      <c r="A300" s="266"/>
      <c r="B300" s="33" t="s">
        <v>78</v>
      </c>
      <c r="C300" s="33"/>
      <c r="D300" s="33"/>
      <c r="E300" s="33"/>
      <c r="F300" s="33"/>
      <c r="G300" s="33"/>
      <c r="H300" s="171" t="s">
        <v>26</v>
      </c>
      <c r="I300" s="192"/>
      <c r="J300" s="192"/>
      <c r="K300" s="192"/>
      <c r="L300" s="33"/>
      <c r="M300" s="192"/>
      <c r="N300" s="191"/>
      <c r="O300" s="195"/>
      <c r="P300" s="192"/>
      <c r="Q300" s="33"/>
      <c r="R300" s="33"/>
    </row>
    <row r="301" spans="1:27" ht="13.2">
      <c r="A301" s="266"/>
      <c r="B301" s="33" t="s">
        <v>78</v>
      </c>
      <c r="C301" s="33"/>
      <c r="D301" s="33"/>
      <c r="E301" s="33"/>
      <c r="F301" s="33"/>
      <c r="G301" s="33"/>
      <c r="H301" s="171" t="s">
        <v>27</v>
      </c>
      <c r="I301" s="192"/>
      <c r="J301" s="192"/>
      <c r="K301" s="192"/>
      <c r="L301" s="33"/>
      <c r="M301" s="192"/>
      <c r="N301" s="191"/>
      <c r="O301" s="195"/>
      <c r="P301" s="192"/>
      <c r="Q301" s="33"/>
      <c r="R301" s="33"/>
    </row>
    <row r="302" spans="1:27" ht="13.2">
      <c r="A302" s="266"/>
      <c r="B302" s="209" t="s">
        <v>78</v>
      </c>
      <c r="C302" s="209" t="s">
        <v>102</v>
      </c>
      <c r="D302" s="209" t="s">
        <v>19</v>
      </c>
      <c r="E302" s="209" t="s">
        <v>2297</v>
      </c>
      <c r="F302" s="209"/>
      <c r="G302" s="209" t="s">
        <v>2298</v>
      </c>
      <c r="H302" s="244" t="s">
        <v>28</v>
      </c>
      <c r="I302" s="209"/>
      <c r="J302" s="209"/>
      <c r="K302" s="209"/>
      <c r="L302" s="209"/>
      <c r="M302" s="209"/>
      <c r="N302" s="209"/>
      <c r="O302" s="209"/>
      <c r="P302" s="209"/>
      <c r="Q302" s="209"/>
      <c r="R302" s="209"/>
      <c r="S302" s="212"/>
      <c r="T302" s="212"/>
      <c r="U302" s="212"/>
      <c r="V302" s="212"/>
      <c r="W302" s="212"/>
      <c r="X302" s="212"/>
      <c r="Y302" s="212"/>
      <c r="Z302" s="212"/>
      <c r="AA302" s="212"/>
    </row>
    <row r="303" spans="1:27" ht="13.2">
      <c r="A303" s="266"/>
      <c r="B303" s="33" t="s">
        <v>522</v>
      </c>
      <c r="C303" s="33"/>
      <c r="D303" s="33"/>
      <c r="E303" s="33"/>
      <c r="F303" s="33"/>
      <c r="G303" s="33"/>
      <c r="H303" s="171" t="s">
        <v>29</v>
      </c>
      <c r="I303" s="192"/>
      <c r="J303" s="192"/>
      <c r="K303" s="192"/>
      <c r="L303" s="33"/>
      <c r="M303" s="192"/>
      <c r="N303" s="191"/>
      <c r="O303" s="191"/>
      <c r="P303" s="192"/>
      <c r="Q303" s="33"/>
      <c r="R303" s="33"/>
    </row>
    <row r="304" spans="1:27" ht="13.2">
      <c r="A304" s="266"/>
      <c r="B304" s="33" t="s">
        <v>522</v>
      </c>
      <c r="C304" s="33"/>
      <c r="D304" s="33"/>
      <c r="E304" s="33"/>
      <c r="F304" s="33"/>
      <c r="G304" s="33"/>
      <c r="H304" s="171" t="s">
        <v>30</v>
      </c>
      <c r="I304" s="192"/>
      <c r="J304" s="192"/>
      <c r="K304" s="192"/>
      <c r="L304" s="33"/>
      <c r="M304" s="192"/>
      <c r="N304" s="191"/>
      <c r="O304" s="191"/>
      <c r="P304" s="192"/>
      <c r="Q304" s="33"/>
      <c r="R304" s="33"/>
    </row>
    <row r="305" spans="1:18" ht="13.2">
      <c r="A305" s="266"/>
      <c r="B305" s="33" t="s">
        <v>522</v>
      </c>
      <c r="C305" s="33"/>
      <c r="D305" s="33"/>
      <c r="E305" s="33"/>
      <c r="F305" s="33"/>
      <c r="G305" s="33"/>
      <c r="H305" s="171" t="s">
        <v>34</v>
      </c>
      <c r="I305" s="192"/>
      <c r="J305" s="192"/>
      <c r="K305" s="192"/>
      <c r="L305" s="33"/>
      <c r="M305" s="192"/>
      <c r="N305" s="191"/>
      <c r="O305" s="191"/>
      <c r="P305" s="192"/>
      <c r="Q305" s="33"/>
      <c r="R305" s="33"/>
    </row>
    <row r="306" spans="1:18" ht="13.2">
      <c r="A306" s="266"/>
      <c r="B306" s="33" t="s">
        <v>522</v>
      </c>
      <c r="C306" s="33"/>
      <c r="D306" s="33"/>
      <c r="E306" s="33"/>
      <c r="F306" s="33"/>
      <c r="G306" s="33"/>
      <c r="H306" s="171" t="s">
        <v>35</v>
      </c>
      <c r="I306" s="192"/>
      <c r="J306" s="192"/>
      <c r="K306" s="192"/>
      <c r="L306" s="33"/>
      <c r="M306" s="192"/>
      <c r="N306" s="191"/>
      <c r="O306" s="191"/>
      <c r="P306" s="192"/>
      <c r="Q306" s="33"/>
      <c r="R306" s="33"/>
    </row>
    <row r="307" spans="1:18" ht="13.2">
      <c r="A307" s="266"/>
      <c r="B307" s="33" t="s">
        <v>522</v>
      </c>
      <c r="C307" s="33"/>
      <c r="D307" s="33"/>
      <c r="E307" s="33"/>
      <c r="F307" s="33"/>
      <c r="G307" s="33"/>
      <c r="H307" s="171" t="s">
        <v>36</v>
      </c>
      <c r="I307" s="192"/>
      <c r="J307" s="192"/>
      <c r="K307" s="192"/>
      <c r="L307" s="33"/>
      <c r="M307" s="192"/>
      <c r="N307" s="191"/>
      <c r="O307" s="191"/>
      <c r="P307" s="192"/>
      <c r="Q307" s="33"/>
      <c r="R307" s="33"/>
    </row>
    <row r="308" spans="1:18" ht="13.2">
      <c r="A308" s="266"/>
      <c r="B308" s="33" t="s">
        <v>78</v>
      </c>
      <c r="C308" s="33"/>
      <c r="D308" s="33"/>
      <c r="E308" s="33"/>
      <c r="F308" s="33"/>
      <c r="G308" s="33"/>
      <c r="H308" s="171" t="s">
        <v>37</v>
      </c>
      <c r="I308" s="192"/>
      <c r="J308" s="192"/>
      <c r="K308" s="192"/>
      <c r="L308" s="33"/>
      <c r="M308" s="192"/>
      <c r="N308" s="191"/>
      <c r="O308" s="191"/>
      <c r="P308" s="192"/>
      <c r="Q308" s="33"/>
      <c r="R308" s="33"/>
    </row>
    <row r="309" spans="1:18" ht="13.2">
      <c r="A309" s="267"/>
      <c r="B309" s="33" t="s">
        <v>78</v>
      </c>
      <c r="C309" s="33"/>
      <c r="D309" s="33"/>
      <c r="E309" s="33"/>
      <c r="F309" s="33"/>
      <c r="G309" s="33"/>
      <c r="H309" s="182" t="s">
        <v>38</v>
      </c>
      <c r="I309" s="192"/>
      <c r="J309" s="192"/>
      <c r="K309" s="192"/>
      <c r="L309" s="33"/>
      <c r="M309" s="192"/>
      <c r="N309" s="191"/>
      <c r="O309" s="191"/>
      <c r="P309" s="192"/>
      <c r="Q309" s="33"/>
      <c r="R309" s="33"/>
    </row>
    <row r="310" spans="1:18" ht="13.8">
      <c r="A310" s="265">
        <v>45435</v>
      </c>
      <c r="B310" s="157" t="s">
        <v>78</v>
      </c>
      <c r="C310" s="33"/>
      <c r="D310" s="33"/>
      <c r="E310" s="33"/>
      <c r="F310" s="33"/>
      <c r="G310" s="33"/>
      <c r="H310" s="180" t="s">
        <v>17</v>
      </c>
      <c r="I310" s="192"/>
      <c r="J310" s="192"/>
      <c r="K310" s="192"/>
      <c r="L310" s="33"/>
      <c r="M310" s="192"/>
      <c r="N310" s="191"/>
      <c r="O310" s="192"/>
      <c r="P310" s="192"/>
      <c r="Q310" s="33"/>
      <c r="R310" s="33"/>
    </row>
    <row r="311" spans="1:18" ht="13.8">
      <c r="A311" s="266"/>
      <c r="B311" s="157" t="s">
        <v>78</v>
      </c>
      <c r="C311" s="33"/>
      <c r="D311" s="33"/>
      <c r="E311" s="33"/>
      <c r="F311" s="33"/>
      <c r="G311" s="33"/>
      <c r="H311" s="171" t="s">
        <v>22</v>
      </c>
      <c r="I311" s="192"/>
      <c r="J311" s="192"/>
      <c r="K311" s="192"/>
      <c r="L311" s="33"/>
      <c r="M311" s="192"/>
      <c r="N311" s="191"/>
      <c r="O311" s="192"/>
      <c r="P311" s="192"/>
      <c r="Q311" s="33"/>
      <c r="R311" s="33"/>
    </row>
    <row r="312" spans="1:18" ht="13.8">
      <c r="A312" s="266"/>
      <c r="B312" s="157" t="s">
        <v>78</v>
      </c>
      <c r="C312" s="33"/>
      <c r="D312" s="33"/>
      <c r="E312" s="33"/>
      <c r="F312" s="33"/>
      <c r="G312" s="33"/>
      <c r="H312" s="171" t="s">
        <v>24</v>
      </c>
      <c r="I312" s="192"/>
      <c r="J312" s="192"/>
      <c r="K312" s="192"/>
      <c r="L312" s="33"/>
      <c r="M312" s="192"/>
      <c r="N312" s="191"/>
      <c r="O312" s="192"/>
      <c r="P312" s="192"/>
      <c r="Q312" s="33"/>
      <c r="R312" s="33"/>
    </row>
    <row r="313" spans="1:18" ht="13.8">
      <c r="A313" s="266"/>
      <c r="B313" s="157" t="s">
        <v>78</v>
      </c>
      <c r="C313" s="33"/>
      <c r="D313" s="33"/>
      <c r="E313" s="157"/>
      <c r="F313" s="157"/>
      <c r="G313" s="33"/>
      <c r="H313" s="171" t="s">
        <v>25</v>
      </c>
      <c r="I313" s="192"/>
      <c r="J313" s="192"/>
      <c r="K313" s="192"/>
      <c r="L313" s="33"/>
      <c r="M313" s="192"/>
      <c r="N313" s="191"/>
      <c r="O313" s="192"/>
      <c r="P313" s="192"/>
      <c r="Q313" s="33"/>
      <c r="R313" s="33"/>
    </row>
    <row r="314" spans="1:18" ht="13.8">
      <c r="A314" s="266"/>
      <c r="B314" s="157" t="s">
        <v>78</v>
      </c>
      <c r="C314" s="33"/>
      <c r="D314" s="33"/>
      <c r="E314" s="33"/>
      <c r="F314" s="33"/>
      <c r="G314" s="33"/>
      <c r="H314" s="171" t="s">
        <v>26</v>
      </c>
      <c r="I314" s="192"/>
      <c r="J314" s="192"/>
      <c r="K314" s="192"/>
      <c r="L314" s="33"/>
      <c r="M314" s="192"/>
      <c r="N314" s="191"/>
      <c r="O314" s="195"/>
      <c r="P314" s="192"/>
      <c r="Q314" s="33"/>
      <c r="R314" s="33"/>
    </row>
    <row r="315" spans="1:18" ht="13.2">
      <c r="A315" s="266"/>
      <c r="B315" s="33" t="s">
        <v>78</v>
      </c>
      <c r="C315" s="33"/>
      <c r="D315" s="33"/>
      <c r="E315" s="33"/>
      <c r="F315" s="33"/>
      <c r="G315" s="33"/>
      <c r="H315" s="171" t="s">
        <v>27</v>
      </c>
      <c r="I315" s="192"/>
      <c r="J315" s="192"/>
      <c r="K315" s="192"/>
      <c r="L315" s="33"/>
      <c r="M315" s="192"/>
      <c r="N315" s="191"/>
      <c r="O315" s="195"/>
      <c r="P315" s="192"/>
      <c r="Q315" s="33"/>
      <c r="R315" s="33"/>
    </row>
    <row r="316" spans="1:18" ht="33" customHeight="1">
      <c r="A316" s="266"/>
      <c r="B316" s="33" t="s">
        <v>78</v>
      </c>
      <c r="C316" s="33" t="s">
        <v>154</v>
      </c>
      <c r="D316" s="33" t="s">
        <v>19</v>
      </c>
      <c r="E316" s="33"/>
      <c r="F316" s="33"/>
      <c r="G316" s="33" t="s">
        <v>2299</v>
      </c>
      <c r="H316" s="171" t="s">
        <v>28</v>
      </c>
      <c r="I316" s="192"/>
      <c r="J316" s="192"/>
      <c r="K316" s="192"/>
      <c r="L316" s="33"/>
      <c r="M316" s="192"/>
      <c r="N316" s="191"/>
      <c r="O316" s="195"/>
      <c r="P316" s="192"/>
      <c r="Q316" s="33"/>
      <c r="R316" s="33"/>
    </row>
    <row r="317" spans="1:18" ht="13.2">
      <c r="A317" s="266"/>
      <c r="B317" s="33" t="s">
        <v>522</v>
      </c>
      <c r="C317" s="33"/>
      <c r="D317" s="33"/>
      <c r="E317" s="33"/>
      <c r="F317" s="33"/>
      <c r="G317" s="33"/>
      <c r="H317" s="171" t="s">
        <v>29</v>
      </c>
      <c r="I317" s="192"/>
      <c r="J317" s="192"/>
      <c r="K317" s="192"/>
      <c r="L317" s="33"/>
      <c r="M317" s="192"/>
      <c r="N317" s="191"/>
      <c r="O317" s="191"/>
      <c r="P317" s="192"/>
      <c r="Q317" s="33"/>
      <c r="R317" s="33"/>
    </row>
    <row r="318" spans="1:18" ht="13.2">
      <c r="A318" s="266"/>
      <c r="B318" s="33" t="s">
        <v>522</v>
      </c>
      <c r="C318" s="33"/>
      <c r="D318" s="33"/>
      <c r="E318" s="33"/>
      <c r="F318" s="33"/>
      <c r="G318" s="33"/>
      <c r="H318" s="171" t="s">
        <v>30</v>
      </c>
      <c r="I318" s="192"/>
      <c r="J318" s="192"/>
      <c r="K318" s="192"/>
      <c r="L318" s="33"/>
      <c r="M318" s="192"/>
      <c r="N318" s="191"/>
      <c r="O318" s="191"/>
      <c r="P318" s="192"/>
      <c r="Q318" s="33"/>
      <c r="R318" s="33"/>
    </row>
    <row r="319" spans="1:18" ht="13.2">
      <c r="A319" s="266"/>
      <c r="B319" s="33" t="s">
        <v>522</v>
      </c>
      <c r="C319" s="33"/>
      <c r="D319" s="33"/>
      <c r="E319" s="33"/>
      <c r="F319" s="33"/>
      <c r="G319" s="33"/>
      <c r="H319" s="171" t="s">
        <v>34</v>
      </c>
      <c r="I319" s="192"/>
      <c r="J319" s="192"/>
      <c r="K319" s="192"/>
      <c r="L319" s="33"/>
      <c r="M319" s="192"/>
      <c r="N319" s="191"/>
      <c r="O319" s="191"/>
      <c r="P319" s="192"/>
      <c r="Q319" s="33"/>
      <c r="R319" s="33"/>
    </row>
    <row r="320" spans="1:18" ht="13.2">
      <c r="A320" s="266"/>
      <c r="B320" s="33" t="s">
        <v>522</v>
      </c>
      <c r="C320" s="33"/>
      <c r="D320" s="33"/>
      <c r="E320" s="33"/>
      <c r="F320" s="33"/>
      <c r="G320" s="33"/>
      <c r="H320" s="171" t="s">
        <v>35</v>
      </c>
      <c r="I320" s="192"/>
      <c r="J320" s="192"/>
      <c r="K320" s="192"/>
      <c r="L320" s="33"/>
      <c r="M320" s="192"/>
      <c r="N320" s="191"/>
      <c r="O320" s="191"/>
      <c r="P320" s="192"/>
      <c r="Q320" s="33"/>
      <c r="R320" s="33"/>
    </row>
    <row r="321" spans="1:18" ht="13.2">
      <c r="A321" s="266"/>
      <c r="B321" s="33" t="s">
        <v>522</v>
      </c>
      <c r="C321" s="33"/>
      <c r="D321" s="33"/>
      <c r="E321" s="33"/>
      <c r="F321" s="33"/>
      <c r="G321" s="33"/>
      <c r="H321" s="171" t="s">
        <v>36</v>
      </c>
      <c r="I321" s="192"/>
      <c r="J321" s="192"/>
      <c r="K321" s="192"/>
      <c r="L321" s="33"/>
      <c r="M321" s="192"/>
      <c r="N321" s="191"/>
      <c r="O321" s="191"/>
      <c r="P321" s="192"/>
      <c r="Q321" s="33"/>
      <c r="R321" s="33"/>
    </row>
    <row r="322" spans="1:18" ht="13.2">
      <c r="A322" s="266"/>
      <c r="B322" s="33" t="s">
        <v>78</v>
      </c>
      <c r="C322" s="33"/>
      <c r="D322" s="33"/>
      <c r="E322" s="33"/>
      <c r="F322" s="33"/>
      <c r="G322" s="33"/>
      <c r="H322" s="171" t="s">
        <v>37</v>
      </c>
      <c r="I322" s="192"/>
      <c r="J322" s="192"/>
      <c r="K322" s="192"/>
      <c r="L322" s="33"/>
      <c r="M322" s="192"/>
      <c r="N322" s="191"/>
      <c r="O322" s="195"/>
      <c r="P322" s="192"/>
      <c r="Q322" s="33"/>
      <c r="R322" s="33"/>
    </row>
    <row r="323" spans="1:18" ht="13.2">
      <c r="A323" s="267"/>
      <c r="B323" s="33" t="s">
        <v>78</v>
      </c>
      <c r="C323" s="33"/>
      <c r="D323" s="33"/>
      <c r="E323" s="33"/>
      <c r="F323" s="33"/>
      <c r="G323" s="33"/>
      <c r="H323" s="182" t="s">
        <v>38</v>
      </c>
      <c r="I323" s="192"/>
      <c r="J323" s="192"/>
      <c r="K323" s="192"/>
      <c r="L323" s="33"/>
      <c r="M323" s="192"/>
      <c r="N323" s="191"/>
      <c r="O323" s="195"/>
      <c r="P323" s="192"/>
      <c r="Q323" s="33"/>
      <c r="R323" s="33"/>
    </row>
    <row r="324" spans="1:18" ht="13.2">
      <c r="A324" s="265">
        <v>45436</v>
      </c>
      <c r="B324" s="33" t="s">
        <v>1774</v>
      </c>
      <c r="C324" s="33"/>
      <c r="D324" s="33"/>
      <c r="E324" s="33"/>
      <c r="F324" s="33"/>
      <c r="G324" s="33"/>
      <c r="H324" s="180" t="s">
        <v>17</v>
      </c>
      <c r="I324" s="192"/>
      <c r="J324" s="192"/>
      <c r="K324" s="192"/>
      <c r="L324" s="33"/>
      <c r="M324" s="192"/>
      <c r="N324" s="195"/>
      <c r="O324" s="192"/>
      <c r="P324" s="192"/>
      <c r="Q324" s="33"/>
      <c r="R324" s="33"/>
    </row>
    <row r="325" spans="1:18" ht="13.2">
      <c r="A325" s="266"/>
      <c r="B325" s="33" t="s">
        <v>1774</v>
      </c>
      <c r="C325" s="33"/>
      <c r="D325" s="33"/>
      <c r="E325" s="33"/>
      <c r="F325" s="33"/>
      <c r="G325" s="33"/>
      <c r="H325" s="171" t="s">
        <v>22</v>
      </c>
      <c r="I325" s="192"/>
      <c r="J325" s="192"/>
      <c r="K325" s="192"/>
      <c r="L325" s="33"/>
      <c r="M325" s="33"/>
      <c r="N325" s="195"/>
      <c r="O325" s="192"/>
      <c r="P325" s="192"/>
      <c r="Q325" s="33"/>
      <c r="R325" s="33"/>
    </row>
    <row r="326" spans="1:18" ht="13.2">
      <c r="A326" s="266"/>
      <c r="B326" s="33" t="s">
        <v>78</v>
      </c>
      <c r="C326" s="33"/>
      <c r="D326" s="33"/>
      <c r="E326" s="33"/>
      <c r="F326" s="33"/>
      <c r="G326" s="33"/>
      <c r="H326" s="171" t="s">
        <v>24</v>
      </c>
      <c r="I326" s="192"/>
      <c r="J326" s="192"/>
      <c r="K326" s="192"/>
      <c r="L326" s="33"/>
      <c r="M326" s="33"/>
      <c r="N326" s="195"/>
      <c r="O326" s="192"/>
      <c r="P326" s="192"/>
      <c r="Q326" s="33"/>
      <c r="R326" s="33"/>
    </row>
    <row r="327" spans="1:18" ht="13.2">
      <c r="A327" s="266"/>
      <c r="B327" s="33" t="s">
        <v>78</v>
      </c>
      <c r="C327" s="33"/>
      <c r="D327" s="33"/>
      <c r="E327" s="33"/>
      <c r="F327" s="33"/>
      <c r="G327" s="33"/>
      <c r="H327" s="171" t="s">
        <v>25</v>
      </c>
      <c r="I327" s="192"/>
      <c r="J327" s="192"/>
      <c r="K327" s="192"/>
      <c r="L327" s="33"/>
      <c r="M327" s="33"/>
      <c r="N327" s="195"/>
      <c r="O327" s="192"/>
      <c r="P327" s="192"/>
      <c r="Q327" s="33"/>
      <c r="R327" s="33"/>
    </row>
    <row r="328" spans="1:18" ht="13.2">
      <c r="A328" s="266"/>
      <c r="B328" s="33" t="s">
        <v>78</v>
      </c>
      <c r="C328" s="33"/>
      <c r="D328" s="33"/>
      <c r="E328" s="33"/>
      <c r="F328" s="33"/>
      <c r="G328" s="33"/>
      <c r="H328" s="171" t="s">
        <v>26</v>
      </c>
      <c r="I328" s="192"/>
      <c r="J328" s="192"/>
      <c r="K328" s="192"/>
      <c r="L328" s="33"/>
      <c r="M328" s="33"/>
      <c r="N328" s="195"/>
      <c r="O328" s="195"/>
      <c r="P328" s="192"/>
      <c r="Q328" s="33"/>
      <c r="R328" s="33"/>
    </row>
    <row r="329" spans="1:18" ht="13.2">
      <c r="A329" s="266"/>
      <c r="B329" s="33" t="s">
        <v>1774</v>
      </c>
      <c r="C329" s="33"/>
      <c r="D329" s="33"/>
      <c r="E329" s="33"/>
      <c r="F329" s="33"/>
      <c r="G329" s="33"/>
      <c r="H329" s="171" t="s">
        <v>27</v>
      </c>
      <c r="I329" s="192"/>
      <c r="J329" s="192"/>
      <c r="K329" s="192"/>
      <c r="L329" s="33"/>
      <c r="M329" s="33"/>
      <c r="N329" s="192"/>
      <c r="O329" s="195"/>
      <c r="P329" s="192"/>
      <c r="Q329" s="33"/>
      <c r="R329" s="33"/>
    </row>
    <row r="330" spans="1:18" ht="13.2">
      <c r="A330" s="266"/>
      <c r="B330" s="33" t="s">
        <v>1774</v>
      </c>
      <c r="C330" s="33"/>
      <c r="D330" s="33"/>
      <c r="E330" s="33"/>
      <c r="F330" s="33"/>
      <c r="G330" s="33"/>
      <c r="H330" s="171" t="s">
        <v>28</v>
      </c>
      <c r="I330" s="192"/>
      <c r="J330" s="192"/>
      <c r="K330" s="192"/>
      <c r="L330" s="33"/>
      <c r="M330" s="33"/>
      <c r="N330" s="192"/>
      <c r="O330" s="195"/>
      <c r="P330" s="192"/>
      <c r="Q330" s="33"/>
      <c r="R330" s="33"/>
    </row>
    <row r="331" spans="1:18" ht="13.2">
      <c r="A331" s="266"/>
      <c r="B331" s="33" t="s">
        <v>522</v>
      </c>
      <c r="C331" s="33"/>
      <c r="D331" s="33"/>
      <c r="E331" s="33"/>
      <c r="F331" s="33"/>
      <c r="G331" s="33"/>
      <c r="H331" s="171" t="s">
        <v>29</v>
      </c>
      <c r="I331" s="192"/>
      <c r="J331" s="192"/>
      <c r="K331" s="192"/>
      <c r="L331" s="33"/>
      <c r="M331" s="33"/>
      <c r="N331" s="192"/>
      <c r="O331" s="191"/>
      <c r="P331" s="192"/>
      <c r="Q331" s="33"/>
      <c r="R331" s="33"/>
    </row>
    <row r="332" spans="1:18" ht="13.2">
      <c r="A332" s="266"/>
      <c r="B332" s="33" t="s">
        <v>522</v>
      </c>
      <c r="C332" s="33"/>
      <c r="D332" s="33"/>
      <c r="E332" s="33"/>
      <c r="F332" s="33"/>
      <c r="G332" s="33"/>
      <c r="H332" s="171" t="s">
        <v>30</v>
      </c>
      <c r="I332" s="192"/>
      <c r="J332" s="192"/>
      <c r="K332" s="192"/>
      <c r="L332" s="33"/>
      <c r="M332" s="33"/>
      <c r="N332" s="192"/>
      <c r="O332" s="191"/>
      <c r="P332" s="192"/>
      <c r="Q332" s="33"/>
      <c r="R332" s="33"/>
    </row>
    <row r="333" spans="1:18" ht="13.2">
      <c r="A333" s="266"/>
      <c r="B333" s="33" t="s">
        <v>522</v>
      </c>
      <c r="C333" s="33"/>
      <c r="D333" s="33"/>
      <c r="E333" s="33"/>
      <c r="F333" s="33"/>
      <c r="G333" s="33"/>
      <c r="H333" s="171" t="s">
        <v>34</v>
      </c>
      <c r="I333" s="192"/>
      <c r="J333" s="192"/>
      <c r="K333" s="192"/>
      <c r="L333" s="33"/>
      <c r="M333" s="33"/>
      <c r="N333" s="192"/>
      <c r="O333" s="191"/>
      <c r="P333" s="192"/>
      <c r="Q333" s="33"/>
      <c r="R333" s="33"/>
    </row>
    <row r="334" spans="1:18" ht="13.2">
      <c r="A334" s="266"/>
      <c r="B334" s="33" t="s">
        <v>522</v>
      </c>
      <c r="C334" s="33"/>
      <c r="D334" s="33"/>
      <c r="E334" s="33"/>
      <c r="F334" s="33"/>
      <c r="G334" s="33"/>
      <c r="H334" s="171" t="s">
        <v>35</v>
      </c>
      <c r="I334" s="192"/>
      <c r="J334" s="192"/>
      <c r="K334" s="192"/>
      <c r="L334" s="33"/>
      <c r="M334" s="33"/>
      <c r="N334" s="192"/>
      <c r="O334" s="191"/>
      <c r="P334" s="192"/>
      <c r="Q334" s="33"/>
      <c r="R334" s="33"/>
    </row>
    <row r="335" spans="1:18" ht="13.2">
      <c r="A335" s="266"/>
      <c r="B335" s="33" t="s">
        <v>522</v>
      </c>
      <c r="C335" s="33"/>
      <c r="D335" s="33"/>
      <c r="E335" s="33"/>
      <c r="F335" s="33"/>
      <c r="G335" s="33"/>
      <c r="H335" s="171" t="s">
        <v>36</v>
      </c>
      <c r="I335" s="192"/>
      <c r="J335" s="192"/>
      <c r="K335" s="192"/>
      <c r="L335" s="33"/>
      <c r="M335" s="33"/>
      <c r="N335" s="192"/>
      <c r="O335" s="191"/>
      <c r="P335" s="192"/>
      <c r="Q335" s="33"/>
      <c r="R335" s="33"/>
    </row>
    <row r="336" spans="1:18" ht="13.2">
      <c r="A336" s="266"/>
      <c r="B336" s="33" t="s">
        <v>78</v>
      </c>
      <c r="C336" s="33"/>
      <c r="D336" s="33"/>
      <c r="E336" s="33"/>
      <c r="F336" s="33"/>
      <c r="G336" s="33"/>
      <c r="H336" s="171" t="s">
        <v>37</v>
      </c>
      <c r="I336" s="192"/>
      <c r="J336" s="192"/>
      <c r="K336" s="192"/>
      <c r="L336" s="33"/>
      <c r="M336" s="33"/>
      <c r="N336" s="191"/>
      <c r="O336" s="191"/>
      <c r="P336" s="192"/>
      <c r="Q336" s="33"/>
      <c r="R336" s="33"/>
    </row>
    <row r="337" spans="1:18" ht="13.2">
      <c r="A337" s="267"/>
      <c r="B337" s="33" t="s">
        <v>78</v>
      </c>
      <c r="C337" s="33"/>
      <c r="D337" s="33"/>
      <c r="E337" s="33"/>
      <c r="F337" s="33"/>
      <c r="G337" s="33"/>
      <c r="H337" s="182" t="s">
        <v>38</v>
      </c>
      <c r="I337" s="192"/>
      <c r="J337" s="192"/>
      <c r="K337" s="192"/>
      <c r="L337" s="33"/>
      <c r="M337" s="33"/>
      <c r="N337" s="191"/>
      <c r="O337" s="191"/>
      <c r="P337" s="192"/>
      <c r="Q337" s="33"/>
      <c r="R337" s="33"/>
    </row>
    <row r="338" spans="1:18" ht="13.2">
      <c r="A338" s="265">
        <v>45437</v>
      </c>
      <c r="B338" s="33" t="s">
        <v>2120</v>
      </c>
      <c r="C338" s="33"/>
      <c r="D338" s="33"/>
      <c r="E338" s="33"/>
      <c r="F338" s="33"/>
      <c r="G338" s="33"/>
      <c r="H338" s="180" t="s">
        <v>17</v>
      </c>
      <c r="I338" s="192"/>
      <c r="J338" s="192"/>
      <c r="K338" s="192"/>
      <c r="L338" s="33"/>
      <c r="M338" s="33"/>
      <c r="N338" s="192"/>
      <c r="O338" s="192"/>
      <c r="P338" s="192"/>
      <c r="Q338" s="33"/>
      <c r="R338" s="33"/>
    </row>
    <row r="339" spans="1:18" ht="13.2">
      <c r="A339" s="266"/>
      <c r="B339" s="33" t="s">
        <v>2120</v>
      </c>
      <c r="C339" s="33"/>
      <c r="D339" s="33"/>
      <c r="E339" s="33"/>
      <c r="F339" s="33"/>
      <c r="G339" s="33"/>
      <c r="H339" s="171" t="s">
        <v>22</v>
      </c>
      <c r="I339" s="192"/>
      <c r="J339" s="192"/>
      <c r="K339" s="192"/>
      <c r="L339" s="33"/>
      <c r="M339" s="33"/>
      <c r="N339" s="192"/>
      <c r="O339" s="192"/>
      <c r="P339" s="192"/>
      <c r="Q339" s="33"/>
      <c r="R339" s="33"/>
    </row>
    <row r="340" spans="1:18" ht="13.2">
      <c r="A340" s="266"/>
      <c r="B340" s="33" t="s">
        <v>1774</v>
      </c>
      <c r="C340" s="33"/>
      <c r="D340" s="33"/>
      <c r="E340" s="33"/>
      <c r="F340" s="33"/>
      <c r="G340" s="33"/>
      <c r="H340" s="171" t="s">
        <v>24</v>
      </c>
      <c r="I340" s="192"/>
      <c r="J340" s="192"/>
      <c r="K340" s="192"/>
      <c r="L340" s="33"/>
      <c r="M340" s="33"/>
      <c r="N340" s="192"/>
      <c r="O340" s="192"/>
      <c r="P340" s="192"/>
      <c r="Q340" s="33"/>
      <c r="R340" s="33"/>
    </row>
    <row r="341" spans="1:18" ht="13.2">
      <c r="A341" s="266"/>
      <c r="B341" s="33" t="s">
        <v>1774</v>
      </c>
      <c r="C341" s="33"/>
      <c r="D341" s="33"/>
      <c r="E341" s="33"/>
      <c r="F341" s="33"/>
      <c r="G341" s="33"/>
      <c r="H341" s="171" t="s">
        <v>25</v>
      </c>
      <c r="I341" s="192"/>
      <c r="J341" s="192"/>
      <c r="K341" s="192"/>
      <c r="L341" s="33"/>
      <c r="M341" s="33"/>
      <c r="N341" s="192"/>
      <c r="O341" s="192"/>
      <c r="P341" s="192"/>
      <c r="Q341" s="33"/>
      <c r="R341" s="33"/>
    </row>
    <row r="342" spans="1:18" ht="13.2">
      <c r="A342" s="266"/>
      <c r="B342" s="33" t="s">
        <v>1774</v>
      </c>
      <c r="C342" s="33"/>
      <c r="D342" s="33"/>
      <c r="E342" s="33"/>
      <c r="F342" s="33"/>
      <c r="G342" s="33"/>
      <c r="H342" s="171" t="s">
        <v>26</v>
      </c>
      <c r="I342" s="192"/>
      <c r="J342" s="192"/>
      <c r="K342" s="192"/>
      <c r="L342" s="33"/>
      <c r="M342" s="33"/>
      <c r="N342" s="192"/>
      <c r="O342" s="192"/>
      <c r="P342" s="192"/>
      <c r="Q342" s="33"/>
      <c r="R342" s="33"/>
    </row>
    <row r="343" spans="1:18" ht="13.2">
      <c r="A343" s="266"/>
      <c r="B343" s="33" t="s">
        <v>1774</v>
      </c>
      <c r="C343" s="33"/>
      <c r="D343" s="33"/>
      <c r="E343" s="33"/>
      <c r="F343" s="33"/>
      <c r="G343" s="33"/>
      <c r="H343" s="171" t="s">
        <v>27</v>
      </c>
      <c r="I343" s="192"/>
      <c r="J343" s="192"/>
      <c r="K343" s="192"/>
      <c r="L343" s="33"/>
      <c r="M343" s="33"/>
      <c r="N343" s="192"/>
      <c r="O343" s="192"/>
      <c r="P343" s="192"/>
      <c r="Q343" s="33"/>
      <c r="R343" s="33"/>
    </row>
    <row r="344" spans="1:18" ht="13.2">
      <c r="A344" s="266"/>
      <c r="B344" s="33"/>
      <c r="C344" s="33"/>
      <c r="D344" s="33"/>
      <c r="E344" s="33"/>
      <c r="F344" s="33"/>
      <c r="G344" s="33"/>
      <c r="H344" s="171" t="s">
        <v>28</v>
      </c>
      <c r="I344" s="192"/>
      <c r="J344" s="192"/>
      <c r="K344" s="192"/>
      <c r="L344" s="33"/>
      <c r="M344" s="33"/>
      <c r="N344" s="192"/>
      <c r="O344" s="192"/>
      <c r="P344" s="192"/>
      <c r="Q344" s="33"/>
      <c r="R344" s="33"/>
    </row>
    <row r="345" spans="1:18" ht="13.2">
      <c r="A345" s="266"/>
      <c r="B345" s="33"/>
      <c r="C345" s="33"/>
      <c r="D345" s="33"/>
      <c r="E345" s="33"/>
      <c r="F345" s="33"/>
      <c r="G345" s="33"/>
      <c r="H345" s="171" t="s">
        <v>29</v>
      </c>
      <c r="I345" s="192"/>
      <c r="J345" s="192"/>
      <c r="K345" s="192"/>
      <c r="L345" s="33"/>
      <c r="M345" s="33"/>
      <c r="N345" s="192"/>
      <c r="O345" s="192"/>
      <c r="P345" s="192"/>
      <c r="Q345" s="33"/>
      <c r="R345" s="33"/>
    </row>
    <row r="346" spans="1:18" ht="13.2">
      <c r="A346" s="266"/>
      <c r="B346" s="33"/>
      <c r="C346" s="33"/>
      <c r="D346" s="33"/>
      <c r="E346" s="33"/>
      <c r="F346" s="33"/>
      <c r="G346" s="33"/>
      <c r="H346" s="171" t="s">
        <v>30</v>
      </c>
      <c r="I346" s="192"/>
      <c r="J346" s="192"/>
      <c r="K346" s="192"/>
      <c r="L346" s="33"/>
      <c r="M346" s="33"/>
      <c r="N346" s="192"/>
      <c r="O346" s="192"/>
      <c r="P346" s="192"/>
      <c r="Q346" s="33"/>
      <c r="R346" s="33"/>
    </row>
    <row r="347" spans="1:18" ht="13.2">
      <c r="A347" s="266"/>
      <c r="B347" s="33" t="s">
        <v>522</v>
      </c>
      <c r="C347" s="33"/>
      <c r="D347" s="33"/>
      <c r="E347" s="33"/>
      <c r="F347" s="33"/>
      <c r="G347" s="33"/>
      <c r="H347" s="171" t="s">
        <v>34</v>
      </c>
      <c r="I347" s="192"/>
      <c r="J347" s="192"/>
      <c r="K347" s="192"/>
      <c r="L347" s="33"/>
      <c r="M347" s="33"/>
      <c r="N347" s="192"/>
      <c r="O347" s="192"/>
      <c r="P347" s="192"/>
      <c r="Q347" s="33"/>
      <c r="R347" s="33"/>
    </row>
    <row r="348" spans="1:18" ht="13.2">
      <c r="A348" s="266"/>
      <c r="B348" s="33" t="s">
        <v>522</v>
      </c>
      <c r="C348" s="33"/>
      <c r="D348" s="33"/>
      <c r="E348" s="33"/>
      <c r="F348" s="33"/>
      <c r="G348" s="33"/>
      <c r="H348" s="171" t="s">
        <v>35</v>
      </c>
      <c r="I348" s="192"/>
      <c r="J348" s="192"/>
      <c r="K348" s="192"/>
      <c r="L348" s="33"/>
      <c r="M348" s="33"/>
      <c r="N348" s="192"/>
      <c r="O348" s="191"/>
      <c r="P348" s="192"/>
      <c r="Q348" s="33"/>
      <c r="R348" s="33"/>
    </row>
    <row r="349" spans="1:18" ht="13.2">
      <c r="A349" s="266"/>
      <c r="B349" s="33" t="s">
        <v>522</v>
      </c>
      <c r="C349" s="33"/>
      <c r="D349" s="33"/>
      <c r="E349" s="33"/>
      <c r="F349" s="33"/>
      <c r="G349" s="33"/>
      <c r="H349" s="171" t="s">
        <v>36</v>
      </c>
      <c r="I349" s="192"/>
      <c r="J349" s="192"/>
      <c r="K349" s="192"/>
      <c r="L349" s="33"/>
      <c r="M349" s="33"/>
      <c r="N349" s="192"/>
      <c r="O349" s="191"/>
      <c r="P349" s="192"/>
      <c r="Q349" s="33"/>
      <c r="R349" s="33"/>
    </row>
    <row r="350" spans="1:18" ht="13.2">
      <c r="A350" s="266"/>
      <c r="B350" s="33" t="s">
        <v>522</v>
      </c>
      <c r="C350" s="33"/>
      <c r="D350" s="33"/>
      <c r="E350" s="33"/>
      <c r="F350" s="33"/>
      <c r="G350" s="33"/>
      <c r="H350" s="171" t="s">
        <v>37</v>
      </c>
      <c r="I350" s="192"/>
      <c r="J350" s="192"/>
      <c r="K350" s="192"/>
      <c r="L350" s="33"/>
      <c r="M350" s="33"/>
      <c r="N350" s="195"/>
      <c r="O350" s="191"/>
      <c r="P350" s="192"/>
      <c r="Q350" s="33"/>
      <c r="R350" s="33"/>
    </row>
    <row r="351" spans="1:18" ht="13.2">
      <c r="A351" s="267"/>
      <c r="B351" s="33" t="s">
        <v>522</v>
      </c>
      <c r="C351" s="33"/>
      <c r="D351" s="33"/>
      <c r="E351" s="33"/>
      <c r="F351" s="33"/>
      <c r="G351" s="33"/>
      <c r="H351" s="182" t="s">
        <v>38</v>
      </c>
      <c r="I351" s="192"/>
      <c r="J351" s="192"/>
      <c r="K351" s="192"/>
      <c r="L351" s="33"/>
      <c r="M351" s="33"/>
      <c r="N351" s="195"/>
      <c r="O351" s="191"/>
      <c r="P351" s="192"/>
      <c r="Q351" s="33"/>
      <c r="R351" s="33"/>
    </row>
    <row r="352" spans="1:18" ht="13.2">
      <c r="A352" s="265">
        <v>45438</v>
      </c>
      <c r="B352" s="33" t="s">
        <v>2120</v>
      </c>
      <c r="C352" s="33"/>
      <c r="D352" s="33"/>
      <c r="E352" s="33"/>
      <c r="F352" s="33"/>
      <c r="G352" s="33"/>
      <c r="H352" s="180" t="s">
        <v>17</v>
      </c>
      <c r="I352" s="192"/>
      <c r="J352" s="192"/>
      <c r="K352" s="192"/>
      <c r="L352" s="33"/>
      <c r="M352" s="33"/>
      <c r="N352" s="192"/>
      <c r="O352" s="192"/>
      <c r="P352" s="192"/>
      <c r="Q352" s="33"/>
      <c r="R352" s="33"/>
    </row>
    <row r="353" spans="1:27" ht="13.2">
      <c r="A353" s="266"/>
      <c r="B353" s="33" t="s">
        <v>2120</v>
      </c>
      <c r="C353" s="33"/>
      <c r="D353" s="33"/>
      <c r="E353" s="33"/>
      <c r="F353" s="33"/>
      <c r="G353" s="33"/>
      <c r="H353" s="171" t="s">
        <v>22</v>
      </c>
      <c r="I353" s="192"/>
      <c r="J353" s="192"/>
      <c r="K353" s="192"/>
      <c r="L353" s="33"/>
      <c r="M353" s="33"/>
      <c r="N353" s="192"/>
      <c r="O353" s="192"/>
      <c r="P353" s="192"/>
      <c r="Q353" s="33"/>
      <c r="R353" s="33"/>
    </row>
    <row r="354" spans="1:27" ht="13.2">
      <c r="A354" s="266"/>
      <c r="B354" s="33" t="s">
        <v>1774</v>
      </c>
      <c r="C354" s="33"/>
      <c r="D354" s="33"/>
      <c r="E354" s="33"/>
      <c r="F354" s="33"/>
      <c r="G354" s="33"/>
      <c r="H354" s="171" t="s">
        <v>24</v>
      </c>
      <c r="I354" s="192"/>
      <c r="J354" s="192"/>
      <c r="K354" s="192"/>
      <c r="L354" s="33"/>
      <c r="M354" s="33"/>
      <c r="N354" s="192"/>
      <c r="O354" s="192"/>
      <c r="P354" s="192"/>
      <c r="Q354" s="33"/>
      <c r="R354" s="33"/>
    </row>
    <row r="355" spans="1:27" ht="13.2">
      <c r="A355" s="266"/>
      <c r="B355" s="33" t="s">
        <v>1774</v>
      </c>
      <c r="C355" s="33"/>
      <c r="D355" s="33"/>
      <c r="E355" s="33"/>
      <c r="F355" s="33"/>
      <c r="G355" s="33"/>
      <c r="H355" s="171" t="s">
        <v>25</v>
      </c>
      <c r="I355" s="192"/>
      <c r="J355" s="192"/>
      <c r="K355" s="192"/>
      <c r="L355" s="33"/>
      <c r="M355" s="33"/>
      <c r="N355" s="192"/>
      <c r="O355" s="192"/>
      <c r="P355" s="192"/>
      <c r="Q355" s="33"/>
      <c r="R355" s="33"/>
    </row>
    <row r="356" spans="1:27" ht="13.2">
      <c r="A356" s="266"/>
      <c r="B356" s="33" t="s">
        <v>1774</v>
      </c>
      <c r="C356" s="33"/>
      <c r="D356" s="33"/>
      <c r="E356" s="33"/>
      <c r="F356" s="33"/>
      <c r="G356" s="33"/>
      <c r="H356" s="171" t="s">
        <v>26</v>
      </c>
      <c r="I356" s="192"/>
      <c r="J356" s="192"/>
      <c r="K356" s="192"/>
      <c r="L356" s="33"/>
      <c r="M356" s="33"/>
      <c r="N356" s="192"/>
      <c r="O356" s="192"/>
      <c r="P356" s="192"/>
      <c r="Q356" s="33"/>
      <c r="R356" s="33"/>
    </row>
    <row r="357" spans="1:27" ht="13.2">
      <c r="A357" s="266"/>
      <c r="B357" s="33" t="s">
        <v>522</v>
      </c>
      <c r="C357" s="33"/>
      <c r="D357" s="33"/>
      <c r="E357" s="33"/>
      <c r="F357" s="33"/>
      <c r="G357" s="33"/>
      <c r="H357" s="171" t="s">
        <v>27</v>
      </c>
      <c r="I357" s="192"/>
      <c r="J357" s="192"/>
      <c r="K357" s="192"/>
      <c r="L357" s="33"/>
      <c r="M357" s="33"/>
      <c r="N357" s="192"/>
      <c r="O357" s="192"/>
      <c r="P357" s="192"/>
      <c r="Q357" s="33"/>
      <c r="R357" s="33"/>
    </row>
    <row r="358" spans="1:27" ht="13.2">
      <c r="A358" s="266"/>
      <c r="B358" s="33" t="s">
        <v>522</v>
      </c>
      <c r="C358" s="33"/>
      <c r="D358" s="33"/>
      <c r="E358" s="33"/>
      <c r="F358" s="33"/>
      <c r="G358" s="33"/>
      <c r="H358" s="171" t="s">
        <v>28</v>
      </c>
      <c r="I358" s="192"/>
      <c r="J358" s="192"/>
      <c r="K358" s="192"/>
      <c r="L358" s="33"/>
      <c r="M358" s="33"/>
      <c r="N358" s="192"/>
      <c r="O358" s="192"/>
      <c r="P358" s="192"/>
      <c r="Q358" s="33"/>
      <c r="R358" s="33"/>
    </row>
    <row r="359" spans="1:27" ht="13.2">
      <c r="A359" s="266"/>
      <c r="B359" s="33" t="s">
        <v>522</v>
      </c>
      <c r="C359" s="33"/>
      <c r="D359" s="33"/>
      <c r="E359" s="33"/>
      <c r="F359" s="33"/>
      <c r="G359" s="33"/>
      <c r="H359" s="171" t="s">
        <v>29</v>
      </c>
      <c r="I359" s="192"/>
      <c r="J359" s="192"/>
      <c r="K359" s="192"/>
      <c r="L359" s="33"/>
      <c r="M359" s="33"/>
      <c r="N359" s="192"/>
      <c r="O359" s="192"/>
      <c r="P359" s="192"/>
      <c r="Q359" s="33"/>
      <c r="R359" s="33"/>
    </row>
    <row r="360" spans="1:27" ht="13.2">
      <c r="A360" s="266"/>
      <c r="B360" s="33" t="s">
        <v>522</v>
      </c>
      <c r="C360" s="33"/>
      <c r="D360" s="33"/>
      <c r="E360" s="33"/>
      <c r="F360" s="33"/>
      <c r="G360" s="33"/>
      <c r="H360" s="171" t="s">
        <v>30</v>
      </c>
      <c r="I360" s="192"/>
      <c r="J360" s="192"/>
      <c r="K360" s="192"/>
      <c r="L360" s="33"/>
      <c r="M360" s="33"/>
      <c r="N360" s="192"/>
      <c r="O360" s="195"/>
      <c r="P360" s="192"/>
      <c r="Q360" s="33"/>
      <c r="R360" s="33"/>
    </row>
    <row r="361" spans="1:27" ht="13.2">
      <c r="A361" s="266"/>
      <c r="B361" s="209" t="s">
        <v>78</v>
      </c>
      <c r="C361" s="209" t="s">
        <v>41</v>
      </c>
      <c r="D361" s="209" t="s">
        <v>19</v>
      </c>
      <c r="E361" s="209"/>
      <c r="F361" s="209"/>
      <c r="G361" s="213" t="s">
        <v>2300</v>
      </c>
      <c r="H361" s="244" t="s">
        <v>34</v>
      </c>
      <c r="I361" s="209"/>
      <c r="J361" s="209"/>
      <c r="K361" s="209"/>
      <c r="L361" s="209"/>
      <c r="M361" s="209"/>
      <c r="N361" s="209"/>
      <c r="O361" s="209"/>
      <c r="P361" s="209"/>
      <c r="Q361" s="209"/>
      <c r="R361" s="209"/>
      <c r="S361" s="212"/>
      <c r="T361" s="212"/>
      <c r="U361" s="212"/>
      <c r="V361" s="212"/>
      <c r="W361" s="212"/>
      <c r="X361" s="212"/>
      <c r="Y361" s="212"/>
      <c r="Z361" s="212"/>
      <c r="AA361" s="212"/>
    </row>
    <row r="362" spans="1:27" ht="13.2">
      <c r="A362" s="266"/>
      <c r="B362" s="33" t="s">
        <v>78</v>
      </c>
      <c r="C362" s="33"/>
      <c r="D362" s="33"/>
      <c r="E362" s="33"/>
      <c r="F362" s="33"/>
      <c r="G362" s="33"/>
      <c r="H362" s="171" t="s">
        <v>35</v>
      </c>
      <c r="I362" s="192"/>
      <c r="J362" s="192"/>
      <c r="K362" s="192"/>
      <c r="L362" s="33"/>
      <c r="M362" s="33"/>
      <c r="N362" s="191"/>
      <c r="O362" s="195"/>
      <c r="P362" s="192"/>
      <c r="Q362" s="33"/>
      <c r="R362" s="33"/>
    </row>
    <row r="363" spans="1:27" ht="13.2">
      <c r="A363" s="266"/>
      <c r="B363" s="33" t="s">
        <v>78</v>
      </c>
      <c r="C363" s="33"/>
      <c r="D363" s="33"/>
      <c r="E363" s="33"/>
      <c r="F363" s="33"/>
      <c r="G363" s="33"/>
      <c r="H363" s="171" t="s">
        <v>36</v>
      </c>
      <c r="I363" s="192"/>
      <c r="J363" s="192"/>
      <c r="K363" s="192"/>
      <c r="L363" s="33"/>
      <c r="M363" s="33"/>
      <c r="N363" s="191"/>
      <c r="O363" s="195"/>
      <c r="P363" s="192"/>
      <c r="Q363" s="33"/>
      <c r="R363" s="33"/>
    </row>
    <row r="364" spans="1:27" ht="13.2">
      <c r="A364" s="266"/>
      <c r="B364" s="209" t="s">
        <v>78</v>
      </c>
      <c r="C364" s="209" t="s">
        <v>41</v>
      </c>
      <c r="D364" s="209" t="s">
        <v>19</v>
      </c>
      <c r="E364" s="209"/>
      <c r="F364" s="209"/>
      <c r="G364" s="213" t="s">
        <v>2301</v>
      </c>
      <c r="H364" s="244" t="s">
        <v>37</v>
      </c>
      <c r="I364" s="209"/>
      <c r="J364" s="209"/>
      <c r="K364" s="209"/>
      <c r="L364" s="209"/>
      <c r="M364" s="209"/>
      <c r="N364" s="209"/>
      <c r="O364" s="209"/>
      <c r="P364" s="209"/>
      <c r="Q364" s="209"/>
      <c r="R364" s="209"/>
      <c r="S364" s="212"/>
      <c r="T364" s="212"/>
      <c r="U364" s="212"/>
      <c r="V364" s="212"/>
      <c r="W364" s="212"/>
      <c r="X364" s="212"/>
      <c r="Y364" s="212"/>
      <c r="Z364" s="212"/>
      <c r="AA364" s="212"/>
    </row>
    <row r="365" spans="1:27" ht="13.2">
      <c r="A365" s="267"/>
      <c r="B365" s="33" t="s">
        <v>78</v>
      </c>
      <c r="C365" s="33"/>
      <c r="D365" s="33"/>
      <c r="E365" s="33"/>
      <c r="F365" s="33"/>
      <c r="G365" s="33"/>
      <c r="H365" s="182" t="s">
        <v>38</v>
      </c>
      <c r="I365" s="192"/>
      <c r="J365" s="192"/>
      <c r="K365" s="192"/>
      <c r="L365" s="33"/>
      <c r="M365" s="33"/>
      <c r="N365" s="191"/>
      <c r="O365" s="195"/>
      <c r="P365" s="192"/>
      <c r="Q365" s="33"/>
      <c r="R365" s="33"/>
    </row>
    <row r="366" spans="1:27" ht="13.2">
      <c r="A366" s="265">
        <v>45439</v>
      </c>
      <c r="B366" s="33"/>
      <c r="C366" s="33"/>
      <c r="D366" s="33"/>
      <c r="E366" s="33"/>
      <c r="F366" s="33"/>
      <c r="G366" s="33"/>
      <c r="H366" s="180" t="s">
        <v>17</v>
      </c>
      <c r="I366" s="192"/>
      <c r="J366" s="192"/>
      <c r="K366" s="192"/>
      <c r="L366" s="33"/>
      <c r="M366" s="33"/>
      <c r="N366" s="192"/>
      <c r="O366" s="192"/>
      <c r="P366" s="33"/>
      <c r="Q366" s="33"/>
      <c r="R366" s="33"/>
    </row>
    <row r="367" spans="1:27" ht="13.2">
      <c r="A367" s="266"/>
      <c r="B367" s="33"/>
      <c r="C367" s="33"/>
      <c r="D367" s="33"/>
      <c r="E367" s="33"/>
      <c r="F367" s="33"/>
      <c r="G367" s="33"/>
      <c r="H367" s="171" t="s">
        <v>22</v>
      </c>
      <c r="I367" s="192"/>
      <c r="J367" s="192"/>
      <c r="K367" s="192"/>
      <c r="L367" s="33"/>
      <c r="M367" s="33"/>
      <c r="N367" s="192"/>
      <c r="O367" s="192"/>
      <c r="P367" s="33"/>
      <c r="Q367" s="33"/>
      <c r="R367" s="33"/>
    </row>
    <row r="368" spans="1:27" ht="13.2">
      <c r="A368" s="266"/>
      <c r="B368" s="33"/>
      <c r="C368" s="33"/>
      <c r="D368" s="33"/>
      <c r="E368" s="33"/>
      <c r="F368" s="33"/>
      <c r="G368" s="33"/>
      <c r="H368" s="171" t="s">
        <v>24</v>
      </c>
      <c r="I368" s="192"/>
      <c r="J368" s="192"/>
      <c r="K368" s="192"/>
      <c r="L368" s="33"/>
      <c r="M368" s="33"/>
      <c r="N368" s="192"/>
      <c r="O368" s="192"/>
      <c r="P368" s="33"/>
      <c r="Q368" s="33"/>
      <c r="R368" s="33"/>
    </row>
    <row r="369" spans="1:18" ht="13.2">
      <c r="A369" s="266"/>
      <c r="B369" s="33" t="s">
        <v>1774</v>
      </c>
      <c r="C369" s="33"/>
      <c r="D369" s="33"/>
      <c r="E369" s="33"/>
      <c r="F369" s="33"/>
      <c r="G369" s="33"/>
      <c r="H369" s="171" t="s">
        <v>25</v>
      </c>
      <c r="I369" s="192"/>
      <c r="J369" s="192"/>
      <c r="K369" s="192"/>
      <c r="L369" s="33"/>
      <c r="M369" s="33"/>
      <c r="N369" s="192"/>
      <c r="O369" s="192"/>
      <c r="P369" s="33"/>
      <c r="Q369" s="33"/>
      <c r="R369" s="33"/>
    </row>
    <row r="370" spans="1:18" ht="13.2">
      <c r="A370" s="266"/>
      <c r="B370" s="33" t="s">
        <v>1774</v>
      </c>
      <c r="C370" s="33"/>
      <c r="D370" s="33"/>
      <c r="E370" s="33"/>
      <c r="F370" s="33"/>
      <c r="G370" s="33"/>
      <c r="H370" s="171" t="s">
        <v>26</v>
      </c>
      <c r="I370" s="192"/>
      <c r="J370" s="192"/>
      <c r="K370" s="192"/>
      <c r="L370" s="33"/>
      <c r="M370" s="33"/>
      <c r="N370" s="192"/>
      <c r="O370" s="192"/>
      <c r="P370" s="33"/>
      <c r="Q370" s="33"/>
      <c r="R370" s="33"/>
    </row>
    <row r="371" spans="1:18" ht="13.2">
      <c r="A371" s="266"/>
      <c r="B371" s="33" t="s">
        <v>1774</v>
      </c>
      <c r="C371" s="33"/>
      <c r="D371" s="33"/>
      <c r="E371" s="33"/>
      <c r="F371" s="33"/>
      <c r="G371" s="33"/>
      <c r="H371" s="171" t="s">
        <v>27</v>
      </c>
      <c r="I371" s="192"/>
      <c r="J371" s="192"/>
      <c r="K371" s="192"/>
      <c r="L371" s="33"/>
      <c r="M371" s="33"/>
      <c r="N371" s="192"/>
      <c r="O371" s="192"/>
      <c r="P371" s="33"/>
      <c r="Q371" s="33"/>
      <c r="R371" s="33"/>
    </row>
    <row r="372" spans="1:18" ht="13.2">
      <c r="A372" s="266"/>
      <c r="B372" s="33" t="s">
        <v>1774</v>
      </c>
      <c r="C372" s="33"/>
      <c r="D372" s="33"/>
      <c r="E372" s="33"/>
      <c r="F372" s="33"/>
      <c r="G372" s="33"/>
      <c r="H372" s="171" t="s">
        <v>28</v>
      </c>
      <c r="I372" s="192"/>
      <c r="J372" s="192"/>
      <c r="K372" s="192"/>
      <c r="L372" s="33"/>
      <c r="M372" s="33"/>
      <c r="N372" s="192"/>
      <c r="O372" s="192"/>
      <c r="P372" s="33"/>
      <c r="Q372" s="33"/>
      <c r="R372" s="33"/>
    </row>
    <row r="373" spans="1:18" ht="13.2">
      <c r="A373" s="266"/>
      <c r="B373" s="33" t="s">
        <v>522</v>
      </c>
      <c r="C373" s="33"/>
      <c r="D373" s="33"/>
      <c r="E373" s="33"/>
      <c r="F373" s="33"/>
      <c r="G373" s="33"/>
      <c r="H373" s="171" t="s">
        <v>29</v>
      </c>
      <c r="I373" s="192"/>
      <c r="J373" s="192"/>
      <c r="K373" s="192"/>
      <c r="L373" s="33"/>
      <c r="M373" s="33"/>
      <c r="N373" s="192"/>
      <c r="O373" s="195"/>
      <c r="P373" s="33"/>
      <c r="Q373" s="33"/>
      <c r="R373" s="33"/>
    </row>
    <row r="374" spans="1:18" ht="13.2">
      <c r="A374" s="266"/>
      <c r="B374" s="33" t="s">
        <v>522</v>
      </c>
      <c r="C374" s="33"/>
      <c r="D374" s="33"/>
      <c r="E374" s="33"/>
      <c r="F374" s="33"/>
      <c r="G374" s="33"/>
      <c r="H374" s="171" t="s">
        <v>30</v>
      </c>
      <c r="I374" s="192"/>
      <c r="J374" s="192"/>
      <c r="K374" s="192"/>
      <c r="L374" s="33"/>
      <c r="M374" s="33"/>
      <c r="N374" s="192"/>
      <c r="O374" s="195"/>
      <c r="P374" s="33"/>
      <c r="Q374" s="33"/>
      <c r="R374" s="33"/>
    </row>
    <row r="375" spans="1:18" ht="13.2">
      <c r="A375" s="266"/>
      <c r="B375" s="33" t="s">
        <v>522</v>
      </c>
      <c r="C375" s="33"/>
      <c r="D375" s="33"/>
      <c r="E375" s="33"/>
      <c r="F375" s="33"/>
      <c r="G375" s="33"/>
      <c r="H375" s="171" t="s">
        <v>34</v>
      </c>
      <c r="I375" s="192"/>
      <c r="J375" s="192"/>
      <c r="K375" s="192"/>
      <c r="L375" s="33"/>
      <c r="M375" s="33"/>
      <c r="N375" s="192"/>
      <c r="O375" s="195"/>
      <c r="P375" s="33"/>
      <c r="Q375" s="33"/>
      <c r="R375" s="33"/>
    </row>
    <row r="376" spans="1:18" ht="13.2">
      <c r="A376" s="266"/>
      <c r="B376" s="33" t="s">
        <v>522</v>
      </c>
      <c r="C376" s="33"/>
      <c r="D376" s="33"/>
      <c r="E376" s="33"/>
      <c r="F376" s="33"/>
      <c r="G376" s="33"/>
      <c r="H376" s="171" t="s">
        <v>35</v>
      </c>
      <c r="I376" s="192"/>
      <c r="J376" s="192"/>
      <c r="K376" s="192"/>
      <c r="L376" s="33"/>
      <c r="M376" s="33"/>
      <c r="N376" s="192"/>
      <c r="O376" s="195"/>
      <c r="P376" s="33"/>
      <c r="Q376" s="33"/>
      <c r="R376" s="33"/>
    </row>
    <row r="377" spans="1:18" ht="13.2">
      <c r="A377" s="266"/>
      <c r="B377" s="33" t="s">
        <v>522</v>
      </c>
      <c r="C377" s="33"/>
      <c r="D377" s="33"/>
      <c r="E377" s="33"/>
      <c r="F377" s="33"/>
      <c r="G377" s="33"/>
      <c r="H377" s="171" t="s">
        <v>36</v>
      </c>
      <c r="I377" s="192"/>
      <c r="J377" s="192"/>
      <c r="K377" s="192"/>
      <c r="L377" s="33"/>
      <c r="M377" s="33"/>
      <c r="N377" s="195"/>
      <c r="O377" s="195"/>
      <c r="P377" s="33"/>
      <c r="Q377" s="33"/>
      <c r="R377" s="33"/>
    </row>
    <row r="378" spans="1:18" ht="13.2">
      <c r="A378" s="266"/>
      <c r="B378" s="33" t="s">
        <v>78</v>
      </c>
      <c r="C378" s="33"/>
      <c r="D378" s="33"/>
      <c r="E378" s="33"/>
      <c r="F378" s="33"/>
      <c r="G378" s="33"/>
      <c r="H378" s="171" t="s">
        <v>37</v>
      </c>
      <c r="I378" s="192"/>
      <c r="J378" s="192"/>
      <c r="K378" s="192"/>
      <c r="L378" s="33"/>
      <c r="M378" s="33"/>
      <c r="N378" s="191"/>
      <c r="O378" s="195"/>
      <c r="P378" s="33"/>
      <c r="Q378" s="33"/>
      <c r="R378" s="33"/>
    </row>
    <row r="379" spans="1:18" ht="13.2">
      <c r="A379" s="267"/>
      <c r="B379" s="33" t="s">
        <v>78</v>
      </c>
      <c r="C379" s="33"/>
      <c r="D379" s="33"/>
      <c r="E379" s="33"/>
      <c r="F379" s="33"/>
      <c r="G379" s="33"/>
      <c r="H379" s="182" t="s">
        <v>38</v>
      </c>
      <c r="I379" s="192"/>
      <c r="J379" s="192"/>
      <c r="K379" s="192"/>
      <c r="L379" s="33"/>
      <c r="M379" s="33"/>
      <c r="N379" s="191"/>
      <c r="O379" s="195"/>
      <c r="P379" s="33"/>
      <c r="Q379" s="33"/>
      <c r="R379" s="33"/>
    </row>
    <row r="380" spans="1:18" ht="13.2">
      <c r="A380" s="265">
        <v>45440</v>
      </c>
      <c r="B380" s="33" t="s">
        <v>2096</v>
      </c>
      <c r="C380" s="33"/>
      <c r="D380" s="33"/>
      <c r="E380" s="33"/>
      <c r="F380" s="33"/>
      <c r="G380" s="33"/>
      <c r="H380" s="180" t="s">
        <v>17</v>
      </c>
      <c r="I380" s="192"/>
      <c r="J380" s="192"/>
      <c r="K380" s="192"/>
      <c r="L380" s="33"/>
      <c r="M380" s="33"/>
      <c r="N380" s="192"/>
      <c r="O380" s="33"/>
      <c r="P380" s="191"/>
      <c r="Q380" s="33"/>
      <c r="R380" s="33"/>
    </row>
    <row r="381" spans="1:18" ht="13.2">
      <c r="A381" s="266"/>
      <c r="B381" s="33" t="s">
        <v>2096</v>
      </c>
      <c r="C381" s="33"/>
      <c r="D381" s="33"/>
      <c r="E381" s="33"/>
      <c r="F381" s="33"/>
      <c r="G381" s="33"/>
      <c r="H381" s="171" t="s">
        <v>22</v>
      </c>
      <c r="I381" s="192"/>
      <c r="J381" s="192"/>
      <c r="K381" s="192"/>
      <c r="L381" s="33"/>
      <c r="M381" s="33"/>
      <c r="N381" s="192"/>
      <c r="O381" s="33"/>
      <c r="P381" s="191"/>
      <c r="Q381" s="33"/>
      <c r="R381" s="33"/>
    </row>
    <row r="382" spans="1:18" ht="13.2">
      <c r="A382" s="266"/>
      <c r="B382" s="33" t="s">
        <v>2096</v>
      </c>
      <c r="C382" s="33"/>
      <c r="D382" s="33"/>
      <c r="E382" s="33"/>
      <c r="F382" s="33"/>
      <c r="G382" s="33"/>
      <c r="H382" s="171" t="s">
        <v>24</v>
      </c>
      <c r="I382" s="192"/>
      <c r="J382" s="192"/>
      <c r="K382" s="192"/>
      <c r="L382" s="33"/>
      <c r="M382" s="33"/>
      <c r="N382" s="192"/>
      <c r="O382" s="33"/>
      <c r="P382" s="191"/>
      <c r="Q382" s="33"/>
      <c r="R382" s="33"/>
    </row>
    <row r="383" spans="1:18" ht="13.2">
      <c r="A383" s="266"/>
      <c r="B383" s="33" t="s">
        <v>2096</v>
      </c>
      <c r="C383" s="33"/>
      <c r="D383" s="33"/>
      <c r="E383" s="33"/>
      <c r="F383" s="33"/>
      <c r="G383" s="33"/>
      <c r="H383" s="171" t="s">
        <v>25</v>
      </c>
      <c r="I383" s="192"/>
      <c r="J383" s="192"/>
      <c r="K383" s="192"/>
      <c r="L383" s="33"/>
      <c r="M383" s="33"/>
      <c r="N383" s="192"/>
      <c r="O383" s="33"/>
      <c r="P383" s="191"/>
      <c r="Q383" s="33"/>
      <c r="R383" s="33"/>
    </row>
    <row r="384" spans="1:18" ht="13.2">
      <c r="A384" s="266"/>
      <c r="B384" s="33" t="s">
        <v>2096</v>
      </c>
      <c r="C384" s="33"/>
      <c r="D384" s="33"/>
      <c r="E384" s="33"/>
      <c r="F384" s="33"/>
      <c r="G384" s="33"/>
      <c r="H384" s="171" t="s">
        <v>26</v>
      </c>
      <c r="I384" s="192"/>
      <c r="J384" s="192"/>
      <c r="K384" s="192"/>
      <c r="L384" s="33"/>
      <c r="M384" s="33"/>
      <c r="N384" s="192"/>
      <c r="O384" s="33"/>
      <c r="P384" s="191"/>
      <c r="Q384" s="33"/>
      <c r="R384" s="33"/>
    </row>
    <row r="385" spans="1:18" ht="13.2">
      <c r="A385" s="266"/>
      <c r="B385" s="33" t="s">
        <v>1774</v>
      </c>
      <c r="C385" s="33"/>
      <c r="D385" s="33"/>
      <c r="E385" s="33"/>
      <c r="F385" s="33"/>
      <c r="G385" s="33"/>
      <c r="H385" s="171" t="s">
        <v>27</v>
      </c>
      <c r="I385" s="192"/>
      <c r="J385" s="192"/>
      <c r="K385" s="192"/>
      <c r="L385" s="33"/>
      <c r="M385" s="33"/>
      <c r="N385" s="192"/>
      <c r="O385" s="33"/>
      <c r="P385" s="191"/>
      <c r="Q385" s="33"/>
      <c r="R385" s="33"/>
    </row>
    <row r="386" spans="1:18" ht="13.2">
      <c r="A386" s="266"/>
      <c r="B386" s="33" t="s">
        <v>1774</v>
      </c>
      <c r="C386" s="33"/>
      <c r="D386" s="33"/>
      <c r="E386" s="33"/>
      <c r="F386" s="33"/>
      <c r="G386" s="33"/>
      <c r="H386" s="171" t="s">
        <v>28</v>
      </c>
      <c r="I386" s="192"/>
      <c r="J386" s="192"/>
      <c r="K386" s="192"/>
      <c r="L386" s="33"/>
      <c r="M386" s="33"/>
      <c r="N386" s="192"/>
      <c r="O386" s="33"/>
      <c r="P386" s="191"/>
      <c r="Q386" s="33"/>
      <c r="R386" s="33"/>
    </row>
    <row r="387" spans="1:18" ht="13.2">
      <c r="A387" s="266"/>
      <c r="B387" s="33" t="s">
        <v>1774</v>
      </c>
      <c r="C387" s="33"/>
      <c r="D387" s="33"/>
      <c r="E387" s="33"/>
      <c r="F387" s="33"/>
      <c r="G387" s="33"/>
      <c r="H387" s="171" t="s">
        <v>29</v>
      </c>
      <c r="I387" s="192"/>
      <c r="J387" s="192"/>
      <c r="K387" s="192"/>
      <c r="L387" s="33"/>
      <c r="M387" s="33"/>
      <c r="N387" s="192"/>
      <c r="O387" s="33"/>
      <c r="P387" s="191"/>
      <c r="Q387" s="33"/>
      <c r="R387" s="33"/>
    </row>
    <row r="388" spans="1:18" ht="13.2">
      <c r="A388" s="266"/>
      <c r="B388" s="33" t="s">
        <v>1774</v>
      </c>
      <c r="C388" s="33"/>
      <c r="D388" s="33"/>
      <c r="E388" s="33"/>
      <c r="F388" s="33"/>
      <c r="G388" s="33"/>
      <c r="H388" s="171" t="s">
        <v>30</v>
      </c>
      <c r="I388" s="192"/>
      <c r="J388" s="192"/>
      <c r="K388" s="192"/>
      <c r="L388" s="33"/>
      <c r="M388" s="33"/>
      <c r="N388" s="192"/>
      <c r="O388" s="33"/>
      <c r="P388" s="191"/>
      <c r="Q388" s="33"/>
      <c r="R388" s="33"/>
    </row>
    <row r="389" spans="1:18" ht="13.2">
      <c r="A389" s="266"/>
      <c r="B389" s="33" t="s">
        <v>522</v>
      </c>
      <c r="C389" s="33"/>
      <c r="D389" s="33"/>
      <c r="E389" s="33"/>
      <c r="F389" s="33"/>
      <c r="G389" s="33"/>
      <c r="H389" s="171" t="s">
        <v>34</v>
      </c>
      <c r="I389" s="192"/>
      <c r="J389" s="192"/>
      <c r="K389" s="192"/>
      <c r="L389" s="33"/>
      <c r="M389" s="33"/>
      <c r="N389" s="192"/>
      <c r="O389" s="33"/>
      <c r="P389" s="191"/>
      <c r="Q389" s="33"/>
      <c r="R389" s="33"/>
    </row>
    <row r="390" spans="1:18" ht="13.2">
      <c r="A390" s="266"/>
      <c r="B390" s="33" t="s">
        <v>522</v>
      </c>
      <c r="C390" s="33"/>
      <c r="D390" s="33"/>
      <c r="E390" s="33"/>
      <c r="F390" s="33"/>
      <c r="G390" s="33"/>
      <c r="H390" s="171" t="s">
        <v>35</v>
      </c>
      <c r="I390" s="192"/>
      <c r="J390" s="192"/>
      <c r="K390" s="192"/>
      <c r="L390" s="33"/>
      <c r="M390" s="33"/>
      <c r="N390" s="192"/>
      <c r="O390" s="33"/>
      <c r="P390" s="191"/>
      <c r="Q390" s="33"/>
      <c r="R390" s="33"/>
    </row>
    <row r="391" spans="1:18" ht="13.2">
      <c r="A391" s="266"/>
      <c r="B391" s="33" t="s">
        <v>522</v>
      </c>
      <c r="C391" s="33"/>
      <c r="D391" s="33"/>
      <c r="E391" s="33"/>
      <c r="F391" s="33"/>
      <c r="G391" s="33"/>
      <c r="H391" s="171" t="s">
        <v>36</v>
      </c>
      <c r="I391" s="192"/>
      <c r="J391" s="192"/>
      <c r="K391" s="192"/>
      <c r="L391" s="33"/>
      <c r="M391" s="33"/>
      <c r="N391" s="192"/>
      <c r="O391" s="33"/>
      <c r="P391" s="191"/>
      <c r="Q391" s="33"/>
      <c r="R391" s="33"/>
    </row>
    <row r="392" spans="1:18" ht="13.2">
      <c r="A392" s="266"/>
      <c r="B392" s="33" t="s">
        <v>522</v>
      </c>
      <c r="C392" s="33"/>
      <c r="D392" s="33"/>
      <c r="E392" s="33"/>
      <c r="F392" s="33"/>
      <c r="G392" s="33"/>
      <c r="H392" s="171" t="s">
        <v>37</v>
      </c>
      <c r="I392" s="192"/>
      <c r="J392" s="192"/>
      <c r="K392" s="192"/>
      <c r="L392" s="33"/>
      <c r="M392" s="33"/>
      <c r="N392" s="195"/>
      <c r="O392" s="33"/>
      <c r="P392" s="191"/>
      <c r="Q392" s="33"/>
      <c r="R392" s="33"/>
    </row>
    <row r="393" spans="1:18" ht="13.2">
      <c r="A393" s="267"/>
      <c r="B393" s="33" t="s">
        <v>522</v>
      </c>
      <c r="C393" s="33"/>
      <c r="D393" s="33"/>
      <c r="E393" s="33"/>
      <c r="F393" s="33"/>
      <c r="G393" s="33"/>
      <c r="H393" s="182" t="s">
        <v>38</v>
      </c>
      <c r="I393" s="192"/>
      <c r="J393" s="192"/>
      <c r="K393" s="192"/>
      <c r="L393" s="33"/>
      <c r="M393" s="33"/>
      <c r="N393" s="195"/>
      <c r="O393" s="33"/>
      <c r="P393" s="191"/>
      <c r="Q393" s="33"/>
      <c r="R393" s="33"/>
    </row>
    <row r="394" spans="1:18" ht="13.2">
      <c r="A394" s="265">
        <v>45441</v>
      </c>
      <c r="B394" s="33" t="s">
        <v>1774</v>
      </c>
      <c r="C394" s="33"/>
      <c r="D394" s="33"/>
      <c r="E394" s="33"/>
      <c r="F394" s="33"/>
      <c r="G394" s="33"/>
      <c r="H394" s="180" t="s">
        <v>17</v>
      </c>
      <c r="I394" s="33"/>
      <c r="J394" s="192"/>
      <c r="K394" s="192"/>
      <c r="L394" s="33"/>
      <c r="M394" s="33"/>
      <c r="N394" s="191"/>
      <c r="O394" s="33"/>
      <c r="P394" s="192"/>
      <c r="Q394" s="33"/>
      <c r="R394" s="33"/>
    </row>
    <row r="395" spans="1:18" ht="13.2">
      <c r="A395" s="266"/>
      <c r="B395" s="33" t="s">
        <v>1774</v>
      </c>
      <c r="C395" s="33"/>
      <c r="D395" s="33"/>
      <c r="E395" s="33"/>
      <c r="F395" s="33"/>
      <c r="G395" s="33"/>
      <c r="H395" s="171" t="s">
        <v>22</v>
      </c>
      <c r="I395" s="33"/>
      <c r="J395" s="192"/>
      <c r="K395" s="192"/>
      <c r="L395" s="33"/>
      <c r="M395" s="33"/>
      <c r="N395" s="191"/>
      <c r="O395" s="33"/>
      <c r="P395" s="192"/>
      <c r="Q395" s="33"/>
      <c r="R395" s="33"/>
    </row>
    <row r="396" spans="1:18" ht="13.2">
      <c r="A396" s="266"/>
      <c r="B396" s="33" t="s">
        <v>1774</v>
      </c>
      <c r="C396" s="33"/>
      <c r="D396" s="33"/>
      <c r="E396" s="33"/>
      <c r="F396" s="33"/>
      <c r="G396" s="33"/>
      <c r="H396" s="171" t="s">
        <v>24</v>
      </c>
      <c r="I396" s="33"/>
      <c r="J396" s="192"/>
      <c r="K396" s="192"/>
      <c r="L396" s="33"/>
      <c r="M396" s="33"/>
      <c r="N396" s="191"/>
      <c r="O396" s="33"/>
      <c r="P396" s="192"/>
      <c r="Q396" s="33"/>
      <c r="R396" s="33"/>
    </row>
    <row r="397" spans="1:18" ht="13.2">
      <c r="A397" s="266"/>
      <c r="B397" s="33" t="s">
        <v>1774</v>
      </c>
      <c r="C397" s="33"/>
      <c r="D397" s="33"/>
      <c r="E397" s="33"/>
      <c r="F397" s="33"/>
      <c r="G397" s="33"/>
      <c r="H397" s="171" t="s">
        <v>25</v>
      </c>
      <c r="I397" s="33"/>
      <c r="J397" s="192"/>
      <c r="K397" s="192"/>
      <c r="L397" s="33"/>
      <c r="M397" s="33"/>
      <c r="N397" s="191"/>
      <c r="O397" s="33"/>
      <c r="P397" s="192"/>
      <c r="Q397" s="33"/>
      <c r="R397" s="33"/>
    </row>
    <row r="398" spans="1:18" ht="13.2">
      <c r="A398" s="266"/>
      <c r="B398" s="33" t="s">
        <v>1774</v>
      </c>
      <c r="C398" s="33"/>
      <c r="D398" s="33"/>
      <c r="E398" s="33"/>
      <c r="F398" s="33"/>
      <c r="G398" s="33"/>
      <c r="H398" s="171" t="s">
        <v>26</v>
      </c>
      <c r="I398" s="33"/>
      <c r="J398" s="192"/>
      <c r="K398" s="192"/>
      <c r="L398" s="33"/>
      <c r="M398" s="33"/>
      <c r="N398" s="191"/>
      <c r="O398" s="33"/>
      <c r="P398" s="192"/>
      <c r="Q398" s="33"/>
      <c r="R398" s="33"/>
    </row>
    <row r="399" spans="1:18" ht="13.2">
      <c r="A399" s="266"/>
      <c r="B399" s="33" t="s">
        <v>78</v>
      </c>
      <c r="C399" s="33"/>
      <c r="D399" s="33"/>
      <c r="E399" s="33"/>
      <c r="F399" s="33"/>
      <c r="G399" s="33"/>
      <c r="H399" s="171" t="s">
        <v>27</v>
      </c>
      <c r="I399" s="33"/>
      <c r="J399" s="192"/>
      <c r="K399" s="192"/>
      <c r="L399" s="33"/>
      <c r="M399" s="33"/>
      <c r="N399" s="191"/>
      <c r="O399" s="33"/>
      <c r="P399" s="192"/>
      <c r="Q399" s="33"/>
      <c r="R399" s="33"/>
    </row>
    <row r="400" spans="1:18" ht="13.2">
      <c r="A400" s="266"/>
      <c r="B400" s="33" t="s">
        <v>78</v>
      </c>
      <c r="C400" s="33"/>
      <c r="D400" s="33"/>
      <c r="E400" s="33"/>
      <c r="F400" s="33"/>
      <c r="G400" s="33"/>
      <c r="H400" s="171" t="s">
        <v>28</v>
      </c>
      <c r="I400" s="33"/>
      <c r="J400" s="192"/>
      <c r="K400" s="192"/>
      <c r="L400" s="33"/>
      <c r="M400" s="33"/>
      <c r="N400" s="191"/>
      <c r="O400" s="33"/>
      <c r="P400" s="192"/>
      <c r="Q400" s="33"/>
      <c r="R400" s="33"/>
    </row>
    <row r="401" spans="1:18" ht="13.2">
      <c r="A401" s="266"/>
      <c r="B401" s="33" t="s">
        <v>78</v>
      </c>
      <c r="C401" s="33"/>
      <c r="D401" s="33"/>
      <c r="E401" s="33"/>
      <c r="F401" s="33"/>
      <c r="G401" s="33"/>
      <c r="H401" s="171" t="s">
        <v>29</v>
      </c>
      <c r="I401" s="33"/>
      <c r="J401" s="192"/>
      <c r="K401" s="192"/>
      <c r="L401" s="33"/>
      <c r="M401" s="33"/>
      <c r="N401" s="191"/>
      <c r="O401" s="33"/>
      <c r="P401" s="192"/>
      <c r="Q401" s="33"/>
      <c r="R401" s="33"/>
    </row>
    <row r="402" spans="1:18" ht="13.2">
      <c r="A402" s="266"/>
      <c r="B402" s="33" t="s">
        <v>78</v>
      </c>
      <c r="C402" s="33"/>
      <c r="D402" s="33"/>
      <c r="E402" s="33"/>
      <c r="F402" s="33"/>
      <c r="G402" s="33"/>
      <c r="H402" s="171" t="s">
        <v>30</v>
      </c>
      <c r="I402" s="33"/>
      <c r="J402" s="192"/>
      <c r="K402" s="192"/>
      <c r="L402" s="33"/>
      <c r="M402" s="33"/>
      <c r="N402" s="191"/>
      <c r="O402" s="33"/>
      <c r="P402" s="192"/>
      <c r="Q402" s="33"/>
      <c r="R402" s="33"/>
    </row>
    <row r="403" spans="1:18" ht="13.2">
      <c r="A403" s="266"/>
      <c r="B403" s="33" t="s">
        <v>78</v>
      </c>
      <c r="C403" s="33"/>
      <c r="D403" s="33"/>
      <c r="E403" s="33"/>
      <c r="F403" s="33"/>
      <c r="G403" s="33"/>
      <c r="H403" s="171" t="s">
        <v>34</v>
      </c>
      <c r="I403" s="33"/>
      <c r="J403" s="192"/>
      <c r="K403" s="192"/>
      <c r="L403" s="33"/>
      <c r="M403" s="33"/>
      <c r="N403" s="191"/>
      <c r="O403" s="33"/>
      <c r="P403" s="192"/>
      <c r="Q403" s="33"/>
      <c r="R403" s="33"/>
    </row>
    <row r="404" spans="1:18" ht="13.2">
      <c r="A404" s="266"/>
      <c r="B404" s="33" t="s">
        <v>78</v>
      </c>
      <c r="C404" s="33"/>
      <c r="D404" s="33"/>
      <c r="E404" s="33"/>
      <c r="F404" s="33"/>
      <c r="G404" s="33"/>
      <c r="H404" s="171" t="s">
        <v>35</v>
      </c>
      <c r="I404" s="33"/>
      <c r="J404" s="192"/>
      <c r="K404" s="192"/>
      <c r="L404" s="33"/>
      <c r="M404" s="33"/>
      <c r="N404" s="191"/>
      <c r="O404" s="33"/>
      <c r="P404" s="192"/>
      <c r="Q404" s="33"/>
      <c r="R404" s="33"/>
    </row>
    <row r="405" spans="1:18" ht="13.2">
      <c r="A405" s="266"/>
      <c r="B405" s="33" t="s">
        <v>78</v>
      </c>
      <c r="C405" s="33"/>
      <c r="D405" s="33"/>
      <c r="E405" s="33"/>
      <c r="F405" s="33"/>
      <c r="G405" s="33"/>
      <c r="H405" s="171" t="s">
        <v>36</v>
      </c>
      <c r="I405" s="33"/>
      <c r="J405" s="192"/>
      <c r="K405" s="192"/>
      <c r="L405" s="33"/>
      <c r="M405" s="33"/>
      <c r="N405" s="191"/>
      <c r="O405" s="33"/>
      <c r="P405" s="192"/>
      <c r="Q405" s="33"/>
      <c r="R405" s="33"/>
    </row>
    <row r="406" spans="1:18" ht="13.2">
      <c r="A406" s="266"/>
      <c r="B406" s="33" t="s">
        <v>2096</v>
      </c>
      <c r="C406" s="33"/>
      <c r="D406" s="33"/>
      <c r="E406" s="33"/>
      <c r="F406" s="33"/>
      <c r="G406" s="33"/>
      <c r="H406" s="171" t="s">
        <v>37</v>
      </c>
      <c r="I406" s="33"/>
      <c r="J406" s="192"/>
      <c r="K406" s="192"/>
      <c r="L406" s="33"/>
      <c r="M406" s="33"/>
      <c r="N406" s="191"/>
      <c r="O406" s="33"/>
      <c r="P406" s="191"/>
      <c r="Q406" s="33"/>
      <c r="R406" s="33"/>
    </row>
    <row r="407" spans="1:18" ht="13.2">
      <c r="A407" s="267"/>
      <c r="B407" s="33" t="s">
        <v>2096</v>
      </c>
      <c r="C407" s="33"/>
      <c r="D407" s="33"/>
      <c r="E407" s="33"/>
      <c r="F407" s="33"/>
      <c r="G407" s="33"/>
      <c r="H407" s="182" t="s">
        <v>38</v>
      </c>
      <c r="I407" s="33"/>
      <c r="J407" s="192"/>
      <c r="K407" s="192"/>
      <c r="L407" s="33"/>
      <c r="M407" s="33"/>
      <c r="N407" s="191"/>
      <c r="O407" s="33"/>
      <c r="P407" s="191"/>
      <c r="Q407" s="33"/>
      <c r="R407" s="33"/>
    </row>
    <row r="408" spans="1:18" ht="13.2">
      <c r="A408" s="265">
        <v>45442</v>
      </c>
      <c r="B408" s="33" t="s">
        <v>1774</v>
      </c>
      <c r="C408" s="33"/>
      <c r="D408" s="33"/>
      <c r="E408" s="33"/>
      <c r="F408" s="33"/>
      <c r="G408" s="33"/>
      <c r="H408" s="180" t="s">
        <v>17</v>
      </c>
      <c r="I408" s="33"/>
      <c r="J408" s="192"/>
      <c r="K408" s="192"/>
      <c r="L408" s="33"/>
      <c r="M408" s="33"/>
      <c r="N408" s="191"/>
      <c r="O408" s="33"/>
      <c r="P408" s="192"/>
      <c r="Q408" s="33"/>
      <c r="R408" s="33"/>
    </row>
    <row r="409" spans="1:18" ht="13.2">
      <c r="A409" s="266"/>
      <c r="B409" s="33" t="s">
        <v>1774</v>
      </c>
      <c r="C409" s="33"/>
      <c r="D409" s="33"/>
      <c r="E409" s="33"/>
      <c r="F409" s="33"/>
      <c r="G409" s="33"/>
      <c r="H409" s="171" t="s">
        <v>22</v>
      </c>
      <c r="I409" s="33"/>
      <c r="J409" s="192"/>
      <c r="K409" s="192"/>
      <c r="L409" s="33"/>
      <c r="M409" s="33"/>
      <c r="N409" s="191"/>
      <c r="O409" s="33"/>
      <c r="P409" s="192"/>
      <c r="Q409" s="33"/>
      <c r="R409" s="33"/>
    </row>
    <row r="410" spans="1:18" ht="13.2">
      <c r="A410" s="266"/>
      <c r="B410" s="33" t="s">
        <v>1774</v>
      </c>
      <c r="C410" s="33"/>
      <c r="D410" s="33"/>
      <c r="E410" s="33"/>
      <c r="F410" s="33"/>
      <c r="G410" s="33"/>
      <c r="H410" s="171" t="s">
        <v>24</v>
      </c>
      <c r="I410" s="33"/>
      <c r="J410" s="192"/>
      <c r="K410" s="192"/>
      <c r="L410" s="33"/>
      <c r="M410" s="33"/>
      <c r="N410" s="191"/>
      <c r="O410" s="33"/>
      <c r="P410" s="192"/>
      <c r="Q410" s="33"/>
      <c r="R410" s="33"/>
    </row>
    <row r="411" spans="1:18" ht="13.2">
      <c r="A411" s="266"/>
      <c r="B411" s="33" t="s">
        <v>1774</v>
      </c>
      <c r="C411" s="33"/>
      <c r="D411" s="33"/>
      <c r="E411" s="33"/>
      <c r="F411" s="33"/>
      <c r="G411" s="33"/>
      <c r="H411" s="171" t="s">
        <v>25</v>
      </c>
      <c r="I411" s="33"/>
      <c r="J411" s="192"/>
      <c r="K411" s="192"/>
      <c r="L411" s="33"/>
      <c r="M411" s="33"/>
      <c r="N411" s="191"/>
      <c r="O411" s="33"/>
      <c r="P411" s="192"/>
      <c r="Q411" s="33"/>
      <c r="R411" s="33"/>
    </row>
    <row r="412" spans="1:18" ht="13.2">
      <c r="A412" s="266"/>
      <c r="B412" s="33" t="s">
        <v>78</v>
      </c>
      <c r="C412" s="33"/>
      <c r="D412" s="33"/>
      <c r="E412" s="33"/>
      <c r="F412" s="33"/>
      <c r="G412" s="33"/>
      <c r="H412" s="171" t="s">
        <v>26</v>
      </c>
      <c r="I412" s="33"/>
      <c r="J412" s="192"/>
      <c r="K412" s="192"/>
      <c r="L412" s="33"/>
      <c r="M412" s="33"/>
      <c r="N412" s="191"/>
      <c r="O412" s="33"/>
      <c r="P412" s="192"/>
      <c r="Q412" s="33"/>
      <c r="R412" s="33"/>
    </row>
    <row r="413" spans="1:18" ht="13.2">
      <c r="A413" s="266"/>
      <c r="B413" s="33" t="s">
        <v>78</v>
      </c>
      <c r="C413" s="33"/>
      <c r="D413" s="33"/>
      <c r="E413" s="33"/>
      <c r="F413" s="33"/>
      <c r="G413" s="33"/>
      <c r="H413" s="171" t="s">
        <v>27</v>
      </c>
      <c r="I413" s="33"/>
      <c r="J413" s="192"/>
      <c r="K413" s="192"/>
      <c r="L413" s="33"/>
      <c r="M413" s="33"/>
      <c r="N413" s="191"/>
      <c r="O413" s="33"/>
      <c r="P413" s="192"/>
      <c r="Q413" s="33"/>
      <c r="R413" s="33"/>
    </row>
    <row r="414" spans="1:18" ht="13.2">
      <c r="A414" s="266"/>
      <c r="B414" s="33" t="s">
        <v>522</v>
      </c>
      <c r="C414" s="33"/>
      <c r="D414" s="33"/>
      <c r="E414" s="33"/>
      <c r="F414" s="33"/>
      <c r="G414" s="33"/>
      <c r="H414" s="171" t="s">
        <v>28</v>
      </c>
      <c r="I414" s="33"/>
      <c r="J414" s="192"/>
      <c r="K414" s="192"/>
      <c r="L414" s="33"/>
      <c r="M414" s="33"/>
      <c r="N414" s="191"/>
      <c r="O414" s="33"/>
      <c r="P414" s="192"/>
      <c r="Q414" s="33"/>
      <c r="R414" s="33"/>
    </row>
    <row r="415" spans="1:18" ht="13.2">
      <c r="A415" s="266"/>
      <c r="B415" s="33" t="s">
        <v>522</v>
      </c>
      <c r="C415" s="33"/>
      <c r="D415" s="33"/>
      <c r="E415" s="33"/>
      <c r="F415" s="33"/>
      <c r="G415" s="33"/>
      <c r="H415" s="171" t="s">
        <v>29</v>
      </c>
      <c r="I415" s="33"/>
      <c r="J415" s="192"/>
      <c r="K415" s="192"/>
      <c r="L415" s="33"/>
      <c r="M415" s="33"/>
      <c r="N415" s="191"/>
      <c r="O415" s="33"/>
      <c r="P415" s="192"/>
      <c r="Q415" s="33"/>
      <c r="R415" s="33"/>
    </row>
    <row r="416" spans="1:18" ht="13.2">
      <c r="A416" s="266"/>
      <c r="B416" s="33" t="s">
        <v>522</v>
      </c>
      <c r="C416" s="33"/>
      <c r="D416" s="33"/>
      <c r="E416" s="33"/>
      <c r="F416" s="33"/>
      <c r="G416" s="33"/>
      <c r="H416" s="171" t="s">
        <v>30</v>
      </c>
      <c r="I416" s="33"/>
      <c r="J416" s="192"/>
      <c r="K416" s="192"/>
      <c r="L416" s="33"/>
      <c r="M416" s="33"/>
      <c r="N416" s="191"/>
      <c r="O416" s="33"/>
      <c r="P416" s="192"/>
      <c r="Q416" s="33"/>
      <c r="R416" s="33"/>
    </row>
    <row r="417" spans="1:18" ht="13.2">
      <c r="A417" s="266"/>
      <c r="B417" s="33" t="s">
        <v>522</v>
      </c>
      <c r="C417" s="33"/>
      <c r="D417" s="33"/>
      <c r="E417" s="33"/>
      <c r="F417" s="33"/>
      <c r="G417" s="33"/>
      <c r="H417" s="171" t="s">
        <v>34</v>
      </c>
      <c r="I417" s="33"/>
      <c r="J417" s="192"/>
      <c r="K417" s="192"/>
      <c r="L417" s="33"/>
      <c r="M417" s="33"/>
      <c r="N417" s="191"/>
      <c r="O417" s="33"/>
      <c r="P417" s="192"/>
      <c r="Q417" s="33"/>
      <c r="R417" s="33"/>
    </row>
    <row r="418" spans="1:18" ht="13.2">
      <c r="A418" s="266"/>
      <c r="B418" s="33" t="s">
        <v>522</v>
      </c>
      <c r="C418" s="33"/>
      <c r="D418" s="33"/>
      <c r="E418" s="33"/>
      <c r="F418" s="33"/>
      <c r="G418" s="33"/>
      <c r="H418" s="171" t="s">
        <v>35</v>
      </c>
      <c r="I418" s="33"/>
      <c r="J418" s="192"/>
      <c r="K418" s="192"/>
      <c r="L418" s="33"/>
      <c r="M418" s="33"/>
      <c r="N418" s="191"/>
      <c r="O418" s="33"/>
      <c r="P418" s="192"/>
      <c r="Q418" s="33"/>
      <c r="R418" s="33"/>
    </row>
    <row r="419" spans="1:18" ht="13.2">
      <c r="A419" s="266"/>
      <c r="B419" s="33" t="s">
        <v>2096</v>
      </c>
      <c r="C419" s="33"/>
      <c r="D419" s="33"/>
      <c r="E419" s="33"/>
      <c r="F419" s="33"/>
      <c r="G419" s="33"/>
      <c r="H419" s="171" t="s">
        <v>36</v>
      </c>
      <c r="I419" s="33"/>
      <c r="J419" s="192"/>
      <c r="K419" s="192"/>
      <c r="L419" s="33"/>
      <c r="M419" s="33"/>
      <c r="N419" s="191"/>
      <c r="O419" s="33"/>
      <c r="P419" s="191"/>
      <c r="Q419" s="33"/>
      <c r="R419" s="33"/>
    </row>
    <row r="420" spans="1:18" ht="13.2">
      <c r="A420" s="266"/>
      <c r="B420" s="33" t="s">
        <v>2096</v>
      </c>
      <c r="C420" s="33"/>
      <c r="D420" s="33"/>
      <c r="E420" s="33"/>
      <c r="F420" s="33"/>
      <c r="G420" s="33"/>
      <c r="H420" s="171" t="s">
        <v>37</v>
      </c>
      <c r="I420" s="33"/>
      <c r="J420" s="192"/>
      <c r="K420" s="192"/>
      <c r="L420" s="33"/>
      <c r="M420" s="33"/>
      <c r="N420" s="191"/>
      <c r="O420" s="33"/>
      <c r="P420" s="191"/>
      <c r="Q420" s="33"/>
      <c r="R420" s="33"/>
    </row>
    <row r="421" spans="1:18" ht="13.2">
      <c r="A421" s="267"/>
      <c r="B421" s="33" t="s">
        <v>2096</v>
      </c>
      <c r="C421" s="33"/>
      <c r="D421" s="33"/>
      <c r="E421" s="33"/>
      <c r="F421" s="33"/>
      <c r="G421" s="33"/>
      <c r="H421" s="182" t="s">
        <v>38</v>
      </c>
      <c r="I421" s="33"/>
      <c r="J421" s="192"/>
      <c r="K421" s="192"/>
      <c r="L421" s="33"/>
      <c r="M421" s="33"/>
      <c r="N421" s="191"/>
      <c r="O421" s="33"/>
      <c r="P421" s="191"/>
      <c r="Q421" s="33"/>
      <c r="R421" s="33"/>
    </row>
    <row r="422" spans="1:18" ht="13.2">
      <c r="A422" s="265">
        <v>45443</v>
      </c>
      <c r="B422" s="33" t="s">
        <v>1774</v>
      </c>
      <c r="C422" s="33"/>
      <c r="D422" s="33"/>
      <c r="E422" s="33"/>
      <c r="F422" s="33"/>
      <c r="G422" s="33"/>
      <c r="H422" s="180" t="s">
        <v>17</v>
      </c>
      <c r="I422" s="33"/>
      <c r="J422" s="192"/>
      <c r="K422" s="192"/>
      <c r="L422" s="33"/>
      <c r="M422" s="33"/>
      <c r="N422" s="192"/>
      <c r="O422" s="33"/>
      <c r="P422" s="192"/>
      <c r="Q422" s="33"/>
      <c r="R422" s="33"/>
    </row>
    <row r="423" spans="1:18" ht="13.2">
      <c r="A423" s="266"/>
      <c r="B423" s="33" t="s">
        <v>1774</v>
      </c>
      <c r="C423" s="33"/>
      <c r="D423" s="33"/>
      <c r="E423" s="33"/>
      <c r="F423" s="33"/>
      <c r="G423" s="33"/>
      <c r="H423" s="171" t="s">
        <v>22</v>
      </c>
      <c r="I423" s="33"/>
      <c r="J423" s="192"/>
      <c r="K423" s="192"/>
      <c r="L423" s="33"/>
      <c r="M423" s="33"/>
      <c r="N423" s="192"/>
      <c r="O423" s="33"/>
      <c r="P423" s="192"/>
      <c r="Q423" s="33"/>
      <c r="R423" s="33"/>
    </row>
    <row r="424" spans="1:18" ht="13.2">
      <c r="A424" s="266"/>
      <c r="B424" s="33" t="s">
        <v>1774</v>
      </c>
      <c r="C424" s="33"/>
      <c r="D424" s="33"/>
      <c r="E424" s="33"/>
      <c r="F424" s="33"/>
      <c r="G424" s="33"/>
      <c r="H424" s="171" t="s">
        <v>24</v>
      </c>
      <c r="I424" s="33"/>
      <c r="J424" s="192"/>
      <c r="K424" s="192"/>
      <c r="L424" s="33"/>
      <c r="M424" s="33"/>
      <c r="N424" s="192"/>
      <c r="O424" s="33"/>
      <c r="P424" s="192"/>
      <c r="Q424" s="33"/>
      <c r="R424" s="33"/>
    </row>
    <row r="425" spans="1:18" ht="13.2">
      <c r="A425" s="266"/>
      <c r="B425" s="33" t="s">
        <v>2022</v>
      </c>
      <c r="C425" s="33"/>
      <c r="D425" s="33"/>
      <c r="E425" s="33"/>
      <c r="F425" s="33"/>
      <c r="G425" s="33"/>
      <c r="H425" s="171" t="s">
        <v>25</v>
      </c>
      <c r="I425" s="33"/>
      <c r="J425" s="192"/>
      <c r="K425" s="192"/>
      <c r="L425" s="33"/>
      <c r="M425" s="33"/>
      <c r="N425" s="192"/>
      <c r="O425" s="33"/>
      <c r="P425" s="192"/>
      <c r="Q425" s="33"/>
      <c r="R425" s="33"/>
    </row>
    <row r="426" spans="1:18" ht="13.2">
      <c r="A426" s="266"/>
      <c r="B426" s="33" t="s">
        <v>2022</v>
      </c>
      <c r="C426" s="33" t="s">
        <v>41</v>
      </c>
      <c r="D426" s="33" t="s">
        <v>19</v>
      </c>
      <c r="E426" s="33"/>
      <c r="F426" s="175" t="s">
        <v>2302</v>
      </c>
      <c r="G426" s="33" t="s">
        <v>2303</v>
      </c>
      <c r="H426" s="171" t="s">
        <v>26</v>
      </c>
      <c r="I426" s="33"/>
      <c r="J426" s="192"/>
      <c r="K426" s="192"/>
      <c r="L426" s="33"/>
      <c r="M426" s="33"/>
      <c r="N426" s="192"/>
      <c r="O426" s="33"/>
      <c r="P426" s="192"/>
      <c r="Q426" s="33"/>
      <c r="R426" s="33"/>
    </row>
    <row r="427" spans="1:18" ht="13.2">
      <c r="A427" s="266"/>
      <c r="B427" s="33" t="s">
        <v>2022</v>
      </c>
      <c r="C427" s="33"/>
      <c r="D427" s="33"/>
      <c r="E427" s="33"/>
      <c r="F427" s="33"/>
      <c r="G427" s="33"/>
      <c r="H427" s="171" t="s">
        <v>27</v>
      </c>
      <c r="I427" s="33"/>
      <c r="J427" s="192"/>
      <c r="K427" s="192"/>
      <c r="L427" s="33"/>
      <c r="M427" s="33"/>
      <c r="N427" s="192"/>
      <c r="O427" s="33"/>
      <c r="P427" s="192"/>
      <c r="Q427" s="33"/>
      <c r="R427" s="33"/>
    </row>
    <row r="428" spans="1:18" ht="13.2">
      <c r="A428" s="266"/>
      <c r="B428" s="33" t="s">
        <v>2022</v>
      </c>
      <c r="C428" s="33"/>
      <c r="D428" s="33"/>
      <c r="E428" s="33"/>
      <c r="F428" s="33"/>
      <c r="G428" s="33"/>
      <c r="H428" s="171" t="s">
        <v>28</v>
      </c>
      <c r="I428" s="33"/>
      <c r="J428" s="192"/>
      <c r="K428" s="192"/>
      <c r="L428" s="33"/>
      <c r="M428" s="33"/>
      <c r="N428" s="192"/>
      <c r="O428" s="33"/>
      <c r="P428" s="192"/>
      <c r="Q428" s="33"/>
      <c r="R428" s="33"/>
    </row>
    <row r="429" spans="1:18" ht="13.2">
      <c r="A429" s="266"/>
      <c r="B429" s="33" t="s">
        <v>2022</v>
      </c>
      <c r="C429" s="33"/>
      <c r="D429" s="33"/>
      <c r="E429" s="33"/>
      <c r="F429" s="33"/>
      <c r="G429" s="33"/>
      <c r="H429" s="171" t="s">
        <v>29</v>
      </c>
      <c r="I429" s="33"/>
      <c r="J429" s="192"/>
      <c r="K429" s="192"/>
      <c r="L429" s="33"/>
      <c r="M429" s="33"/>
      <c r="N429" s="192"/>
      <c r="O429" s="33"/>
      <c r="P429" s="192"/>
      <c r="Q429" s="33"/>
      <c r="R429" s="33"/>
    </row>
    <row r="430" spans="1:18" ht="13.2">
      <c r="A430" s="266"/>
      <c r="B430" s="33" t="s">
        <v>522</v>
      </c>
      <c r="C430" s="33"/>
      <c r="D430" s="33"/>
      <c r="E430" s="33"/>
      <c r="F430" s="33"/>
      <c r="G430" s="33"/>
      <c r="H430" s="171" t="s">
        <v>30</v>
      </c>
      <c r="I430" s="33"/>
      <c r="J430" s="192"/>
      <c r="K430" s="192"/>
      <c r="L430" s="33"/>
      <c r="M430" s="33"/>
      <c r="N430" s="192"/>
      <c r="O430" s="33"/>
      <c r="P430" s="192"/>
      <c r="Q430" s="33"/>
      <c r="R430" s="33"/>
    </row>
    <row r="431" spans="1:18" ht="13.2">
      <c r="A431" s="266"/>
      <c r="B431" s="33" t="s">
        <v>522</v>
      </c>
      <c r="C431" s="33"/>
      <c r="D431" s="33"/>
      <c r="E431" s="33"/>
      <c r="F431" s="33"/>
      <c r="G431" s="33"/>
      <c r="H431" s="171" t="s">
        <v>34</v>
      </c>
      <c r="I431" s="33"/>
      <c r="J431" s="192"/>
      <c r="K431" s="192"/>
      <c r="L431" s="33"/>
      <c r="M431" s="33"/>
      <c r="N431" s="192"/>
      <c r="O431" s="33"/>
      <c r="P431" s="192"/>
      <c r="Q431" s="33"/>
      <c r="R431" s="33"/>
    </row>
    <row r="432" spans="1:18" ht="13.2">
      <c r="A432" s="266"/>
      <c r="B432" s="33" t="s">
        <v>522</v>
      </c>
      <c r="C432" s="33"/>
      <c r="D432" s="33"/>
      <c r="E432" s="33"/>
      <c r="F432" s="33"/>
      <c r="G432" s="33"/>
      <c r="H432" s="171" t="s">
        <v>35</v>
      </c>
      <c r="I432" s="33"/>
      <c r="J432" s="192"/>
      <c r="K432" s="192"/>
      <c r="L432" s="33"/>
      <c r="M432" s="33"/>
      <c r="N432" s="192"/>
      <c r="O432" s="33"/>
      <c r="P432" s="192"/>
      <c r="Q432" s="33"/>
      <c r="R432" s="33"/>
    </row>
    <row r="433" spans="1:18" ht="13.2">
      <c r="A433" s="266"/>
      <c r="B433" s="33" t="s">
        <v>2096</v>
      </c>
      <c r="C433" s="33"/>
      <c r="D433" s="33"/>
      <c r="E433" s="33"/>
      <c r="F433" s="33"/>
      <c r="G433" s="33"/>
      <c r="H433" s="171" t="s">
        <v>36</v>
      </c>
      <c r="I433" s="33"/>
      <c r="J433" s="192"/>
      <c r="K433" s="192"/>
      <c r="L433" s="33"/>
      <c r="M433" s="33"/>
      <c r="N433" s="192"/>
      <c r="O433" s="33"/>
      <c r="P433" s="191"/>
      <c r="Q433" s="33"/>
      <c r="R433" s="33"/>
    </row>
    <row r="434" spans="1:18" ht="13.2">
      <c r="A434" s="266"/>
      <c r="B434" s="33" t="s">
        <v>2096</v>
      </c>
      <c r="C434" s="33"/>
      <c r="D434" s="33"/>
      <c r="E434" s="33"/>
      <c r="F434" s="33"/>
      <c r="G434" s="33"/>
      <c r="H434" s="171" t="s">
        <v>37</v>
      </c>
      <c r="I434" s="33"/>
      <c r="J434" s="192"/>
      <c r="K434" s="192"/>
      <c r="L434" s="33"/>
      <c r="M434" s="33"/>
      <c r="N434" s="191"/>
      <c r="O434" s="33"/>
      <c r="P434" s="191"/>
      <c r="Q434" s="33"/>
      <c r="R434" s="33"/>
    </row>
    <row r="435" spans="1:18" ht="13.2">
      <c r="A435" s="267"/>
      <c r="B435" s="33" t="s">
        <v>2096</v>
      </c>
      <c r="C435" s="33"/>
      <c r="D435" s="33"/>
      <c r="E435" s="33"/>
      <c r="F435" s="33"/>
      <c r="G435" s="33"/>
      <c r="H435" s="182" t="s">
        <v>38</v>
      </c>
      <c r="I435" s="33"/>
      <c r="J435" s="192"/>
      <c r="K435" s="192"/>
      <c r="L435" s="33"/>
      <c r="M435" s="33"/>
      <c r="N435" s="191"/>
      <c r="O435" s="33"/>
      <c r="P435" s="191"/>
      <c r="Q435" s="33"/>
      <c r="R435" s="33"/>
    </row>
  </sheetData>
  <autoFilter ref="A1:AA435" xr:uid="{00000000-0009-0000-0000-000022000000}"/>
  <customSheetViews>
    <customSheetView guid="{EE409CCF-41C7-4BE1-8A6A-F342F255A85B}" filter="1" showAutoFilter="1">
      <pageMargins left="0.7" right="0.7" top="0.75" bottom="0.75" header="0.3" footer="0.3"/>
      <autoFilter ref="A1:AA421" xr:uid="{4ABCB9C3-D10C-4BF8-B55E-E9E5180A51D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77" r:id="rId1" xr:uid="{00000000-0004-0000-2200-000000000000}"/>
    <hyperlink ref="G78" r:id="rId2" xr:uid="{00000000-0004-0000-2200-000001000000}"/>
    <hyperlink ref="F79" r:id="rId3" xr:uid="{00000000-0004-0000-2200-000002000000}"/>
    <hyperlink ref="F84" r:id="rId4" xr:uid="{00000000-0004-0000-2200-000003000000}"/>
    <hyperlink ref="F87" r:id="rId5" location="%D0%95%D1%81%D0%BB%D0%B8-%D0%BF%D0%BE%D0%BB%D1%8C%D0%B7%D0%BE%D0%B2%D0%B0%D1%82%D0%B5%D0%BB%D1%8E-%D0%BD%D0%B5%D0%B4%D0%BE%D1%81%D1%82%D1%83%D0%BF%D0%B5%D0%BD-%D1%8D%D1%84%D0%B8%D1%80" xr:uid="{00000000-0004-0000-2200-000004000000}"/>
    <hyperlink ref="F97" r:id="rId6" xr:uid="{00000000-0004-0000-2200-000005000000}"/>
    <hyperlink ref="G97" r:id="rId7" xr:uid="{00000000-0004-0000-2200-000006000000}"/>
    <hyperlink ref="F195" r:id="rId8" xr:uid="{00000000-0004-0000-2200-000007000000}"/>
    <hyperlink ref="F210" r:id="rId9" xr:uid="{00000000-0004-0000-2200-000008000000}"/>
    <hyperlink ref="F217" r:id="rId10" xr:uid="{00000000-0004-0000-2200-000009000000}"/>
    <hyperlink ref="F261" r:id="rId11" xr:uid="{00000000-0004-0000-2200-00000A000000}"/>
    <hyperlink ref="F271" r:id="rId12" xr:uid="{00000000-0004-0000-2200-00000B000000}"/>
    <hyperlink ref="G279" r:id="rId13" xr:uid="{00000000-0004-0000-2200-00000C000000}"/>
    <hyperlink ref="G361" r:id="rId14" xr:uid="{00000000-0004-0000-2200-00000D000000}"/>
    <hyperlink ref="G364" r:id="rId15" xr:uid="{00000000-0004-0000-2200-00000E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200-000000000000}">
          <x14:formula1>
            <xm:f>'Служебный лист'!$B$2:$B$1000</xm:f>
          </x14:formula1>
          <xm:sqref>C2:C435</xm:sqref>
        </x14:dataValidation>
        <x14:dataValidation type="list" allowBlank="1" showErrorMessage="1" xr:uid="{00000000-0002-0000-2200-000001000000}">
          <x14:formula1>
            <xm:f>'Служебный лист'!$A$2:$A$1000</xm:f>
          </x14:formula1>
          <xm:sqref>B2:B435</xm:sqref>
        </x14:dataValidation>
        <x14:dataValidation type="list" allowBlank="1" showErrorMessage="1" xr:uid="{00000000-0002-0000-2200-000002000000}">
          <x14:formula1>
            <xm:f>'Служебный лист'!$C$2:$C$1000</xm:f>
          </x14:formula1>
          <xm:sqref>D2:D435</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AA78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c r="B1" s="153" t="s">
        <v>8</v>
      </c>
      <c r="C1" s="153" t="s">
        <v>4</v>
      </c>
      <c r="D1" s="153" t="s">
        <v>9</v>
      </c>
      <c r="E1" s="153" t="s">
        <v>10</v>
      </c>
      <c r="F1" s="153" t="s">
        <v>11</v>
      </c>
      <c r="G1" s="153" t="s">
        <v>12</v>
      </c>
      <c r="H1" s="153" t="s">
        <v>13</v>
      </c>
      <c r="I1" s="153" t="s">
        <v>328</v>
      </c>
      <c r="J1" s="153" t="s">
        <v>329</v>
      </c>
      <c r="K1" s="153" t="s">
        <v>330</v>
      </c>
      <c r="L1" s="153" t="s">
        <v>331</v>
      </c>
      <c r="M1" s="153" t="s">
        <v>332</v>
      </c>
      <c r="N1" s="153" t="s">
        <v>333</v>
      </c>
      <c r="O1" s="226" t="s">
        <v>334</v>
      </c>
      <c r="P1" s="226" t="s">
        <v>335</v>
      </c>
      <c r="Q1" s="153" t="s">
        <v>336</v>
      </c>
      <c r="R1" s="8"/>
      <c r="S1" s="8"/>
      <c r="T1" s="8"/>
      <c r="U1" s="8"/>
      <c r="V1" s="8"/>
      <c r="W1" s="8"/>
      <c r="X1" s="8"/>
      <c r="Y1" s="8"/>
      <c r="Z1" s="8"/>
      <c r="AA1" s="8"/>
    </row>
    <row r="2" spans="1:27" ht="13.2">
      <c r="A2" s="265">
        <v>45383</v>
      </c>
      <c r="B2" s="33" t="s">
        <v>2096</v>
      </c>
      <c r="C2" s="33"/>
      <c r="D2" s="33"/>
      <c r="E2" s="33"/>
      <c r="F2" s="33"/>
      <c r="G2" s="33"/>
      <c r="H2" s="155" t="s">
        <v>17</v>
      </c>
      <c r="I2" s="192"/>
      <c r="J2" s="192"/>
      <c r="K2" s="192"/>
      <c r="L2" s="192"/>
      <c r="M2" s="192"/>
      <c r="N2" s="192"/>
      <c r="O2" s="192"/>
      <c r="P2" s="191"/>
      <c r="Q2" s="33"/>
    </row>
    <row r="3" spans="1:27" ht="13.2">
      <c r="A3" s="266"/>
      <c r="B3" s="33" t="s">
        <v>2096</v>
      </c>
      <c r="C3" s="33"/>
      <c r="D3" s="33"/>
      <c r="E3" s="33"/>
      <c r="F3" s="33"/>
      <c r="G3" s="33"/>
      <c r="H3" s="33" t="s">
        <v>22</v>
      </c>
      <c r="I3" s="192"/>
      <c r="J3" s="192"/>
      <c r="K3" s="192"/>
      <c r="L3" s="192"/>
      <c r="M3" s="192"/>
      <c r="N3" s="192"/>
      <c r="O3" s="192"/>
      <c r="P3" s="191"/>
      <c r="Q3" s="33"/>
    </row>
    <row r="4" spans="1:27" ht="13.2">
      <c r="A4" s="266"/>
      <c r="B4" s="33" t="s">
        <v>2096</v>
      </c>
      <c r="C4" s="33"/>
      <c r="D4" s="33"/>
      <c r="E4" s="33"/>
      <c r="F4" s="33"/>
      <c r="G4" s="33"/>
      <c r="H4" s="33" t="s">
        <v>24</v>
      </c>
      <c r="I4" s="192"/>
      <c r="J4" s="192"/>
      <c r="K4" s="192"/>
      <c r="L4" s="192"/>
      <c r="M4" s="192"/>
      <c r="N4" s="192"/>
      <c r="O4" s="192"/>
      <c r="P4" s="191"/>
      <c r="Q4" s="33"/>
    </row>
    <row r="5" spans="1:27" ht="13.2">
      <c r="A5" s="266"/>
      <c r="B5" s="33" t="s">
        <v>2096</v>
      </c>
      <c r="C5" s="33"/>
      <c r="D5" s="33"/>
      <c r="E5" s="33"/>
      <c r="F5" s="33"/>
      <c r="G5" s="33"/>
      <c r="H5" s="33" t="s">
        <v>25</v>
      </c>
      <c r="I5" s="192"/>
      <c r="J5" s="192"/>
      <c r="K5" s="192"/>
      <c r="L5" s="192"/>
      <c r="M5" s="192"/>
      <c r="N5" s="192"/>
      <c r="O5" s="192"/>
      <c r="P5" s="191"/>
      <c r="Q5" s="33"/>
    </row>
    <row r="6" spans="1:27" ht="13.2">
      <c r="A6" s="266"/>
      <c r="B6" s="33" t="s">
        <v>2021</v>
      </c>
      <c r="C6" s="33"/>
      <c r="D6" s="33"/>
      <c r="E6" s="33"/>
      <c r="F6" s="33"/>
      <c r="G6" s="33"/>
      <c r="H6" s="33" t="s">
        <v>26</v>
      </c>
      <c r="I6" s="192"/>
      <c r="J6" s="191"/>
      <c r="K6" s="191"/>
      <c r="L6" s="192"/>
      <c r="M6" s="192"/>
      <c r="N6" s="192"/>
      <c r="O6" s="192"/>
      <c r="P6" s="192"/>
      <c r="Q6" s="33"/>
    </row>
    <row r="7" spans="1:27" ht="13.2">
      <c r="A7" s="266"/>
      <c r="B7" s="33" t="s">
        <v>2021</v>
      </c>
      <c r="C7" s="33"/>
      <c r="D7" s="33"/>
      <c r="E7" s="33"/>
      <c r="F7" s="33"/>
      <c r="G7" s="33"/>
      <c r="H7" s="33" t="s">
        <v>27</v>
      </c>
      <c r="I7" s="191"/>
      <c r="J7" s="191"/>
      <c r="K7" s="191"/>
      <c r="L7" s="192"/>
      <c r="M7" s="192"/>
      <c r="N7" s="192"/>
      <c r="O7" s="192"/>
      <c r="P7" s="192"/>
      <c r="Q7" s="33"/>
    </row>
    <row r="8" spans="1:27" ht="13.2">
      <c r="A8" s="266"/>
      <c r="B8" s="33" t="s">
        <v>2021</v>
      </c>
      <c r="C8" s="33"/>
      <c r="D8" s="33"/>
      <c r="E8" s="33"/>
      <c r="F8" s="33"/>
      <c r="G8" s="33"/>
      <c r="H8" s="33" t="s">
        <v>28</v>
      </c>
      <c r="I8" s="191"/>
      <c r="J8" s="191"/>
      <c r="K8" s="191"/>
      <c r="L8" s="191"/>
      <c r="M8" s="192"/>
      <c r="N8" s="192"/>
      <c r="O8" s="191"/>
      <c r="P8" s="192"/>
      <c r="Q8" s="33"/>
    </row>
    <row r="9" spans="1:27" ht="13.8">
      <c r="A9" s="266"/>
      <c r="B9" s="157" t="s">
        <v>2020</v>
      </c>
      <c r="C9" s="33" t="s">
        <v>41</v>
      </c>
      <c r="D9" s="157" t="s">
        <v>19</v>
      </c>
      <c r="E9" s="157" t="s">
        <v>2304</v>
      </c>
      <c r="F9" s="160" t="s">
        <v>2305</v>
      </c>
      <c r="G9" s="160" t="s">
        <v>2306</v>
      </c>
      <c r="H9" s="33" t="s">
        <v>29</v>
      </c>
      <c r="I9" s="191"/>
      <c r="J9" s="191"/>
      <c r="K9" s="191"/>
      <c r="L9" s="191"/>
      <c r="M9" s="191"/>
      <c r="N9" s="192"/>
      <c r="O9" s="191"/>
      <c r="P9" s="192"/>
      <c r="Q9" s="33"/>
    </row>
    <row r="10" spans="1:27" ht="13.8">
      <c r="A10" s="266"/>
      <c r="B10" s="33" t="s">
        <v>2022</v>
      </c>
      <c r="C10" s="33" t="s">
        <v>1115</v>
      </c>
      <c r="D10" s="33" t="s">
        <v>19</v>
      </c>
      <c r="E10" s="157" t="s">
        <v>2307</v>
      </c>
      <c r="F10" s="160" t="s">
        <v>2308</v>
      </c>
      <c r="G10" s="119" t="s">
        <v>2309</v>
      </c>
      <c r="H10" s="33" t="s">
        <v>30</v>
      </c>
      <c r="I10" s="192"/>
      <c r="J10" s="192"/>
      <c r="K10" s="192"/>
      <c r="L10" s="191"/>
      <c r="M10" s="191"/>
      <c r="N10" s="192"/>
      <c r="O10" s="191"/>
      <c r="P10" s="192"/>
      <c r="Q10" s="33"/>
    </row>
    <row r="11" spans="1:27" ht="13.2">
      <c r="A11" s="266"/>
      <c r="B11" s="33" t="s">
        <v>1271</v>
      </c>
      <c r="C11" s="33"/>
      <c r="D11" s="33"/>
      <c r="E11" s="33"/>
      <c r="F11" s="33"/>
      <c r="G11" s="33"/>
      <c r="H11" s="158" t="s">
        <v>34</v>
      </c>
      <c r="I11" s="192"/>
      <c r="J11" s="192"/>
      <c r="K11" s="192"/>
      <c r="L11" s="191"/>
      <c r="M11" s="191"/>
      <c r="N11" s="195"/>
      <c r="O11" s="191"/>
      <c r="P11" s="192"/>
      <c r="Q11" s="33"/>
    </row>
    <row r="12" spans="1:27" ht="13.2">
      <c r="A12" s="266"/>
      <c r="B12" s="33" t="s">
        <v>1271</v>
      </c>
      <c r="C12" s="33"/>
      <c r="D12" s="33"/>
      <c r="E12" s="33"/>
      <c r="F12" s="33"/>
      <c r="G12" s="33"/>
      <c r="H12" s="159" t="s">
        <v>35</v>
      </c>
      <c r="I12" s="192"/>
      <c r="J12" s="192"/>
      <c r="K12" s="192"/>
      <c r="L12" s="192"/>
      <c r="M12" s="191"/>
      <c r="N12" s="195"/>
      <c r="O12" s="191"/>
      <c r="P12" s="192"/>
      <c r="Q12" s="33"/>
    </row>
    <row r="13" spans="1:27" ht="13.2">
      <c r="A13" s="266"/>
      <c r="B13" s="33"/>
      <c r="C13" s="33"/>
      <c r="D13" s="33"/>
      <c r="E13" s="33"/>
      <c r="F13" s="33"/>
      <c r="G13" s="33"/>
      <c r="H13" s="159" t="s">
        <v>36</v>
      </c>
      <c r="I13" s="192"/>
      <c r="J13" s="192"/>
      <c r="K13" s="192"/>
      <c r="L13" s="192"/>
      <c r="M13" s="192"/>
      <c r="N13" s="195"/>
      <c r="O13" s="191"/>
      <c r="P13" s="192"/>
      <c r="Q13" s="33"/>
    </row>
    <row r="14" spans="1:27" ht="13.2">
      <c r="A14" s="266"/>
      <c r="B14" s="33"/>
      <c r="C14" s="33"/>
      <c r="D14" s="33"/>
      <c r="E14" s="33"/>
      <c r="F14" s="33"/>
      <c r="G14" s="33"/>
      <c r="H14" s="159" t="s">
        <v>37</v>
      </c>
      <c r="I14" s="192"/>
      <c r="J14" s="192"/>
      <c r="K14" s="192"/>
      <c r="L14" s="192"/>
      <c r="M14" s="192"/>
      <c r="N14" s="192"/>
      <c r="O14" s="191"/>
      <c r="P14" s="192"/>
      <c r="Q14" s="33"/>
    </row>
    <row r="15" spans="1:27" ht="13.2">
      <c r="A15" s="267"/>
      <c r="B15" s="33"/>
      <c r="C15" s="33"/>
      <c r="D15" s="33"/>
      <c r="E15" s="33"/>
      <c r="F15" s="33"/>
      <c r="G15" s="33"/>
      <c r="H15" s="159" t="s">
        <v>38</v>
      </c>
      <c r="I15" s="192"/>
      <c r="J15" s="192"/>
      <c r="K15" s="192"/>
      <c r="L15" s="192"/>
      <c r="M15" s="192"/>
      <c r="N15" s="192"/>
      <c r="O15" s="192"/>
      <c r="P15" s="192"/>
      <c r="Q15" s="33"/>
    </row>
    <row r="16" spans="1:27" ht="13.2">
      <c r="A16" s="265">
        <v>45384</v>
      </c>
      <c r="B16" s="33" t="s">
        <v>2310</v>
      </c>
      <c r="C16" s="33"/>
      <c r="D16" s="33"/>
      <c r="E16" s="33"/>
      <c r="F16" s="33"/>
      <c r="G16" s="33"/>
      <c r="H16" s="155" t="s">
        <v>17</v>
      </c>
      <c r="I16" s="192"/>
      <c r="J16" s="191"/>
      <c r="K16" s="192"/>
      <c r="L16" s="192"/>
      <c r="M16" s="192"/>
      <c r="N16" s="192"/>
      <c r="O16" s="192"/>
      <c r="P16" s="192"/>
      <c r="Q16" s="33"/>
    </row>
    <row r="17" spans="1:17" ht="13.2">
      <c r="A17" s="266"/>
      <c r="B17" s="33" t="s">
        <v>2310</v>
      </c>
      <c r="C17" s="33"/>
      <c r="D17" s="33"/>
      <c r="E17" s="33"/>
      <c r="F17" s="33"/>
      <c r="G17" s="33"/>
      <c r="H17" s="33" t="s">
        <v>22</v>
      </c>
      <c r="I17" s="192"/>
      <c r="J17" s="191"/>
      <c r="K17" s="192"/>
      <c r="L17" s="192"/>
      <c r="M17" s="192"/>
      <c r="N17" s="192"/>
      <c r="O17" s="192"/>
      <c r="P17" s="192"/>
      <c r="Q17" s="33"/>
    </row>
    <row r="18" spans="1:17" ht="19.5" customHeight="1">
      <c r="A18" s="266"/>
      <c r="B18" s="33" t="s">
        <v>2020</v>
      </c>
      <c r="C18" s="33" t="s">
        <v>41</v>
      </c>
      <c r="D18" s="33" t="s">
        <v>19</v>
      </c>
      <c r="E18" s="33"/>
      <c r="F18" s="33" t="s">
        <v>2311</v>
      </c>
      <c r="G18" s="33" t="s">
        <v>2312</v>
      </c>
      <c r="H18" s="33" t="s">
        <v>24</v>
      </c>
      <c r="I18" s="33"/>
      <c r="J18" s="33"/>
      <c r="K18" s="33"/>
      <c r="L18" s="33"/>
      <c r="M18" s="33"/>
      <c r="N18" s="33"/>
      <c r="O18" s="33"/>
      <c r="P18" s="33"/>
      <c r="Q18" s="33"/>
    </row>
    <row r="19" spans="1:17" ht="13.2">
      <c r="A19" s="266"/>
      <c r="B19" s="33" t="s">
        <v>2021</v>
      </c>
      <c r="C19" s="33"/>
      <c r="D19" s="33"/>
      <c r="E19" s="33"/>
      <c r="F19" s="33"/>
      <c r="G19" s="33"/>
      <c r="H19" s="33" t="s">
        <v>25</v>
      </c>
      <c r="I19" s="191"/>
      <c r="J19" s="191"/>
      <c r="K19" s="191"/>
      <c r="L19" s="192"/>
      <c r="M19" s="192"/>
      <c r="N19" s="192"/>
      <c r="O19" s="192"/>
      <c r="P19" s="192"/>
      <c r="Q19" s="33"/>
    </row>
    <row r="20" spans="1:17" ht="13.2">
      <c r="A20" s="266"/>
      <c r="B20" s="33" t="s">
        <v>2021</v>
      </c>
      <c r="C20" s="33"/>
      <c r="D20" s="33"/>
      <c r="E20" s="33"/>
      <c r="F20" s="33"/>
      <c r="G20" s="33"/>
      <c r="H20" s="33" t="s">
        <v>26</v>
      </c>
      <c r="I20" s="191"/>
      <c r="J20" s="192"/>
      <c r="K20" s="191"/>
      <c r="L20" s="192"/>
      <c r="M20" s="192"/>
      <c r="N20" s="192"/>
      <c r="O20" s="191"/>
      <c r="P20" s="192"/>
      <c r="Q20" s="33"/>
    </row>
    <row r="21" spans="1:17" ht="13.8">
      <c r="A21" s="266"/>
      <c r="B21" s="33" t="s">
        <v>2021</v>
      </c>
      <c r="C21" s="33" t="s">
        <v>1117</v>
      </c>
      <c r="D21" s="33" t="s">
        <v>19</v>
      </c>
      <c r="E21" s="135" t="s">
        <v>2313</v>
      </c>
      <c r="F21" s="190" t="s">
        <v>2314</v>
      </c>
      <c r="G21" s="157" t="s">
        <v>2315</v>
      </c>
      <c r="H21" s="33" t="s">
        <v>27</v>
      </c>
      <c r="I21" s="191"/>
      <c r="J21" s="192"/>
      <c r="K21" s="191"/>
      <c r="L21" s="191"/>
      <c r="M21" s="195"/>
      <c r="N21" s="192"/>
      <c r="O21" s="191"/>
      <c r="P21" s="192"/>
      <c r="Q21" s="33"/>
    </row>
    <row r="22" spans="1:17" ht="13.2">
      <c r="A22" s="266"/>
      <c r="B22" s="33" t="s">
        <v>2022</v>
      </c>
      <c r="C22" s="33"/>
      <c r="D22" s="33"/>
      <c r="E22" s="33"/>
      <c r="F22" s="33"/>
      <c r="G22" s="33"/>
      <c r="H22" s="33" t="s">
        <v>28</v>
      </c>
      <c r="I22" s="191"/>
      <c r="J22" s="192"/>
      <c r="K22" s="191"/>
      <c r="L22" s="191"/>
      <c r="M22" s="195"/>
      <c r="N22" s="192"/>
      <c r="O22" s="191"/>
      <c r="P22" s="192"/>
      <c r="Q22" s="33"/>
    </row>
    <row r="23" spans="1:17" ht="13.2">
      <c r="A23" s="266"/>
      <c r="B23" s="33" t="s">
        <v>2022</v>
      </c>
      <c r="C23" s="33"/>
      <c r="D23" s="33"/>
      <c r="E23" s="33"/>
      <c r="F23" s="33"/>
      <c r="G23" s="33"/>
      <c r="H23" s="33" t="s">
        <v>29</v>
      </c>
      <c r="I23" s="191"/>
      <c r="J23" s="192"/>
      <c r="K23" s="191"/>
      <c r="L23" s="191"/>
      <c r="M23" s="195"/>
      <c r="N23" s="191"/>
      <c r="O23" s="191"/>
      <c r="P23" s="192"/>
      <c r="Q23" s="33"/>
    </row>
    <row r="24" spans="1:17" ht="13.2">
      <c r="A24" s="266"/>
      <c r="B24" s="33" t="s">
        <v>2022</v>
      </c>
      <c r="C24" s="33" t="s">
        <v>102</v>
      </c>
      <c r="D24" s="33" t="s">
        <v>19</v>
      </c>
      <c r="E24" s="33"/>
      <c r="F24" s="160" t="s">
        <v>2316</v>
      </c>
      <c r="G24" s="33" t="s">
        <v>2317</v>
      </c>
      <c r="H24" s="33" t="s">
        <v>30</v>
      </c>
      <c r="I24" s="192"/>
      <c r="J24" s="192"/>
      <c r="K24" s="192"/>
      <c r="L24" s="191"/>
      <c r="M24" s="191"/>
      <c r="N24" s="191"/>
      <c r="O24" s="191"/>
      <c r="P24" s="192"/>
      <c r="Q24" s="33"/>
    </row>
    <row r="25" spans="1:17" ht="13.2">
      <c r="A25" s="266"/>
      <c r="B25" s="33" t="s">
        <v>2120</v>
      </c>
      <c r="C25" s="33" t="s">
        <v>41</v>
      </c>
      <c r="D25" s="33" t="s">
        <v>19</v>
      </c>
      <c r="E25" s="33" t="s">
        <v>2318</v>
      </c>
      <c r="F25" s="173" t="s">
        <v>2319</v>
      </c>
      <c r="G25" s="33" t="s">
        <v>2320</v>
      </c>
      <c r="H25" s="158" t="s">
        <v>34</v>
      </c>
      <c r="I25" s="192"/>
      <c r="J25" s="192"/>
      <c r="K25" s="192"/>
      <c r="L25" s="191"/>
      <c r="M25" s="191"/>
      <c r="N25" s="192"/>
      <c r="O25" s="191"/>
      <c r="P25" s="192"/>
      <c r="Q25" s="33"/>
    </row>
    <row r="26" spans="1:17" ht="13.2">
      <c r="A26" s="266"/>
      <c r="B26" s="33" t="s">
        <v>2120</v>
      </c>
      <c r="C26" s="33" t="s">
        <v>102</v>
      </c>
      <c r="D26" s="33" t="s">
        <v>19</v>
      </c>
      <c r="E26" s="33"/>
      <c r="F26" s="160" t="s">
        <v>2316</v>
      </c>
      <c r="G26" s="33" t="s">
        <v>2321</v>
      </c>
      <c r="H26" s="159" t="s">
        <v>35</v>
      </c>
      <c r="I26" s="192"/>
      <c r="J26" s="192"/>
      <c r="K26" s="192"/>
      <c r="L26" s="192"/>
      <c r="M26" s="191"/>
      <c r="N26" s="192"/>
      <c r="O26" s="192"/>
      <c r="P26" s="192"/>
      <c r="Q26" s="33"/>
    </row>
    <row r="27" spans="1:17" ht="13.2">
      <c r="A27" s="266"/>
      <c r="B27" s="33" t="s">
        <v>2120</v>
      </c>
      <c r="C27" s="33"/>
      <c r="D27" s="33"/>
      <c r="E27" s="33"/>
      <c r="F27" s="33"/>
      <c r="G27" s="33"/>
      <c r="H27" s="159" t="s">
        <v>36</v>
      </c>
      <c r="I27" s="192"/>
      <c r="J27" s="192"/>
      <c r="K27" s="192"/>
      <c r="L27" s="192"/>
      <c r="M27" s="191"/>
      <c r="N27" s="192"/>
      <c r="O27" s="192"/>
      <c r="P27" s="192"/>
      <c r="Q27" s="33"/>
    </row>
    <row r="28" spans="1:17" ht="13.2">
      <c r="A28" s="266"/>
      <c r="B28" s="33" t="s">
        <v>2120</v>
      </c>
      <c r="C28" s="33"/>
      <c r="D28" s="33"/>
      <c r="E28" s="33"/>
      <c r="F28" s="33"/>
      <c r="G28" s="33"/>
      <c r="H28" s="159" t="s">
        <v>37</v>
      </c>
      <c r="I28" s="192"/>
      <c r="J28" s="192"/>
      <c r="K28" s="192"/>
      <c r="L28" s="192"/>
      <c r="M28" s="191"/>
      <c r="N28" s="192"/>
      <c r="O28" s="192"/>
      <c r="P28" s="192"/>
      <c r="Q28" s="33"/>
    </row>
    <row r="29" spans="1:17" ht="13.2">
      <c r="A29" s="266"/>
      <c r="B29" s="283" t="s">
        <v>2120</v>
      </c>
      <c r="C29" s="283" t="s">
        <v>224</v>
      </c>
      <c r="D29" s="283" t="s">
        <v>19</v>
      </c>
      <c r="E29" s="275"/>
      <c r="F29" s="33" t="s">
        <v>2322</v>
      </c>
      <c r="G29" s="33"/>
      <c r="H29" s="287" t="s">
        <v>38</v>
      </c>
      <c r="I29" s="284"/>
      <c r="J29" s="284"/>
      <c r="K29" s="284"/>
      <c r="L29" s="284"/>
      <c r="M29" s="284"/>
      <c r="N29" s="284"/>
      <c r="O29" s="284"/>
      <c r="P29" s="284"/>
      <c r="Q29" s="275"/>
    </row>
    <row r="30" spans="1:17" ht="13.2">
      <c r="A30" s="267"/>
      <c r="B30" s="267"/>
      <c r="C30" s="267"/>
      <c r="D30" s="267"/>
      <c r="E30" s="267"/>
      <c r="F30" s="173" t="s">
        <v>2323</v>
      </c>
      <c r="G30" s="33" t="s">
        <v>2324</v>
      </c>
      <c r="H30" s="266"/>
      <c r="I30" s="267"/>
      <c r="J30" s="267"/>
      <c r="K30" s="267"/>
      <c r="L30" s="267"/>
      <c r="M30" s="267"/>
      <c r="N30" s="267"/>
      <c r="O30" s="267"/>
      <c r="P30" s="267"/>
      <c r="Q30" s="267"/>
    </row>
    <row r="31" spans="1:17" ht="13.8">
      <c r="A31" s="265">
        <v>45385</v>
      </c>
      <c r="B31" s="157" t="s">
        <v>522</v>
      </c>
      <c r="C31" s="33" t="s">
        <v>102</v>
      </c>
      <c r="D31" s="33" t="s">
        <v>19</v>
      </c>
      <c r="E31" s="33" t="s">
        <v>2325</v>
      </c>
      <c r="F31" s="160" t="s">
        <v>2326</v>
      </c>
      <c r="G31" s="33" t="s">
        <v>2327</v>
      </c>
      <c r="H31" s="155" t="s">
        <v>17</v>
      </c>
      <c r="I31" s="192"/>
      <c r="J31" s="191"/>
      <c r="K31" s="195"/>
      <c r="L31" s="192"/>
      <c r="M31" s="192"/>
      <c r="N31" s="184"/>
      <c r="O31" s="191"/>
      <c r="P31" s="192"/>
      <c r="Q31" s="192"/>
    </row>
    <row r="32" spans="1:17" ht="13.2">
      <c r="A32" s="266"/>
      <c r="B32" s="33" t="s">
        <v>522</v>
      </c>
      <c r="C32" s="33"/>
      <c r="D32" s="33"/>
      <c r="E32" s="33"/>
      <c r="F32" s="33"/>
      <c r="G32" s="33"/>
      <c r="H32" s="33" t="s">
        <v>22</v>
      </c>
      <c r="I32" s="192"/>
      <c r="J32" s="191"/>
      <c r="K32" s="191"/>
      <c r="L32" s="191"/>
      <c r="M32" s="192"/>
      <c r="N32" s="191"/>
      <c r="O32" s="191"/>
      <c r="P32" s="192"/>
      <c r="Q32" s="191"/>
    </row>
    <row r="33" spans="1:17" ht="13.2">
      <c r="A33" s="266"/>
      <c r="B33" s="33" t="s">
        <v>522</v>
      </c>
      <c r="C33" s="33"/>
      <c r="D33" s="33"/>
      <c r="E33" s="33"/>
      <c r="F33" s="33"/>
      <c r="G33" s="33"/>
      <c r="H33" s="33" t="s">
        <v>24</v>
      </c>
      <c r="I33" s="192"/>
      <c r="J33" s="191"/>
      <c r="K33" s="191"/>
      <c r="L33" s="191"/>
      <c r="M33" s="192"/>
      <c r="N33" s="191"/>
      <c r="O33" s="191"/>
      <c r="P33" s="192"/>
      <c r="Q33" s="191"/>
    </row>
    <row r="34" spans="1:17" ht="13.2">
      <c r="A34" s="266"/>
      <c r="B34" s="33" t="s">
        <v>522</v>
      </c>
      <c r="C34" s="33"/>
      <c r="D34" s="33"/>
      <c r="E34" s="33"/>
      <c r="F34" s="33"/>
      <c r="G34" s="33"/>
      <c r="H34" s="33" t="s">
        <v>25</v>
      </c>
      <c r="I34" s="192"/>
      <c r="J34" s="191"/>
      <c r="K34" s="191"/>
      <c r="L34" s="191"/>
      <c r="M34" s="192"/>
      <c r="N34" s="191"/>
      <c r="O34" s="191"/>
      <c r="P34" s="192"/>
      <c r="Q34" s="191"/>
    </row>
    <row r="35" spans="1:17" ht="13.2">
      <c r="A35" s="266"/>
      <c r="B35" s="33" t="s">
        <v>78</v>
      </c>
      <c r="C35" s="33"/>
      <c r="D35" s="33"/>
      <c r="E35" s="33"/>
      <c r="F35" s="33"/>
      <c r="G35" s="33"/>
      <c r="H35" s="33" t="s">
        <v>26</v>
      </c>
      <c r="I35" s="192"/>
      <c r="J35" s="191"/>
      <c r="K35" s="191"/>
      <c r="L35" s="191"/>
      <c r="M35" s="192"/>
      <c r="N35" s="191"/>
      <c r="O35" s="192"/>
      <c r="P35" s="192"/>
      <c r="Q35" s="192"/>
    </row>
    <row r="36" spans="1:17" ht="13.2">
      <c r="A36" s="266"/>
      <c r="B36" s="33" t="s">
        <v>78</v>
      </c>
      <c r="C36" s="33"/>
      <c r="D36" s="33"/>
      <c r="E36" s="33"/>
      <c r="F36" s="33"/>
      <c r="G36" s="33"/>
      <c r="H36" s="33" t="s">
        <v>27</v>
      </c>
      <c r="I36" s="192"/>
      <c r="J36" s="192"/>
      <c r="K36" s="192"/>
      <c r="L36" s="192"/>
      <c r="M36" s="192"/>
      <c r="N36" s="191"/>
      <c r="O36" s="192"/>
      <c r="P36" s="192"/>
      <c r="Q36" s="192"/>
    </row>
    <row r="37" spans="1:17" ht="13.2">
      <c r="A37" s="266"/>
      <c r="B37" s="33" t="s">
        <v>78</v>
      </c>
      <c r="C37" s="33"/>
      <c r="D37" s="33"/>
      <c r="E37" s="33"/>
      <c r="F37" s="33"/>
      <c r="G37" s="33"/>
      <c r="H37" s="33" t="s">
        <v>28</v>
      </c>
      <c r="I37" s="192"/>
      <c r="J37" s="192"/>
      <c r="K37" s="192"/>
      <c r="L37" s="192"/>
      <c r="M37" s="192"/>
      <c r="N37" s="191"/>
      <c r="O37" s="192"/>
      <c r="P37" s="192"/>
      <c r="Q37" s="192"/>
    </row>
    <row r="38" spans="1:17" ht="13.2">
      <c r="A38" s="266"/>
      <c r="B38" s="33" t="s">
        <v>78</v>
      </c>
      <c r="C38" s="33"/>
      <c r="D38" s="33"/>
      <c r="E38" s="33"/>
      <c r="F38" s="33"/>
      <c r="G38" s="33"/>
      <c r="H38" s="33" t="s">
        <v>29</v>
      </c>
      <c r="I38" s="192"/>
      <c r="J38" s="192"/>
      <c r="K38" s="192"/>
      <c r="L38" s="192"/>
      <c r="M38" s="192"/>
      <c r="N38" s="191"/>
      <c r="O38" s="192"/>
      <c r="P38" s="192"/>
      <c r="Q38" s="192"/>
    </row>
    <row r="39" spans="1:17" ht="13.2">
      <c r="A39" s="266"/>
      <c r="B39" s="33" t="s">
        <v>2120</v>
      </c>
      <c r="C39" s="33"/>
      <c r="D39" s="33"/>
      <c r="E39" s="33"/>
      <c r="F39" s="33"/>
      <c r="G39" s="33"/>
      <c r="H39" s="33" t="s">
        <v>30</v>
      </c>
      <c r="I39" s="192"/>
      <c r="J39" s="192"/>
      <c r="K39" s="192"/>
      <c r="L39" s="192"/>
      <c r="M39" s="192"/>
      <c r="N39" s="192"/>
      <c r="O39" s="192"/>
      <c r="P39" s="192"/>
      <c r="Q39" s="192"/>
    </row>
    <row r="40" spans="1:17" ht="13.2">
      <c r="A40" s="266"/>
      <c r="B40" s="33" t="s">
        <v>2120</v>
      </c>
      <c r="C40" s="33"/>
      <c r="D40" s="33"/>
      <c r="E40" s="33"/>
      <c r="F40" s="33"/>
      <c r="G40" s="33"/>
      <c r="H40" s="158" t="s">
        <v>34</v>
      </c>
      <c r="I40" s="192"/>
      <c r="J40" s="192"/>
      <c r="K40" s="192"/>
      <c r="L40" s="192"/>
      <c r="M40" s="191"/>
      <c r="N40" s="192"/>
      <c r="O40" s="191"/>
      <c r="P40" s="192"/>
      <c r="Q40" s="192"/>
    </row>
    <row r="41" spans="1:17" ht="13.2">
      <c r="A41" s="266"/>
      <c r="B41" s="33" t="s">
        <v>2120</v>
      </c>
      <c r="C41" s="33"/>
      <c r="D41" s="33"/>
      <c r="E41" s="33"/>
      <c r="F41" s="33"/>
      <c r="G41" s="33"/>
      <c r="H41" s="159" t="s">
        <v>35</v>
      </c>
      <c r="I41" s="192"/>
      <c r="J41" s="192"/>
      <c r="K41" s="192"/>
      <c r="L41" s="192"/>
      <c r="M41" s="191"/>
      <c r="N41" s="192"/>
      <c r="O41" s="191"/>
      <c r="P41" s="207"/>
      <c r="Q41" s="191"/>
    </row>
    <row r="42" spans="1:17" ht="13.2">
      <c r="A42" s="266"/>
      <c r="B42" s="33" t="s">
        <v>2120</v>
      </c>
      <c r="C42" s="33"/>
      <c r="D42" s="33"/>
      <c r="E42" s="33"/>
      <c r="F42" s="33"/>
      <c r="G42" s="33"/>
      <c r="H42" s="159" t="s">
        <v>36</v>
      </c>
      <c r="I42" s="192"/>
      <c r="J42" s="192"/>
      <c r="K42" s="192"/>
      <c r="L42" s="192"/>
      <c r="M42" s="192"/>
      <c r="N42" s="192"/>
      <c r="O42" s="192"/>
      <c r="P42" s="208"/>
      <c r="Q42" s="191"/>
    </row>
    <row r="43" spans="1:17" ht="13.2">
      <c r="A43" s="266"/>
      <c r="B43" s="33" t="s">
        <v>2120</v>
      </c>
      <c r="C43" s="33"/>
      <c r="D43" s="33"/>
      <c r="E43" s="33"/>
      <c r="F43" s="33"/>
      <c r="G43" s="33"/>
      <c r="H43" s="159" t="s">
        <v>37</v>
      </c>
      <c r="I43" s="192"/>
      <c r="J43" s="192"/>
      <c r="K43" s="192"/>
      <c r="L43" s="192"/>
      <c r="M43" s="192"/>
      <c r="N43" s="192"/>
      <c r="O43" s="192"/>
      <c r="P43" s="208"/>
      <c r="Q43" s="191"/>
    </row>
    <row r="44" spans="1:17" ht="13.2">
      <c r="A44" s="267"/>
      <c r="B44" s="33" t="s">
        <v>2096</v>
      </c>
      <c r="C44" s="33"/>
      <c r="D44" s="33"/>
      <c r="E44" s="33"/>
      <c r="F44" s="33"/>
      <c r="G44" s="33"/>
      <c r="H44" s="159" t="s">
        <v>38</v>
      </c>
      <c r="I44" s="192"/>
      <c r="J44" s="192"/>
      <c r="K44" s="192"/>
      <c r="L44" s="192"/>
      <c r="M44" s="192"/>
      <c r="N44" s="192"/>
      <c r="O44" s="192"/>
      <c r="P44" s="208"/>
      <c r="Q44" s="191"/>
    </row>
    <row r="45" spans="1:17" ht="13.2">
      <c r="A45" s="265">
        <v>45386</v>
      </c>
      <c r="B45" s="33" t="s">
        <v>78</v>
      </c>
      <c r="C45" s="33"/>
      <c r="D45" s="33"/>
      <c r="E45" s="33"/>
      <c r="F45" s="33"/>
      <c r="G45" s="33"/>
      <c r="H45" s="155" t="s">
        <v>17</v>
      </c>
      <c r="I45" s="192"/>
      <c r="J45" s="191"/>
      <c r="K45" s="192"/>
      <c r="L45" s="192"/>
      <c r="M45" s="192"/>
      <c r="N45" s="191"/>
      <c r="O45" s="192"/>
      <c r="P45" s="192"/>
      <c r="Q45" s="192"/>
    </row>
    <row r="46" spans="1:17" ht="13.2">
      <c r="A46" s="266"/>
      <c r="B46" s="33" t="s">
        <v>78</v>
      </c>
      <c r="C46" s="33"/>
      <c r="D46" s="33"/>
      <c r="E46" s="33"/>
      <c r="F46" s="33"/>
      <c r="G46" s="33"/>
      <c r="H46" s="33" t="s">
        <v>22</v>
      </c>
      <c r="I46" s="192"/>
      <c r="J46" s="191"/>
      <c r="K46" s="191"/>
      <c r="L46" s="192"/>
      <c r="M46" s="192"/>
      <c r="N46" s="191"/>
      <c r="O46" s="192"/>
      <c r="P46" s="192"/>
      <c r="Q46" s="192"/>
    </row>
    <row r="47" spans="1:17" ht="13.2">
      <c r="A47" s="266"/>
      <c r="B47" s="33" t="s">
        <v>78</v>
      </c>
      <c r="C47" s="33"/>
      <c r="D47" s="33"/>
      <c r="E47" s="33"/>
      <c r="F47" s="33"/>
      <c r="G47" s="33"/>
      <c r="H47" s="33" t="s">
        <v>24</v>
      </c>
      <c r="I47" s="192"/>
      <c r="J47" s="191"/>
      <c r="K47" s="191"/>
      <c r="L47" s="192"/>
      <c r="M47" s="192"/>
      <c r="N47" s="191"/>
      <c r="O47" s="192"/>
      <c r="P47" s="192"/>
      <c r="Q47" s="192"/>
    </row>
    <row r="48" spans="1:17" ht="13.2">
      <c r="A48" s="266"/>
      <c r="B48" s="33" t="s">
        <v>78</v>
      </c>
      <c r="C48" s="33"/>
      <c r="D48" s="33"/>
      <c r="E48" s="33"/>
      <c r="F48" s="33"/>
      <c r="G48" s="33"/>
      <c r="H48" s="33" t="s">
        <v>25</v>
      </c>
      <c r="I48" s="192"/>
      <c r="J48" s="191"/>
      <c r="K48" s="191"/>
      <c r="L48" s="192"/>
      <c r="M48" s="192"/>
      <c r="N48" s="191"/>
      <c r="O48" s="192"/>
      <c r="P48" s="192"/>
      <c r="Q48" s="191"/>
    </row>
    <row r="49" spans="1:17" ht="13.2">
      <c r="A49" s="266"/>
      <c r="B49" s="33" t="s">
        <v>1774</v>
      </c>
      <c r="C49" s="33"/>
      <c r="D49" s="33"/>
      <c r="E49" s="33"/>
      <c r="F49" s="33"/>
      <c r="G49" s="33"/>
      <c r="H49" s="33" t="s">
        <v>26</v>
      </c>
      <c r="I49" s="192"/>
      <c r="J49" s="191"/>
      <c r="K49" s="191"/>
      <c r="L49" s="191"/>
      <c r="M49" s="192"/>
      <c r="N49" s="191"/>
      <c r="O49" s="192"/>
      <c r="P49" s="192"/>
      <c r="Q49" s="191"/>
    </row>
    <row r="50" spans="1:17" ht="16.5" customHeight="1">
      <c r="A50" s="266"/>
      <c r="B50" s="33" t="s">
        <v>1774</v>
      </c>
      <c r="C50" s="33" t="s">
        <v>638</v>
      </c>
      <c r="D50" s="157" t="s">
        <v>19</v>
      </c>
      <c r="E50" s="135" t="s">
        <v>2328</v>
      </c>
      <c r="F50" s="190" t="s">
        <v>2329</v>
      </c>
      <c r="G50" s="33" t="s">
        <v>2330</v>
      </c>
      <c r="H50" s="33" t="s">
        <v>27</v>
      </c>
      <c r="I50" s="192"/>
      <c r="J50" s="191"/>
      <c r="K50" s="191"/>
      <c r="L50" s="191"/>
      <c r="M50" s="192"/>
      <c r="N50" s="191"/>
      <c r="O50" s="192"/>
      <c r="P50" s="192"/>
      <c r="Q50" s="191"/>
    </row>
    <row r="51" spans="1:17" ht="13.2">
      <c r="A51" s="266"/>
      <c r="B51" s="33" t="s">
        <v>1774</v>
      </c>
      <c r="C51" s="33"/>
      <c r="D51" s="33"/>
      <c r="E51" s="33"/>
      <c r="F51" s="33"/>
      <c r="G51" s="33"/>
      <c r="H51" s="33" t="s">
        <v>28</v>
      </c>
      <c r="I51" s="192"/>
      <c r="J51" s="191"/>
      <c r="K51" s="191"/>
      <c r="L51" s="191"/>
      <c r="M51" s="191"/>
      <c r="N51" s="191"/>
      <c r="O51" s="192"/>
      <c r="P51" s="192"/>
      <c r="Q51" s="191"/>
    </row>
    <row r="52" spans="1:17" ht="13.2">
      <c r="A52" s="266"/>
      <c r="B52" s="33" t="s">
        <v>522</v>
      </c>
      <c r="C52" s="33"/>
      <c r="D52" s="33"/>
      <c r="E52" s="33"/>
      <c r="F52" s="33"/>
      <c r="G52" s="33"/>
      <c r="H52" s="33" t="s">
        <v>29</v>
      </c>
      <c r="I52" s="192"/>
      <c r="J52" s="191"/>
      <c r="K52" s="191"/>
      <c r="L52" s="191"/>
      <c r="M52" s="191"/>
      <c r="N52" s="191"/>
      <c r="O52" s="191"/>
      <c r="P52" s="192"/>
      <c r="Q52" s="192"/>
    </row>
    <row r="53" spans="1:17" ht="13.2">
      <c r="A53" s="266"/>
      <c r="B53" s="33" t="s">
        <v>522</v>
      </c>
      <c r="C53" s="33"/>
      <c r="D53" s="33"/>
      <c r="E53" s="33"/>
      <c r="F53" s="33"/>
      <c r="G53" s="33"/>
      <c r="H53" s="33" t="s">
        <v>30</v>
      </c>
      <c r="I53" s="192"/>
      <c r="J53" s="192"/>
      <c r="K53" s="191"/>
      <c r="L53" s="192"/>
      <c r="M53" s="191"/>
      <c r="N53" s="192"/>
      <c r="O53" s="191"/>
      <c r="P53" s="192"/>
      <c r="Q53" s="192"/>
    </row>
    <row r="54" spans="1:17" ht="13.2">
      <c r="A54" s="266"/>
      <c r="B54" s="33" t="s">
        <v>522</v>
      </c>
      <c r="C54" s="33"/>
      <c r="D54" s="33"/>
      <c r="E54" s="33"/>
      <c r="F54" s="33"/>
      <c r="G54" s="33"/>
      <c r="H54" s="158" t="s">
        <v>34</v>
      </c>
      <c r="I54" s="192"/>
      <c r="J54" s="192"/>
      <c r="K54" s="191"/>
      <c r="L54" s="192"/>
      <c r="M54" s="191"/>
      <c r="N54" s="192"/>
      <c r="O54" s="191"/>
      <c r="P54" s="192"/>
      <c r="Q54" s="192"/>
    </row>
    <row r="55" spans="1:17" ht="13.2">
      <c r="A55" s="266"/>
      <c r="B55" s="33" t="s">
        <v>522</v>
      </c>
      <c r="C55" s="33"/>
      <c r="D55" s="33"/>
      <c r="E55" s="33"/>
      <c r="F55" s="33"/>
      <c r="G55" s="33"/>
      <c r="H55" s="159" t="s">
        <v>35</v>
      </c>
      <c r="I55" s="192"/>
      <c r="J55" s="192"/>
      <c r="K55" s="192"/>
      <c r="L55" s="192"/>
      <c r="M55" s="191"/>
      <c r="N55" s="192"/>
      <c r="O55" s="191"/>
      <c r="P55" s="207"/>
      <c r="Q55" s="192"/>
    </row>
    <row r="56" spans="1:17" ht="13.2">
      <c r="A56" s="266"/>
      <c r="B56" s="33" t="s">
        <v>2096</v>
      </c>
      <c r="C56" s="33"/>
      <c r="D56" s="33"/>
      <c r="E56" s="33"/>
      <c r="F56" s="33"/>
      <c r="G56" s="33"/>
      <c r="H56" s="159" t="s">
        <v>36</v>
      </c>
      <c r="I56" s="192"/>
      <c r="J56" s="192"/>
      <c r="K56" s="192"/>
      <c r="L56" s="192"/>
      <c r="M56" s="192"/>
      <c r="N56" s="192"/>
      <c r="O56" s="192"/>
      <c r="P56" s="208"/>
      <c r="Q56" s="192"/>
    </row>
    <row r="57" spans="1:17" ht="13.2">
      <c r="A57" s="266"/>
      <c r="B57" s="33" t="s">
        <v>2096</v>
      </c>
      <c r="C57" s="33"/>
      <c r="D57" s="33"/>
      <c r="E57" s="33"/>
      <c r="F57" s="33"/>
      <c r="G57" s="33"/>
      <c r="H57" s="159" t="s">
        <v>37</v>
      </c>
      <c r="I57" s="192"/>
      <c r="J57" s="192"/>
      <c r="K57" s="192"/>
      <c r="L57" s="192"/>
      <c r="M57" s="192"/>
      <c r="N57" s="192"/>
      <c r="O57" s="192"/>
      <c r="P57" s="208"/>
      <c r="Q57" s="192"/>
    </row>
    <row r="58" spans="1:17" ht="13.2">
      <c r="A58" s="267"/>
      <c r="B58" s="33" t="s">
        <v>2096</v>
      </c>
      <c r="C58" s="33"/>
      <c r="D58" s="33"/>
      <c r="E58" s="33"/>
      <c r="F58" s="33"/>
      <c r="G58" s="33"/>
      <c r="H58" s="159" t="s">
        <v>38</v>
      </c>
      <c r="I58" s="192"/>
      <c r="J58" s="192"/>
      <c r="K58" s="192"/>
      <c r="L58" s="192"/>
      <c r="M58" s="192"/>
      <c r="N58" s="192"/>
      <c r="O58" s="192"/>
      <c r="P58" s="208"/>
      <c r="Q58" s="192"/>
    </row>
    <row r="59" spans="1:17" ht="13.2">
      <c r="A59" s="265">
        <v>45387</v>
      </c>
      <c r="B59" s="33" t="s">
        <v>78</v>
      </c>
      <c r="C59" s="33"/>
      <c r="D59" s="33"/>
      <c r="E59" s="33"/>
      <c r="F59" s="33"/>
      <c r="G59" s="33"/>
      <c r="H59" s="164" t="s">
        <v>17</v>
      </c>
      <c r="I59" s="191"/>
      <c r="J59" s="191"/>
      <c r="K59" s="191"/>
      <c r="L59" s="192"/>
      <c r="M59" s="192"/>
      <c r="N59" s="191"/>
      <c r="O59" s="192"/>
      <c r="P59" s="192"/>
      <c r="Q59" s="192"/>
    </row>
    <row r="60" spans="1:17" ht="13.2">
      <c r="A60" s="266"/>
      <c r="B60" s="33" t="s">
        <v>78</v>
      </c>
      <c r="C60" s="33"/>
      <c r="D60" s="33"/>
      <c r="E60" s="33"/>
      <c r="F60" s="33"/>
      <c r="G60" s="33"/>
      <c r="H60" s="156" t="s">
        <v>22</v>
      </c>
      <c r="I60" s="191"/>
      <c r="J60" s="191"/>
      <c r="K60" s="191"/>
      <c r="L60" s="191"/>
      <c r="M60" s="192"/>
      <c r="N60" s="191"/>
      <c r="O60" s="192"/>
      <c r="P60" s="192"/>
      <c r="Q60" s="192"/>
    </row>
    <row r="61" spans="1:17" ht="13.8">
      <c r="A61" s="266"/>
      <c r="B61" s="33" t="s">
        <v>78</v>
      </c>
      <c r="C61" s="33" t="s">
        <v>638</v>
      </c>
      <c r="D61" s="157" t="s">
        <v>19</v>
      </c>
      <c r="E61" s="135" t="s">
        <v>2328</v>
      </c>
      <c r="F61" s="190" t="s">
        <v>2329</v>
      </c>
      <c r="G61" s="160" t="s">
        <v>2331</v>
      </c>
      <c r="H61" s="156" t="s">
        <v>24</v>
      </c>
      <c r="I61" s="191"/>
      <c r="J61" s="191"/>
      <c r="K61" s="191"/>
      <c r="L61" s="191"/>
      <c r="M61" s="192"/>
      <c r="N61" s="191"/>
      <c r="O61" s="192"/>
      <c r="P61" s="192"/>
      <c r="Q61" s="192"/>
    </row>
    <row r="62" spans="1:17" ht="13.2">
      <c r="A62" s="266"/>
      <c r="B62" s="33" t="s">
        <v>78</v>
      </c>
      <c r="C62" s="33"/>
      <c r="D62" s="33"/>
      <c r="E62" s="33"/>
      <c r="F62" s="33"/>
      <c r="G62" s="33"/>
      <c r="H62" s="156" t="s">
        <v>25</v>
      </c>
      <c r="I62" s="191"/>
      <c r="J62" s="191"/>
      <c r="K62" s="191"/>
      <c r="L62" s="191"/>
      <c r="M62" s="192"/>
      <c r="N62" s="191"/>
      <c r="O62" s="192"/>
      <c r="P62" s="192"/>
      <c r="Q62" s="191"/>
    </row>
    <row r="63" spans="1:17" ht="13.2">
      <c r="A63" s="266"/>
      <c r="B63" s="33" t="s">
        <v>522</v>
      </c>
      <c r="C63" s="33"/>
      <c r="D63" s="33"/>
      <c r="E63" s="33"/>
      <c r="F63" s="33"/>
      <c r="G63" s="33"/>
      <c r="H63" s="156" t="s">
        <v>26</v>
      </c>
      <c r="I63" s="191"/>
      <c r="J63" s="191"/>
      <c r="K63" s="191"/>
      <c r="L63" s="191"/>
      <c r="M63" s="191"/>
      <c r="N63" s="191"/>
      <c r="O63" s="191"/>
      <c r="P63" s="192"/>
      <c r="Q63" s="191"/>
    </row>
    <row r="64" spans="1:17" ht="13.2">
      <c r="A64" s="266"/>
      <c r="B64" s="33" t="s">
        <v>522</v>
      </c>
      <c r="C64" s="33"/>
      <c r="D64" s="33"/>
      <c r="E64" s="33"/>
      <c r="F64" s="33"/>
      <c r="G64" s="33"/>
      <c r="H64" s="156" t="s">
        <v>27</v>
      </c>
      <c r="I64" s="191"/>
      <c r="J64" s="192"/>
      <c r="K64" s="192"/>
      <c r="L64" s="192"/>
      <c r="M64" s="191"/>
      <c r="N64" s="191"/>
      <c r="O64" s="191"/>
      <c r="P64" s="192"/>
      <c r="Q64" s="191"/>
    </row>
    <row r="65" spans="1:17" ht="13.2">
      <c r="A65" s="266"/>
      <c r="B65" s="33" t="s">
        <v>522</v>
      </c>
      <c r="C65" s="33"/>
      <c r="D65" s="33"/>
      <c r="E65" s="33"/>
      <c r="F65" s="33"/>
      <c r="G65" s="33"/>
      <c r="H65" s="156" t="s">
        <v>28</v>
      </c>
      <c r="I65" s="192"/>
      <c r="J65" s="192"/>
      <c r="K65" s="192"/>
      <c r="L65" s="192"/>
      <c r="M65" s="191"/>
      <c r="N65" s="191"/>
      <c r="O65" s="191"/>
      <c r="P65" s="192"/>
      <c r="Q65" s="191"/>
    </row>
    <row r="66" spans="1:17" ht="13.8">
      <c r="A66" s="266"/>
      <c r="B66" s="33" t="s">
        <v>522</v>
      </c>
      <c r="C66" s="33" t="s">
        <v>102</v>
      </c>
      <c r="D66" s="157" t="s">
        <v>19</v>
      </c>
      <c r="E66" s="165" t="s">
        <v>2332</v>
      </c>
      <c r="F66" s="245" t="s">
        <v>2333</v>
      </c>
      <c r="G66" s="33" t="s">
        <v>2334</v>
      </c>
      <c r="H66" s="156" t="s">
        <v>29</v>
      </c>
      <c r="I66" s="192"/>
      <c r="J66" s="192"/>
      <c r="K66" s="192"/>
      <c r="L66" s="192"/>
      <c r="M66" s="191"/>
      <c r="N66" s="191"/>
      <c r="O66" s="191"/>
      <c r="P66" s="192"/>
      <c r="Q66" s="191"/>
    </row>
    <row r="67" spans="1:17" ht="13.2">
      <c r="A67" s="266"/>
      <c r="B67" s="33" t="s">
        <v>1774</v>
      </c>
      <c r="C67" s="33"/>
      <c r="D67" s="33"/>
      <c r="E67" s="33"/>
      <c r="F67" s="33"/>
      <c r="G67" s="33"/>
      <c r="H67" s="156" t="s">
        <v>30</v>
      </c>
      <c r="I67" s="192"/>
      <c r="J67" s="192"/>
      <c r="K67" s="192"/>
      <c r="L67" s="192"/>
      <c r="M67" s="191"/>
      <c r="N67" s="191"/>
      <c r="O67" s="191"/>
      <c r="P67" s="192"/>
      <c r="Q67" s="191"/>
    </row>
    <row r="68" spans="1:17" ht="13.2">
      <c r="A68" s="266"/>
      <c r="B68" s="33" t="s">
        <v>1774</v>
      </c>
      <c r="C68" s="33"/>
      <c r="D68" s="33"/>
      <c r="E68" s="33"/>
      <c r="F68" s="33"/>
      <c r="G68" s="33"/>
      <c r="H68" s="167" t="s">
        <v>34</v>
      </c>
      <c r="I68" s="191"/>
      <c r="J68" s="192"/>
      <c r="K68" s="192"/>
      <c r="L68" s="192"/>
      <c r="M68" s="191"/>
      <c r="N68" s="191"/>
      <c r="O68" s="191"/>
      <c r="P68" s="192"/>
      <c r="Q68" s="191"/>
    </row>
    <row r="69" spans="1:17" ht="13.2">
      <c r="A69" s="266"/>
      <c r="B69" s="33" t="s">
        <v>2120</v>
      </c>
      <c r="C69" s="33"/>
      <c r="D69" s="33"/>
      <c r="E69" s="33"/>
      <c r="F69" s="33"/>
      <c r="G69" s="33"/>
      <c r="H69" s="167" t="s">
        <v>35</v>
      </c>
      <c r="I69" s="191"/>
      <c r="J69" s="192"/>
      <c r="K69" s="192"/>
      <c r="L69" s="192"/>
      <c r="M69" s="191"/>
      <c r="N69" s="191"/>
      <c r="O69" s="191"/>
      <c r="P69" s="192"/>
      <c r="Q69" s="192"/>
    </row>
    <row r="70" spans="1:17" ht="13.2">
      <c r="A70" s="266"/>
      <c r="B70" s="33" t="s">
        <v>2120</v>
      </c>
      <c r="C70" s="33"/>
      <c r="D70" s="33"/>
      <c r="E70" s="33"/>
      <c r="F70" s="33"/>
      <c r="G70" s="33"/>
      <c r="H70" s="167" t="s">
        <v>36</v>
      </c>
      <c r="I70" s="192"/>
      <c r="J70" s="192"/>
      <c r="K70" s="192"/>
      <c r="L70" s="192"/>
      <c r="M70" s="192"/>
      <c r="N70" s="191"/>
      <c r="O70" s="191"/>
      <c r="P70" s="192"/>
      <c r="Q70" s="192"/>
    </row>
    <row r="71" spans="1:17" ht="13.2">
      <c r="A71" s="266"/>
      <c r="B71" s="33" t="s">
        <v>2120</v>
      </c>
      <c r="C71" s="33"/>
      <c r="D71" s="33"/>
      <c r="E71" s="33"/>
      <c r="F71" s="33"/>
      <c r="G71" s="33"/>
      <c r="H71" s="167" t="s">
        <v>37</v>
      </c>
      <c r="I71" s="192"/>
      <c r="J71" s="192"/>
      <c r="K71" s="192"/>
      <c r="L71" s="192"/>
      <c r="M71" s="192"/>
      <c r="N71" s="192"/>
      <c r="O71" s="192"/>
      <c r="P71" s="192"/>
      <c r="Q71" s="192"/>
    </row>
    <row r="72" spans="1:17" ht="13.2">
      <c r="A72" s="267"/>
      <c r="B72" s="33" t="s">
        <v>2310</v>
      </c>
      <c r="C72" s="33"/>
      <c r="D72" s="33"/>
      <c r="E72" s="33"/>
      <c r="F72" s="33"/>
      <c r="G72" s="33"/>
      <c r="H72" s="156" t="s">
        <v>38</v>
      </c>
      <c r="I72" s="192"/>
      <c r="J72" s="191"/>
      <c r="K72" s="192"/>
      <c r="L72" s="192"/>
      <c r="M72" s="192"/>
      <c r="N72" s="192"/>
      <c r="O72" s="192"/>
      <c r="P72" s="192"/>
      <c r="Q72" s="192"/>
    </row>
    <row r="73" spans="1:17" ht="13.2">
      <c r="A73" s="265">
        <v>45388</v>
      </c>
      <c r="B73" s="33" t="s">
        <v>1774</v>
      </c>
      <c r="C73" s="33"/>
      <c r="D73" s="33"/>
      <c r="E73" s="33"/>
      <c r="F73" s="33"/>
      <c r="G73" s="33"/>
      <c r="H73" s="164" t="s">
        <v>17</v>
      </c>
      <c r="I73" s="195"/>
      <c r="J73" s="192"/>
      <c r="K73" s="192"/>
      <c r="L73" s="192"/>
      <c r="M73" s="192"/>
      <c r="N73" s="192"/>
      <c r="O73" s="192"/>
      <c r="P73" s="192"/>
      <c r="Q73" s="191"/>
    </row>
    <row r="74" spans="1:17" ht="13.2">
      <c r="A74" s="266"/>
      <c r="B74" s="33" t="s">
        <v>1774</v>
      </c>
      <c r="C74" s="33"/>
      <c r="D74" s="33"/>
      <c r="E74" s="33"/>
      <c r="F74" s="33"/>
      <c r="G74" s="33"/>
      <c r="H74" s="156" t="s">
        <v>22</v>
      </c>
      <c r="I74" s="195"/>
      <c r="J74" s="192"/>
      <c r="K74" s="195"/>
      <c r="L74" s="192"/>
      <c r="M74" s="192"/>
      <c r="N74" s="192"/>
      <c r="O74" s="192"/>
      <c r="P74" s="192"/>
      <c r="Q74" s="191"/>
    </row>
    <row r="75" spans="1:17" ht="13.2">
      <c r="A75" s="266"/>
      <c r="B75" s="33" t="s">
        <v>1774</v>
      </c>
      <c r="C75" s="33"/>
      <c r="D75" s="33"/>
      <c r="E75" s="33"/>
      <c r="F75" s="33"/>
      <c r="G75" s="33"/>
      <c r="H75" s="156" t="s">
        <v>24</v>
      </c>
      <c r="I75" s="195"/>
      <c r="J75" s="192"/>
      <c r="K75" s="195"/>
      <c r="L75" s="192"/>
      <c r="M75" s="192"/>
      <c r="N75" s="192"/>
      <c r="O75" s="192"/>
      <c r="P75" s="192"/>
      <c r="Q75" s="191"/>
    </row>
    <row r="76" spans="1:17" ht="13.2">
      <c r="A76" s="266"/>
      <c r="B76" s="33" t="s">
        <v>2021</v>
      </c>
      <c r="C76" s="33"/>
      <c r="D76" s="33"/>
      <c r="E76" s="33"/>
      <c r="F76" s="33"/>
      <c r="G76" s="33"/>
      <c r="H76" s="156" t="s">
        <v>25</v>
      </c>
      <c r="I76" s="195"/>
      <c r="J76" s="192"/>
      <c r="K76" s="191"/>
      <c r="L76" s="192"/>
      <c r="M76" s="195"/>
      <c r="N76" s="192"/>
      <c r="O76" s="192"/>
      <c r="P76" s="192"/>
      <c r="Q76" s="192"/>
    </row>
    <row r="77" spans="1:17" ht="13.2">
      <c r="A77" s="266"/>
      <c r="B77" s="33" t="s">
        <v>2021</v>
      </c>
      <c r="C77" s="33"/>
      <c r="D77" s="33"/>
      <c r="E77" s="33"/>
      <c r="F77" s="33"/>
      <c r="G77" s="33"/>
      <c r="H77" s="156" t="s">
        <v>26</v>
      </c>
      <c r="I77" s="195"/>
      <c r="J77" s="192"/>
      <c r="K77" s="191"/>
      <c r="L77" s="192"/>
      <c r="M77" s="195"/>
      <c r="N77" s="192"/>
      <c r="O77" s="192"/>
      <c r="P77" s="192"/>
      <c r="Q77" s="192"/>
    </row>
    <row r="78" spans="1:17" ht="13.2">
      <c r="A78" s="266"/>
      <c r="B78" s="33" t="s">
        <v>2120</v>
      </c>
      <c r="C78" s="33"/>
      <c r="D78" s="33"/>
      <c r="E78" s="33"/>
      <c r="F78" s="33"/>
      <c r="G78" s="33"/>
      <c r="H78" s="156" t="s">
        <v>27</v>
      </c>
      <c r="I78" s="195"/>
      <c r="J78" s="192"/>
      <c r="K78" s="192"/>
      <c r="L78" s="192"/>
      <c r="M78" s="195"/>
      <c r="N78" s="192"/>
      <c r="O78" s="192"/>
      <c r="P78" s="192"/>
      <c r="Q78" s="192"/>
    </row>
    <row r="79" spans="1:17" ht="13.2">
      <c r="A79" s="266"/>
      <c r="B79" s="33" t="s">
        <v>2120</v>
      </c>
      <c r="C79" s="33"/>
      <c r="D79" s="33"/>
      <c r="E79" s="33"/>
      <c r="F79" s="33"/>
      <c r="G79" s="33"/>
      <c r="H79" s="156" t="s">
        <v>28</v>
      </c>
      <c r="I79" s="195"/>
      <c r="J79" s="192"/>
      <c r="K79" s="192"/>
      <c r="L79" s="192"/>
      <c r="M79" s="195"/>
      <c r="N79" s="192"/>
      <c r="O79" s="192"/>
      <c r="P79" s="192"/>
      <c r="Q79" s="192"/>
    </row>
    <row r="80" spans="1:17" ht="13.2">
      <c r="A80" s="266"/>
      <c r="B80" s="33" t="s">
        <v>2120</v>
      </c>
      <c r="C80" s="33"/>
      <c r="D80" s="33"/>
      <c r="E80" s="33"/>
      <c r="F80" s="33"/>
      <c r="G80" s="33"/>
      <c r="H80" s="156" t="s">
        <v>29</v>
      </c>
      <c r="I80" s="195"/>
      <c r="J80" s="192"/>
      <c r="K80" s="192"/>
      <c r="L80" s="192"/>
      <c r="M80" s="195"/>
      <c r="N80" s="192"/>
      <c r="O80" s="192"/>
      <c r="P80" s="192"/>
      <c r="Q80" s="192"/>
    </row>
    <row r="81" spans="1:17" ht="13.2">
      <c r="A81" s="266"/>
      <c r="B81" s="33" t="s">
        <v>522</v>
      </c>
      <c r="C81" s="33"/>
      <c r="D81" s="33"/>
      <c r="E81" s="33"/>
      <c r="F81" s="33"/>
      <c r="G81" s="33"/>
      <c r="H81" s="156" t="s">
        <v>30</v>
      </c>
      <c r="I81" s="195"/>
      <c r="J81" s="192"/>
      <c r="K81" s="192"/>
      <c r="L81" s="192"/>
      <c r="M81" s="192"/>
      <c r="N81" s="192"/>
      <c r="O81" s="191"/>
      <c r="P81" s="192"/>
      <c r="Q81" s="192"/>
    </row>
    <row r="82" spans="1:17" ht="13.8">
      <c r="A82" s="266"/>
      <c r="B82" s="33" t="s">
        <v>522</v>
      </c>
      <c r="C82" s="33" t="s">
        <v>102</v>
      </c>
      <c r="D82" s="157" t="s">
        <v>19</v>
      </c>
      <c r="E82" s="33"/>
      <c r="F82" s="189" t="s">
        <v>2335</v>
      </c>
      <c r="G82" s="33" t="s">
        <v>2336</v>
      </c>
      <c r="H82" s="167" t="s">
        <v>34</v>
      </c>
      <c r="I82" s="195"/>
      <c r="J82" s="192"/>
      <c r="K82" s="192"/>
      <c r="L82" s="192"/>
      <c r="M82" s="192"/>
      <c r="N82" s="192"/>
      <c r="O82" s="191"/>
      <c r="P82" s="192"/>
      <c r="Q82" s="192"/>
    </row>
    <row r="83" spans="1:17" ht="13.2">
      <c r="A83" s="266"/>
      <c r="B83" s="33" t="s">
        <v>522</v>
      </c>
      <c r="C83" s="33"/>
      <c r="D83" s="33"/>
      <c r="E83" s="33"/>
      <c r="F83" s="33"/>
      <c r="G83" s="33"/>
      <c r="H83" s="167" t="s">
        <v>35</v>
      </c>
      <c r="I83" s="195"/>
      <c r="J83" s="192"/>
      <c r="K83" s="192"/>
      <c r="L83" s="192"/>
      <c r="M83" s="192"/>
      <c r="N83" s="192"/>
      <c r="O83" s="191"/>
      <c r="P83" s="192"/>
      <c r="Q83" s="192"/>
    </row>
    <row r="84" spans="1:17" ht="13.2">
      <c r="A84" s="266"/>
      <c r="B84" s="33" t="s">
        <v>2310</v>
      </c>
      <c r="C84" s="33"/>
      <c r="D84" s="33"/>
      <c r="E84" s="33"/>
      <c r="F84" s="33"/>
      <c r="G84" s="33"/>
      <c r="H84" s="167" t="s">
        <v>36</v>
      </c>
      <c r="I84" s="195"/>
      <c r="J84" s="191"/>
      <c r="K84" s="192"/>
      <c r="L84" s="192"/>
      <c r="M84" s="192"/>
      <c r="N84" s="192"/>
      <c r="O84" s="192"/>
      <c r="P84" s="192"/>
      <c r="Q84" s="192"/>
    </row>
    <row r="85" spans="1:17" ht="13.2">
      <c r="A85" s="266"/>
      <c r="B85" s="33" t="s">
        <v>2310</v>
      </c>
      <c r="C85" s="33"/>
      <c r="D85" s="33"/>
      <c r="E85" s="33"/>
      <c r="F85" s="33"/>
      <c r="G85" s="33"/>
      <c r="H85" s="167" t="s">
        <v>37</v>
      </c>
      <c r="I85" s="195"/>
      <c r="J85" s="191"/>
      <c r="K85" s="192"/>
      <c r="L85" s="192"/>
      <c r="M85" s="192"/>
      <c r="N85" s="192"/>
      <c r="O85" s="192"/>
      <c r="P85" s="192"/>
      <c r="Q85" s="192"/>
    </row>
    <row r="86" spans="1:17" ht="13.2">
      <c r="A86" s="267"/>
      <c r="B86" s="33" t="s">
        <v>2310</v>
      </c>
      <c r="C86" s="33"/>
      <c r="D86" s="33"/>
      <c r="E86" s="33"/>
      <c r="F86" s="33"/>
      <c r="G86" s="33"/>
      <c r="H86" s="156" t="s">
        <v>38</v>
      </c>
      <c r="I86" s="195"/>
      <c r="J86" s="191"/>
      <c r="K86" s="192"/>
      <c r="L86" s="192"/>
      <c r="M86" s="192"/>
      <c r="N86" s="192"/>
      <c r="O86" s="192"/>
      <c r="P86" s="192"/>
      <c r="Q86" s="192"/>
    </row>
    <row r="87" spans="1:17" ht="13.2">
      <c r="A87" s="265">
        <v>45389</v>
      </c>
      <c r="B87" s="33" t="s">
        <v>2096</v>
      </c>
      <c r="C87" s="33"/>
      <c r="D87" s="33"/>
      <c r="E87" s="33"/>
      <c r="F87" s="33"/>
      <c r="G87" s="33"/>
      <c r="H87" s="164" t="s">
        <v>17</v>
      </c>
      <c r="I87" s="195"/>
      <c r="J87" s="192"/>
      <c r="K87" s="192"/>
      <c r="L87" s="192"/>
      <c r="M87" s="192"/>
      <c r="N87" s="192"/>
      <c r="O87" s="192"/>
      <c r="P87" s="207"/>
      <c r="Q87" s="192"/>
    </row>
    <row r="88" spans="1:17" ht="13.2">
      <c r="A88" s="266"/>
      <c r="B88" s="33" t="s">
        <v>2096</v>
      </c>
      <c r="C88" s="33"/>
      <c r="D88" s="33"/>
      <c r="E88" s="33"/>
      <c r="F88" s="33"/>
      <c r="G88" s="33"/>
      <c r="H88" s="156" t="s">
        <v>22</v>
      </c>
      <c r="I88" s="195"/>
      <c r="J88" s="192"/>
      <c r="K88" s="192"/>
      <c r="L88" s="192"/>
      <c r="M88" s="192"/>
      <c r="N88" s="192"/>
      <c r="O88" s="192"/>
      <c r="P88" s="208"/>
      <c r="Q88" s="192"/>
    </row>
    <row r="89" spans="1:17" ht="13.2">
      <c r="A89" s="266"/>
      <c r="B89" s="33" t="s">
        <v>2096</v>
      </c>
      <c r="C89" s="33"/>
      <c r="D89" s="33"/>
      <c r="E89" s="33"/>
      <c r="F89" s="33"/>
      <c r="G89" s="33"/>
      <c r="H89" s="156" t="s">
        <v>24</v>
      </c>
      <c r="I89" s="195"/>
      <c r="J89" s="192"/>
      <c r="K89" s="192"/>
      <c r="L89" s="192"/>
      <c r="M89" s="192"/>
      <c r="N89" s="192"/>
      <c r="O89" s="192"/>
      <c r="P89" s="208"/>
      <c r="Q89" s="192"/>
    </row>
    <row r="90" spans="1:17" ht="13.2">
      <c r="A90" s="266"/>
      <c r="B90" s="33" t="s">
        <v>2096</v>
      </c>
      <c r="C90" s="33"/>
      <c r="D90" s="33"/>
      <c r="E90" s="33"/>
      <c r="F90" s="33"/>
      <c r="G90" s="33"/>
      <c r="H90" s="156" t="s">
        <v>25</v>
      </c>
      <c r="I90" s="195"/>
      <c r="J90" s="192"/>
      <c r="K90" s="192"/>
      <c r="L90" s="192"/>
      <c r="M90" s="195"/>
      <c r="N90" s="192"/>
      <c r="O90" s="192"/>
      <c r="P90" s="208"/>
      <c r="Q90" s="192"/>
    </row>
    <row r="91" spans="1:17" ht="13.2">
      <c r="A91" s="266"/>
      <c r="B91" s="33" t="s">
        <v>2096</v>
      </c>
      <c r="C91" s="33"/>
      <c r="D91" s="33"/>
      <c r="E91" s="33"/>
      <c r="F91" s="33"/>
      <c r="G91" s="33"/>
      <c r="H91" s="156" t="s">
        <v>26</v>
      </c>
      <c r="I91" s="195"/>
      <c r="J91" s="192"/>
      <c r="K91" s="192"/>
      <c r="L91" s="192"/>
      <c r="M91" s="195"/>
      <c r="N91" s="192"/>
      <c r="O91" s="192"/>
      <c r="P91" s="207"/>
      <c r="Q91" s="192"/>
    </row>
    <row r="92" spans="1:17" ht="13.2">
      <c r="A92" s="266"/>
      <c r="B92" s="33" t="s">
        <v>2020</v>
      </c>
      <c r="C92" s="33"/>
      <c r="D92" s="33"/>
      <c r="E92" s="33"/>
      <c r="F92" s="33"/>
      <c r="G92" s="33"/>
      <c r="H92" s="156" t="s">
        <v>27</v>
      </c>
      <c r="I92" s="191"/>
      <c r="J92" s="192"/>
      <c r="K92" s="192"/>
      <c r="L92" s="192"/>
      <c r="M92" s="195"/>
      <c r="N92" s="192"/>
      <c r="O92" s="192"/>
      <c r="P92" s="246"/>
      <c r="Q92" s="192"/>
    </row>
    <row r="93" spans="1:17" ht="13.2">
      <c r="A93" s="266"/>
      <c r="B93" s="33" t="s">
        <v>2020</v>
      </c>
      <c r="C93" s="33"/>
      <c r="D93" s="33"/>
      <c r="E93" s="33"/>
      <c r="F93" s="33"/>
      <c r="G93" s="33"/>
      <c r="H93" s="156" t="s">
        <v>28</v>
      </c>
      <c r="I93" s="191"/>
      <c r="J93" s="192"/>
      <c r="K93" s="192"/>
      <c r="L93" s="192"/>
      <c r="M93" s="195"/>
      <c r="N93" s="192"/>
      <c r="O93" s="195"/>
      <c r="P93" s="246"/>
      <c r="Q93" s="192"/>
    </row>
    <row r="94" spans="1:17" ht="14.4">
      <c r="A94" s="266"/>
      <c r="B94" s="33" t="s">
        <v>2020</v>
      </c>
      <c r="C94" s="33" t="s">
        <v>41</v>
      </c>
      <c r="D94" s="33" t="s">
        <v>19</v>
      </c>
      <c r="E94" s="160" t="s">
        <v>2337</v>
      </c>
      <c r="F94" s="157" t="s">
        <v>2338</v>
      </c>
      <c r="G94" s="157" t="s">
        <v>2339</v>
      </c>
      <c r="H94" s="156" t="s">
        <v>29</v>
      </c>
      <c r="I94" s="33"/>
      <c r="J94" s="33"/>
      <c r="K94" s="33"/>
      <c r="L94" s="33"/>
      <c r="M94" s="33"/>
      <c r="N94" s="33"/>
      <c r="O94" s="33"/>
      <c r="P94" s="156"/>
      <c r="Q94" s="33"/>
    </row>
    <row r="95" spans="1:17" ht="13.2">
      <c r="A95" s="266"/>
      <c r="B95" s="33" t="s">
        <v>2020</v>
      </c>
      <c r="C95" s="33"/>
      <c r="D95" s="33"/>
      <c r="E95" s="33"/>
      <c r="F95" s="33"/>
      <c r="G95" s="33"/>
      <c r="H95" s="156" t="s">
        <v>30</v>
      </c>
      <c r="I95" s="191"/>
      <c r="J95" s="192"/>
      <c r="K95" s="192"/>
      <c r="L95" s="192"/>
      <c r="M95" s="192"/>
      <c r="N95" s="192"/>
      <c r="O95" s="195"/>
      <c r="P95" s="247"/>
      <c r="Q95" s="192"/>
    </row>
    <row r="96" spans="1:17" ht="13.2">
      <c r="A96" s="266"/>
      <c r="B96" s="33" t="s">
        <v>2310</v>
      </c>
      <c r="C96" s="33"/>
      <c r="D96" s="33"/>
      <c r="E96" s="33"/>
      <c r="F96" s="33"/>
      <c r="G96" s="33"/>
      <c r="H96" s="167" t="s">
        <v>34</v>
      </c>
      <c r="I96" s="195"/>
      <c r="J96" s="191"/>
      <c r="K96" s="195"/>
      <c r="L96" s="192"/>
      <c r="M96" s="192"/>
      <c r="N96" s="192"/>
      <c r="O96" s="192"/>
      <c r="P96" s="246"/>
      <c r="Q96" s="192"/>
    </row>
    <row r="97" spans="1:17" ht="13.2">
      <c r="A97" s="266"/>
      <c r="B97" s="33" t="s">
        <v>2310</v>
      </c>
      <c r="C97" s="33"/>
      <c r="D97" s="33"/>
      <c r="E97" s="33"/>
      <c r="F97" s="33"/>
      <c r="G97" s="33"/>
      <c r="H97" s="167" t="s">
        <v>35</v>
      </c>
      <c r="I97" s="195"/>
      <c r="J97" s="191"/>
      <c r="K97" s="195"/>
      <c r="L97" s="192"/>
      <c r="M97" s="192"/>
      <c r="N97" s="192"/>
      <c r="O97" s="192"/>
      <c r="P97" s="247"/>
      <c r="Q97" s="192"/>
    </row>
    <row r="98" spans="1:17" ht="13.2">
      <c r="A98" s="266"/>
      <c r="B98" s="33" t="s">
        <v>2310</v>
      </c>
      <c r="C98" s="33"/>
      <c r="D98" s="33"/>
      <c r="E98" s="33"/>
      <c r="F98" s="33"/>
      <c r="G98" s="33"/>
      <c r="H98" s="167" t="s">
        <v>36</v>
      </c>
      <c r="I98" s="195"/>
      <c r="J98" s="191"/>
      <c r="K98" s="195"/>
      <c r="L98" s="192"/>
      <c r="M98" s="192"/>
      <c r="N98" s="192"/>
      <c r="O98" s="192"/>
      <c r="P98" s="246"/>
      <c r="Q98" s="192"/>
    </row>
    <row r="99" spans="1:17" ht="13.2">
      <c r="A99" s="266"/>
      <c r="B99" s="33" t="s">
        <v>2310</v>
      </c>
      <c r="C99" s="33"/>
      <c r="D99" s="33"/>
      <c r="E99" s="33"/>
      <c r="F99" s="33"/>
      <c r="G99" s="33"/>
      <c r="H99" s="167" t="s">
        <v>37</v>
      </c>
      <c r="I99" s="195"/>
      <c r="J99" s="191"/>
      <c r="K99" s="195"/>
      <c r="L99" s="192"/>
      <c r="M99" s="192"/>
      <c r="N99" s="192"/>
      <c r="O99" s="192"/>
      <c r="P99" s="246"/>
      <c r="Q99" s="192"/>
    </row>
    <row r="100" spans="1:17" ht="13.2">
      <c r="A100" s="267"/>
      <c r="B100" s="33" t="s">
        <v>2310</v>
      </c>
      <c r="C100" s="33"/>
      <c r="D100" s="33"/>
      <c r="E100" s="33"/>
      <c r="F100" s="33"/>
      <c r="G100" s="33"/>
      <c r="H100" s="156" t="s">
        <v>38</v>
      </c>
      <c r="I100" s="195"/>
      <c r="J100" s="191"/>
      <c r="K100" s="195"/>
      <c r="L100" s="192"/>
      <c r="M100" s="192"/>
      <c r="N100" s="192"/>
      <c r="O100" s="192"/>
      <c r="P100" s="246"/>
      <c r="Q100" s="192"/>
    </row>
    <row r="101" spans="1:17" ht="13.8">
      <c r="A101" s="265">
        <v>45390</v>
      </c>
      <c r="B101" s="157" t="s">
        <v>2021</v>
      </c>
      <c r="C101" s="33"/>
      <c r="D101" s="33"/>
      <c r="E101" s="33"/>
      <c r="F101" s="33"/>
      <c r="G101" s="33"/>
      <c r="H101" s="164" t="s">
        <v>17</v>
      </c>
      <c r="I101" s="192"/>
      <c r="J101" s="192"/>
      <c r="K101" s="191"/>
      <c r="L101" s="192"/>
      <c r="M101" s="192"/>
      <c r="N101" s="192"/>
      <c r="O101" s="192"/>
      <c r="P101" s="192"/>
      <c r="Q101" s="33"/>
    </row>
    <row r="102" spans="1:17" ht="13.8">
      <c r="A102" s="266"/>
      <c r="B102" s="157" t="s">
        <v>2021</v>
      </c>
      <c r="C102" s="33"/>
      <c r="D102" s="33"/>
      <c r="E102" s="33"/>
      <c r="F102" s="33"/>
      <c r="G102" s="33"/>
      <c r="H102" s="156" t="s">
        <v>22</v>
      </c>
      <c r="I102" s="192"/>
      <c r="J102" s="192"/>
      <c r="K102" s="191"/>
      <c r="L102" s="192"/>
      <c r="M102" s="192"/>
      <c r="N102" s="192"/>
      <c r="O102" s="192"/>
      <c r="P102" s="192"/>
      <c r="Q102" s="33"/>
    </row>
    <row r="103" spans="1:17" ht="13.8">
      <c r="A103" s="266"/>
      <c r="B103" s="157" t="s">
        <v>2021</v>
      </c>
      <c r="C103" s="33"/>
      <c r="D103" s="33"/>
      <c r="E103" s="33"/>
      <c r="F103" s="33"/>
      <c r="G103" s="33"/>
      <c r="H103" s="156" t="s">
        <v>24</v>
      </c>
      <c r="I103" s="192"/>
      <c r="J103" s="192"/>
      <c r="K103" s="191"/>
      <c r="L103" s="192"/>
      <c r="M103" s="192"/>
      <c r="N103" s="192"/>
      <c r="O103" s="192"/>
      <c r="P103" s="192"/>
      <c r="Q103" s="33"/>
    </row>
    <row r="104" spans="1:17" ht="13.8">
      <c r="A104" s="266"/>
      <c r="B104" s="157" t="s">
        <v>2021</v>
      </c>
      <c r="C104" s="157" t="s">
        <v>41</v>
      </c>
      <c r="D104" s="157" t="s">
        <v>19</v>
      </c>
      <c r="E104" s="157" t="s">
        <v>2340</v>
      </c>
      <c r="F104" s="248" t="s">
        <v>2341</v>
      </c>
      <c r="G104" s="157"/>
      <c r="H104" s="156" t="s">
        <v>25</v>
      </c>
      <c r="I104" s="192"/>
      <c r="J104" s="192"/>
      <c r="K104" s="191"/>
      <c r="L104" s="192"/>
      <c r="M104" s="192"/>
      <c r="N104" s="192"/>
      <c r="O104" s="192"/>
      <c r="P104" s="192"/>
      <c r="Q104" s="33"/>
    </row>
    <row r="105" spans="1:17" ht="13.2">
      <c r="A105" s="266"/>
      <c r="B105" s="33" t="s">
        <v>522</v>
      </c>
      <c r="C105" s="33"/>
      <c r="D105" s="33"/>
      <c r="E105" s="33"/>
      <c r="F105" s="33"/>
      <c r="G105" s="33"/>
      <c r="H105" s="156" t="s">
        <v>26</v>
      </c>
      <c r="I105" s="192"/>
      <c r="J105" s="192"/>
      <c r="K105" s="192"/>
      <c r="L105" s="192"/>
      <c r="M105" s="192"/>
      <c r="N105" s="192"/>
      <c r="O105" s="191"/>
      <c r="P105" s="192"/>
      <c r="Q105" s="33"/>
    </row>
    <row r="106" spans="1:17" ht="13.2">
      <c r="A106" s="266"/>
      <c r="B106" s="33" t="s">
        <v>522</v>
      </c>
      <c r="C106" s="33"/>
      <c r="D106" s="33"/>
      <c r="E106" s="33"/>
      <c r="F106" s="33"/>
      <c r="G106" s="33"/>
      <c r="H106" s="156" t="s">
        <v>27</v>
      </c>
      <c r="I106" s="192"/>
      <c r="J106" s="192"/>
      <c r="K106" s="192"/>
      <c r="L106" s="192"/>
      <c r="M106" s="192"/>
      <c r="N106" s="192"/>
      <c r="O106" s="191"/>
      <c r="P106" s="192"/>
      <c r="Q106" s="33"/>
    </row>
    <row r="107" spans="1:17" ht="13.2">
      <c r="A107" s="266"/>
      <c r="B107" s="33" t="s">
        <v>522</v>
      </c>
      <c r="C107" s="33"/>
      <c r="D107" s="33"/>
      <c r="E107" s="33"/>
      <c r="F107" s="33"/>
      <c r="G107" s="33"/>
      <c r="H107" s="156" t="s">
        <v>28</v>
      </c>
      <c r="I107" s="192"/>
      <c r="J107" s="192"/>
      <c r="K107" s="192"/>
      <c r="L107" s="192"/>
      <c r="M107" s="192"/>
      <c r="N107" s="192"/>
      <c r="O107" s="191"/>
      <c r="P107" s="192"/>
      <c r="Q107" s="33"/>
    </row>
    <row r="108" spans="1:17" ht="13.2">
      <c r="A108" s="266"/>
      <c r="B108" s="33" t="s">
        <v>2120</v>
      </c>
      <c r="C108" s="33"/>
      <c r="D108" s="33"/>
      <c r="E108" s="33"/>
      <c r="F108" s="33"/>
      <c r="G108" s="33"/>
      <c r="H108" s="156" t="s">
        <v>29</v>
      </c>
      <c r="I108" s="192"/>
      <c r="J108" s="192"/>
      <c r="K108" s="192"/>
      <c r="L108" s="192"/>
      <c r="M108" s="191"/>
      <c r="N108" s="192"/>
      <c r="O108" s="191"/>
      <c r="P108" s="192"/>
      <c r="Q108" s="33"/>
    </row>
    <row r="109" spans="1:17" ht="13.2">
      <c r="A109" s="266"/>
      <c r="B109" s="33" t="s">
        <v>2120</v>
      </c>
      <c r="C109" s="33"/>
      <c r="D109" s="33"/>
      <c r="E109" s="33"/>
      <c r="F109" s="33"/>
      <c r="G109" s="33"/>
      <c r="H109" s="156" t="s">
        <v>30</v>
      </c>
      <c r="I109" s="192"/>
      <c r="J109" s="192"/>
      <c r="K109" s="192"/>
      <c r="L109" s="192"/>
      <c r="M109" s="191"/>
      <c r="N109" s="192"/>
      <c r="O109" s="191"/>
      <c r="P109" s="192"/>
      <c r="Q109" s="33"/>
    </row>
    <row r="110" spans="1:17" ht="13.2">
      <c r="A110" s="266"/>
      <c r="B110" s="33" t="s">
        <v>2120</v>
      </c>
      <c r="C110" s="33"/>
      <c r="D110" s="33"/>
      <c r="E110" s="33"/>
      <c r="F110" s="33"/>
      <c r="G110" s="33"/>
      <c r="H110" s="167" t="s">
        <v>34</v>
      </c>
      <c r="I110" s="192"/>
      <c r="J110" s="192"/>
      <c r="K110" s="192"/>
      <c r="L110" s="192"/>
      <c r="M110" s="191"/>
      <c r="N110" s="195"/>
      <c r="O110" s="191"/>
      <c r="P110" s="192"/>
      <c r="Q110" s="33"/>
    </row>
    <row r="111" spans="1:17" ht="13.8">
      <c r="A111" s="266"/>
      <c r="B111" s="157" t="s">
        <v>2021</v>
      </c>
      <c r="C111" s="33"/>
      <c r="D111" s="33"/>
      <c r="E111" s="33"/>
      <c r="F111" s="33"/>
      <c r="G111" s="33"/>
      <c r="H111" s="167" t="s">
        <v>35</v>
      </c>
      <c r="I111" s="192"/>
      <c r="J111" s="192"/>
      <c r="K111" s="191"/>
      <c r="L111" s="192"/>
      <c r="M111" s="195"/>
      <c r="N111" s="195"/>
      <c r="O111" s="191"/>
      <c r="P111" s="192"/>
      <c r="Q111" s="33"/>
    </row>
    <row r="112" spans="1:17" ht="13.8">
      <c r="A112" s="266"/>
      <c r="B112" s="157" t="s">
        <v>2021</v>
      </c>
      <c r="C112" s="33"/>
      <c r="D112" s="33"/>
      <c r="E112" s="33"/>
      <c r="F112" s="33"/>
      <c r="G112" s="33"/>
      <c r="H112" s="167" t="s">
        <v>36</v>
      </c>
      <c r="I112" s="192"/>
      <c r="J112" s="192"/>
      <c r="K112" s="191"/>
      <c r="L112" s="192"/>
      <c r="M112" s="195"/>
      <c r="N112" s="195"/>
      <c r="O112" s="192"/>
      <c r="P112" s="192"/>
      <c r="Q112" s="33"/>
    </row>
    <row r="113" spans="1:17" ht="13.8">
      <c r="A113" s="266"/>
      <c r="B113" s="157" t="s">
        <v>2021</v>
      </c>
      <c r="C113" s="33"/>
      <c r="D113" s="33"/>
      <c r="E113" s="33"/>
      <c r="F113" s="33"/>
      <c r="G113" s="33"/>
      <c r="H113" s="167" t="s">
        <v>37</v>
      </c>
      <c r="I113" s="192"/>
      <c r="J113" s="192"/>
      <c r="K113" s="191"/>
      <c r="L113" s="192"/>
      <c r="M113" s="195"/>
      <c r="N113" s="195"/>
      <c r="O113" s="192"/>
      <c r="P113" s="192"/>
      <c r="Q113" s="33"/>
    </row>
    <row r="114" spans="1:17" ht="13.2">
      <c r="A114" s="267"/>
      <c r="B114" s="33" t="s">
        <v>2096</v>
      </c>
      <c r="C114" s="33"/>
      <c r="D114" s="33"/>
      <c r="E114" s="33"/>
      <c r="F114" s="33"/>
      <c r="G114" s="33"/>
      <c r="H114" s="156" t="s">
        <v>38</v>
      </c>
      <c r="I114" s="192"/>
      <c r="J114" s="192"/>
      <c r="K114" s="192"/>
      <c r="L114" s="192"/>
      <c r="M114" s="192"/>
      <c r="N114" s="195"/>
      <c r="O114" s="192"/>
      <c r="P114" s="207"/>
      <c r="Q114" s="33"/>
    </row>
    <row r="115" spans="1:17" ht="13.8">
      <c r="A115" s="265">
        <v>45391</v>
      </c>
      <c r="B115" s="157" t="s">
        <v>2021</v>
      </c>
      <c r="C115" s="33"/>
      <c r="D115" s="33"/>
      <c r="E115" s="33"/>
      <c r="F115" s="33"/>
      <c r="G115" s="33"/>
      <c r="H115" s="164" t="s">
        <v>17</v>
      </c>
      <c r="I115" s="195"/>
      <c r="J115" s="191"/>
      <c r="K115" s="191"/>
      <c r="L115" s="192"/>
      <c r="M115" s="192"/>
      <c r="N115" s="192"/>
      <c r="O115" s="192"/>
      <c r="P115" s="192"/>
      <c r="Q115" s="192"/>
    </row>
    <row r="116" spans="1:17" ht="13.8">
      <c r="A116" s="266"/>
      <c r="B116" s="157" t="s">
        <v>2021</v>
      </c>
      <c r="C116" s="33"/>
      <c r="D116" s="33"/>
      <c r="E116" s="33"/>
      <c r="F116" s="33"/>
      <c r="G116" s="33"/>
      <c r="H116" s="156" t="s">
        <v>22</v>
      </c>
      <c r="I116" s="195"/>
      <c r="J116" s="191"/>
      <c r="K116" s="191"/>
      <c r="L116" s="192"/>
      <c r="M116" s="192"/>
      <c r="N116" s="192"/>
      <c r="O116" s="192"/>
      <c r="P116" s="192"/>
      <c r="Q116" s="192"/>
    </row>
    <row r="117" spans="1:17" ht="13.8">
      <c r="A117" s="266"/>
      <c r="B117" s="157" t="s">
        <v>2021</v>
      </c>
      <c r="C117" s="33"/>
      <c r="D117" s="33"/>
      <c r="E117" s="33"/>
      <c r="F117" s="33"/>
      <c r="G117" s="33"/>
      <c r="H117" s="156" t="s">
        <v>24</v>
      </c>
      <c r="I117" s="195"/>
      <c r="J117" s="191"/>
      <c r="K117" s="191"/>
      <c r="L117" s="191"/>
      <c r="M117" s="192"/>
      <c r="N117" s="192"/>
      <c r="O117" s="192"/>
      <c r="P117" s="192"/>
      <c r="Q117" s="192"/>
    </row>
    <row r="118" spans="1:17" ht="13.2">
      <c r="A118" s="266"/>
      <c r="B118" s="33" t="s">
        <v>2022</v>
      </c>
      <c r="C118" s="33"/>
      <c r="D118" s="33"/>
      <c r="E118" s="33"/>
      <c r="F118" s="33"/>
      <c r="G118" s="33"/>
      <c r="H118" s="156" t="s">
        <v>25</v>
      </c>
      <c r="I118" s="195"/>
      <c r="J118" s="191"/>
      <c r="K118" s="191"/>
      <c r="L118" s="191"/>
      <c r="M118" s="192"/>
      <c r="N118" s="192"/>
      <c r="O118" s="192"/>
      <c r="P118" s="192"/>
      <c r="Q118" s="191"/>
    </row>
    <row r="119" spans="1:17" ht="13.2">
      <c r="A119" s="266"/>
      <c r="B119" s="33" t="s">
        <v>2022</v>
      </c>
      <c r="C119" s="33"/>
      <c r="D119" s="33"/>
      <c r="E119" s="33"/>
      <c r="F119" s="33"/>
      <c r="G119" s="33"/>
      <c r="H119" s="156" t="s">
        <v>26</v>
      </c>
      <c r="I119" s="195"/>
      <c r="J119" s="192"/>
      <c r="K119" s="192"/>
      <c r="L119" s="191"/>
      <c r="M119" s="191"/>
      <c r="N119" s="192"/>
      <c r="O119" s="192"/>
      <c r="P119" s="192"/>
      <c r="Q119" s="191"/>
    </row>
    <row r="120" spans="1:17" ht="13.2">
      <c r="A120" s="266"/>
      <c r="B120" s="33" t="s">
        <v>2022</v>
      </c>
      <c r="C120" s="33"/>
      <c r="D120" s="33"/>
      <c r="E120" s="33"/>
      <c r="F120" s="33"/>
      <c r="G120" s="33"/>
      <c r="H120" s="156" t="s">
        <v>27</v>
      </c>
      <c r="I120" s="195"/>
      <c r="J120" s="192"/>
      <c r="K120" s="192"/>
      <c r="L120" s="191"/>
      <c r="M120" s="191"/>
      <c r="N120" s="192"/>
      <c r="O120" s="192"/>
      <c r="P120" s="192"/>
      <c r="Q120" s="191"/>
    </row>
    <row r="121" spans="1:17" ht="13.2">
      <c r="A121" s="266"/>
      <c r="B121" s="33" t="s">
        <v>2022</v>
      </c>
      <c r="C121" s="33"/>
      <c r="D121" s="33"/>
      <c r="E121" s="33"/>
      <c r="F121" s="33"/>
      <c r="G121" s="33"/>
      <c r="H121" s="156" t="s">
        <v>28</v>
      </c>
      <c r="I121" s="195"/>
      <c r="J121" s="192"/>
      <c r="K121" s="192"/>
      <c r="L121" s="191"/>
      <c r="M121" s="191"/>
      <c r="N121" s="192"/>
      <c r="O121" s="192"/>
      <c r="P121" s="192"/>
      <c r="Q121" s="191"/>
    </row>
    <row r="122" spans="1:17" ht="13.2">
      <c r="A122" s="266"/>
      <c r="B122" s="33" t="s">
        <v>2120</v>
      </c>
      <c r="C122" s="33"/>
      <c r="D122" s="33"/>
      <c r="E122" s="33"/>
      <c r="F122" s="33"/>
      <c r="G122" s="33"/>
      <c r="H122" s="156" t="s">
        <v>29</v>
      </c>
      <c r="I122" s="195"/>
      <c r="J122" s="192"/>
      <c r="K122" s="192"/>
      <c r="L122" s="191"/>
      <c r="M122" s="191"/>
      <c r="N122" s="192"/>
      <c r="O122" s="191"/>
      <c r="P122" s="192"/>
      <c r="Q122" s="192"/>
    </row>
    <row r="123" spans="1:17" ht="13.2">
      <c r="A123" s="266"/>
      <c r="B123" s="33" t="s">
        <v>2120</v>
      </c>
      <c r="C123" s="33"/>
      <c r="D123" s="33"/>
      <c r="E123" s="33"/>
      <c r="F123" s="33"/>
      <c r="G123" s="33"/>
      <c r="H123" s="156" t="s">
        <v>30</v>
      </c>
      <c r="I123" s="195"/>
      <c r="J123" s="192"/>
      <c r="K123" s="192"/>
      <c r="L123" s="191"/>
      <c r="M123" s="191"/>
      <c r="N123" s="192"/>
      <c r="O123" s="191"/>
      <c r="P123" s="192"/>
      <c r="Q123" s="192"/>
    </row>
    <row r="124" spans="1:17" ht="13.2">
      <c r="A124" s="266"/>
      <c r="B124" s="33" t="s">
        <v>2120</v>
      </c>
      <c r="C124" s="33"/>
      <c r="D124" s="33"/>
      <c r="E124" s="33"/>
      <c r="F124" s="33"/>
      <c r="G124" s="33"/>
      <c r="H124" s="167" t="s">
        <v>34</v>
      </c>
      <c r="I124" s="195"/>
      <c r="J124" s="192"/>
      <c r="K124" s="192"/>
      <c r="L124" s="192"/>
      <c r="M124" s="191"/>
      <c r="N124" s="195"/>
      <c r="O124" s="191"/>
      <c r="P124" s="192"/>
      <c r="Q124" s="192"/>
    </row>
    <row r="125" spans="1:17" ht="13.2">
      <c r="A125" s="266"/>
      <c r="B125" s="33" t="s">
        <v>522</v>
      </c>
      <c r="C125" s="33"/>
      <c r="D125" s="33"/>
      <c r="E125" s="33"/>
      <c r="F125" s="33"/>
      <c r="G125" s="33"/>
      <c r="H125" s="167" t="s">
        <v>35</v>
      </c>
      <c r="I125" s="195"/>
      <c r="J125" s="192"/>
      <c r="K125" s="192"/>
      <c r="L125" s="192"/>
      <c r="M125" s="191"/>
      <c r="N125" s="195"/>
      <c r="O125" s="191"/>
      <c r="P125" s="192"/>
      <c r="Q125" s="192"/>
    </row>
    <row r="126" spans="1:17" ht="13.2">
      <c r="A126" s="266"/>
      <c r="B126" s="33" t="s">
        <v>522</v>
      </c>
      <c r="C126" s="33"/>
      <c r="D126" s="33"/>
      <c r="E126" s="33"/>
      <c r="F126" s="33"/>
      <c r="G126" s="33"/>
      <c r="H126" s="167" t="s">
        <v>36</v>
      </c>
      <c r="I126" s="195"/>
      <c r="J126" s="192"/>
      <c r="K126" s="192"/>
      <c r="L126" s="192"/>
      <c r="M126" s="191"/>
      <c r="N126" s="195"/>
      <c r="O126" s="191"/>
      <c r="P126" s="192"/>
      <c r="Q126" s="192"/>
    </row>
    <row r="127" spans="1:17" ht="13.2">
      <c r="A127" s="266"/>
      <c r="B127" s="33" t="s">
        <v>2020</v>
      </c>
      <c r="C127" s="33" t="s">
        <v>41</v>
      </c>
      <c r="D127" s="33" t="s">
        <v>19</v>
      </c>
      <c r="E127" s="33"/>
      <c r="F127" s="160" t="s">
        <v>2342</v>
      </c>
      <c r="G127" s="33" t="s">
        <v>2343</v>
      </c>
      <c r="H127" s="167" t="s">
        <v>37</v>
      </c>
      <c r="I127" s="33"/>
      <c r="J127" s="33"/>
      <c r="K127" s="33"/>
      <c r="L127" s="33"/>
      <c r="M127" s="33"/>
      <c r="N127" s="33"/>
      <c r="O127" s="33"/>
      <c r="P127" s="33"/>
      <c r="Q127" s="33"/>
    </row>
    <row r="128" spans="1:17" ht="13.8">
      <c r="A128" s="267"/>
      <c r="B128" s="33" t="s">
        <v>2020</v>
      </c>
      <c r="C128" s="33" t="s">
        <v>41</v>
      </c>
      <c r="D128" s="33" t="s">
        <v>19</v>
      </c>
      <c r="E128" s="33"/>
      <c r="F128" s="157" t="s">
        <v>2344</v>
      </c>
      <c r="G128" s="33" t="s">
        <v>2345</v>
      </c>
      <c r="H128" s="156" t="s">
        <v>38</v>
      </c>
      <c r="I128" s="191"/>
      <c r="J128" s="195"/>
      <c r="K128" s="195"/>
      <c r="L128" s="192"/>
      <c r="M128" s="192"/>
      <c r="N128" s="195"/>
      <c r="O128" s="192"/>
      <c r="P128" s="192"/>
      <c r="Q128" s="192"/>
    </row>
    <row r="129" spans="1:17" ht="13.2">
      <c r="A129" s="265">
        <v>45392</v>
      </c>
      <c r="B129" s="33" t="s">
        <v>2021</v>
      </c>
      <c r="C129" s="33"/>
      <c r="D129" s="33"/>
      <c r="E129" s="33"/>
      <c r="F129" s="33"/>
      <c r="G129" s="33"/>
      <c r="H129" s="164" t="s">
        <v>17</v>
      </c>
      <c r="I129" s="195"/>
      <c r="J129" s="191"/>
      <c r="K129" s="191"/>
      <c r="L129" s="192"/>
      <c r="M129" s="192"/>
      <c r="N129" s="191"/>
      <c r="O129" s="192"/>
      <c r="P129" s="192"/>
      <c r="Q129" s="192"/>
    </row>
    <row r="130" spans="1:17" ht="13.2">
      <c r="A130" s="266"/>
      <c r="B130" s="33" t="s">
        <v>2021</v>
      </c>
      <c r="C130" s="33"/>
      <c r="D130" s="33"/>
      <c r="E130" s="33"/>
      <c r="F130" s="33"/>
      <c r="G130" s="33"/>
      <c r="H130" s="156" t="s">
        <v>22</v>
      </c>
      <c r="I130" s="195"/>
      <c r="J130" s="191"/>
      <c r="K130" s="191"/>
      <c r="L130" s="192"/>
      <c r="M130" s="192"/>
      <c r="N130" s="191"/>
      <c r="O130" s="192"/>
      <c r="P130" s="192"/>
      <c r="Q130" s="192"/>
    </row>
    <row r="131" spans="1:17" ht="13.2">
      <c r="A131" s="266"/>
      <c r="B131" s="33" t="s">
        <v>2021</v>
      </c>
      <c r="C131" s="33"/>
      <c r="D131" s="33"/>
      <c r="E131" s="33"/>
      <c r="F131" s="33"/>
      <c r="G131" s="33"/>
      <c r="H131" s="156" t="s">
        <v>24</v>
      </c>
      <c r="I131" s="195"/>
      <c r="J131" s="191"/>
      <c r="K131" s="191"/>
      <c r="L131" s="192"/>
      <c r="M131" s="192"/>
      <c r="N131" s="191"/>
      <c r="O131" s="192"/>
      <c r="P131" s="192"/>
      <c r="Q131" s="192"/>
    </row>
    <row r="132" spans="1:17" ht="13.2">
      <c r="A132" s="266"/>
      <c r="B132" s="33" t="s">
        <v>78</v>
      </c>
      <c r="C132" s="33"/>
      <c r="D132" s="33"/>
      <c r="E132" s="33"/>
      <c r="F132" s="33"/>
      <c r="G132" s="33"/>
      <c r="H132" s="156" t="s">
        <v>25</v>
      </c>
      <c r="I132" s="195"/>
      <c r="J132" s="191"/>
      <c r="K132" s="191"/>
      <c r="L132" s="191"/>
      <c r="M132" s="192"/>
      <c r="N132" s="191"/>
      <c r="O132" s="192"/>
      <c r="P132" s="192"/>
      <c r="Q132" s="192"/>
    </row>
    <row r="133" spans="1:17" ht="13.2">
      <c r="A133" s="266"/>
      <c r="B133" s="33" t="s">
        <v>78</v>
      </c>
      <c r="C133" s="33" t="s">
        <v>224</v>
      </c>
      <c r="D133" s="33" t="s">
        <v>19</v>
      </c>
      <c r="E133" s="33"/>
      <c r="F133" s="160" t="s">
        <v>2346</v>
      </c>
      <c r="G133" s="33" t="s">
        <v>2347</v>
      </c>
      <c r="H133" s="156" t="s">
        <v>26</v>
      </c>
      <c r="I133" s="195"/>
      <c r="J133" s="191"/>
      <c r="K133" s="191"/>
      <c r="L133" s="191"/>
      <c r="M133" s="192"/>
      <c r="N133" s="191"/>
      <c r="O133" s="192"/>
      <c r="P133" s="192"/>
      <c r="Q133" s="192"/>
    </row>
    <row r="134" spans="1:17" ht="13.2">
      <c r="A134" s="266"/>
      <c r="B134" s="33" t="s">
        <v>78</v>
      </c>
      <c r="C134" s="33"/>
      <c r="D134" s="33"/>
      <c r="E134" s="33"/>
      <c r="F134" s="33"/>
      <c r="G134" s="33"/>
      <c r="H134" s="156" t="s">
        <v>27</v>
      </c>
      <c r="I134" s="195"/>
      <c r="J134" s="192"/>
      <c r="K134" s="191"/>
      <c r="L134" s="191"/>
      <c r="M134" s="192"/>
      <c r="N134" s="191"/>
      <c r="O134" s="192"/>
      <c r="P134" s="191"/>
      <c r="Q134" s="192"/>
    </row>
    <row r="135" spans="1:17" ht="13.2">
      <c r="A135" s="266"/>
      <c r="B135" s="33" t="s">
        <v>78</v>
      </c>
      <c r="C135" s="33"/>
      <c r="D135" s="33"/>
      <c r="E135" s="33"/>
      <c r="F135" s="33"/>
      <c r="G135" s="33"/>
      <c r="H135" s="156" t="s">
        <v>28</v>
      </c>
      <c r="I135" s="195"/>
      <c r="J135" s="192"/>
      <c r="K135" s="192"/>
      <c r="L135" s="191"/>
      <c r="M135" s="192"/>
      <c r="N135" s="191"/>
      <c r="O135" s="192"/>
      <c r="P135" s="191"/>
      <c r="Q135" s="192"/>
    </row>
    <row r="136" spans="1:17" ht="13.2">
      <c r="A136" s="266"/>
      <c r="B136" s="33" t="s">
        <v>1774</v>
      </c>
      <c r="C136" s="33"/>
      <c r="D136" s="33"/>
      <c r="E136" s="33"/>
      <c r="F136" s="33"/>
      <c r="G136" s="33"/>
      <c r="H136" s="156" t="s">
        <v>29</v>
      </c>
      <c r="I136" s="195"/>
      <c r="J136" s="192"/>
      <c r="K136" s="192"/>
      <c r="L136" s="191"/>
      <c r="M136" s="192"/>
      <c r="N136" s="191"/>
      <c r="O136" s="192"/>
      <c r="P136" s="191"/>
      <c r="Q136" s="191"/>
    </row>
    <row r="137" spans="1:17" ht="13.2">
      <c r="A137" s="266"/>
      <c r="B137" s="33" t="s">
        <v>1774</v>
      </c>
      <c r="C137" s="33" t="s">
        <v>102</v>
      </c>
      <c r="D137" s="33" t="s">
        <v>19</v>
      </c>
      <c r="E137" s="33" t="s">
        <v>2348</v>
      </c>
      <c r="F137" s="173" t="s">
        <v>2349</v>
      </c>
      <c r="G137" s="76" t="s">
        <v>2350</v>
      </c>
      <c r="H137" s="156" t="s">
        <v>30</v>
      </c>
      <c r="I137" s="195"/>
      <c r="J137" s="192"/>
      <c r="K137" s="192"/>
      <c r="L137" s="191"/>
      <c r="M137" s="192"/>
      <c r="N137" s="192"/>
      <c r="O137" s="192"/>
      <c r="P137" s="191"/>
      <c r="Q137" s="191"/>
    </row>
    <row r="138" spans="1:17" ht="13.2">
      <c r="A138" s="266"/>
      <c r="B138" s="33" t="s">
        <v>522</v>
      </c>
      <c r="C138" s="33"/>
      <c r="D138" s="33"/>
      <c r="E138" s="33"/>
      <c r="F138" s="33"/>
      <c r="G138" s="33"/>
      <c r="H138" s="167" t="s">
        <v>34</v>
      </c>
      <c r="I138" s="195"/>
      <c r="J138" s="192"/>
      <c r="K138" s="192"/>
      <c r="L138" s="191"/>
      <c r="M138" s="191"/>
      <c r="N138" s="192"/>
      <c r="O138" s="191"/>
      <c r="P138" s="192"/>
      <c r="Q138" s="191"/>
    </row>
    <row r="139" spans="1:17" ht="13.2">
      <c r="A139" s="266"/>
      <c r="B139" s="33" t="s">
        <v>522</v>
      </c>
      <c r="C139" s="33"/>
      <c r="D139" s="33"/>
      <c r="E139" s="33"/>
      <c r="F139" s="33"/>
      <c r="G139" s="33"/>
      <c r="H139" s="167" t="s">
        <v>35</v>
      </c>
      <c r="I139" s="195"/>
      <c r="J139" s="192"/>
      <c r="K139" s="192"/>
      <c r="L139" s="192"/>
      <c r="M139" s="191"/>
      <c r="N139" s="192"/>
      <c r="O139" s="191"/>
      <c r="P139" s="192"/>
      <c r="Q139" s="191"/>
    </row>
    <row r="140" spans="1:17" ht="13.8">
      <c r="A140" s="266"/>
      <c r="B140" s="33" t="s">
        <v>2020</v>
      </c>
      <c r="C140" s="33" t="s">
        <v>1117</v>
      </c>
      <c r="D140" s="33" t="s">
        <v>19</v>
      </c>
      <c r="E140" s="157" t="s">
        <v>2351</v>
      </c>
      <c r="F140" s="160" t="s">
        <v>2352</v>
      </c>
      <c r="G140" s="33" t="s">
        <v>2353</v>
      </c>
      <c r="H140" s="167" t="s">
        <v>36</v>
      </c>
      <c r="I140" s="191"/>
      <c r="J140" s="195"/>
      <c r="K140" s="195"/>
      <c r="L140" s="192"/>
      <c r="M140" s="191"/>
      <c r="N140" s="192"/>
      <c r="O140" s="191"/>
      <c r="P140" s="192"/>
      <c r="Q140" s="191"/>
    </row>
    <row r="141" spans="1:17" ht="16.8">
      <c r="A141" s="266"/>
      <c r="B141" s="33" t="s">
        <v>2020</v>
      </c>
      <c r="C141" s="33" t="s">
        <v>41</v>
      </c>
      <c r="D141" s="33" t="s">
        <v>19</v>
      </c>
      <c r="E141" s="33"/>
      <c r="F141" s="33" t="s">
        <v>2354</v>
      </c>
      <c r="G141" s="33" t="s">
        <v>2355</v>
      </c>
      <c r="H141" s="167" t="s">
        <v>37</v>
      </c>
      <c r="I141" s="33"/>
      <c r="J141" s="33"/>
      <c r="K141" s="33"/>
      <c r="L141" s="33"/>
      <c r="M141" s="33"/>
      <c r="N141" s="33"/>
      <c r="O141" s="33"/>
      <c r="P141" s="33"/>
      <c r="Q141" s="33"/>
    </row>
    <row r="142" spans="1:17" ht="13.2">
      <c r="A142" s="267"/>
      <c r="B142" s="33" t="s">
        <v>2020</v>
      </c>
      <c r="C142" s="33"/>
      <c r="D142" s="33"/>
      <c r="E142" s="33"/>
      <c r="F142" s="33"/>
      <c r="G142" s="33"/>
      <c r="H142" s="156" t="s">
        <v>38</v>
      </c>
      <c r="I142" s="191"/>
      <c r="J142" s="195"/>
      <c r="K142" s="195"/>
      <c r="L142" s="192"/>
      <c r="M142" s="192"/>
      <c r="N142" s="192"/>
      <c r="O142" s="192"/>
      <c r="P142" s="192"/>
      <c r="Q142" s="192"/>
    </row>
    <row r="143" spans="1:17" ht="13.2">
      <c r="A143" s="265">
        <v>45393</v>
      </c>
      <c r="B143" s="33" t="s">
        <v>78</v>
      </c>
      <c r="C143" s="33"/>
      <c r="D143" s="33"/>
      <c r="E143" s="33"/>
      <c r="F143" s="33"/>
      <c r="G143" s="33"/>
      <c r="H143" s="164" t="s">
        <v>17</v>
      </c>
      <c r="I143" s="195"/>
      <c r="J143" s="191"/>
      <c r="K143" s="191"/>
      <c r="L143" s="192"/>
      <c r="M143" s="192"/>
      <c r="N143" s="191"/>
      <c r="O143" s="192"/>
      <c r="P143" s="192"/>
      <c r="Q143" s="192"/>
    </row>
    <row r="144" spans="1:17" ht="13.2">
      <c r="A144" s="266"/>
      <c r="B144" s="33" t="s">
        <v>78</v>
      </c>
      <c r="C144" s="33" t="s">
        <v>1117</v>
      </c>
      <c r="D144" s="33" t="s">
        <v>19</v>
      </c>
      <c r="E144" s="33" t="s">
        <v>2356</v>
      </c>
      <c r="F144" s="173" t="s">
        <v>2357</v>
      </c>
      <c r="G144" s="33" t="s">
        <v>2358</v>
      </c>
      <c r="H144" s="156" t="s">
        <v>22</v>
      </c>
      <c r="I144" s="195"/>
      <c r="J144" s="191"/>
      <c r="K144" s="191"/>
      <c r="L144" s="192"/>
      <c r="M144" s="192"/>
      <c r="N144" s="191"/>
      <c r="O144" s="192"/>
      <c r="P144" s="192"/>
      <c r="Q144" s="192"/>
    </row>
    <row r="145" spans="1:17" ht="13.2">
      <c r="A145" s="266"/>
      <c r="B145" s="33" t="s">
        <v>78</v>
      </c>
      <c r="C145" s="33"/>
      <c r="D145" s="33"/>
      <c r="E145" s="33"/>
      <c r="F145" s="33"/>
      <c r="G145" s="33"/>
      <c r="H145" s="156" t="s">
        <v>24</v>
      </c>
      <c r="I145" s="195"/>
      <c r="J145" s="191"/>
      <c r="K145" s="191"/>
      <c r="L145" s="191"/>
      <c r="M145" s="192"/>
      <c r="N145" s="191"/>
      <c r="O145" s="192"/>
      <c r="P145" s="192"/>
      <c r="Q145" s="192"/>
    </row>
    <row r="146" spans="1:17" ht="13.2">
      <c r="A146" s="266"/>
      <c r="B146" s="33" t="s">
        <v>78</v>
      </c>
      <c r="C146" s="33"/>
      <c r="D146" s="33"/>
      <c r="E146" s="33"/>
      <c r="F146" s="33"/>
      <c r="G146" s="33"/>
      <c r="H146" s="156" t="s">
        <v>25</v>
      </c>
      <c r="I146" s="195"/>
      <c r="J146" s="191"/>
      <c r="K146" s="191"/>
      <c r="L146" s="191"/>
      <c r="M146" s="192"/>
      <c r="N146" s="191"/>
      <c r="O146" s="192"/>
      <c r="P146" s="192"/>
      <c r="Q146" s="192"/>
    </row>
    <row r="147" spans="1:17" ht="13.2">
      <c r="A147" s="266"/>
      <c r="B147" s="33" t="s">
        <v>78</v>
      </c>
      <c r="C147" s="33"/>
      <c r="D147" s="33"/>
      <c r="E147" s="33"/>
      <c r="F147" s="33"/>
      <c r="G147" s="33"/>
      <c r="H147" s="156" t="s">
        <v>26</v>
      </c>
      <c r="I147" s="195"/>
      <c r="J147" s="191"/>
      <c r="K147" s="191"/>
      <c r="L147" s="191"/>
      <c r="M147" s="192"/>
      <c r="N147" s="191"/>
      <c r="O147" s="192"/>
      <c r="P147" s="227"/>
      <c r="Q147" s="192"/>
    </row>
    <row r="148" spans="1:17" ht="13.2">
      <c r="A148" s="266"/>
      <c r="B148" s="33" t="s">
        <v>2022</v>
      </c>
      <c r="C148" s="33"/>
      <c r="D148" s="33"/>
      <c r="E148" s="33"/>
      <c r="F148" s="33"/>
      <c r="G148" s="33"/>
      <c r="H148" s="156" t="s">
        <v>27</v>
      </c>
      <c r="I148" s="195"/>
      <c r="J148" s="192"/>
      <c r="K148" s="191"/>
      <c r="L148" s="191"/>
      <c r="M148" s="192"/>
      <c r="N148" s="191"/>
      <c r="O148" s="192"/>
      <c r="P148" s="228"/>
      <c r="Q148" s="191"/>
    </row>
    <row r="149" spans="1:17" ht="13.2">
      <c r="A149" s="266"/>
      <c r="B149" s="33" t="s">
        <v>2022</v>
      </c>
      <c r="C149" s="33"/>
      <c r="D149" s="33"/>
      <c r="E149" s="33"/>
      <c r="F149" s="33"/>
      <c r="G149" s="33"/>
      <c r="H149" s="156" t="s">
        <v>28</v>
      </c>
      <c r="I149" s="195"/>
      <c r="J149" s="192"/>
      <c r="K149" s="192"/>
      <c r="L149" s="191"/>
      <c r="M149" s="192"/>
      <c r="N149" s="191"/>
      <c r="O149" s="192"/>
      <c r="P149" s="228"/>
      <c r="Q149" s="191"/>
    </row>
    <row r="150" spans="1:17" ht="13.2">
      <c r="A150" s="266"/>
      <c r="B150" s="33" t="s">
        <v>2120</v>
      </c>
      <c r="C150" s="33"/>
      <c r="D150" s="33"/>
      <c r="E150" s="33"/>
      <c r="F150" s="33"/>
      <c r="G150" s="33"/>
      <c r="H150" s="156" t="s">
        <v>29</v>
      </c>
      <c r="I150" s="195"/>
      <c r="J150" s="192"/>
      <c r="K150" s="192"/>
      <c r="L150" s="191"/>
      <c r="M150" s="191"/>
      <c r="N150" s="191"/>
      <c r="O150" s="191"/>
      <c r="P150" s="228"/>
      <c r="Q150" s="191"/>
    </row>
    <row r="151" spans="1:17" ht="13.2">
      <c r="A151" s="266"/>
      <c r="B151" s="33" t="s">
        <v>2120</v>
      </c>
      <c r="C151" s="33"/>
      <c r="D151" s="33"/>
      <c r="E151" s="33"/>
      <c r="F151" s="33"/>
      <c r="G151" s="33"/>
      <c r="H151" s="156" t="s">
        <v>30</v>
      </c>
      <c r="I151" s="195"/>
      <c r="J151" s="192"/>
      <c r="K151" s="192"/>
      <c r="L151" s="192"/>
      <c r="M151" s="191"/>
      <c r="N151" s="192"/>
      <c r="O151" s="191"/>
      <c r="P151" s="192"/>
      <c r="Q151" s="191"/>
    </row>
    <row r="152" spans="1:17" ht="13.2">
      <c r="A152" s="266"/>
      <c r="B152" s="33" t="s">
        <v>2120</v>
      </c>
      <c r="C152" s="33" t="s">
        <v>44</v>
      </c>
      <c r="D152" s="33" t="s">
        <v>19</v>
      </c>
      <c r="E152" s="33" t="s">
        <v>2359</v>
      </c>
      <c r="F152" s="173" t="s">
        <v>2360</v>
      </c>
      <c r="G152" s="33" t="s">
        <v>2361</v>
      </c>
      <c r="H152" s="167" t="s">
        <v>34</v>
      </c>
      <c r="I152" s="195"/>
      <c r="J152" s="192"/>
      <c r="K152" s="192"/>
      <c r="L152" s="192"/>
      <c r="M152" s="191"/>
      <c r="N152" s="192"/>
      <c r="O152" s="191"/>
      <c r="P152" s="192"/>
      <c r="Q152" s="191"/>
    </row>
    <row r="153" spans="1:17" ht="13.8">
      <c r="A153" s="266"/>
      <c r="B153" s="157" t="s">
        <v>2021</v>
      </c>
      <c r="C153" s="33"/>
      <c r="D153" s="33"/>
      <c r="E153" s="33"/>
      <c r="F153" s="33"/>
      <c r="G153" s="33"/>
      <c r="H153" s="167" t="s">
        <v>35</v>
      </c>
      <c r="I153" s="195"/>
      <c r="J153" s="195"/>
      <c r="K153" s="191"/>
      <c r="L153" s="192"/>
      <c r="M153" s="191"/>
      <c r="N153" s="192"/>
      <c r="O153" s="191"/>
      <c r="P153" s="192"/>
      <c r="Q153" s="191"/>
    </row>
    <row r="154" spans="1:17" ht="13.2">
      <c r="A154" s="266"/>
      <c r="B154" s="33" t="s">
        <v>2021</v>
      </c>
      <c r="C154" s="33"/>
      <c r="D154" s="33"/>
      <c r="E154" s="33"/>
      <c r="F154" s="33"/>
      <c r="G154" s="33"/>
      <c r="H154" s="167" t="s">
        <v>36</v>
      </c>
      <c r="I154" s="195"/>
      <c r="J154" s="195"/>
      <c r="K154" s="191"/>
      <c r="L154" s="192"/>
      <c r="M154" s="191"/>
      <c r="N154" s="192"/>
      <c r="O154" s="192"/>
      <c r="P154" s="192"/>
      <c r="Q154" s="191"/>
    </row>
    <row r="155" spans="1:17" ht="13.2">
      <c r="A155" s="266"/>
      <c r="B155" s="33" t="s">
        <v>2021</v>
      </c>
      <c r="C155" s="33"/>
      <c r="D155" s="33"/>
      <c r="E155" s="33"/>
      <c r="F155" s="33"/>
      <c r="G155" s="33"/>
      <c r="H155" s="167" t="s">
        <v>37</v>
      </c>
      <c r="I155" s="195"/>
      <c r="J155" s="195"/>
      <c r="K155" s="191"/>
      <c r="L155" s="192"/>
      <c r="M155" s="195"/>
      <c r="N155" s="192"/>
      <c r="O155" s="192"/>
      <c r="P155" s="192"/>
      <c r="Q155" s="192"/>
    </row>
    <row r="156" spans="1:17" ht="13.2">
      <c r="A156" s="267"/>
      <c r="B156" s="33" t="s">
        <v>2021</v>
      </c>
      <c r="C156" s="33"/>
      <c r="D156" s="33"/>
      <c r="E156" s="33"/>
      <c r="F156" s="33"/>
      <c r="G156" s="33"/>
      <c r="H156" s="156" t="s">
        <v>38</v>
      </c>
      <c r="I156" s="195"/>
      <c r="J156" s="195"/>
      <c r="K156" s="191"/>
      <c r="L156" s="192"/>
      <c r="M156" s="192"/>
      <c r="N156" s="192"/>
      <c r="O156" s="192"/>
      <c r="P156" s="192"/>
      <c r="Q156" s="192"/>
    </row>
    <row r="157" spans="1:17" ht="13.8">
      <c r="A157" s="265">
        <v>45394</v>
      </c>
      <c r="B157" s="157" t="s">
        <v>2021</v>
      </c>
      <c r="C157" s="33"/>
      <c r="D157" s="33"/>
      <c r="E157" s="33"/>
      <c r="F157" s="33"/>
      <c r="G157" s="33"/>
      <c r="H157" s="164" t="s">
        <v>17</v>
      </c>
      <c r="I157" s="195"/>
      <c r="J157" s="192"/>
      <c r="K157" s="191"/>
      <c r="L157" s="192"/>
      <c r="M157" s="192"/>
      <c r="N157" s="192"/>
      <c r="O157" s="192"/>
      <c r="P157" s="192"/>
      <c r="Q157" s="192"/>
    </row>
    <row r="158" spans="1:17" ht="13.8">
      <c r="A158" s="266"/>
      <c r="B158" s="157" t="s">
        <v>2021</v>
      </c>
      <c r="C158" s="33"/>
      <c r="D158" s="33"/>
      <c r="E158" s="33"/>
      <c r="F158" s="33"/>
      <c r="G158" s="33"/>
      <c r="H158" s="156" t="s">
        <v>22</v>
      </c>
      <c r="I158" s="195"/>
      <c r="J158" s="192"/>
      <c r="K158" s="191"/>
      <c r="L158" s="192"/>
      <c r="M158" s="192"/>
      <c r="N158" s="192"/>
      <c r="O158" s="192"/>
      <c r="P158" s="192"/>
      <c r="Q158" s="191"/>
    </row>
    <row r="159" spans="1:17" ht="13.8">
      <c r="A159" s="266"/>
      <c r="B159" s="157" t="s">
        <v>2021</v>
      </c>
      <c r="C159" s="33"/>
      <c r="D159" s="33"/>
      <c r="E159" s="33"/>
      <c r="F159" s="33"/>
      <c r="G159" s="33"/>
      <c r="H159" s="156" t="s">
        <v>24</v>
      </c>
      <c r="I159" s="195"/>
      <c r="J159" s="192"/>
      <c r="K159" s="191"/>
      <c r="L159" s="192"/>
      <c r="M159" s="192"/>
      <c r="N159" s="192"/>
      <c r="O159" s="192"/>
      <c r="P159" s="227"/>
      <c r="Q159" s="191"/>
    </row>
    <row r="160" spans="1:17" ht="13.8">
      <c r="A160" s="266"/>
      <c r="B160" s="157" t="s">
        <v>2021</v>
      </c>
      <c r="C160" s="33"/>
      <c r="D160" s="33"/>
      <c r="E160" s="33"/>
      <c r="F160" s="33"/>
      <c r="G160" s="33"/>
      <c r="H160" s="156" t="s">
        <v>25</v>
      </c>
      <c r="I160" s="195"/>
      <c r="J160" s="192"/>
      <c r="K160" s="191"/>
      <c r="L160" s="192"/>
      <c r="M160" s="192"/>
      <c r="N160" s="192"/>
      <c r="O160" s="192"/>
      <c r="P160" s="228"/>
      <c r="Q160" s="192"/>
    </row>
    <row r="161" spans="1:27" ht="13.8">
      <c r="A161" s="266"/>
      <c r="B161" s="209" t="s">
        <v>2022</v>
      </c>
      <c r="C161" s="209" t="s">
        <v>44</v>
      </c>
      <c r="D161" s="209" t="s">
        <v>19</v>
      </c>
      <c r="E161" s="209"/>
      <c r="F161" s="236" t="s">
        <v>2362</v>
      </c>
      <c r="G161" s="209" t="s">
        <v>2363</v>
      </c>
      <c r="H161" s="211" t="s">
        <v>26</v>
      </c>
      <c r="I161" s="209"/>
      <c r="J161" s="209"/>
      <c r="K161" s="209"/>
      <c r="L161" s="209"/>
      <c r="M161" s="209"/>
      <c r="N161" s="209"/>
      <c r="O161" s="209"/>
      <c r="P161" s="211"/>
      <c r="Q161" s="209"/>
      <c r="R161" s="212"/>
      <c r="S161" s="212"/>
      <c r="T161" s="212"/>
      <c r="U161" s="212"/>
      <c r="V161" s="212"/>
      <c r="W161" s="212"/>
      <c r="X161" s="212"/>
      <c r="Y161" s="212"/>
      <c r="Z161" s="212"/>
      <c r="AA161" s="212"/>
    </row>
    <row r="162" spans="1:27" ht="13.2">
      <c r="A162" s="266"/>
      <c r="B162" s="33" t="s">
        <v>2022</v>
      </c>
      <c r="C162" s="33"/>
      <c r="D162" s="33"/>
      <c r="E162" s="33"/>
      <c r="F162" s="33"/>
      <c r="G162" s="33"/>
      <c r="H162" s="156" t="s">
        <v>27</v>
      </c>
      <c r="I162" s="195"/>
      <c r="J162" s="192"/>
      <c r="K162" s="192"/>
      <c r="L162" s="191"/>
      <c r="M162" s="192"/>
      <c r="N162" s="192"/>
      <c r="O162" s="192"/>
      <c r="P162" s="228"/>
      <c r="Q162" s="192"/>
    </row>
    <row r="163" spans="1:27" ht="13.2">
      <c r="A163" s="266"/>
      <c r="B163" s="33" t="s">
        <v>2022</v>
      </c>
      <c r="C163" s="33"/>
      <c r="D163" s="33"/>
      <c r="E163" s="33"/>
      <c r="F163" s="33"/>
      <c r="G163" s="33"/>
      <c r="H163" s="156" t="s">
        <v>28</v>
      </c>
      <c r="I163" s="195"/>
      <c r="J163" s="192"/>
      <c r="K163" s="192"/>
      <c r="L163" s="191"/>
      <c r="M163" s="192"/>
      <c r="N163" s="192"/>
      <c r="O163" s="192"/>
      <c r="P163" s="192"/>
      <c r="Q163" s="192"/>
    </row>
    <row r="164" spans="1:27" ht="13.2">
      <c r="A164" s="266"/>
      <c r="B164" s="33" t="s">
        <v>522</v>
      </c>
      <c r="C164" s="33"/>
      <c r="D164" s="33"/>
      <c r="E164" s="33"/>
      <c r="F164" s="33"/>
      <c r="G164" s="33"/>
      <c r="H164" s="156" t="s">
        <v>29</v>
      </c>
      <c r="I164" s="195"/>
      <c r="J164" s="192"/>
      <c r="K164" s="192"/>
      <c r="L164" s="191"/>
      <c r="M164" s="191"/>
      <c r="N164" s="192"/>
      <c r="O164" s="191"/>
      <c r="P164" s="192"/>
      <c r="Q164" s="191"/>
    </row>
    <row r="165" spans="1:27" ht="13.2">
      <c r="A165" s="266"/>
      <c r="B165" s="33" t="s">
        <v>522</v>
      </c>
      <c r="C165" s="33"/>
      <c r="D165" s="33"/>
      <c r="E165" s="33"/>
      <c r="F165" s="33"/>
      <c r="G165" s="33"/>
      <c r="H165" s="156" t="s">
        <v>30</v>
      </c>
      <c r="I165" s="195"/>
      <c r="J165" s="192"/>
      <c r="K165" s="192"/>
      <c r="L165" s="191"/>
      <c r="M165" s="191"/>
      <c r="N165" s="192"/>
      <c r="O165" s="191"/>
      <c r="P165" s="192"/>
      <c r="Q165" s="191"/>
    </row>
    <row r="166" spans="1:27" ht="13.8">
      <c r="A166" s="266"/>
      <c r="B166" s="33" t="s">
        <v>522</v>
      </c>
      <c r="C166" s="33" t="s">
        <v>102</v>
      </c>
      <c r="D166" s="33" t="s">
        <v>19</v>
      </c>
      <c r="E166" s="157" t="s">
        <v>2364</v>
      </c>
      <c r="F166" s="33" t="s">
        <v>2365</v>
      </c>
      <c r="G166" s="33" t="s">
        <v>2366</v>
      </c>
      <c r="H166" s="167" t="s">
        <v>34</v>
      </c>
      <c r="I166" s="195"/>
      <c r="J166" s="192"/>
      <c r="K166" s="192"/>
      <c r="L166" s="192"/>
      <c r="M166" s="191"/>
      <c r="N166" s="192"/>
      <c r="O166" s="191"/>
      <c r="P166" s="192"/>
      <c r="Q166" s="191"/>
    </row>
    <row r="167" spans="1:27" ht="13.2">
      <c r="A167" s="266"/>
      <c r="B167" s="33" t="s">
        <v>522</v>
      </c>
      <c r="C167" s="33"/>
      <c r="D167" s="33"/>
      <c r="E167" s="33"/>
      <c r="F167" s="33"/>
      <c r="G167" s="33"/>
      <c r="H167" s="167" t="s">
        <v>35</v>
      </c>
      <c r="I167" s="195"/>
      <c r="J167" s="192"/>
      <c r="K167" s="192"/>
      <c r="L167" s="192"/>
      <c r="M167" s="191"/>
      <c r="N167" s="192"/>
      <c r="O167" s="191"/>
      <c r="P167" s="192"/>
      <c r="Q167" s="191"/>
    </row>
    <row r="168" spans="1:27" ht="13.2">
      <c r="A168" s="266"/>
      <c r="B168" s="33" t="s">
        <v>522</v>
      </c>
      <c r="C168" s="33"/>
      <c r="D168" s="33"/>
      <c r="E168" s="33"/>
      <c r="F168" s="33"/>
      <c r="G168" s="33"/>
      <c r="H168" s="167" t="s">
        <v>36</v>
      </c>
      <c r="I168" s="195"/>
      <c r="J168" s="192"/>
      <c r="K168" s="192"/>
      <c r="L168" s="192"/>
      <c r="M168" s="191"/>
      <c r="N168" s="192"/>
      <c r="O168" s="191"/>
      <c r="P168" s="192"/>
      <c r="Q168" s="191"/>
    </row>
    <row r="169" spans="1:27" ht="13.2">
      <c r="A169" s="266"/>
      <c r="B169" s="33" t="s">
        <v>2020</v>
      </c>
      <c r="C169" s="33"/>
      <c r="D169" s="33"/>
      <c r="E169" s="33"/>
      <c r="F169" s="33"/>
      <c r="G169" s="33"/>
      <c r="H169" s="167" t="s">
        <v>37</v>
      </c>
      <c r="I169" s="195"/>
      <c r="J169" s="192"/>
      <c r="K169" s="192"/>
      <c r="L169" s="192"/>
      <c r="M169" s="192"/>
      <c r="N169" s="192"/>
      <c r="O169" s="192"/>
      <c r="P169" s="192"/>
      <c r="Q169" s="192"/>
    </row>
    <row r="170" spans="1:27" ht="13.2">
      <c r="A170" s="267"/>
      <c r="B170" s="33" t="s">
        <v>2020</v>
      </c>
      <c r="C170" s="33"/>
      <c r="D170" s="33"/>
      <c r="E170" s="33"/>
      <c r="F170" s="33"/>
      <c r="G170" s="33"/>
      <c r="H170" s="167" t="s">
        <v>38</v>
      </c>
      <c r="I170" s="195"/>
      <c r="J170" s="192"/>
      <c r="K170" s="192"/>
      <c r="L170" s="192"/>
      <c r="M170" s="192"/>
      <c r="N170" s="192"/>
      <c r="O170" s="192"/>
      <c r="P170" s="192"/>
      <c r="Q170" s="192"/>
    </row>
    <row r="171" spans="1:27" ht="13.8">
      <c r="A171" s="265">
        <v>45395</v>
      </c>
      <c r="B171" s="157" t="s">
        <v>2021</v>
      </c>
      <c r="C171" s="33"/>
      <c r="D171" s="33"/>
      <c r="E171" s="33"/>
      <c r="F171" s="33"/>
      <c r="G171" s="33"/>
      <c r="H171" s="164" t="s">
        <v>17</v>
      </c>
      <c r="I171" s="192"/>
      <c r="J171" s="192"/>
      <c r="K171" s="191"/>
      <c r="L171" s="192"/>
      <c r="M171" s="192"/>
      <c r="N171" s="191"/>
      <c r="O171" s="192"/>
      <c r="P171" s="227"/>
      <c r="Q171" s="192"/>
    </row>
    <row r="172" spans="1:27" ht="13.8">
      <c r="A172" s="266"/>
      <c r="B172" s="157" t="s">
        <v>2021</v>
      </c>
      <c r="C172" s="157" t="s">
        <v>355</v>
      </c>
      <c r="D172" s="157" t="s">
        <v>19</v>
      </c>
      <c r="E172" s="157" t="s">
        <v>2367</v>
      </c>
      <c r="F172" s="249" t="s">
        <v>2368</v>
      </c>
      <c r="G172" s="157" t="s">
        <v>2369</v>
      </c>
      <c r="H172" s="84" t="s">
        <v>22</v>
      </c>
      <c r="I172" s="192"/>
      <c r="J172" s="192"/>
      <c r="K172" s="191"/>
      <c r="L172" s="192"/>
      <c r="M172" s="192"/>
      <c r="N172" s="191"/>
      <c r="O172" s="192"/>
      <c r="P172" s="228"/>
      <c r="Q172" s="192"/>
    </row>
    <row r="173" spans="1:27" ht="13.8">
      <c r="A173" s="266"/>
      <c r="B173" s="157" t="s">
        <v>2021</v>
      </c>
      <c r="C173" s="157" t="s">
        <v>355</v>
      </c>
      <c r="D173" s="157" t="s">
        <v>19</v>
      </c>
      <c r="E173" s="157" t="s">
        <v>2370</v>
      </c>
      <c r="F173" s="157" t="s">
        <v>2371</v>
      </c>
      <c r="G173" s="157" t="s">
        <v>2372</v>
      </c>
      <c r="H173" s="84" t="s">
        <v>24</v>
      </c>
      <c r="I173" s="192"/>
      <c r="J173" s="192"/>
      <c r="K173" s="191"/>
      <c r="L173" s="192"/>
      <c r="M173" s="192"/>
      <c r="N173" s="191"/>
      <c r="O173" s="192"/>
      <c r="P173" s="228"/>
      <c r="Q173" s="192"/>
    </row>
    <row r="174" spans="1:27" ht="13.8">
      <c r="A174" s="266"/>
      <c r="B174" s="157" t="s">
        <v>2021</v>
      </c>
      <c r="C174" s="157" t="s">
        <v>1117</v>
      </c>
      <c r="D174" s="157" t="s">
        <v>19</v>
      </c>
      <c r="E174" s="215" t="s">
        <v>2373</v>
      </c>
      <c r="F174" s="157" t="s">
        <v>2374</v>
      </c>
      <c r="G174" s="157" t="s">
        <v>2375</v>
      </c>
      <c r="H174" s="84" t="s">
        <v>25</v>
      </c>
      <c r="I174" s="192"/>
      <c r="J174" s="192"/>
      <c r="K174" s="191"/>
      <c r="L174" s="191"/>
      <c r="M174" s="192"/>
      <c r="N174" s="191"/>
      <c r="O174" s="192"/>
      <c r="P174" s="228"/>
      <c r="Q174" s="191"/>
    </row>
    <row r="175" spans="1:27" ht="13.8">
      <c r="A175" s="266"/>
      <c r="B175" s="157" t="s">
        <v>2021</v>
      </c>
      <c r="C175" s="157" t="s">
        <v>41</v>
      </c>
      <c r="D175" s="157" t="s">
        <v>19</v>
      </c>
      <c r="E175" s="157" t="s">
        <v>2376</v>
      </c>
      <c r="F175" s="157" t="s">
        <v>2377</v>
      </c>
      <c r="G175" s="157" t="s">
        <v>2378</v>
      </c>
      <c r="H175" s="84" t="s">
        <v>26</v>
      </c>
      <c r="I175" s="192"/>
      <c r="J175" s="192"/>
      <c r="K175" s="191"/>
      <c r="L175" s="191"/>
      <c r="M175" s="195"/>
      <c r="N175" s="191"/>
      <c r="O175" s="192"/>
      <c r="P175" s="192"/>
      <c r="Q175" s="191"/>
    </row>
    <row r="176" spans="1:27" ht="13.2">
      <c r="A176" s="266"/>
      <c r="B176" s="33" t="s">
        <v>2120</v>
      </c>
      <c r="C176" s="33"/>
      <c r="D176" s="33"/>
      <c r="E176" s="33"/>
      <c r="F176" s="33"/>
      <c r="G176" s="33"/>
      <c r="H176" s="84" t="s">
        <v>27</v>
      </c>
      <c r="I176" s="192"/>
      <c r="J176" s="192"/>
      <c r="K176" s="192"/>
      <c r="L176" s="191"/>
      <c r="M176" s="195"/>
      <c r="N176" s="191"/>
      <c r="O176" s="192"/>
      <c r="P176" s="192"/>
      <c r="Q176" s="191"/>
    </row>
    <row r="177" spans="1:17" ht="13.2">
      <c r="A177" s="266"/>
      <c r="B177" s="33" t="s">
        <v>2120</v>
      </c>
      <c r="C177" s="33"/>
      <c r="D177" s="33"/>
      <c r="E177" s="33"/>
      <c r="F177" s="33"/>
      <c r="G177" s="33"/>
      <c r="H177" s="84" t="s">
        <v>28</v>
      </c>
      <c r="I177" s="192"/>
      <c r="J177" s="192"/>
      <c r="K177" s="192"/>
      <c r="L177" s="191"/>
      <c r="M177" s="195"/>
      <c r="N177" s="191"/>
      <c r="O177" s="192"/>
      <c r="P177" s="192"/>
      <c r="Q177" s="192"/>
    </row>
    <row r="178" spans="1:17" ht="13.2">
      <c r="A178" s="266"/>
      <c r="B178" s="33" t="s">
        <v>2120</v>
      </c>
      <c r="C178" s="33"/>
      <c r="D178" s="33"/>
      <c r="E178" s="33"/>
      <c r="F178" s="33"/>
      <c r="G178" s="33"/>
      <c r="H178" s="84" t="s">
        <v>29</v>
      </c>
      <c r="I178" s="192"/>
      <c r="J178" s="192"/>
      <c r="K178" s="192"/>
      <c r="L178" s="192"/>
      <c r="M178" s="192"/>
      <c r="N178" s="191"/>
      <c r="O178" s="192"/>
      <c r="P178" s="192"/>
      <c r="Q178" s="192"/>
    </row>
    <row r="179" spans="1:17" ht="13.2">
      <c r="A179" s="266"/>
      <c r="B179" s="33" t="s">
        <v>78</v>
      </c>
      <c r="C179" s="33"/>
      <c r="D179" s="33"/>
      <c r="E179" s="33"/>
      <c r="F179" s="33"/>
      <c r="G179" s="33"/>
      <c r="H179" s="84" t="s">
        <v>30</v>
      </c>
      <c r="I179" s="192"/>
      <c r="J179" s="192"/>
      <c r="K179" s="192"/>
      <c r="L179" s="192"/>
      <c r="M179" s="192"/>
      <c r="N179" s="191"/>
      <c r="O179" s="192"/>
      <c r="P179" s="192"/>
      <c r="Q179" s="192"/>
    </row>
    <row r="180" spans="1:17" ht="13.2">
      <c r="A180" s="266"/>
      <c r="B180" s="33" t="s">
        <v>522</v>
      </c>
      <c r="C180" s="33"/>
      <c r="D180" s="33"/>
      <c r="E180" s="33"/>
      <c r="F180" s="33"/>
      <c r="G180" s="33"/>
      <c r="H180" s="84" t="s">
        <v>34</v>
      </c>
      <c r="I180" s="192"/>
      <c r="J180" s="192"/>
      <c r="K180" s="192"/>
      <c r="L180" s="192"/>
      <c r="M180" s="192"/>
      <c r="N180" s="191"/>
      <c r="O180" s="195"/>
      <c r="P180" s="192"/>
      <c r="Q180" s="192"/>
    </row>
    <row r="181" spans="1:17" ht="13.2">
      <c r="A181" s="266"/>
      <c r="B181" s="33" t="s">
        <v>522</v>
      </c>
      <c r="C181" s="33"/>
      <c r="D181" s="33"/>
      <c r="E181" s="33"/>
      <c r="F181" s="33"/>
      <c r="G181" s="33"/>
      <c r="H181" s="84" t="s">
        <v>35</v>
      </c>
      <c r="I181" s="192"/>
      <c r="J181" s="192"/>
      <c r="K181" s="192"/>
      <c r="L181" s="192"/>
      <c r="M181" s="192"/>
      <c r="N181" s="191"/>
      <c r="O181" s="195"/>
      <c r="P181" s="192"/>
      <c r="Q181" s="192"/>
    </row>
    <row r="182" spans="1:17" ht="13.2">
      <c r="A182" s="266"/>
      <c r="B182" s="33" t="s">
        <v>78</v>
      </c>
      <c r="C182" s="33"/>
      <c r="D182" s="33"/>
      <c r="E182" s="33"/>
      <c r="F182" s="33"/>
      <c r="G182" s="33"/>
      <c r="H182" s="84" t="s">
        <v>36</v>
      </c>
      <c r="I182" s="192"/>
      <c r="J182" s="192"/>
      <c r="K182" s="192"/>
      <c r="L182" s="192"/>
      <c r="M182" s="192"/>
      <c r="N182" s="191"/>
      <c r="O182" s="195"/>
      <c r="P182" s="192"/>
      <c r="Q182" s="192"/>
    </row>
    <row r="183" spans="1:17" ht="13.8">
      <c r="A183" s="266"/>
      <c r="B183" s="33" t="s">
        <v>78</v>
      </c>
      <c r="C183" s="33" t="s">
        <v>102</v>
      </c>
      <c r="D183" s="33" t="s">
        <v>19</v>
      </c>
      <c r="E183" s="33" t="s">
        <v>2379</v>
      </c>
      <c r="F183" s="33" t="s">
        <v>2380</v>
      </c>
      <c r="G183" s="157" t="s">
        <v>2381</v>
      </c>
      <c r="H183" s="84" t="s">
        <v>37</v>
      </c>
      <c r="I183" s="192"/>
      <c r="J183" s="192"/>
      <c r="K183" s="192"/>
      <c r="L183" s="192"/>
      <c r="M183" s="192"/>
      <c r="N183" s="191"/>
      <c r="O183" s="192"/>
      <c r="P183" s="227"/>
      <c r="Q183" s="192"/>
    </row>
    <row r="184" spans="1:17" ht="13.2">
      <c r="A184" s="267"/>
      <c r="B184" s="33" t="s">
        <v>78</v>
      </c>
      <c r="C184" s="33"/>
      <c r="D184" s="33"/>
      <c r="E184" s="33"/>
      <c r="F184" s="33"/>
      <c r="G184" s="33"/>
      <c r="H184" s="170" t="s">
        <v>38</v>
      </c>
      <c r="I184" s="192"/>
      <c r="J184" s="192"/>
      <c r="K184" s="192"/>
      <c r="L184" s="192"/>
      <c r="M184" s="192"/>
      <c r="N184" s="191"/>
      <c r="O184" s="192"/>
      <c r="P184" s="228"/>
      <c r="Q184" s="192"/>
    </row>
    <row r="185" spans="1:17" ht="13.8">
      <c r="A185" s="265">
        <v>45396</v>
      </c>
      <c r="B185" s="157" t="s">
        <v>2021</v>
      </c>
      <c r="C185" s="33"/>
      <c r="D185" s="33"/>
      <c r="E185" s="33"/>
      <c r="F185" s="33"/>
      <c r="G185" s="33"/>
      <c r="H185" s="171" t="s">
        <v>17</v>
      </c>
      <c r="I185" s="195"/>
      <c r="J185" s="192"/>
      <c r="K185" s="195"/>
      <c r="L185" s="192"/>
      <c r="M185" s="192"/>
      <c r="N185" s="192"/>
      <c r="O185" s="192"/>
      <c r="P185" s="228"/>
      <c r="Q185" s="192"/>
    </row>
    <row r="186" spans="1:17" ht="13.8">
      <c r="A186" s="266"/>
      <c r="B186" s="157" t="s">
        <v>2021</v>
      </c>
      <c r="C186" s="33"/>
      <c r="D186" s="33"/>
      <c r="E186" s="33"/>
      <c r="F186" s="33"/>
      <c r="G186" s="33"/>
      <c r="H186" s="172" t="s">
        <v>22</v>
      </c>
      <c r="I186" s="195"/>
      <c r="J186" s="192"/>
      <c r="K186" s="195"/>
      <c r="L186" s="192"/>
      <c r="M186" s="192"/>
      <c r="N186" s="192"/>
      <c r="O186" s="192"/>
      <c r="P186" s="228"/>
      <c r="Q186" s="192"/>
    </row>
    <row r="187" spans="1:17" ht="13.8">
      <c r="A187" s="266"/>
      <c r="B187" s="157" t="s">
        <v>2021</v>
      </c>
      <c r="C187" s="157" t="s">
        <v>355</v>
      </c>
      <c r="D187" s="157" t="s">
        <v>19</v>
      </c>
      <c r="E187" s="157" t="s">
        <v>2382</v>
      </c>
      <c r="F187" s="249" t="s">
        <v>2383</v>
      </c>
      <c r="G187" s="157" t="s">
        <v>2384</v>
      </c>
      <c r="H187" s="172" t="s">
        <v>24</v>
      </c>
      <c r="I187" s="195"/>
      <c r="J187" s="192"/>
      <c r="K187" s="195"/>
      <c r="L187" s="192"/>
      <c r="M187" s="192"/>
      <c r="N187" s="192"/>
      <c r="O187" s="192"/>
      <c r="P187" s="192"/>
      <c r="Q187" s="192"/>
    </row>
    <row r="188" spans="1:17" ht="13.2">
      <c r="A188" s="266"/>
      <c r="B188" s="33" t="s">
        <v>522</v>
      </c>
      <c r="C188" s="33"/>
      <c r="D188" s="33"/>
      <c r="E188" s="33"/>
      <c r="F188" s="33"/>
      <c r="G188" s="33"/>
      <c r="H188" s="172" t="s">
        <v>25</v>
      </c>
      <c r="I188" s="195"/>
      <c r="J188" s="192"/>
      <c r="K188" s="192"/>
      <c r="L188" s="195"/>
      <c r="M188" s="192"/>
      <c r="N188" s="192"/>
      <c r="O188" s="191"/>
      <c r="P188" s="192"/>
      <c r="Q188" s="195"/>
    </row>
    <row r="189" spans="1:17" ht="13.2">
      <c r="A189" s="266"/>
      <c r="B189" s="33" t="s">
        <v>522</v>
      </c>
      <c r="C189" s="33"/>
      <c r="D189" s="33"/>
      <c r="E189" s="33"/>
      <c r="F189" s="33"/>
      <c r="G189" s="33"/>
      <c r="H189" s="172" t="s">
        <v>26</v>
      </c>
      <c r="I189" s="195"/>
      <c r="J189" s="192"/>
      <c r="K189" s="192"/>
      <c r="L189" s="195"/>
      <c r="M189" s="192"/>
      <c r="N189" s="192"/>
      <c r="O189" s="191"/>
      <c r="P189" s="192"/>
      <c r="Q189" s="195"/>
    </row>
    <row r="190" spans="1:17" ht="13.2">
      <c r="A190" s="266"/>
      <c r="B190" s="33" t="s">
        <v>2022</v>
      </c>
      <c r="C190" s="33"/>
      <c r="D190" s="33"/>
      <c r="E190" s="33"/>
      <c r="F190" s="33"/>
      <c r="G190" s="33"/>
      <c r="H190" s="172" t="s">
        <v>27</v>
      </c>
      <c r="I190" s="195"/>
      <c r="J190" s="192"/>
      <c r="K190" s="192"/>
      <c r="L190" s="191"/>
      <c r="M190" s="195"/>
      <c r="N190" s="192"/>
      <c r="O190" s="192"/>
      <c r="P190" s="192"/>
      <c r="Q190" s="195"/>
    </row>
    <row r="191" spans="1:17" ht="13.2">
      <c r="A191" s="266"/>
      <c r="B191" s="33" t="s">
        <v>2022</v>
      </c>
      <c r="C191" s="33" t="s">
        <v>355</v>
      </c>
      <c r="D191" s="33" t="s">
        <v>19</v>
      </c>
      <c r="E191" s="33"/>
      <c r="F191" s="33" t="s">
        <v>2385</v>
      </c>
      <c r="G191" s="33" t="s">
        <v>2386</v>
      </c>
      <c r="H191" s="172" t="s">
        <v>28</v>
      </c>
      <c r="I191" s="195"/>
      <c r="J191" s="192"/>
      <c r="K191" s="192"/>
      <c r="L191" s="191"/>
      <c r="M191" s="195"/>
      <c r="N191" s="192"/>
      <c r="O191" s="192"/>
      <c r="P191" s="192"/>
      <c r="Q191" s="195"/>
    </row>
    <row r="192" spans="1:17" ht="13.2">
      <c r="A192" s="266"/>
      <c r="B192" s="33" t="s">
        <v>2022</v>
      </c>
      <c r="C192" s="33"/>
      <c r="D192" s="33"/>
      <c r="E192" s="33"/>
      <c r="F192" s="33"/>
      <c r="G192" s="33"/>
      <c r="H192" s="172" t="s">
        <v>29</v>
      </c>
      <c r="I192" s="195"/>
      <c r="J192" s="192"/>
      <c r="K192" s="192"/>
      <c r="L192" s="191"/>
      <c r="M192" s="195"/>
      <c r="N192" s="192"/>
      <c r="O192" s="195"/>
      <c r="P192" s="192"/>
      <c r="Q192" s="192"/>
    </row>
    <row r="193" spans="1:18" ht="13.8">
      <c r="A193" s="266"/>
      <c r="B193" s="33" t="s">
        <v>2020</v>
      </c>
      <c r="C193" s="33" t="s">
        <v>41</v>
      </c>
      <c r="D193" s="157" t="s">
        <v>19</v>
      </c>
      <c r="E193" s="250" t="s">
        <v>2387</v>
      </c>
      <c r="F193" s="33" t="s">
        <v>2388</v>
      </c>
      <c r="G193" s="109" t="s">
        <v>2389</v>
      </c>
      <c r="H193" s="172" t="s">
        <v>30</v>
      </c>
      <c r="I193" s="33"/>
      <c r="J193" s="33"/>
      <c r="K193" s="33"/>
      <c r="L193" s="33"/>
      <c r="M193" s="33"/>
      <c r="N193" s="33"/>
      <c r="O193" s="33"/>
      <c r="P193" s="33"/>
      <c r="Q193" s="33"/>
    </row>
    <row r="194" spans="1:18" ht="13.2">
      <c r="A194" s="266"/>
      <c r="B194" s="33" t="s">
        <v>2020</v>
      </c>
      <c r="C194" s="33"/>
      <c r="D194" s="33"/>
      <c r="E194" s="33"/>
      <c r="F194" s="33"/>
      <c r="G194" s="33"/>
      <c r="H194" s="172" t="s">
        <v>34</v>
      </c>
      <c r="I194" s="195"/>
      <c r="J194" s="192"/>
      <c r="K194" s="192"/>
      <c r="L194" s="192"/>
      <c r="M194" s="192"/>
      <c r="N194" s="192"/>
      <c r="O194" s="195"/>
      <c r="P194" s="192"/>
      <c r="Q194" s="192"/>
    </row>
    <row r="195" spans="1:18" ht="13.2">
      <c r="A195" s="266"/>
      <c r="B195" s="33" t="s">
        <v>2020</v>
      </c>
      <c r="C195" s="33"/>
      <c r="D195" s="33"/>
      <c r="E195" s="33"/>
      <c r="F195" s="33"/>
      <c r="G195" s="33"/>
      <c r="H195" s="172" t="s">
        <v>35</v>
      </c>
      <c r="I195" s="195"/>
      <c r="J195" s="192"/>
      <c r="K195" s="192"/>
      <c r="L195" s="192"/>
      <c r="M195" s="192"/>
      <c r="N195" s="192"/>
      <c r="O195" s="195"/>
      <c r="P195" s="227"/>
      <c r="Q195" s="192"/>
    </row>
    <row r="196" spans="1:18" ht="13.2">
      <c r="A196" s="266"/>
      <c r="B196" s="33" t="s">
        <v>2020</v>
      </c>
      <c r="C196" s="33"/>
      <c r="D196" s="33"/>
      <c r="E196" s="33"/>
      <c r="F196" s="33"/>
      <c r="G196" s="33"/>
      <c r="H196" s="172" t="s">
        <v>36</v>
      </c>
      <c r="I196" s="195"/>
      <c r="J196" s="195"/>
      <c r="K196" s="192"/>
      <c r="L196" s="192"/>
      <c r="M196" s="192"/>
      <c r="N196" s="192"/>
      <c r="O196" s="192"/>
      <c r="P196" s="228"/>
      <c r="Q196" s="192"/>
    </row>
    <row r="197" spans="1:18" ht="13.2">
      <c r="A197" s="266"/>
      <c r="B197" s="33" t="s">
        <v>2020</v>
      </c>
      <c r="C197" s="33"/>
      <c r="D197" s="33"/>
      <c r="E197" s="33"/>
      <c r="F197" s="33"/>
      <c r="H197" s="172" t="s">
        <v>37</v>
      </c>
      <c r="I197" s="195"/>
      <c r="J197" s="195"/>
      <c r="K197" s="192"/>
      <c r="L197" s="192"/>
      <c r="M197" s="192"/>
      <c r="N197" s="192"/>
      <c r="O197" s="192"/>
      <c r="P197" s="228"/>
      <c r="Q197" s="192"/>
    </row>
    <row r="198" spans="1:18" ht="13.2">
      <c r="A198" s="267"/>
      <c r="B198" s="33" t="s">
        <v>78</v>
      </c>
      <c r="C198" s="33"/>
      <c r="D198" s="33"/>
      <c r="E198" s="33"/>
      <c r="F198" s="33"/>
      <c r="G198" s="33"/>
      <c r="H198" s="174" t="s">
        <v>38</v>
      </c>
      <c r="I198" s="195"/>
      <c r="J198" s="195"/>
      <c r="K198" s="192"/>
      <c r="L198" s="192"/>
      <c r="M198" s="192"/>
      <c r="N198" s="192"/>
      <c r="O198" s="192"/>
      <c r="P198" s="228"/>
      <c r="Q198" s="192"/>
    </row>
    <row r="199" spans="1:18" ht="13.2">
      <c r="A199" s="265">
        <v>45397</v>
      </c>
      <c r="B199" s="33" t="s">
        <v>2021</v>
      </c>
      <c r="C199" s="33"/>
      <c r="D199" s="33"/>
      <c r="E199" s="33"/>
      <c r="F199" s="33"/>
      <c r="G199" s="33"/>
      <c r="H199" s="171" t="s">
        <v>17</v>
      </c>
      <c r="I199" s="192"/>
      <c r="J199" s="191"/>
      <c r="K199" s="191"/>
      <c r="L199" s="192"/>
      <c r="M199" s="192"/>
      <c r="N199" s="192"/>
      <c r="O199" s="192"/>
      <c r="P199" s="192"/>
      <c r="Q199" s="33"/>
    </row>
    <row r="200" spans="1:18" ht="13.2">
      <c r="A200" s="266"/>
      <c r="B200" s="33" t="s">
        <v>2021</v>
      </c>
      <c r="C200" s="33"/>
      <c r="D200" s="33"/>
      <c r="E200" s="33"/>
      <c r="F200" s="33"/>
      <c r="G200" s="33"/>
      <c r="H200" s="172" t="s">
        <v>22</v>
      </c>
      <c r="I200" s="192"/>
      <c r="J200" s="191"/>
      <c r="K200" s="191"/>
      <c r="L200" s="192"/>
      <c r="M200" s="192"/>
      <c r="N200" s="192"/>
      <c r="O200" s="192"/>
      <c r="P200" s="192"/>
      <c r="Q200" s="33"/>
    </row>
    <row r="201" spans="1:18" ht="13.2">
      <c r="A201" s="266"/>
      <c r="B201" s="33" t="s">
        <v>2021</v>
      </c>
      <c r="C201" s="33"/>
      <c r="D201" s="33"/>
      <c r="E201" s="33"/>
      <c r="F201" s="33"/>
      <c r="G201" s="33"/>
      <c r="H201" s="172" t="s">
        <v>24</v>
      </c>
      <c r="I201" s="192"/>
      <c r="J201" s="191"/>
      <c r="K201" s="191"/>
      <c r="L201" s="192"/>
      <c r="M201" s="192"/>
      <c r="N201" s="192"/>
      <c r="O201" s="192"/>
      <c r="P201" s="192"/>
      <c r="Q201" s="33"/>
    </row>
    <row r="202" spans="1:18" ht="13.2">
      <c r="A202" s="266"/>
      <c r="B202" s="33" t="s">
        <v>2310</v>
      </c>
      <c r="C202" s="33"/>
      <c r="D202" s="33"/>
      <c r="E202" s="33"/>
      <c r="F202" s="33"/>
      <c r="G202" s="33"/>
      <c r="H202" s="172" t="s">
        <v>25</v>
      </c>
      <c r="I202" s="192"/>
      <c r="J202" s="191"/>
      <c r="K202" s="195"/>
      <c r="L202" s="192"/>
      <c r="M202" s="192"/>
      <c r="N202" s="192"/>
      <c r="O202" s="192"/>
      <c r="P202" s="192"/>
      <c r="Q202" s="33"/>
    </row>
    <row r="203" spans="1:18" ht="13.2">
      <c r="A203" s="266"/>
      <c r="B203" s="33" t="s">
        <v>2310</v>
      </c>
      <c r="C203" s="33"/>
      <c r="D203" s="33"/>
      <c r="E203" s="33"/>
      <c r="F203" s="33"/>
      <c r="G203" s="33"/>
      <c r="H203" s="172" t="s">
        <v>26</v>
      </c>
      <c r="I203" s="192"/>
      <c r="J203" s="191"/>
      <c r="K203" s="192"/>
      <c r="L203" s="195"/>
      <c r="M203" s="192"/>
      <c r="N203" s="192"/>
      <c r="O203" s="192"/>
      <c r="P203" s="192"/>
      <c r="Q203" s="33"/>
    </row>
    <row r="204" spans="1:18" ht="105.6">
      <c r="A204" s="266"/>
      <c r="B204" s="33" t="s">
        <v>2022</v>
      </c>
      <c r="C204" s="33" t="s">
        <v>44</v>
      </c>
      <c r="D204" s="33" t="s">
        <v>19</v>
      </c>
      <c r="E204" s="33"/>
      <c r="F204" s="122" t="s">
        <v>2390</v>
      </c>
      <c r="G204" s="33" t="s">
        <v>2391</v>
      </c>
      <c r="H204" s="172" t="s">
        <v>27</v>
      </c>
      <c r="I204" s="192"/>
      <c r="J204" s="192"/>
      <c r="K204" s="192"/>
      <c r="L204" s="191"/>
      <c r="M204" s="192"/>
      <c r="N204" s="192"/>
      <c r="O204" s="195"/>
      <c r="P204" s="192"/>
      <c r="Q204" s="33"/>
    </row>
    <row r="205" spans="1:18" ht="13.2">
      <c r="A205" s="266"/>
      <c r="B205" s="33" t="s">
        <v>2022</v>
      </c>
      <c r="C205" s="33"/>
      <c r="D205" s="33"/>
      <c r="E205" s="33"/>
      <c r="F205" s="33"/>
      <c r="G205" s="33"/>
      <c r="H205" s="172" t="s">
        <v>28</v>
      </c>
      <c r="I205" s="192"/>
      <c r="J205" s="192"/>
      <c r="K205" s="192"/>
      <c r="L205" s="191"/>
      <c r="M205" s="192"/>
      <c r="N205" s="192"/>
      <c r="O205" s="195"/>
      <c r="P205" s="192"/>
      <c r="Q205" s="33"/>
    </row>
    <row r="206" spans="1:18" ht="13.2">
      <c r="A206" s="266"/>
      <c r="B206" s="33" t="s">
        <v>2120</v>
      </c>
      <c r="C206" s="33"/>
      <c r="D206" s="33"/>
      <c r="E206" s="33"/>
      <c r="F206" s="33"/>
      <c r="G206" s="33"/>
      <c r="H206" s="172" t="s">
        <v>29</v>
      </c>
      <c r="I206" s="192"/>
      <c r="J206" s="192"/>
      <c r="K206" s="192"/>
      <c r="L206" s="191"/>
      <c r="M206" s="191"/>
      <c r="N206" s="192"/>
      <c r="O206" s="192"/>
      <c r="P206" s="192"/>
      <c r="Q206" s="33"/>
    </row>
    <row r="207" spans="1:18" ht="13.2">
      <c r="A207" s="266"/>
      <c r="B207" s="33" t="s">
        <v>2120</v>
      </c>
      <c r="C207" s="33"/>
      <c r="D207" s="33"/>
      <c r="E207" s="33"/>
      <c r="F207" s="33"/>
      <c r="G207" s="33"/>
      <c r="H207" s="172" t="s">
        <v>30</v>
      </c>
      <c r="I207" s="192"/>
      <c r="J207" s="192"/>
      <c r="K207" s="192"/>
      <c r="L207" s="191"/>
      <c r="M207" s="191"/>
      <c r="N207" s="192"/>
      <c r="O207" s="192"/>
      <c r="P207" s="192"/>
      <c r="Q207" s="33"/>
      <c r="R207" s="33"/>
    </row>
    <row r="208" spans="1:18" ht="13.2">
      <c r="A208" s="266"/>
      <c r="B208" s="33" t="s">
        <v>2120</v>
      </c>
      <c r="C208" s="33"/>
      <c r="D208" s="33"/>
      <c r="E208" s="33"/>
      <c r="F208" s="33"/>
      <c r="G208" s="33"/>
      <c r="H208" s="172" t="s">
        <v>34</v>
      </c>
      <c r="I208" s="192"/>
      <c r="J208" s="192"/>
      <c r="K208" s="192"/>
      <c r="L208" s="192"/>
      <c r="M208" s="191"/>
      <c r="N208" s="192"/>
      <c r="O208" s="192"/>
      <c r="P208" s="192"/>
      <c r="Q208" s="33"/>
      <c r="R208" s="33"/>
    </row>
    <row r="209" spans="1:18" ht="13.2">
      <c r="A209" s="266"/>
      <c r="B209" s="283" t="s">
        <v>2120</v>
      </c>
      <c r="C209" s="283" t="s">
        <v>44</v>
      </c>
      <c r="D209" s="33" t="s">
        <v>19</v>
      </c>
      <c r="E209" s="129" t="s">
        <v>2392</v>
      </c>
      <c r="F209" s="33" t="s">
        <v>2393</v>
      </c>
      <c r="G209" s="283" t="s">
        <v>2394</v>
      </c>
      <c r="H209" s="286" t="s">
        <v>35</v>
      </c>
      <c r="I209" s="284"/>
      <c r="J209" s="284"/>
      <c r="K209" s="284"/>
      <c r="L209" s="284"/>
      <c r="M209" s="285"/>
      <c r="N209" s="284"/>
      <c r="O209" s="284"/>
      <c r="P209" s="284"/>
      <c r="Q209" s="275"/>
      <c r="R209" s="275"/>
    </row>
    <row r="210" spans="1:18" ht="13.2">
      <c r="A210" s="266"/>
      <c r="B210" s="267"/>
      <c r="C210" s="267"/>
      <c r="D210" s="33" t="s">
        <v>19</v>
      </c>
      <c r="E210" s="129" t="s">
        <v>2395</v>
      </c>
      <c r="F210" s="160" t="s">
        <v>2396</v>
      </c>
      <c r="G210" s="267"/>
      <c r="H210" s="267"/>
      <c r="I210" s="267"/>
      <c r="J210" s="267"/>
      <c r="K210" s="267"/>
      <c r="L210" s="267"/>
      <c r="M210" s="267"/>
      <c r="N210" s="267"/>
      <c r="O210" s="267"/>
      <c r="P210" s="267"/>
      <c r="Q210" s="267"/>
      <c r="R210" s="267"/>
    </row>
    <row r="211" spans="1:18" ht="13.2">
      <c r="A211" s="266"/>
      <c r="B211" s="33"/>
      <c r="C211" s="33"/>
      <c r="D211" s="33"/>
      <c r="E211" s="33"/>
      <c r="F211" s="33"/>
      <c r="G211" s="33"/>
      <c r="H211" s="172" t="s">
        <v>36</v>
      </c>
      <c r="I211" s="192"/>
      <c r="J211" s="192"/>
      <c r="K211" s="192"/>
      <c r="L211" s="192"/>
      <c r="M211" s="192"/>
      <c r="N211" s="192"/>
      <c r="O211" s="192"/>
      <c r="P211" s="192"/>
      <c r="Q211" s="33"/>
      <c r="R211" s="33"/>
    </row>
    <row r="212" spans="1:18" ht="13.2">
      <c r="A212" s="266"/>
      <c r="B212" s="33"/>
      <c r="C212" s="33"/>
      <c r="D212" s="33"/>
      <c r="E212" s="33"/>
      <c r="F212" s="33"/>
      <c r="G212" s="33"/>
      <c r="H212" s="172" t="s">
        <v>37</v>
      </c>
      <c r="I212" s="192"/>
      <c r="J212" s="192"/>
      <c r="K212" s="192"/>
      <c r="L212" s="192"/>
      <c r="M212" s="192"/>
      <c r="N212" s="192"/>
      <c r="O212" s="192"/>
      <c r="P212" s="192"/>
      <c r="Q212" s="33"/>
      <c r="R212" s="33"/>
    </row>
    <row r="213" spans="1:18" ht="13.2">
      <c r="A213" s="267"/>
      <c r="B213" s="33"/>
      <c r="C213" s="33"/>
      <c r="D213" s="33"/>
      <c r="E213" s="33"/>
      <c r="F213" s="33"/>
      <c r="G213" s="33"/>
      <c r="H213" s="174" t="s">
        <v>38</v>
      </c>
      <c r="I213" s="192"/>
      <c r="J213" s="192"/>
      <c r="K213" s="192"/>
      <c r="L213" s="192"/>
      <c r="M213" s="192"/>
      <c r="N213" s="192"/>
      <c r="O213" s="192"/>
      <c r="P213" s="192"/>
      <c r="Q213" s="33"/>
      <c r="R213" s="33"/>
    </row>
    <row r="214" spans="1:18" ht="13.8">
      <c r="A214" s="265">
        <v>45398</v>
      </c>
      <c r="B214" s="157" t="s">
        <v>2310</v>
      </c>
      <c r="C214" s="33"/>
      <c r="D214" s="33"/>
      <c r="E214" s="33"/>
      <c r="F214" s="33"/>
      <c r="G214" s="33"/>
      <c r="H214" s="180" t="s">
        <v>17</v>
      </c>
      <c r="I214" s="192"/>
      <c r="J214" s="191"/>
      <c r="K214" s="192"/>
      <c r="L214" s="192"/>
      <c r="M214" s="192"/>
      <c r="N214" s="192"/>
      <c r="O214" s="192"/>
      <c r="P214" s="192"/>
      <c r="Q214" s="192"/>
      <c r="R214" s="33"/>
    </row>
    <row r="215" spans="1:18" ht="13.8">
      <c r="A215" s="266"/>
      <c r="B215" s="157" t="s">
        <v>2310</v>
      </c>
      <c r="C215" s="33" t="s">
        <v>399</v>
      </c>
      <c r="D215" s="33" t="s">
        <v>19</v>
      </c>
      <c r="E215" s="33" t="s">
        <v>2397</v>
      </c>
      <c r="F215" s="33" t="s">
        <v>2398</v>
      </c>
      <c r="G215" s="33" t="s">
        <v>2399</v>
      </c>
      <c r="H215" s="171" t="s">
        <v>22</v>
      </c>
      <c r="I215" s="192"/>
      <c r="J215" s="191"/>
      <c r="K215" s="192"/>
      <c r="L215" s="191"/>
      <c r="M215" s="192"/>
      <c r="N215" s="192"/>
      <c r="O215" s="192"/>
      <c r="P215" s="192"/>
      <c r="Q215" s="192"/>
      <c r="R215" s="33"/>
    </row>
    <row r="216" spans="1:18" ht="13.2">
      <c r="A216" s="266"/>
      <c r="B216" s="33" t="s">
        <v>1774</v>
      </c>
      <c r="C216" s="33"/>
      <c r="D216" s="33"/>
      <c r="E216" s="33"/>
      <c r="F216" s="33"/>
      <c r="G216" s="33"/>
      <c r="H216" s="171" t="s">
        <v>24</v>
      </c>
      <c r="I216" s="192"/>
      <c r="J216" s="191"/>
      <c r="K216" s="192"/>
      <c r="L216" s="191"/>
      <c r="M216" s="192"/>
      <c r="N216" s="192"/>
      <c r="O216" s="192"/>
      <c r="P216" s="192"/>
      <c r="Q216" s="191"/>
      <c r="R216" s="33"/>
    </row>
    <row r="217" spans="1:18" ht="13.2">
      <c r="A217" s="266"/>
      <c r="B217" s="33" t="s">
        <v>1774</v>
      </c>
      <c r="C217" s="33"/>
      <c r="D217" s="33"/>
      <c r="E217" s="33"/>
      <c r="F217" s="33"/>
      <c r="G217" s="33"/>
      <c r="H217" s="171" t="s">
        <v>25</v>
      </c>
      <c r="I217" s="192"/>
      <c r="J217" s="191"/>
      <c r="K217" s="192"/>
      <c r="L217" s="191"/>
      <c r="M217" s="192"/>
      <c r="N217" s="192"/>
      <c r="O217" s="192"/>
      <c r="P217" s="192"/>
      <c r="Q217" s="191"/>
      <c r="R217" s="33"/>
    </row>
    <row r="218" spans="1:18" ht="13.2">
      <c r="A218" s="266"/>
      <c r="B218" s="33" t="s">
        <v>1774</v>
      </c>
      <c r="C218" s="33"/>
      <c r="D218" s="33"/>
      <c r="E218" s="33"/>
      <c r="F218" s="33"/>
      <c r="G218" s="33"/>
      <c r="H218" s="171" t="s">
        <v>26</v>
      </c>
      <c r="I218" s="192"/>
      <c r="J218" s="192"/>
      <c r="K218" s="192"/>
      <c r="L218" s="191"/>
      <c r="M218" s="191"/>
      <c r="N218" s="192"/>
      <c r="O218" s="191"/>
      <c r="P218" s="192"/>
      <c r="Q218" s="191"/>
      <c r="R218" s="33"/>
    </row>
    <row r="219" spans="1:18" ht="13.2">
      <c r="A219" s="266"/>
      <c r="B219" s="33" t="s">
        <v>522</v>
      </c>
      <c r="C219" s="33"/>
      <c r="D219" s="33"/>
      <c r="E219" s="33"/>
      <c r="F219" s="33"/>
      <c r="G219" s="33"/>
      <c r="H219" s="171" t="s">
        <v>27</v>
      </c>
      <c r="I219" s="192"/>
      <c r="J219" s="192"/>
      <c r="K219" s="192"/>
      <c r="L219" s="192"/>
      <c r="M219" s="191"/>
      <c r="N219" s="192"/>
      <c r="O219" s="191"/>
      <c r="P219" s="192"/>
      <c r="Q219" s="192"/>
      <c r="R219" s="33"/>
    </row>
    <row r="220" spans="1:18" ht="13.2">
      <c r="A220" s="266"/>
      <c r="B220" s="33" t="s">
        <v>522</v>
      </c>
      <c r="C220" s="33"/>
      <c r="D220" s="33"/>
      <c r="E220" s="33"/>
      <c r="F220" s="33"/>
      <c r="G220" s="33"/>
      <c r="H220" s="171" t="s">
        <v>28</v>
      </c>
      <c r="I220" s="192"/>
      <c r="J220" s="192"/>
      <c r="K220" s="191"/>
      <c r="L220" s="192"/>
      <c r="M220" s="191"/>
      <c r="N220" s="192"/>
      <c r="O220" s="191"/>
      <c r="P220" s="192"/>
      <c r="Q220" s="192"/>
      <c r="R220" s="33"/>
    </row>
    <row r="221" spans="1:18" ht="13.2">
      <c r="A221" s="266"/>
      <c r="B221" s="33" t="s">
        <v>522</v>
      </c>
      <c r="C221" s="33"/>
      <c r="D221" s="33"/>
      <c r="E221" s="33"/>
      <c r="F221" s="33"/>
      <c r="G221" s="33"/>
      <c r="H221" s="171" t="s">
        <v>29</v>
      </c>
      <c r="I221" s="192"/>
      <c r="J221" s="192"/>
      <c r="K221" s="191"/>
      <c r="L221" s="192"/>
      <c r="M221" s="191"/>
      <c r="N221" s="192"/>
      <c r="O221" s="191"/>
      <c r="P221" s="192"/>
      <c r="Q221" s="192"/>
      <c r="R221" s="33"/>
    </row>
    <row r="222" spans="1:18" ht="13.2">
      <c r="A222" s="266"/>
      <c r="B222" s="33" t="s">
        <v>2120</v>
      </c>
      <c r="C222" s="33"/>
      <c r="D222" s="33"/>
      <c r="E222" s="33"/>
      <c r="F222" s="33"/>
      <c r="G222" s="33"/>
      <c r="H222" s="171" t="s">
        <v>30</v>
      </c>
      <c r="I222" s="192"/>
      <c r="J222" s="192"/>
      <c r="K222" s="191"/>
      <c r="L222" s="192"/>
      <c r="M222" s="191"/>
      <c r="N222" s="192"/>
      <c r="O222" s="191"/>
      <c r="P222" s="192"/>
      <c r="Q222" s="192"/>
      <c r="R222" s="33"/>
    </row>
    <row r="223" spans="1:18" ht="13.2">
      <c r="A223" s="266"/>
      <c r="B223" s="33" t="s">
        <v>2120</v>
      </c>
      <c r="C223" s="33"/>
      <c r="D223" s="33"/>
      <c r="E223" s="33"/>
      <c r="F223" s="33"/>
      <c r="G223" s="33"/>
      <c r="H223" s="171" t="s">
        <v>34</v>
      </c>
      <c r="I223" s="195"/>
      <c r="J223" s="192"/>
      <c r="K223" s="191"/>
      <c r="L223" s="192"/>
      <c r="M223" s="191"/>
      <c r="N223" s="192"/>
      <c r="O223" s="191"/>
      <c r="P223" s="192"/>
      <c r="Q223" s="192"/>
      <c r="R223" s="33"/>
    </row>
    <row r="224" spans="1:18" ht="13.2">
      <c r="A224" s="266"/>
      <c r="B224" s="33" t="s">
        <v>2120</v>
      </c>
      <c r="C224" s="33"/>
      <c r="D224" s="33"/>
      <c r="E224" s="33"/>
      <c r="F224" s="33"/>
      <c r="G224" s="33"/>
      <c r="H224" s="171" t="s">
        <v>35</v>
      </c>
      <c r="I224" s="195"/>
      <c r="J224" s="192"/>
      <c r="K224" s="191"/>
      <c r="L224" s="192"/>
      <c r="M224" s="192"/>
      <c r="N224" s="192"/>
      <c r="O224" s="191"/>
      <c r="P224" s="192"/>
      <c r="Q224" s="192"/>
      <c r="R224" s="33"/>
    </row>
    <row r="225" spans="1:18" ht="13.2">
      <c r="A225" s="266"/>
      <c r="B225" s="33" t="s">
        <v>2020</v>
      </c>
      <c r="C225" s="33" t="s">
        <v>41</v>
      </c>
      <c r="D225" s="33" t="s">
        <v>19</v>
      </c>
      <c r="E225" s="33" t="s">
        <v>2400</v>
      </c>
      <c r="F225" s="33" t="s">
        <v>2401</v>
      </c>
      <c r="G225" s="160" t="s">
        <v>2402</v>
      </c>
      <c r="H225" s="171" t="s">
        <v>36</v>
      </c>
      <c r="I225" s="191"/>
      <c r="J225" s="192"/>
      <c r="K225" s="191"/>
      <c r="L225" s="192"/>
      <c r="M225" s="192"/>
      <c r="N225" s="192"/>
      <c r="O225" s="192"/>
      <c r="P225" s="192"/>
      <c r="Q225" s="192"/>
      <c r="R225" s="33"/>
    </row>
    <row r="226" spans="1:18" ht="13.2">
      <c r="A226" s="266"/>
      <c r="B226" s="33" t="s">
        <v>2020</v>
      </c>
      <c r="C226" s="33"/>
      <c r="D226" s="33"/>
      <c r="E226" s="33"/>
      <c r="F226" s="33"/>
      <c r="G226" s="33"/>
      <c r="H226" s="171" t="s">
        <v>37</v>
      </c>
      <c r="I226" s="191"/>
      <c r="J226" s="192"/>
      <c r="K226" s="195"/>
      <c r="L226" s="192"/>
      <c r="M226" s="192"/>
      <c r="N226" s="192"/>
      <c r="O226" s="192"/>
      <c r="P226" s="192"/>
      <c r="Q226" s="192"/>
      <c r="R226" s="33"/>
    </row>
    <row r="227" spans="1:18" ht="13.2">
      <c r="A227" s="266"/>
      <c r="B227" s="33" t="s">
        <v>2020</v>
      </c>
      <c r="C227" s="33"/>
      <c r="D227" s="33"/>
      <c r="E227" s="33"/>
      <c r="F227" s="33"/>
      <c r="G227" s="33"/>
      <c r="H227" s="183" t="s">
        <v>38</v>
      </c>
      <c r="I227" s="191"/>
      <c r="J227" s="192"/>
      <c r="K227" s="192"/>
      <c r="L227" s="192"/>
      <c r="M227" s="192"/>
      <c r="N227" s="192"/>
      <c r="O227" s="192"/>
      <c r="P227" s="192"/>
      <c r="Q227" s="192"/>
      <c r="R227" s="33"/>
    </row>
    <row r="228" spans="1:18" ht="13.2">
      <c r="A228" s="288"/>
      <c r="B228" s="251" t="s">
        <v>2020</v>
      </c>
      <c r="C228" s="33"/>
      <c r="D228" s="33"/>
      <c r="E228" s="33"/>
      <c r="F228" s="33"/>
      <c r="G228" s="252"/>
      <c r="H228" s="174" t="s">
        <v>2403</v>
      </c>
      <c r="I228" s="253"/>
      <c r="J228" s="191"/>
      <c r="K228" s="191"/>
      <c r="L228" s="192"/>
      <c r="M228" s="192"/>
      <c r="N228" s="191"/>
      <c r="O228" s="191"/>
      <c r="P228" s="192"/>
      <c r="Q228" s="192"/>
      <c r="R228" s="33"/>
    </row>
    <row r="229" spans="1:18" ht="13.2">
      <c r="A229" s="273">
        <v>45399</v>
      </c>
      <c r="B229" s="33" t="s">
        <v>522</v>
      </c>
      <c r="C229" s="33"/>
      <c r="D229" s="33"/>
      <c r="E229" s="33"/>
      <c r="F229" s="33"/>
      <c r="G229" s="33"/>
      <c r="H229" s="171" t="s">
        <v>17</v>
      </c>
      <c r="I229" s="192"/>
      <c r="J229" s="191"/>
      <c r="K229" s="191"/>
      <c r="L229" s="192"/>
      <c r="M229" s="192"/>
      <c r="N229" s="191"/>
      <c r="O229" s="191"/>
      <c r="P229" s="192"/>
      <c r="Q229" s="192"/>
      <c r="R229" s="33"/>
    </row>
    <row r="230" spans="1:18" ht="13.2">
      <c r="A230" s="266"/>
      <c r="B230" s="33" t="s">
        <v>522</v>
      </c>
      <c r="C230" s="33"/>
      <c r="D230" s="33"/>
      <c r="E230" s="33"/>
      <c r="F230" s="33"/>
      <c r="G230" s="33"/>
      <c r="H230" s="171" t="s">
        <v>22</v>
      </c>
      <c r="I230" s="192"/>
      <c r="J230" s="191"/>
      <c r="K230" s="191"/>
      <c r="L230" s="192"/>
      <c r="M230" s="192"/>
      <c r="N230" s="191"/>
      <c r="O230" s="191"/>
      <c r="P230" s="192"/>
      <c r="Q230" s="192"/>
      <c r="R230" s="33"/>
    </row>
    <row r="231" spans="1:18" ht="13.2">
      <c r="A231" s="266"/>
      <c r="B231" s="33" t="s">
        <v>522</v>
      </c>
      <c r="C231" s="33"/>
      <c r="D231" s="33"/>
      <c r="E231" s="33"/>
      <c r="F231" s="33"/>
      <c r="G231" s="33"/>
      <c r="H231" s="171" t="s">
        <v>24</v>
      </c>
      <c r="I231" s="192"/>
      <c r="J231" s="191"/>
      <c r="K231" s="191"/>
      <c r="L231" s="191"/>
      <c r="M231" s="192"/>
      <c r="N231" s="191"/>
      <c r="O231" s="191"/>
      <c r="P231" s="192"/>
      <c r="Q231" s="191"/>
      <c r="R231" s="33"/>
    </row>
    <row r="232" spans="1:18" ht="13.2">
      <c r="A232" s="266"/>
      <c r="B232" s="33" t="s">
        <v>522</v>
      </c>
      <c r="C232" s="33"/>
      <c r="D232" s="33"/>
      <c r="E232" s="33"/>
      <c r="F232" s="33"/>
      <c r="G232" s="33"/>
      <c r="H232" s="171" t="s">
        <v>25</v>
      </c>
      <c r="I232" s="192"/>
      <c r="J232" s="191"/>
      <c r="K232" s="191"/>
      <c r="L232" s="191"/>
      <c r="M232" s="192"/>
      <c r="N232" s="191"/>
      <c r="O232" s="191"/>
      <c r="P232" s="192"/>
      <c r="Q232" s="191"/>
      <c r="R232" s="33"/>
    </row>
    <row r="233" spans="1:18" ht="13.2">
      <c r="A233" s="266"/>
      <c r="B233" s="33" t="s">
        <v>2022</v>
      </c>
      <c r="C233" s="33"/>
      <c r="D233" s="33"/>
      <c r="E233" s="33"/>
      <c r="F233" s="33"/>
      <c r="G233" s="33"/>
      <c r="H233" s="171" t="s">
        <v>26</v>
      </c>
      <c r="I233" s="192"/>
      <c r="J233" s="192"/>
      <c r="K233" s="192"/>
      <c r="L233" s="191"/>
      <c r="M233" s="192"/>
      <c r="N233" s="191"/>
      <c r="O233" s="192"/>
      <c r="P233" s="192"/>
      <c r="Q233" s="191"/>
      <c r="R233" s="33"/>
    </row>
    <row r="234" spans="1:18" ht="13.8">
      <c r="A234" s="266"/>
      <c r="B234" s="33" t="s">
        <v>2022</v>
      </c>
      <c r="C234" s="33" t="s">
        <v>102</v>
      </c>
      <c r="D234" s="33" t="s">
        <v>19</v>
      </c>
      <c r="E234" s="33" t="s">
        <v>2404</v>
      </c>
      <c r="F234" s="160" t="s">
        <v>2405</v>
      </c>
      <c r="G234" s="33" t="s">
        <v>2406</v>
      </c>
      <c r="H234" s="171" t="s">
        <v>27</v>
      </c>
      <c r="I234" s="192"/>
      <c r="J234" s="192"/>
      <c r="K234" s="192"/>
      <c r="L234" s="191"/>
      <c r="M234" s="192"/>
      <c r="N234" s="191"/>
      <c r="O234" s="192"/>
      <c r="P234" s="192"/>
      <c r="Q234" s="191"/>
      <c r="R234" s="33"/>
    </row>
    <row r="235" spans="1:18" ht="13.2">
      <c r="A235" s="266"/>
      <c r="B235" s="33" t="s">
        <v>2022</v>
      </c>
      <c r="C235" s="33"/>
      <c r="D235" s="33"/>
      <c r="E235" s="33"/>
      <c r="F235" s="33"/>
      <c r="G235" s="33"/>
      <c r="H235" s="171" t="s">
        <v>28</v>
      </c>
      <c r="I235" s="192"/>
      <c r="J235" s="192"/>
      <c r="K235" s="192"/>
      <c r="L235" s="191"/>
      <c r="M235" s="192"/>
      <c r="N235" s="191"/>
      <c r="O235" s="192"/>
      <c r="P235" s="192"/>
      <c r="Q235" s="191"/>
      <c r="R235" s="33"/>
    </row>
    <row r="236" spans="1:18" ht="13.2">
      <c r="A236" s="266"/>
      <c r="B236" s="33" t="s">
        <v>2022</v>
      </c>
      <c r="C236" s="33"/>
      <c r="D236" s="33"/>
      <c r="E236" s="33"/>
      <c r="F236" s="33"/>
      <c r="G236" s="33"/>
      <c r="H236" s="171" t="s">
        <v>29</v>
      </c>
      <c r="I236" s="192"/>
      <c r="J236" s="192"/>
      <c r="K236" s="192"/>
      <c r="L236" s="192"/>
      <c r="M236" s="192"/>
      <c r="N236" s="191"/>
      <c r="O236" s="192"/>
      <c r="P236" s="192"/>
      <c r="Q236" s="192"/>
      <c r="R236" s="33"/>
    </row>
    <row r="237" spans="1:18" ht="13.2">
      <c r="A237" s="266"/>
      <c r="B237" s="33"/>
      <c r="C237" s="33"/>
      <c r="D237" s="33"/>
      <c r="E237" s="33"/>
      <c r="F237" s="33"/>
      <c r="G237" s="33"/>
      <c r="H237" s="171" t="s">
        <v>30</v>
      </c>
      <c r="I237" s="192"/>
      <c r="J237" s="192"/>
      <c r="K237" s="192"/>
      <c r="L237" s="192"/>
      <c r="M237" s="192"/>
      <c r="N237" s="191"/>
      <c r="O237" s="192"/>
      <c r="P237" s="192"/>
      <c r="Q237" s="192"/>
      <c r="R237" s="33"/>
    </row>
    <row r="238" spans="1:18" ht="13.2">
      <c r="A238" s="266"/>
      <c r="B238" s="33" t="s">
        <v>2120</v>
      </c>
      <c r="C238" s="33"/>
      <c r="D238" s="33"/>
      <c r="E238" s="33"/>
      <c r="F238" s="33"/>
      <c r="G238" s="33"/>
      <c r="H238" s="171" t="s">
        <v>34</v>
      </c>
      <c r="I238" s="192"/>
      <c r="J238" s="192"/>
      <c r="K238" s="192"/>
      <c r="L238" s="192"/>
      <c r="M238" s="191"/>
      <c r="N238" s="191"/>
      <c r="O238" s="191"/>
      <c r="P238" s="192"/>
      <c r="Q238" s="192"/>
      <c r="R238" s="33"/>
    </row>
    <row r="239" spans="1:18" ht="13.2">
      <c r="A239" s="266"/>
      <c r="B239" s="33" t="s">
        <v>2120</v>
      </c>
      <c r="C239" s="33"/>
      <c r="D239" s="33"/>
      <c r="E239" s="33"/>
      <c r="F239" s="33"/>
      <c r="G239" s="33"/>
      <c r="H239" s="171" t="s">
        <v>35</v>
      </c>
      <c r="I239" s="192"/>
      <c r="J239" s="192"/>
      <c r="K239" s="192"/>
      <c r="L239" s="192"/>
      <c r="M239" s="191"/>
      <c r="N239" s="191"/>
      <c r="O239" s="191"/>
      <c r="P239" s="192"/>
      <c r="Q239" s="192"/>
      <c r="R239" s="33"/>
    </row>
    <row r="240" spans="1:18" ht="13.2">
      <c r="A240" s="266"/>
      <c r="B240" s="33" t="s">
        <v>2120</v>
      </c>
      <c r="C240" s="33"/>
      <c r="D240" s="33"/>
      <c r="E240" s="33"/>
      <c r="F240" s="33"/>
      <c r="G240" s="33"/>
      <c r="H240" s="171" t="s">
        <v>36</v>
      </c>
      <c r="I240" s="192"/>
      <c r="J240" s="192"/>
      <c r="K240" s="192"/>
      <c r="L240" s="192"/>
      <c r="M240" s="191"/>
      <c r="N240" s="191"/>
      <c r="O240" s="191"/>
      <c r="P240" s="192"/>
      <c r="Q240" s="192"/>
      <c r="R240" s="33"/>
    </row>
    <row r="241" spans="1:18" ht="13.2">
      <c r="A241" s="266"/>
      <c r="B241" s="33" t="s">
        <v>78</v>
      </c>
      <c r="C241" s="33"/>
      <c r="D241" s="33"/>
      <c r="E241" s="33"/>
      <c r="F241" s="33"/>
      <c r="G241" s="33"/>
      <c r="H241" s="171" t="s">
        <v>37</v>
      </c>
      <c r="I241" s="192"/>
      <c r="J241" s="192"/>
      <c r="K241" s="192"/>
      <c r="L241" s="192"/>
      <c r="M241" s="192"/>
      <c r="N241" s="191"/>
      <c r="O241" s="192"/>
      <c r="P241" s="192"/>
      <c r="Q241" s="192"/>
      <c r="R241" s="33"/>
    </row>
    <row r="242" spans="1:18" ht="13.2">
      <c r="A242" s="267"/>
      <c r="B242" s="33" t="s">
        <v>78</v>
      </c>
      <c r="C242" s="33"/>
      <c r="D242" s="33"/>
      <c r="E242" s="33"/>
      <c r="F242" s="33"/>
      <c r="G242" s="33"/>
      <c r="H242" s="182" t="s">
        <v>38</v>
      </c>
      <c r="I242" s="192"/>
      <c r="J242" s="192"/>
      <c r="K242" s="192"/>
      <c r="L242" s="192"/>
      <c r="M242" s="192"/>
      <c r="N242" s="191"/>
      <c r="O242" s="192"/>
      <c r="P242" s="192"/>
      <c r="Q242" s="192"/>
      <c r="R242" s="33"/>
    </row>
    <row r="243" spans="1:18" ht="13.2">
      <c r="A243" s="265">
        <v>45400</v>
      </c>
      <c r="B243" s="33" t="s">
        <v>2021</v>
      </c>
      <c r="C243" s="33"/>
      <c r="D243" s="33"/>
      <c r="E243" s="33"/>
      <c r="F243" s="33"/>
      <c r="G243" s="33"/>
      <c r="H243" s="180" t="s">
        <v>17</v>
      </c>
      <c r="I243" s="192"/>
      <c r="J243" s="192"/>
      <c r="K243" s="191"/>
      <c r="L243" s="192"/>
      <c r="M243" s="192"/>
      <c r="N243" s="195"/>
      <c r="O243" s="192"/>
      <c r="P243" s="192"/>
      <c r="Q243" s="192"/>
      <c r="R243" s="33"/>
    </row>
    <row r="244" spans="1:18" ht="13.2">
      <c r="A244" s="266"/>
      <c r="B244" s="33" t="s">
        <v>2021</v>
      </c>
      <c r="C244" s="33"/>
      <c r="D244" s="33"/>
      <c r="E244" s="33"/>
      <c r="F244" s="33"/>
      <c r="G244" s="33"/>
      <c r="H244" s="171" t="s">
        <v>22</v>
      </c>
      <c r="I244" s="192"/>
      <c r="J244" s="192"/>
      <c r="K244" s="191"/>
      <c r="L244" s="192"/>
      <c r="M244" s="192"/>
      <c r="N244" s="195"/>
      <c r="O244" s="192"/>
      <c r="P244" s="192"/>
      <c r="Q244" s="192"/>
      <c r="R244" s="33"/>
    </row>
    <row r="245" spans="1:18" ht="13.2">
      <c r="A245" s="266"/>
      <c r="B245" s="33" t="s">
        <v>2021</v>
      </c>
      <c r="C245" s="33"/>
      <c r="D245" s="33"/>
      <c r="E245" s="33"/>
      <c r="F245" s="33"/>
      <c r="G245" s="33"/>
      <c r="H245" s="171" t="s">
        <v>24</v>
      </c>
      <c r="I245" s="192"/>
      <c r="J245" s="192"/>
      <c r="K245" s="191"/>
      <c r="L245" s="192"/>
      <c r="M245" s="192"/>
      <c r="N245" s="195"/>
      <c r="O245" s="192"/>
      <c r="P245" s="192"/>
      <c r="Q245" s="192"/>
      <c r="R245" s="33"/>
    </row>
    <row r="246" spans="1:18" ht="13.2">
      <c r="A246" s="266"/>
      <c r="B246" s="33" t="s">
        <v>2022</v>
      </c>
      <c r="C246" s="33"/>
      <c r="D246" s="33"/>
      <c r="E246" s="33"/>
      <c r="F246" s="33"/>
      <c r="G246" s="33"/>
      <c r="H246" s="171" t="s">
        <v>25</v>
      </c>
      <c r="I246" s="192"/>
      <c r="J246" s="192"/>
      <c r="K246" s="191"/>
      <c r="L246" s="191"/>
      <c r="M246" s="192"/>
      <c r="N246" s="195"/>
      <c r="O246" s="192"/>
      <c r="P246" s="192"/>
      <c r="Q246" s="192"/>
      <c r="R246" s="33"/>
    </row>
    <row r="247" spans="1:18" ht="13.2">
      <c r="A247" s="266"/>
      <c r="B247" s="33" t="s">
        <v>2022</v>
      </c>
      <c r="C247" s="33"/>
      <c r="D247" s="33"/>
      <c r="E247" s="33"/>
      <c r="F247" s="33"/>
      <c r="G247" s="33"/>
      <c r="H247" s="171" t="s">
        <v>26</v>
      </c>
      <c r="I247" s="192"/>
      <c r="J247" s="192"/>
      <c r="K247" s="191"/>
      <c r="L247" s="191"/>
      <c r="M247" s="192"/>
      <c r="N247" s="195"/>
      <c r="O247" s="192"/>
      <c r="P247" s="192"/>
      <c r="Q247" s="192"/>
      <c r="R247" s="33"/>
    </row>
    <row r="248" spans="1:18" ht="13.2">
      <c r="A248" s="266"/>
      <c r="B248" s="33" t="s">
        <v>2022</v>
      </c>
      <c r="C248" s="33"/>
      <c r="D248" s="33"/>
      <c r="E248" s="33"/>
      <c r="F248" s="33"/>
      <c r="G248" s="33"/>
      <c r="H248" s="171" t="s">
        <v>27</v>
      </c>
      <c r="I248" s="192"/>
      <c r="J248" s="192"/>
      <c r="K248" s="191"/>
      <c r="L248" s="191"/>
      <c r="M248" s="192"/>
      <c r="N248" s="195"/>
      <c r="O248" s="192"/>
      <c r="P248" s="192"/>
      <c r="Q248" s="192"/>
      <c r="R248" s="33"/>
    </row>
    <row r="249" spans="1:18" ht="13.2">
      <c r="A249" s="266"/>
      <c r="B249" s="33" t="s">
        <v>2022</v>
      </c>
      <c r="C249" s="33"/>
      <c r="D249" s="33"/>
      <c r="E249" s="33"/>
      <c r="F249" s="33"/>
      <c r="G249" s="33"/>
      <c r="H249" s="171" t="s">
        <v>28</v>
      </c>
      <c r="I249" s="192"/>
      <c r="J249" s="192"/>
      <c r="K249" s="192"/>
      <c r="L249" s="191"/>
      <c r="M249" s="192"/>
      <c r="N249" s="195"/>
      <c r="O249" s="192"/>
      <c r="P249" s="192"/>
      <c r="Q249" s="192"/>
      <c r="R249" s="33"/>
    </row>
    <row r="250" spans="1:18" ht="13.2">
      <c r="A250" s="266"/>
      <c r="B250" s="33" t="s">
        <v>2120</v>
      </c>
      <c r="C250" s="33"/>
      <c r="D250" s="33"/>
      <c r="E250" s="33"/>
      <c r="F250" s="33"/>
      <c r="G250" s="33"/>
      <c r="H250" s="171" t="s">
        <v>29</v>
      </c>
      <c r="I250" s="192"/>
      <c r="J250" s="192"/>
      <c r="K250" s="192"/>
      <c r="L250" s="192"/>
      <c r="M250" s="191"/>
      <c r="N250" s="195"/>
      <c r="O250" s="191"/>
      <c r="P250" s="192"/>
      <c r="Q250" s="192"/>
      <c r="R250" s="33"/>
    </row>
    <row r="251" spans="1:18" ht="13.2">
      <c r="A251" s="266"/>
      <c r="B251" s="33" t="s">
        <v>2120</v>
      </c>
      <c r="C251" s="33"/>
      <c r="D251" s="33"/>
      <c r="E251" s="33"/>
      <c r="F251" s="33"/>
      <c r="G251" s="33"/>
      <c r="H251" s="171" t="s">
        <v>30</v>
      </c>
      <c r="I251" s="192"/>
      <c r="J251" s="192"/>
      <c r="K251" s="192"/>
      <c r="L251" s="192"/>
      <c r="M251" s="191"/>
      <c r="N251" s="195"/>
      <c r="O251" s="191"/>
      <c r="P251" s="192"/>
      <c r="Q251" s="192"/>
      <c r="R251" s="33"/>
    </row>
    <row r="252" spans="1:18" ht="13.2">
      <c r="A252" s="266"/>
      <c r="B252" s="33" t="s">
        <v>2120</v>
      </c>
      <c r="C252" s="33"/>
      <c r="D252" s="33"/>
      <c r="E252" s="33"/>
      <c r="F252" s="33"/>
      <c r="G252" s="33"/>
      <c r="H252" s="171" t="s">
        <v>34</v>
      </c>
      <c r="I252" s="192"/>
      <c r="J252" s="192"/>
      <c r="K252" s="192"/>
      <c r="L252" s="192"/>
      <c r="M252" s="191"/>
      <c r="N252" s="195"/>
      <c r="O252" s="191"/>
      <c r="P252" s="192"/>
      <c r="Q252" s="192"/>
      <c r="R252" s="33"/>
    </row>
    <row r="253" spans="1:18" ht="13.2">
      <c r="A253" s="266"/>
      <c r="B253" s="33" t="s">
        <v>2120</v>
      </c>
      <c r="C253" s="33"/>
      <c r="D253" s="33"/>
      <c r="E253" s="33"/>
      <c r="F253" s="33"/>
      <c r="G253" s="33"/>
      <c r="H253" s="171" t="s">
        <v>35</v>
      </c>
      <c r="I253" s="192"/>
      <c r="J253" s="192"/>
      <c r="K253" s="192"/>
      <c r="L253" s="192"/>
      <c r="M253" s="191"/>
      <c r="N253" s="195"/>
      <c r="O253" s="191"/>
      <c r="P253" s="192"/>
      <c r="Q253" s="191"/>
      <c r="R253" s="33"/>
    </row>
    <row r="254" spans="1:18" ht="13.2">
      <c r="A254" s="266"/>
      <c r="B254" s="33" t="s">
        <v>78</v>
      </c>
      <c r="C254" s="33"/>
      <c r="D254" s="33"/>
      <c r="E254" s="33"/>
      <c r="F254" s="33"/>
      <c r="G254" s="33"/>
      <c r="H254" s="171" t="s">
        <v>36</v>
      </c>
      <c r="I254" s="192"/>
      <c r="J254" s="192"/>
      <c r="K254" s="192"/>
      <c r="L254" s="192"/>
      <c r="M254" s="192"/>
      <c r="N254" s="191"/>
      <c r="O254" s="191"/>
      <c r="P254" s="192"/>
      <c r="Q254" s="191"/>
      <c r="R254" s="33"/>
    </row>
    <row r="255" spans="1:18" ht="13.2">
      <c r="A255" s="266"/>
      <c r="B255" s="33" t="s">
        <v>78</v>
      </c>
      <c r="C255" s="33"/>
      <c r="D255" s="33"/>
      <c r="E255" s="33"/>
      <c r="F255" s="33"/>
      <c r="G255" s="33"/>
      <c r="H255" s="171" t="s">
        <v>37</v>
      </c>
      <c r="I255" s="192"/>
      <c r="J255" s="192"/>
      <c r="K255" s="192"/>
      <c r="L255" s="192"/>
      <c r="M255" s="192"/>
      <c r="N255" s="191"/>
      <c r="O255" s="192"/>
      <c r="P255" s="192"/>
      <c r="Q255" s="191"/>
      <c r="R255" s="33"/>
    </row>
    <row r="256" spans="1:18" ht="13.2">
      <c r="A256" s="267"/>
      <c r="B256" s="33" t="s">
        <v>78</v>
      </c>
      <c r="C256" s="33"/>
      <c r="D256" s="33"/>
      <c r="E256" s="33"/>
      <c r="F256" s="33"/>
      <c r="G256" s="33"/>
      <c r="H256" s="182" t="s">
        <v>38</v>
      </c>
      <c r="I256" s="192"/>
      <c r="J256" s="192"/>
      <c r="K256" s="192"/>
      <c r="L256" s="192"/>
      <c r="M256" s="192"/>
      <c r="N256" s="191"/>
      <c r="O256" s="192"/>
      <c r="P256" s="192"/>
      <c r="Q256" s="191"/>
      <c r="R256" s="33"/>
    </row>
    <row r="257" spans="1:18" ht="13.2">
      <c r="A257" s="265">
        <v>45401</v>
      </c>
      <c r="B257" s="33"/>
      <c r="C257" s="33"/>
      <c r="D257" s="33"/>
      <c r="E257" s="33"/>
      <c r="F257" s="33"/>
      <c r="G257" s="33"/>
      <c r="H257" s="180" t="s">
        <v>17</v>
      </c>
      <c r="I257" s="192"/>
      <c r="J257" s="192"/>
      <c r="K257" s="192"/>
      <c r="L257" s="192"/>
      <c r="M257" s="192"/>
      <c r="N257" s="195"/>
      <c r="O257" s="192"/>
      <c r="P257" s="192"/>
      <c r="Q257" s="192"/>
      <c r="R257" s="33"/>
    </row>
    <row r="258" spans="1:18" ht="13.2">
      <c r="A258" s="266"/>
      <c r="B258" s="33"/>
      <c r="C258" s="33"/>
      <c r="D258" s="33"/>
      <c r="E258" s="33"/>
      <c r="F258" s="33"/>
      <c r="G258" s="33"/>
      <c r="H258" s="171" t="s">
        <v>22</v>
      </c>
      <c r="I258" s="192"/>
      <c r="J258" s="192"/>
      <c r="K258" s="192"/>
      <c r="L258" s="192"/>
      <c r="M258" s="192"/>
      <c r="N258" s="195"/>
      <c r="O258" s="192"/>
      <c r="P258" s="192"/>
      <c r="Q258" s="191"/>
      <c r="R258" s="33"/>
    </row>
    <row r="259" spans="1:18" ht="13.2">
      <c r="A259" s="266"/>
      <c r="B259" s="33"/>
      <c r="C259" s="33"/>
      <c r="D259" s="33"/>
      <c r="E259" s="33"/>
      <c r="F259" s="33"/>
      <c r="G259" s="33"/>
      <c r="H259" s="171" t="s">
        <v>24</v>
      </c>
      <c r="I259" s="192"/>
      <c r="J259" s="192"/>
      <c r="K259" s="192"/>
      <c r="L259" s="192"/>
      <c r="M259" s="192"/>
      <c r="N259" s="195"/>
      <c r="O259" s="192"/>
      <c r="P259" s="192"/>
      <c r="Q259" s="191"/>
      <c r="R259" s="33"/>
    </row>
    <row r="260" spans="1:18" ht="13.2">
      <c r="A260" s="266"/>
      <c r="B260" s="33"/>
      <c r="C260" s="33"/>
      <c r="D260" s="33"/>
      <c r="E260" s="33"/>
      <c r="F260" s="33"/>
      <c r="G260" s="33"/>
      <c r="H260" s="171" t="s">
        <v>25</v>
      </c>
      <c r="I260" s="192"/>
      <c r="J260" s="192"/>
      <c r="K260" s="192"/>
      <c r="L260" s="191"/>
      <c r="M260" s="192"/>
      <c r="N260" s="195"/>
      <c r="O260" s="192"/>
      <c r="P260" s="192"/>
      <c r="Q260" s="191"/>
      <c r="R260" s="33"/>
    </row>
    <row r="261" spans="1:18" ht="13.2">
      <c r="A261" s="266"/>
      <c r="B261" s="33" t="s">
        <v>78</v>
      </c>
      <c r="C261" s="33"/>
      <c r="D261" s="33"/>
      <c r="E261" s="33"/>
      <c r="F261" s="33"/>
      <c r="G261" s="33"/>
      <c r="H261" s="171" t="s">
        <v>26</v>
      </c>
      <c r="I261" s="192"/>
      <c r="J261" s="192"/>
      <c r="K261" s="191"/>
      <c r="L261" s="191"/>
      <c r="M261" s="191"/>
      <c r="N261" s="191"/>
      <c r="O261" s="191"/>
      <c r="P261" s="192"/>
      <c r="Q261" s="191"/>
      <c r="R261" s="33"/>
    </row>
    <row r="262" spans="1:18" ht="13.2">
      <c r="A262" s="266"/>
      <c r="B262" s="33" t="s">
        <v>78</v>
      </c>
      <c r="C262" s="33"/>
      <c r="D262" s="33"/>
      <c r="E262" s="33"/>
      <c r="F262" s="33"/>
      <c r="G262" s="33"/>
      <c r="H262" s="171" t="s">
        <v>27</v>
      </c>
      <c r="I262" s="192"/>
      <c r="J262" s="192"/>
      <c r="K262" s="191"/>
      <c r="L262" s="191"/>
      <c r="M262" s="191"/>
      <c r="N262" s="191"/>
      <c r="O262" s="191"/>
      <c r="P262" s="192"/>
      <c r="Q262" s="192"/>
      <c r="R262" s="33"/>
    </row>
    <row r="263" spans="1:18" ht="13.2">
      <c r="A263" s="266"/>
      <c r="B263" s="33" t="s">
        <v>78</v>
      </c>
      <c r="C263" s="33"/>
      <c r="D263" s="33"/>
      <c r="E263" s="33"/>
      <c r="F263" s="33"/>
      <c r="G263" s="33"/>
      <c r="H263" s="171" t="s">
        <v>28</v>
      </c>
      <c r="I263" s="192"/>
      <c r="J263" s="192"/>
      <c r="K263" s="191"/>
      <c r="L263" s="191"/>
      <c r="M263" s="191"/>
      <c r="N263" s="191"/>
      <c r="O263" s="191"/>
      <c r="P263" s="192"/>
      <c r="Q263" s="192"/>
      <c r="R263" s="33"/>
    </row>
    <row r="264" spans="1:18" ht="13.2">
      <c r="A264" s="266"/>
      <c r="B264" s="33" t="s">
        <v>522</v>
      </c>
      <c r="C264" s="33"/>
      <c r="D264" s="33"/>
      <c r="E264" s="33"/>
      <c r="F264" s="33"/>
      <c r="G264" s="33"/>
      <c r="H264" s="171" t="s">
        <v>29</v>
      </c>
      <c r="I264" s="192"/>
      <c r="J264" s="192"/>
      <c r="K264" s="191"/>
      <c r="L264" s="192"/>
      <c r="M264" s="191"/>
      <c r="N264" s="195"/>
      <c r="O264" s="191"/>
      <c r="P264" s="192"/>
      <c r="Q264" s="192"/>
      <c r="R264" s="33"/>
    </row>
    <row r="265" spans="1:18" ht="13.2">
      <c r="A265" s="266"/>
      <c r="B265" s="33" t="s">
        <v>522</v>
      </c>
      <c r="C265" s="33"/>
      <c r="D265" s="33"/>
      <c r="E265" s="33"/>
      <c r="F265" s="33"/>
      <c r="G265" s="33"/>
      <c r="H265" s="171" t="s">
        <v>30</v>
      </c>
      <c r="I265" s="192"/>
      <c r="J265" s="192"/>
      <c r="K265" s="192"/>
      <c r="L265" s="192"/>
      <c r="M265" s="191"/>
      <c r="N265" s="195"/>
      <c r="O265" s="191"/>
      <c r="P265" s="192"/>
      <c r="Q265" s="192"/>
      <c r="R265" s="33"/>
    </row>
    <row r="266" spans="1:18" ht="13.2">
      <c r="A266" s="266"/>
      <c r="B266" s="33" t="s">
        <v>522</v>
      </c>
      <c r="C266" s="33"/>
      <c r="D266" s="33"/>
      <c r="E266" s="33"/>
      <c r="F266" s="33"/>
      <c r="G266" s="33"/>
      <c r="H266" s="171" t="s">
        <v>34</v>
      </c>
      <c r="I266" s="192"/>
      <c r="J266" s="192"/>
      <c r="K266" s="192"/>
      <c r="L266" s="192"/>
      <c r="M266" s="191"/>
      <c r="N266" s="195"/>
      <c r="O266" s="191"/>
      <c r="P266" s="192"/>
      <c r="Q266" s="192"/>
      <c r="R266" s="33"/>
    </row>
    <row r="267" spans="1:18" ht="13.2">
      <c r="A267" s="266"/>
      <c r="B267" s="33" t="s">
        <v>522</v>
      </c>
      <c r="C267" s="33"/>
      <c r="D267" s="33"/>
      <c r="E267" s="33"/>
      <c r="F267" s="33"/>
      <c r="G267" s="33"/>
      <c r="H267" s="171" t="s">
        <v>35</v>
      </c>
      <c r="I267" s="192"/>
      <c r="J267" s="192"/>
      <c r="K267" s="192"/>
      <c r="L267" s="192"/>
      <c r="M267" s="191"/>
      <c r="N267" s="195"/>
      <c r="O267" s="191"/>
      <c r="P267" s="192"/>
      <c r="Q267" s="192"/>
      <c r="R267" s="33"/>
    </row>
    <row r="268" spans="1:18" ht="13.2">
      <c r="A268" s="266"/>
      <c r="B268" s="33" t="s">
        <v>2310</v>
      </c>
      <c r="C268" s="33"/>
      <c r="D268" s="33"/>
      <c r="E268" s="33"/>
      <c r="F268" s="33"/>
      <c r="G268" s="33"/>
      <c r="H268" s="171" t="s">
        <v>36</v>
      </c>
      <c r="I268" s="192"/>
      <c r="J268" s="191"/>
      <c r="K268" s="192"/>
      <c r="L268" s="192"/>
      <c r="M268" s="192"/>
      <c r="N268" s="195"/>
      <c r="O268" s="191"/>
      <c r="P268" s="192"/>
      <c r="Q268" s="192"/>
      <c r="R268" s="33"/>
    </row>
    <row r="269" spans="1:18" ht="13.2">
      <c r="A269" s="266"/>
      <c r="B269" s="33" t="s">
        <v>2310</v>
      </c>
      <c r="C269" s="33"/>
      <c r="D269" s="33"/>
      <c r="E269" s="33"/>
      <c r="F269" s="33"/>
      <c r="G269" s="33"/>
      <c r="H269" s="171" t="s">
        <v>37</v>
      </c>
      <c r="I269" s="192"/>
      <c r="J269" s="191"/>
      <c r="K269" s="192"/>
      <c r="L269" s="192"/>
      <c r="M269" s="192"/>
      <c r="N269" s="191"/>
      <c r="O269" s="192"/>
      <c r="P269" s="192"/>
      <c r="Q269" s="192"/>
      <c r="R269" s="33"/>
    </row>
    <row r="270" spans="1:18" ht="13.2">
      <c r="A270" s="267"/>
      <c r="B270" s="33" t="s">
        <v>2310</v>
      </c>
      <c r="C270" s="33"/>
      <c r="D270" s="33"/>
      <c r="E270" s="33"/>
      <c r="F270" s="33"/>
      <c r="G270" s="33"/>
      <c r="H270" s="182" t="s">
        <v>38</v>
      </c>
      <c r="I270" s="192"/>
      <c r="J270" s="191"/>
      <c r="K270" s="192"/>
      <c r="L270" s="192"/>
      <c r="M270" s="192"/>
      <c r="N270" s="191"/>
      <c r="O270" s="192"/>
      <c r="P270" s="192"/>
      <c r="Q270" s="192"/>
      <c r="R270" s="33"/>
    </row>
    <row r="271" spans="1:18" ht="13.8">
      <c r="A271" s="265">
        <v>45402</v>
      </c>
      <c r="B271" s="157" t="s">
        <v>2021</v>
      </c>
      <c r="C271" s="33"/>
      <c r="D271" s="33"/>
      <c r="E271" s="33"/>
      <c r="F271" s="33"/>
      <c r="G271" s="33"/>
      <c r="H271" s="180" t="s">
        <v>17</v>
      </c>
      <c r="I271" s="192"/>
      <c r="J271" s="192"/>
      <c r="K271" s="191"/>
      <c r="L271" s="192"/>
      <c r="M271" s="192"/>
      <c r="N271" s="192"/>
      <c r="O271" s="192"/>
      <c r="P271" s="192"/>
      <c r="Q271" s="192"/>
      <c r="R271" s="33"/>
    </row>
    <row r="272" spans="1:18" ht="13.8">
      <c r="A272" s="266"/>
      <c r="B272" s="157" t="s">
        <v>2021</v>
      </c>
      <c r="C272" s="33"/>
      <c r="D272" s="33"/>
      <c r="E272" s="33"/>
      <c r="F272" s="33"/>
      <c r="G272" s="33"/>
      <c r="H272" s="171" t="s">
        <v>22</v>
      </c>
      <c r="I272" s="192"/>
      <c r="J272" s="192"/>
      <c r="K272" s="191"/>
      <c r="L272" s="192"/>
      <c r="M272" s="192"/>
      <c r="N272" s="192"/>
      <c r="O272" s="192"/>
      <c r="P272" s="192"/>
      <c r="Q272" s="192"/>
      <c r="R272" s="33"/>
    </row>
    <row r="273" spans="1:18" ht="13.8">
      <c r="A273" s="266"/>
      <c r="B273" s="157" t="s">
        <v>2021</v>
      </c>
      <c r="C273" s="33"/>
      <c r="D273" s="33"/>
      <c r="E273" s="33"/>
      <c r="F273" s="33"/>
      <c r="G273" s="33"/>
      <c r="H273" s="171" t="s">
        <v>24</v>
      </c>
      <c r="I273" s="192"/>
      <c r="J273" s="192"/>
      <c r="K273" s="191"/>
      <c r="L273" s="195"/>
      <c r="M273" s="192"/>
      <c r="N273" s="192"/>
      <c r="O273" s="192"/>
      <c r="P273" s="192"/>
      <c r="Q273" s="192"/>
      <c r="R273" s="33"/>
    </row>
    <row r="274" spans="1:18" ht="13.8">
      <c r="A274" s="266"/>
      <c r="B274" s="157" t="s">
        <v>2021</v>
      </c>
      <c r="C274" s="33"/>
      <c r="D274" s="33"/>
      <c r="E274" s="33"/>
      <c r="F274" s="33"/>
      <c r="G274" s="33"/>
      <c r="H274" s="171" t="s">
        <v>25</v>
      </c>
      <c r="I274" s="192"/>
      <c r="J274" s="192"/>
      <c r="K274" s="191"/>
      <c r="L274" s="195"/>
      <c r="M274" s="195"/>
      <c r="N274" s="192"/>
      <c r="O274" s="192"/>
      <c r="P274" s="192"/>
      <c r="Q274" s="195"/>
      <c r="R274" s="33"/>
    </row>
    <row r="275" spans="1:18" ht="13.2">
      <c r="A275" s="266"/>
      <c r="B275" s="33" t="s">
        <v>2120</v>
      </c>
      <c r="C275" s="33"/>
      <c r="D275" s="33"/>
      <c r="E275" s="33"/>
      <c r="F275" s="33"/>
      <c r="G275" s="33"/>
      <c r="H275" s="171" t="s">
        <v>26</v>
      </c>
      <c r="I275" s="192"/>
      <c r="J275" s="192"/>
      <c r="K275" s="192"/>
      <c r="L275" s="195"/>
      <c r="M275" s="195"/>
      <c r="N275" s="192"/>
      <c r="O275" s="192"/>
      <c r="P275" s="192"/>
      <c r="Q275" s="195"/>
      <c r="R275" s="33"/>
    </row>
    <row r="276" spans="1:18" ht="13.2">
      <c r="A276" s="266"/>
      <c r="B276" s="33" t="s">
        <v>2120</v>
      </c>
      <c r="C276" s="33"/>
      <c r="D276" s="33"/>
      <c r="E276" s="33"/>
      <c r="F276" s="33"/>
      <c r="G276" s="33"/>
      <c r="H276" s="171" t="s">
        <v>27</v>
      </c>
      <c r="I276" s="192"/>
      <c r="J276" s="192"/>
      <c r="K276" s="192"/>
      <c r="L276" s="195"/>
      <c r="M276" s="195"/>
      <c r="N276" s="192"/>
      <c r="O276" s="192"/>
      <c r="P276" s="192"/>
      <c r="Q276" s="195"/>
      <c r="R276" s="33"/>
    </row>
    <row r="277" spans="1:18" ht="13.2">
      <c r="A277" s="266"/>
      <c r="B277" s="33" t="s">
        <v>2120</v>
      </c>
      <c r="C277" s="33"/>
      <c r="D277" s="33"/>
      <c r="E277" s="33"/>
      <c r="F277" s="33"/>
      <c r="G277" s="33"/>
      <c r="H277" s="171" t="s">
        <v>28</v>
      </c>
      <c r="I277" s="192"/>
      <c r="J277" s="192"/>
      <c r="K277" s="192"/>
      <c r="L277" s="195"/>
      <c r="M277" s="195"/>
      <c r="N277" s="192"/>
      <c r="O277" s="192"/>
      <c r="P277" s="192"/>
      <c r="Q277" s="195"/>
      <c r="R277" s="33"/>
    </row>
    <row r="278" spans="1:18" ht="13.2">
      <c r="A278" s="266"/>
      <c r="B278" s="33" t="s">
        <v>2120</v>
      </c>
      <c r="C278" s="33"/>
      <c r="D278" s="33"/>
      <c r="E278" s="33"/>
      <c r="F278" s="33"/>
      <c r="G278" s="33"/>
      <c r="H278" s="171" t="s">
        <v>29</v>
      </c>
      <c r="I278" s="192"/>
      <c r="J278" s="192"/>
      <c r="K278" s="192"/>
      <c r="L278" s="195"/>
      <c r="M278" s="195"/>
      <c r="N278" s="192"/>
      <c r="O278" s="192"/>
      <c r="P278" s="192"/>
      <c r="Q278" s="195"/>
      <c r="R278" s="33"/>
    </row>
    <row r="279" spans="1:18" ht="13.2">
      <c r="A279" s="266"/>
      <c r="B279" s="33"/>
      <c r="C279" s="33"/>
      <c r="D279" s="33"/>
      <c r="E279" s="33"/>
      <c r="F279" s="33"/>
      <c r="G279" s="33"/>
      <c r="H279" s="171" t="s">
        <v>30</v>
      </c>
      <c r="I279" s="192"/>
      <c r="J279" s="192"/>
      <c r="K279" s="192"/>
      <c r="L279" s="192"/>
      <c r="M279" s="192"/>
      <c r="N279" s="192"/>
      <c r="O279" s="192"/>
      <c r="P279" s="192"/>
      <c r="Q279" s="195"/>
      <c r="R279" s="33"/>
    </row>
    <row r="280" spans="1:18" ht="13.2">
      <c r="A280" s="266"/>
      <c r="B280" s="33" t="s">
        <v>522</v>
      </c>
      <c r="C280" s="33"/>
      <c r="D280" s="33"/>
      <c r="E280" s="33"/>
      <c r="F280" s="33"/>
      <c r="G280" s="33"/>
      <c r="H280" s="171" t="s">
        <v>34</v>
      </c>
      <c r="I280" s="192"/>
      <c r="J280" s="195"/>
      <c r="K280" s="192"/>
      <c r="L280" s="192"/>
      <c r="M280" s="192"/>
      <c r="N280" s="192"/>
      <c r="O280" s="195"/>
      <c r="P280" s="192"/>
      <c r="Q280" s="192"/>
      <c r="R280" s="33"/>
    </row>
    <row r="281" spans="1:18" ht="13.2">
      <c r="A281" s="266"/>
      <c r="B281" s="33" t="s">
        <v>522</v>
      </c>
      <c r="C281" s="33"/>
      <c r="D281" s="33"/>
      <c r="E281" s="33"/>
      <c r="F281" s="33"/>
      <c r="G281" s="33"/>
      <c r="H281" s="171" t="s">
        <v>35</v>
      </c>
      <c r="I281" s="192"/>
      <c r="J281" s="195"/>
      <c r="K281" s="192"/>
      <c r="L281" s="192"/>
      <c r="M281" s="192"/>
      <c r="N281" s="192"/>
      <c r="O281" s="195"/>
      <c r="P281" s="192"/>
      <c r="Q281" s="192"/>
      <c r="R281" s="33"/>
    </row>
    <row r="282" spans="1:18" ht="13.2">
      <c r="A282" s="266"/>
      <c r="B282" s="33" t="s">
        <v>2310</v>
      </c>
      <c r="C282" s="33"/>
      <c r="D282" s="33"/>
      <c r="E282" s="33"/>
      <c r="F282" s="33"/>
      <c r="G282" s="33"/>
      <c r="H282" s="171" t="s">
        <v>36</v>
      </c>
      <c r="I282" s="192"/>
      <c r="J282" s="195"/>
      <c r="K282" s="192"/>
      <c r="L282" s="192"/>
      <c r="M282" s="192"/>
      <c r="N282" s="192"/>
      <c r="O282" s="192"/>
      <c r="P282" s="192"/>
      <c r="Q282" s="192"/>
      <c r="R282" s="33"/>
    </row>
    <row r="283" spans="1:18" ht="13.2">
      <c r="A283" s="266"/>
      <c r="B283" s="33" t="s">
        <v>2310</v>
      </c>
      <c r="C283" s="33"/>
      <c r="D283" s="33"/>
      <c r="E283" s="33"/>
      <c r="F283" s="33"/>
      <c r="G283" s="33"/>
      <c r="H283" s="171" t="s">
        <v>37</v>
      </c>
      <c r="I283" s="192"/>
      <c r="J283" s="195"/>
      <c r="K283" s="192"/>
      <c r="L283" s="192"/>
      <c r="M283" s="192"/>
      <c r="N283" s="192"/>
      <c r="O283" s="192"/>
      <c r="P283" s="192"/>
      <c r="Q283" s="192"/>
      <c r="R283" s="33"/>
    </row>
    <row r="284" spans="1:18" ht="13.2">
      <c r="A284" s="267"/>
      <c r="B284" s="33" t="s">
        <v>2310</v>
      </c>
      <c r="C284" s="33"/>
      <c r="D284" s="33"/>
      <c r="E284" s="33"/>
      <c r="F284" s="33"/>
      <c r="G284" s="33"/>
      <c r="H284" s="182" t="s">
        <v>38</v>
      </c>
      <c r="I284" s="192"/>
      <c r="J284" s="195"/>
      <c r="K284" s="192"/>
      <c r="L284" s="192"/>
      <c r="M284" s="192"/>
      <c r="N284" s="195"/>
      <c r="O284" s="192"/>
      <c r="P284" s="192"/>
      <c r="Q284" s="192"/>
      <c r="R284" s="33"/>
    </row>
    <row r="285" spans="1:18" ht="13.8">
      <c r="A285" s="265">
        <v>45403</v>
      </c>
      <c r="B285" s="157" t="s">
        <v>2021</v>
      </c>
      <c r="C285" s="33"/>
      <c r="D285" s="33"/>
      <c r="E285" s="33"/>
      <c r="F285" s="33"/>
      <c r="G285" s="33"/>
      <c r="H285" s="180" t="s">
        <v>17</v>
      </c>
      <c r="I285" s="192"/>
      <c r="J285" s="192"/>
      <c r="K285" s="191"/>
      <c r="L285" s="192"/>
      <c r="M285" s="192"/>
      <c r="N285" s="192"/>
      <c r="O285" s="192"/>
      <c r="P285" s="192"/>
      <c r="Q285" s="192"/>
      <c r="R285" s="33"/>
    </row>
    <row r="286" spans="1:18" ht="13.8">
      <c r="A286" s="266"/>
      <c r="B286" s="157" t="s">
        <v>2021</v>
      </c>
      <c r="C286" s="33"/>
      <c r="D286" s="33"/>
      <c r="E286" s="33"/>
      <c r="F286" s="33"/>
      <c r="G286" s="33"/>
      <c r="H286" s="171" t="s">
        <v>22</v>
      </c>
      <c r="I286" s="192"/>
      <c r="J286" s="192"/>
      <c r="K286" s="191"/>
      <c r="L286" s="192"/>
      <c r="M286" s="192"/>
      <c r="N286" s="192"/>
      <c r="O286" s="192"/>
      <c r="P286" s="192"/>
      <c r="Q286" s="192"/>
      <c r="R286" s="33"/>
    </row>
    <row r="287" spans="1:18" ht="13.8">
      <c r="A287" s="266"/>
      <c r="B287" s="157" t="s">
        <v>2021</v>
      </c>
      <c r="C287" s="33"/>
      <c r="D287" s="33"/>
      <c r="E287" s="33"/>
      <c r="F287" s="33"/>
      <c r="G287" s="33"/>
      <c r="H287" s="171" t="s">
        <v>24</v>
      </c>
      <c r="I287" s="192"/>
      <c r="J287" s="192"/>
      <c r="K287" s="191"/>
      <c r="L287" s="192"/>
      <c r="M287" s="192"/>
      <c r="N287" s="192"/>
      <c r="O287" s="192"/>
      <c r="P287" s="192"/>
      <c r="Q287" s="192"/>
      <c r="R287" s="33"/>
    </row>
    <row r="288" spans="1:18" ht="13.2">
      <c r="A288" s="266"/>
      <c r="B288" s="33" t="s">
        <v>2022</v>
      </c>
      <c r="C288" s="33"/>
      <c r="D288" s="33"/>
      <c r="E288" s="33"/>
      <c r="F288" s="33"/>
      <c r="G288" s="33"/>
      <c r="H288" s="171" t="s">
        <v>25</v>
      </c>
      <c r="I288" s="192"/>
      <c r="J288" s="192"/>
      <c r="K288" s="192"/>
      <c r="L288" s="191"/>
      <c r="M288" s="195"/>
      <c r="N288" s="192"/>
      <c r="O288" s="192"/>
      <c r="P288" s="192"/>
      <c r="Q288" s="192"/>
      <c r="R288" s="33"/>
    </row>
    <row r="289" spans="1:18" ht="13.2">
      <c r="A289" s="266"/>
      <c r="B289" s="33" t="s">
        <v>2022</v>
      </c>
      <c r="C289" s="33"/>
      <c r="D289" s="33"/>
      <c r="E289" s="33"/>
      <c r="F289" s="33"/>
      <c r="G289" s="33"/>
      <c r="H289" s="171" t="s">
        <v>26</v>
      </c>
      <c r="I289" s="192"/>
      <c r="J289" s="192"/>
      <c r="K289" s="192"/>
      <c r="L289" s="191"/>
      <c r="M289" s="195"/>
      <c r="N289" s="192"/>
      <c r="O289" s="192"/>
      <c r="P289" s="192"/>
      <c r="Q289" s="192"/>
      <c r="R289" s="33"/>
    </row>
    <row r="290" spans="1:18" ht="13.2">
      <c r="A290" s="266"/>
      <c r="B290" s="33" t="s">
        <v>2022</v>
      </c>
      <c r="C290" s="33"/>
      <c r="D290" s="33"/>
      <c r="E290" s="33"/>
      <c r="F290" s="33"/>
      <c r="G290" s="33"/>
      <c r="H290" s="171" t="s">
        <v>27</v>
      </c>
      <c r="I290" s="192"/>
      <c r="J290" s="192"/>
      <c r="K290" s="192"/>
      <c r="L290" s="191"/>
      <c r="M290" s="195"/>
      <c r="N290" s="192"/>
      <c r="O290" s="192"/>
      <c r="P290" s="192"/>
      <c r="Q290" s="192"/>
      <c r="R290" s="33"/>
    </row>
    <row r="291" spans="1:18" ht="13.8">
      <c r="A291" s="266"/>
      <c r="B291" s="33" t="s">
        <v>2022</v>
      </c>
      <c r="C291" s="33" t="s">
        <v>102</v>
      </c>
      <c r="D291" s="33" t="s">
        <v>19</v>
      </c>
      <c r="E291" s="33" t="s">
        <v>2407</v>
      </c>
      <c r="F291" s="248" t="s">
        <v>2408</v>
      </c>
      <c r="G291" s="33" t="s">
        <v>2409</v>
      </c>
      <c r="H291" s="171" t="s">
        <v>28</v>
      </c>
      <c r="I291" s="192"/>
      <c r="J291" s="192"/>
      <c r="K291" s="192"/>
      <c r="L291" s="191"/>
      <c r="M291" s="195"/>
      <c r="N291" s="192"/>
      <c r="O291" s="192"/>
      <c r="P291" s="192"/>
      <c r="Q291" s="192"/>
      <c r="R291" s="33"/>
    </row>
    <row r="292" spans="1:18" ht="13.2">
      <c r="A292" s="266"/>
      <c r="B292" s="33" t="s">
        <v>522</v>
      </c>
      <c r="C292" s="33"/>
      <c r="D292" s="33"/>
      <c r="E292" s="33"/>
      <c r="F292" s="33"/>
      <c r="G292" s="33"/>
      <c r="H292" s="171" t="s">
        <v>29</v>
      </c>
      <c r="I292" s="192"/>
      <c r="J292" s="192"/>
      <c r="K292" s="192"/>
      <c r="L292" s="192"/>
      <c r="M292" s="195"/>
      <c r="N292" s="192"/>
      <c r="O292" s="195"/>
      <c r="P292" s="192"/>
      <c r="Q292" s="192"/>
      <c r="R292" s="33"/>
    </row>
    <row r="293" spans="1:18" ht="13.2">
      <c r="A293" s="266"/>
      <c r="B293" s="33" t="s">
        <v>522</v>
      </c>
      <c r="C293" s="33"/>
      <c r="D293" s="33"/>
      <c r="E293" s="33"/>
      <c r="F293" s="33"/>
      <c r="G293" s="33"/>
      <c r="H293" s="171" t="s">
        <v>30</v>
      </c>
      <c r="I293" s="192"/>
      <c r="J293" s="192"/>
      <c r="K293" s="192"/>
      <c r="L293" s="192"/>
      <c r="M293" s="192"/>
      <c r="N293" s="192"/>
      <c r="O293" s="195"/>
      <c r="P293" s="192"/>
      <c r="Q293" s="192"/>
      <c r="R293" s="33"/>
    </row>
    <row r="294" spans="1:18" ht="13.2">
      <c r="A294" s="266"/>
      <c r="B294" s="33" t="s">
        <v>522</v>
      </c>
      <c r="C294" s="33"/>
      <c r="D294" s="33"/>
      <c r="E294" s="33"/>
      <c r="F294" s="33"/>
      <c r="G294" s="33"/>
      <c r="H294" s="171" t="s">
        <v>34</v>
      </c>
      <c r="I294" s="192"/>
      <c r="J294" s="192"/>
      <c r="K294" s="192"/>
      <c r="L294" s="192"/>
      <c r="M294" s="192"/>
      <c r="N294" s="192"/>
      <c r="O294" s="195"/>
      <c r="P294" s="192"/>
      <c r="Q294" s="192"/>
      <c r="R294" s="33"/>
    </row>
    <row r="295" spans="1:18" ht="13.2">
      <c r="A295" s="266"/>
      <c r="B295" s="33" t="s">
        <v>2310</v>
      </c>
      <c r="C295" s="33"/>
      <c r="D295" s="33"/>
      <c r="E295" s="33"/>
      <c r="F295" s="33"/>
      <c r="G295" s="33"/>
      <c r="H295" s="171" t="s">
        <v>35</v>
      </c>
      <c r="I295" s="192"/>
      <c r="J295" s="195"/>
      <c r="K295" s="192"/>
      <c r="L295" s="192"/>
      <c r="M295" s="192"/>
      <c r="N295" s="192"/>
      <c r="O295" s="195"/>
      <c r="P295" s="192"/>
      <c r="Q295" s="192"/>
      <c r="R295" s="33"/>
    </row>
    <row r="296" spans="1:18" ht="13.2">
      <c r="A296" s="266"/>
      <c r="B296" s="33" t="s">
        <v>2310</v>
      </c>
      <c r="C296" s="33"/>
      <c r="D296" s="33"/>
      <c r="E296" s="33"/>
      <c r="F296" s="33"/>
      <c r="G296" s="33"/>
      <c r="H296" s="171" t="s">
        <v>36</v>
      </c>
      <c r="I296" s="192"/>
      <c r="J296" s="195"/>
      <c r="K296" s="192"/>
      <c r="L296" s="192"/>
      <c r="M296" s="192"/>
      <c r="N296" s="192"/>
      <c r="O296" s="192"/>
      <c r="P296" s="192"/>
      <c r="Q296" s="192"/>
      <c r="R296" s="33"/>
    </row>
    <row r="297" spans="1:18" ht="13.2">
      <c r="A297" s="266"/>
      <c r="B297" s="33" t="s">
        <v>2310</v>
      </c>
      <c r="C297" s="33"/>
      <c r="D297" s="33"/>
      <c r="E297" s="33"/>
      <c r="F297" s="33"/>
      <c r="G297" s="33"/>
      <c r="H297" s="171" t="s">
        <v>37</v>
      </c>
      <c r="I297" s="192"/>
      <c r="J297" s="195"/>
      <c r="K297" s="192"/>
      <c r="L297" s="192"/>
      <c r="M297" s="192"/>
      <c r="N297" s="192"/>
      <c r="O297" s="192"/>
      <c r="P297" s="192"/>
      <c r="Q297" s="192"/>
      <c r="R297" s="33"/>
    </row>
    <row r="298" spans="1:18" ht="13.2">
      <c r="A298" s="267"/>
      <c r="B298" s="33" t="s">
        <v>2310</v>
      </c>
      <c r="C298" s="33"/>
      <c r="D298" s="33"/>
      <c r="E298" s="33"/>
      <c r="F298" s="33"/>
      <c r="G298" s="33"/>
      <c r="H298" s="182" t="s">
        <v>38</v>
      </c>
      <c r="I298" s="192"/>
      <c r="J298" s="195"/>
      <c r="K298" s="192"/>
      <c r="L298" s="192"/>
      <c r="M298" s="192"/>
      <c r="N298" s="195"/>
      <c r="O298" s="192"/>
      <c r="P298" s="192"/>
      <c r="Q298" s="192"/>
      <c r="R298" s="33"/>
    </row>
    <row r="299" spans="1:18" ht="13.2">
      <c r="A299" s="265">
        <v>45404</v>
      </c>
      <c r="B299" s="33" t="s">
        <v>2021</v>
      </c>
      <c r="C299" s="33"/>
      <c r="D299" s="33"/>
      <c r="E299" s="33"/>
      <c r="F299" s="33"/>
      <c r="G299" s="33"/>
      <c r="H299" s="180" t="s">
        <v>17</v>
      </c>
      <c r="I299" s="192"/>
      <c r="J299" s="192"/>
      <c r="K299" s="191"/>
      <c r="L299" s="192"/>
      <c r="M299" s="192"/>
      <c r="N299" s="192"/>
      <c r="O299" s="192"/>
      <c r="P299" s="192"/>
      <c r="Q299" s="33"/>
      <c r="R299" s="33"/>
    </row>
    <row r="300" spans="1:18" ht="13.2">
      <c r="A300" s="266"/>
      <c r="B300" s="33" t="s">
        <v>2021</v>
      </c>
      <c r="C300" s="33"/>
      <c r="D300" s="33"/>
      <c r="E300" s="33"/>
      <c r="F300" s="33"/>
      <c r="G300" s="33"/>
      <c r="H300" s="171" t="s">
        <v>22</v>
      </c>
      <c r="I300" s="192"/>
      <c r="J300" s="192"/>
      <c r="K300" s="191"/>
      <c r="L300" s="192"/>
      <c r="M300" s="192"/>
      <c r="N300" s="192"/>
      <c r="O300" s="192"/>
      <c r="P300" s="192"/>
      <c r="Q300" s="33"/>
      <c r="R300" s="33"/>
    </row>
    <row r="301" spans="1:18" ht="13.2">
      <c r="A301" s="266"/>
      <c r="B301" s="33" t="s">
        <v>2021</v>
      </c>
      <c r="C301" s="33"/>
      <c r="D301" s="33"/>
      <c r="E301" s="33"/>
      <c r="F301" s="33"/>
      <c r="G301" s="33"/>
      <c r="H301" s="171" t="s">
        <v>24</v>
      </c>
      <c r="I301" s="192"/>
      <c r="J301" s="192"/>
      <c r="K301" s="191"/>
      <c r="L301" s="191"/>
      <c r="M301" s="192"/>
      <c r="N301" s="192"/>
      <c r="O301" s="191"/>
      <c r="P301" s="192"/>
      <c r="Q301" s="33"/>
      <c r="R301" s="33"/>
    </row>
    <row r="302" spans="1:18" ht="13.2">
      <c r="A302" s="266"/>
      <c r="B302" s="33" t="s">
        <v>2022</v>
      </c>
      <c r="C302" s="33"/>
      <c r="D302" s="33"/>
      <c r="E302" s="33"/>
      <c r="F302" s="33"/>
      <c r="G302" s="33"/>
      <c r="H302" s="171" t="s">
        <v>25</v>
      </c>
      <c r="I302" s="192"/>
      <c r="J302" s="192"/>
      <c r="K302" s="191"/>
      <c r="L302" s="191"/>
      <c r="M302" s="192"/>
      <c r="N302" s="192"/>
      <c r="O302" s="191"/>
      <c r="P302" s="192"/>
      <c r="Q302" s="33"/>
      <c r="R302" s="33"/>
    </row>
    <row r="303" spans="1:18" ht="13.2">
      <c r="A303" s="266"/>
      <c r="B303" s="33" t="s">
        <v>2022</v>
      </c>
      <c r="C303" s="33"/>
      <c r="D303" s="33"/>
      <c r="E303" s="33"/>
      <c r="F303" s="33"/>
      <c r="G303" s="33"/>
      <c r="H303" s="171" t="s">
        <v>26</v>
      </c>
      <c r="I303" s="192"/>
      <c r="J303" s="192"/>
      <c r="K303" s="191"/>
      <c r="L303" s="191"/>
      <c r="M303" s="192"/>
      <c r="N303" s="192"/>
      <c r="O303" s="192"/>
      <c r="P303" s="192"/>
      <c r="Q303" s="33"/>
      <c r="R303" s="33"/>
    </row>
    <row r="304" spans="1:18" ht="13.2">
      <c r="A304" s="266"/>
      <c r="B304" s="33" t="s">
        <v>2022</v>
      </c>
      <c r="C304" s="33"/>
      <c r="D304" s="33"/>
      <c r="E304" s="33"/>
      <c r="F304" s="33"/>
      <c r="G304" s="33"/>
      <c r="H304" s="171" t="s">
        <v>27</v>
      </c>
      <c r="I304" s="192"/>
      <c r="J304" s="192"/>
      <c r="K304" s="191"/>
      <c r="L304" s="191"/>
      <c r="M304" s="192"/>
      <c r="N304" s="192"/>
      <c r="O304" s="192"/>
      <c r="P304" s="192"/>
      <c r="Q304" s="33"/>
      <c r="R304" s="33"/>
    </row>
    <row r="305" spans="1:18" ht="13.2">
      <c r="A305" s="266"/>
      <c r="B305" s="33" t="s">
        <v>2022</v>
      </c>
      <c r="C305" s="33"/>
      <c r="D305" s="33"/>
      <c r="E305" s="33"/>
      <c r="F305" s="33"/>
      <c r="G305" s="33"/>
      <c r="H305" s="171" t="s">
        <v>28</v>
      </c>
      <c r="I305" s="192"/>
      <c r="J305" s="192"/>
      <c r="K305" s="192"/>
      <c r="L305" s="191"/>
      <c r="M305" s="192"/>
      <c r="N305" s="192"/>
      <c r="O305" s="192"/>
      <c r="P305" s="192"/>
      <c r="Q305" s="33"/>
      <c r="R305" s="33"/>
    </row>
    <row r="306" spans="1:18" ht="13.2">
      <c r="A306" s="266"/>
      <c r="B306" s="33"/>
      <c r="C306" s="33"/>
      <c r="D306" s="33"/>
      <c r="E306" s="33"/>
      <c r="F306" s="33"/>
      <c r="G306" s="33"/>
      <c r="H306" s="171" t="s">
        <v>29</v>
      </c>
      <c r="I306" s="192"/>
      <c r="J306" s="192"/>
      <c r="K306" s="192"/>
      <c r="L306" s="192"/>
      <c r="M306" s="192"/>
      <c r="N306" s="192"/>
      <c r="O306" s="192"/>
      <c r="P306" s="192"/>
      <c r="Q306" s="33"/>
      <c r="R306" s="33"/>
    </row>
    <row r="307" spans="1:18" ht="13.2">
      <c r="A307" s="266"/>
      <c r="B307" s="33"/>
      <c r="C307" s="33"/>
      <c r="D307" s="33"/>
      <c r="E307" s="33"/>
      <c r="F307" s="33"/>
      <c r="G307" s="33"/>
      <c r="H307" s="171" t="s">
        <v>30</v>
      </c>
      <c r="I307" s="192"/>
      <c r="J307" s="192"/>
      <c r="K307" s="192"/>
      <c r="L307" s="192"/>
      <c r="M307" s="192"/>
      <c r="N307" s="192"/>
      <c r="O307" s="192"/>
      <c r="P307" s="192"/>
      <c r="Q307" s="33"/>
      <c r="R307" s="33"/>
    </row>
    <row r="308" spans="1:18" ht="13.2">
      <c r="A308" s="266"/>
      <c r="B308" s="33"/>
      <c r="C308" s="33"/>
      <c r="D308" s="33"/>
      <c r="E308" s="33"/>
      <c r="F308" s="33"/>
      <c r="G308" s="33"/>
      <c r="H308" s="171" t="s">
        <v>34</v>
      </c>
      <c r="I308" s="192"/>
      <c r="J308" s="192"/>
      <c r="K308" s="192"/>
      <c r="L308" s="192"/>
      <c r="M308" s="191"/>
      <c r="N308" s="192"/>
      <c r="O308" s="191"/>
      <c r="P308" s="192"/>
      <c r="Q308" s="33"/>
      <c r="R308" s="33"/>
    </row>
    <row r="309" spans="1:18" ht="13.2">
      <c r="A309" s="266"/>
      <c r="B309" s="33" t="s">
        <v>2120</v>
      </c>
      <c r="C309" s="33"/>
      <c r="D309" s="33"/>
      <c r="E309" s="33"/>
      <c r="F309" s="33"/>
      <c r="G309" s="33"/>
      <c r="H309" s="171" t="s">
        <v>35</v>
      </c>
      <c r="I309" s="192"/>
      <c r="J309" s="192"/>
      <c r="K309" s="192"/>
      <c r="L309" s="192"/>
      <c r="M309" s="191"/>
      <c r="N309" s="195"/>
      <c r="O309" s="195"/>
      <c r="P309" s="192"/>
      <c r="Q309" s="33"/>
      <c r="R309" s="33"/>
    </row>
    <row r="310" spans="1:18" ht="13.2">
      <c r="A310" s="266"/>
      <c r="B310" s="33" t="s">
        <v>2120</v>
      </c>
      <c r="C310" s="33"/>
      <c r="D310" s="33"/>
      <c r="E310" s="33"/>
      <c r="F310" s="33"/>
      <c r="G310" s="33"/>
      <c r="H310" s="171" t="s">
        <v>36</v>
      </c>
      <c r="I310" s="192"/>
      <c r="J310" s="192"/>
      <c r="K310" s="192"/>
      <c r="L310" s="192"/>
      <c r="M310" s="191"/>
      <c r="N310" s="195"/>
      <c r="O310" s="195"/>
      <c r="P310" s="192"/>
      <c r="Q310" s="33"/>
      <c r="R310" s="33"/>
    </row>
    <row r="311" spans="1:18" ht="13.2">
      <c r="A311" s="266"/>
      <c r="B311" s="33" t="s">
        <v>2120</v>
      </c>
      <c r="C311" s="33"/>
      <c r="D311" s="33"/>
      <c r="E311" s="33"/>
      <c r="F311" s="33"/>
      <c r="G311" s="33"/>
      <c r="H311" s="171" t="s">
        <v>37</v>
      </c>
      <c r="I311" s="192"/>
      <c r="J311" s="192"/>
      <c r="K311" s="192"/>
      <c r="L311" s="192"/>
      <c r="M311" s="191"/>
      <c r="N311" s="195"/>
      <c r="O311" s="195"/>
      <c r="P311" s="192"/>
      <c r="Q311" s="33"/>
      <c r="R311" s="33"/>
    </row>
    <row r="312" spans="1:18" ht="13.2">
      <c r="A312" s="267"/>
      <c r="B312" s="33" t="s">
        <v>78</v>
      </c>
      <c r="C312" s="33"/>
      <c r="D312" s="33"/>
      <c r="E312" s="33"/>
      <c r="F312" s="33"/>
      <c r="G312" s="33"/>
      <c r="H312" s="182" t="s">
        <v>38</v>
      </c>
      <c r="I312" s="192"/>
      <c r="J312" s="192"/>
      <c r="K312" s="192"/>
      <c r="L312" s="192"/>
      <c r="M312" s="192"/>
      <c r="N312" s="195"/>
      <c r="O312" s="195"/>
      <c r="P312" s="192"/>
      <c r="Q312" s="33"/>
      <c r="R312" s="33"/>
    </row>
    <row r="313" spans="1:18" ht="13.8">
      <c r="A313" s="265">
        <v>45405</v>
      </c>
      <c r="B313" s="157"/>
      <c r="C313" s="33"/>
      <c r="D313" s="33"/>
      <c r="E313" s="33"/>
      <c r="F313" s="33"/>
      <c r="G313" s="33"/>
      <c r="H313" s="180" t="s">
        <v>17</v>
      </c>
      <c r="I313" s="192"/>
      <c r="J313" s="192"/>
      <c r="K313" s="192"/>
      <c r="L313" s="192"/>
      <c r="M313" s="192"/>
      <c r="N313" s="192"/>
      <c r="O313" s="192"/>
      <c r="P313" s="192"/>
      <c r="Q313" s="33"/>
      <c r="R313" s="33"/>
    </row>
    <row r="314" spans="1:18" ht="13.8">
      <c r="A314" s="266"/>
      <c r="B314" s="157"/>
      <c r="C314" s="33"/>
      <c r="D314" s="33"/>
      <c r="E314" s="33"/>
      <c r="F314" s="33"/>
      <c r="G314" s="33"/>
      <c r="H314" s="171" t="s">
        <v>22</v>
      </c>
      <c r="I314" s="192"/>
      <c r="J314" s="192"/>
      <c r="K314" s="192"/>
      <c r="L314" s="192"/>
      <c r="M314" s="192"/>
      <c r="N314" s="192"/>
      <c r="O314" s="192"/>
      <c r="P314" s="192"/>
      <c r="Q314" s="33"/>
      <c r="R314" s="33"/>
    </row>
    <row r="315" spans="1:18" ht="13.8">
      <c r="A315" s="266"/>
      <c r="B315" s="157" t="s">
        <v>2021</v>
      </c>
      <c r="C315" s="33"/>
      <c r="D315" s="33"/>
      <c r="E315" s="33"/>
      <c r="F315" s="33"/>
      <c r="G315" s="33"/>
      <c r="H315" s="171" t="s">
        <v>24</v>
      </c>
      <c r="I315" s="192"/>
      <c r="J315" s="192"/>
      <c r="K315" s="191"/>
      <c r="L315" s="192"/>
      <c r="M315" s="192"/>
      <c r="N315" s="192"/>
      <c r="O315" s="192"/>
      <c r="P315" s="192"/>
      <c r="Q315" s="33"/>
      <c r="R315" s="33"/>
    </row>
    <row r="316" spans="1:18" ht="13.8">
      <c r="A316" s="266"/>
      <c r="B316" s="157" t="s">
        <v>2021</v>
      </c>
      <c r="C316" s="33" t="s">
        <v>399</v>
      </c>
      <c r="D316" s="33" t="s">
        <v>19</v>
      </c>
      <c r="E316" s="157" t="s">
        <v>2410</v>
      </c>
      <c r="F316" s="157" t="s">
        <v>2411</v>
      </c>
      <c r="G316" s="33" t="s">
        <v>2412</v>
      </c>
      <c r="H316" s="171" t="s">
        <v>25</v>
      </c>
      <c r="I316" s="192"/>
      <c r="J316" s="192"/>
      <c r="K316" s="191"/>
      <c r="L316" s="192"/>
      <c r="M316" s="192"/>
      <c r="N316" s="192"/>
      <c r="O316" s="192"/>
      <c r="P316" s="192"/>
      <c r="Q316" s="33"/>
      <c r="R316" s="33"/>
    </row>
    <row r="317" spans="1:18" ht="13.8">
      <c r="A317" s="266"/>
      <c r="B317" s="157" t="s">
        <v>2021</v>
      </c>
      <c r="C317" s="33"/>
      <c r="D317" s="33"/>
      <c r="E317" s="33"/>
      <c r="F317" s="33"/>
      <c r="G317" s="33"/>
      <c r="H317" s="171" t="s">
        <v>26</v>
      </c>
      <c r="I317" s="192"/>
      <c r="J317" s="192"/>
      <c r="K317" s="191"/>
      <c r="L317" s="192"/>
      <c r="M317" s="191"/>
      <c r="N317" s="192"/>
      <c r="O317" s="191"/>
      <c r="P317" s="192"/>
      <c r="Q317" s="33"/>
      <c r="R317" s="33"/>
    </row>
    <row r="318" spans="1:18" ht="13.2">
      <c r="A318" s="266"/>
      <c r="B318" s="33"/>
      <c r="C318" s="33"/>
      <c r="D318" s="33"/>
      <c r="E318" s="33"/>
      <c r="F318" s="33"/>
      <c r="G318" s="33"/>
      <c r="H318" s="171" t="s">
        <v>27</v>
      </c>
      <c r="I318" s="192"/>
      <c r="J318" s="192"/>
      <c r="K318" s="191"/>
      <c r="L318" s="191"/>
      <c r="M318" s="191"/>
      <c r="N318" s="192"/>
      <c r="O318" s="191"/>
      <c r="P318" s="192"/>
      <c r="Q318" s="33"/>
      <c r="R318" s="33"/>
    </row>
    <row r="319" spans="1:18" ht="13.2">
      <c r="A319" s="266"/>
      <c r="B319" s="33"/>
      <c r="C319" s="33"/>
      <c r="D319" s="33"/>
      <c r="E319" s="33"/>
      <c r="F319" s="33"/>
      <c r="G319" s="33"/>
      <c r="H319" s="171" t="s">
        <v>28</v>
      </c>
      <c r="I319" s="192"/>
      <c r="J319" s="192"/>
      <c r="K319" s="192"/>
      <c r="L319" s="191"/>
      <c r="M319" s="191"/>
      <c r="N319" s="192"/>
      <c r="O319" s="191"/>
      <c r="P319" s="192"/>
      <c r="Q319" s="33"/>
      <c r="R319" s="33"/>
    </row>
    <row r="320" spans="1:18" ht="13.2">
      <c r="A320" s="266"/>
      <c r="B320" s="33" t="s">
        <v>522</v>
      </c>
      <c r="C320" s="33"/>
      <c r="D320" s="33"/>
      <c r="E320" s="33"/>
      <c r="F320" s="33"/>
      <c r="G320" s="33"/>
      <c r="H320" s="171" t="s">
        <v>29</v>
      </c>
      <c r="I320" s="192"/>
      <c r="J320" s="192"/>
      <c r="K320" s="192"/>
      <c r="L320" s="191"/>
      <c r="M320" s="191"/>
      <c r="N320" s="192"/>
      <c r="O320" s="191"/>
      <c r="P320" s="192"/>
      <c r="Q320" s="33"/>
      <c r="R320" s="33"/>
    </row>
    <row r="321" spans="1:18" ht="13.2">
      <c r="A321" s="266"/>
      <c r="B321" s="33" t="s">
        <v>522</v>
      </c>
      <c r="C321" s="33"/>
      <c r="D321" s="33"/>
      <c r="E321" s="33"/>
      <c r="F321" s="33"/>
      <c r="G321" s="33"/>
      <c r="H321" s="171" t="s">
        <v>30</v>
      </c>
      <c r="I321" s="192"/>
      <c r="J321" s="192"/>
      <c r="K321" s="192"/>
      <c r="L321" s="191"/>
      <c r="M321" s="191"/>
      <c r="N321" s="192"/>
      <c r="O321" s="191"/>
      <c r="P321" s="192"/>
      <c r="Q321" s="33"/>
      <c r="R321" s="33"/>
    </row>
    <row r="322" spans="1:18" ht="13.2">
      <c r="A322" s="266"/>
      <c r="B322" s="33" t="s">
        <v>522</v>
      </c>
      <c r="C322" s="33" t="s">
        <v>75</v>
      </c>
      <c r="D322" s="33" t="s">
        <v>19</v>
      </c>
      <c r="E322" s="33"/>
      <c r="F322" s="33" t="s">
        <v>2413</v>
      </c>
      <c r="G322" s="33" t="s">
        <v>2414</v>
      </c>
      <c r="H322" s="171" t="s">
        <v>34</v>
      </c>
      <c r="I322" s="192"/>
      <c r="J322" s="192"/>
      <c r="K322" s="192"/>
      <c r="L322" s="192"/>
      <c r="M322" s="191"/>
      <c r="N322" s="192"/>
      <c r="O322" s="191"/>
      <c r="P322" s="192"/>
      <c r="Q322" s="33"/>
      <c r="R322" s="33"/>
    </row>
    <row r="323" spans="1:18" ht="13.2">
      <c r="A323" s="266"/>
      <c r="B323" s="33" t="s">
        <v>522</v>
      </c>
      <c r="C323" s="33"/>
      <c r="D323" s="33"/>
      <c r="E323" s="33"/>
      <c r="F323" s="33"/>
      <c r="G323" s="33"/>
      <c r="H323" s="171" t="s">
        <v>35</v>
      </c>
      <c r="I323" s="192"/>
      <c r="J323" s="192"/>
      <c r="K323" s="192"/>
      <c r="L323" s="192"/>
      <c r="M323" s="191"/>
      <c r="N323" s="195"/>
      <c r="O323" s="191"/>
      <c r="P323" s="192"/>
      <c r="Q323" s="33"/>
      <c r="R323" s="33"/>
    </row>
    <row r="324" spans="1:18" ht="13.2">
      <c r="A324" s="266"/>
      <c r="B324" s="33" t="s">
        <v>78</v>
      </c>
      <c r="C324" s="33"/>
      <c r="D324" s="33"/>
      <c r="E324" s="33"/>
      <c r="F324" s="33"/>
      <c r="G324" s="33"/>
      <c r="H324" s="171" t="s">
        <v>36</v>
      </c>
      <c r="I324" s="192"/>
      <c r="J324" s="192"/>
      <c r="K324" s="192"/>
      <c r="L324" s="192"/>
      <c r="M324" s="192"/>
      <c r="N324" s="195"/>
      <c r="O324" s="192"/>
      <c r="P324" s="191"/>
      <c r="Q324" s="33"/>
      <c r="R324" s="33"/>
    </row>
    <row r="325" spans="1:18" ht="13.2">
      <c r="A325" s="266"/>
      <c r="B325" s="33" t="s">
        <v>78</v>
      </c>
      <c r="C325" s="33"/>
      <c r="D325" s="33"/>
      <c r="E325" s="33"/>
      <c r="F325" s="33"/>
      <c r="G325" s="33"/>
      <c r="H325" s="171" t="s">
        <v>37</v>
      </c>
      <c r="I325" s="192"/>
      <c r="J325" s="192"/>
      <c r="K325" s="192"/>
      <c r="L325" s="192"/>
      <c r="M325" s="192"/>
      <c r="N325" s="195"/>
      <c r="O325" s="192"/>
      <c r="P325" s="191"/>
      <c r="Q325" s="33"/>
      <c r="R325" s="33"/>
    </row>
    <row r="326" spans="1:18" ht="13.2">
      <c r="A326" s="267"/>
      <c r="B326" s="33" t="s">
        <v>78</v>
      </c>
      <c r="C326" s="33"/>
      <c r="D326" s="33"/>
      <c r="E326" s="33"/>
      <c r="F326" s="33"/>
      <c r="G326" s="33"/>
      <c r="H326" s="182" t="s">
        <v>38</v>
      </c>
      <c r="I326" s="192"/>
      <c r="J326" s="192"/>
      <c r="K326" s="192"/>
      <c r="L326" s="192"/>
      <c r="M326" s="192"/>
      <c r="N326" s="195"/>
      <c r="O326" s="192"/>
      <c r="P326" s="191"/>
      <c r="Q326" s="33"/>
      <c r="R326" s="33"/>
    </row>
    <row r="327" spans="1:18" ht="13.2">
      <c r="A327" s="265">
        <v>45406</v>
      </c>
      <c r="B327" s="33" t="s">
        <v>78</v>
      </c>
      <c r="C327" s="33"/>
      <c r="D327" s="33"/>
      <c r="E327" s="33"/>
      <c r="F327" s="33"/>
      <c r="G327" s="33"/>
      <c r="H327" s="180" t="s">
        <v>17</v>
      </c>
      <c r="I327" s="192"/>
      <c r="J327" s="192"/>
      <c r="K327" s="191"/>
      <c r="L327" s="192"/>
      <c r="M327" s="192"/>
      <c r="N327" s="191"/>
      <c r="O327" s="192"/>
      <c r="P327" s="192"/>
      <c r="Q327" s="33"/>
      <c r="R327" s="33"/>
    </row>
    <row r="328" spans="1:18" ht="13.2">
      <c r="A328" s="266"/>
      <c r="B328" s="33" t="s">
        <v>78</v>
      </c>
      <c r="C328" s="33"/>
      <c r="D328" s="33"/>
      <c r="E328" s="33"/>
      <c r="F328" s="33"/>
      <c r="G328" s="33"/>
      <c r="H328" s="171" t="s">
        <v>22</v>
      </c>
      <c r="I328" s="192"/>
      <c r="J328" s="192"/>
      <c r="K328" s="191"/>
      <c r="L328" s="192"/>
      <c r="M328" s="192"/>
      <c r="N328" s="191"/>
      <c r="O328" s="192"/>
      <c r="P328" s="192"/>
      <c r="Q328" s="33"/>
      <c r="R328" s="33"/>
    </row>
    <row r="329" spans="1:18" ht="13.2">
      <c r="A329" s="266"/>
      <c r="B329" s="33" t="s">
        <v>78</v>
      </c>
      <c r="C329" s="33" t="s">
        <v>638</v>
      </c>
      <c r="D329" s="33" t="s">
        <v>19</v>
      </c>
      <c r="E329" s="33" t="s">
        <v>2415</v>
      </c>
      <c r="F329" s="33" t="s">
        <v>2416</v>
      </c>
      <c r="G329" s="33" t="s">
        <v>2417</v>
      </c>
      <c r="H329" s="171" t="s">
        <v>24</v>
      </c>
      <c r="I329" s="192"/>
      <c r="J329" s="192"/>
      <c r="K329" s="191"/>
      <c r="L329" s="192"/>
      <c r="M329" s="192"/>
      <c r="N329" s="191"/>
      <c r="O329" s="192"/>
      <c r="P329" s="192"/>
      <c r="Q329" s="33"/>
      <c r="R329" s="33"/>
    </row>
    <row r="330" spans="1:18" ht="13.2">
      <c r="A330" s="266"/>
      <c r="B330" s="33" t="s">
        <v>78</v>
      </c>
      <c r="C330" s="33" t="s">
        <v>102</v>
      </c>
      <c r="D330" s="33" t="s">
        <v>19</v>
      </c>
      <c r="E330" s="33" t="s">
        <v>2418</v>
      </c>
      <c r="F330" s="173" t="s">
        <v>2419</v>
      </c>
      <c r="G330" s="33" t="s">
        <v>2420</v>
      </c>
      <c r="H330" s="171" t="s">
        <v>25</v>
      </c>
      <c r="I330" s="192"/>
      <c r="J330" s="192"/>
      <c r="K330" s="191"/>
      <c r="L330" s="192"/>
      <c r="M330" s="192"/>
      <c r="N330" s="195"/>
      <c r="O330" s="192"/>
      <c r="P330" s="192"/>
      <c r="Q330" s="33"/>
      <c r="R330" s="33"/>
    </row>
    <row r="331" spans="1:18" ht="13.2">
      <c r="A331" s="266"/>
      <c r="B331" s="33"/>
      <c r="C331" s="33"/>
      <c r="D331" s="33"/>
      <c r="E331" s="33"/>
      <c r="F331" s="33"/>
      <c r="G331" s="33"/>
      <c r="H331" s="171" t="s">
        <v>26</v>
      </c>
      <c r="I331" s="192"/>
      <c r="J331" s="192"/>
      <c r="K331" s="192"/>
      <c r="L331" s="192"/>
      <c r="M331" s="192"/>
      <c r="N331" s="195"/>
      <c r="O331" s="192"/>
      <c r="P331" s="192"/>
      <c r="Q331" s="33"/>
      <c r="R331" s="33"/>
    </row>
    <row r="332" spans="1:18" ht="13.2">
      <c r="A332" s="266"/>
      <c r="B332" s="33" t="s">
        <v>2022</v>
      </c>
      <c r="C332" s="33"/>
      <c r="D332" s="33"/>
      <c r="E332" s="33"/>
      <c r="F332" s="33"/>
      <c r="G332" s="33"/>
      <c r="H332" s="171" t="s">
        <v>27</v>
      </c>
      <c r="I332" s="192"/>
      <c r="J332" s="192"/>
      <c r="K332" s="192"/>
      <c r="L332" s="192"/>
      <c r="M332" s="192"/>
      <c r="N332" s="195"/>
      <c r="O332" s="192"/>
      <c r="P332" s="192"/>
      <c r="Q332" s="33"/>
      <c r="R332" s="33"/>
    </row>
    <row r="333" spans="1:18" ht="13.2">
      <c r="A333" s="266"/>
      <c r="B333" s="33" t="s">
        <v>2022</v>
      </c>
      <c r="C333" s="33" t="s">
        <v>102</v>
      </c>
      <c r="D333" s="33" t="s">
        <v>19</v>
      </c>
      <c r="E333" s="33"/>
      <c r="F333" s="218" t="s">
        <v>2421</v>
      </c>
      <c r="G333" s="218" t="s">
        <v>2422</v>
      </c>
      <c r="H333" s="171" t="s">
        <v>28</v>
      </c>
      <c r="I333" s="192"/>
      <c r="J333" s="192"/>
      <c r="K333" s="192"/>
      <c r="L333" s="191"/>
      <c r="M333" s="192"/>
      <c r="N333" s="195"/>
      <c r="O333" s="192"/>
      <c r="P333" s="192"/>
      <c r="Q333" s="33"/>
      <c r="R333" s="33"/>
    </row>
    <row r="334" spans="1:18" ht="13.2">
      <c r="A334" s="266"/>
      <c r="B334" s="33" t="s">
        <v>522</v>
      </c>
      <c r="C334" s="33"/>
      <c r="D334" s="33"/>
      <c r="E334" s="33"/>
      <c r="F334" s="33"/>
      <c r="G334" s="33"/>
      <c r="H334" s="171" t="s">
        <v>29</v>
      </c>
      <c r="I334" s="192"/>
      <c r="J334" s="192"/>
      <c r="K334" s="192"/>
      <c r="L334" s="191"/>
      <c r="M334" s="191"/>
      <c r="N334" s="195"/>
      <c r="O334" s="191"/>
      <c r="P334" s="192"/>
      <c r="Q334" s="33"/>
      <c r="R334" s="33"/>
    </row>
    <row r="335" spans="1:18" ht="13.2">
      <c r="A335" s="266"/>
      <c r="B335" s="33" t="s">
        <v>522</v>
      </c>
      <c r="C335" s="33"/>
      <c r="D335" s="33"/>
      <c r="E335" s="33"/>
      <c r="F335" s="33"/>
      <c r="G335" s="33"/>
      <c r="H335" s="171" t="s">
        <v>30</v>
      </c>
      <c r="I335" s="192"/>
      <c r="J335" s="192"/>
      <c r="K335" s="192"/>
      <c r="L335" s="191"/>
      <c r="M335" s="191"/>
      <c r="N335" s="195"/>
      <c r="O335" s="191"/>
      <c r="P335" s="192"/>
      <c r="Q335" s="33"/>
      <c r="R335" s="33"/>
    </row>
    <row r="336" spans="1:18" ht="13.2">
      <c r="A336" s="266"/>
      <c r="B336" s="33" t="s">
        <v>522</v>
      </c>
      <c r="C336" s="33"/>
      <c r="D336" s="33"/>
      <c r="E336" s="33"/>
      <c r="F336" s="33"/>
      <c r="G336" s="33"/>
      <c r="H336" s="171" t="s">
        <v>34</v>
      </c>
      <c r="I336" s="192"/>
      <c r="J336" s="192"/>
      <c r="K336" s="192"/>
      <c r="L336" s="191"/>
      <c r="M336" s="191"/>
      <c r="N336" s="195"/>
      <c r="O336" s="191"/>
      <c r="P336" s="192"/>
      <c r="Q336" s="33"/>
      <c r="R336" s="33"/>
    </row>
    <row r="337" spans="1:18" ht="13.2">
      <c r="A337" s="266"/>
      <c r="B337" s="33" t="s">
        <v>2120</v>
      </c>
      <c r="C337" s="33"/>
      <c r="D337" s="33"/>
      <c r="E337" s="33"/>
      <c r="F337" s="33"/>
      <c r="G337" s="33"/>
      <c r="H337" s="171" t="s">
        <v>35</v>
      </c>
      <c r="I337" s="192"/>
      <c r="J337" s="192"/>
      <c r="K337" s="192"/>
      <c r="L337" s="192"/>
      <c r="M337" s="191"/>
      <c r="N337" s="195"/>
      <c r="O337" s="191"/>
      <c r="P337" s="191"/>
      <c r="Q337" s="33"/>
      <c r="R337" s="33"/>
    </row>
    <row r="338" spans="1:18" ht="13.2">
      <c r="A338" s="266"/>
      <c r="B338" s="33" t="s">
        <v>2120</v>
      </c>
      <c r="C338" s="33"/>
      <c r="D338" s="33"/>
      <c r="E338" s="33"/>
      <c r="F338" s="33"/>
      <c r="G338" s="33"/>
      <c r="H338" s="171" t="s">
        <v>36</v>
      </c>
      <c r="I338" s="192"/>
      <c r="J338" s="192"/>
      <c r="K338" s="192"/>
      <c r="L338" s="192"/>
      <c r="M338" s="191"/>
      <c r="N338" s="195"/>
      <c r="O338" s="191"/>
      <c r="P338" s="191"/>
      <c r="Q338" s="33"/>
      <c r="R338" s="33"/>
    </row>
    <row r="339" spans="1:18" ht="13.2">
      <c r="A339" s="266"/>
      <c r="B339" s="33" t="s">
        <v>2120</v>
      </c>
      <c r="C339" s="33"/>
      <c r="D339" s="33"/>
      <c r="E339" s="33"/>
      <c r="F339" s="33"/>
      <c r="G339" s="33"/>
      <c r="H339" s="171" t="s">
        <v>37</v>
      </c>
      <c r="I339" s="192"/>
      <c r="J339" s="192"/>
      <c r="K339" s="192"/>
      <c r="L339" s="192"/>
      <c r="M339" s="191"/>
      <c r="N339" s="191"/>
      <c r="O339" s="192"/>
      <c r="P339" s="191"/>
      <c r="Q339" s="33"/>
      <c r="R339" s="33"/>
    </row>
    <row r="340" spans="1:18" ht="13.2">
      <c r="A340" s="267"/>
      <c r="B340" s="33" t="s">
        <v>78</v>
      </c>
      <c r="C340" s="33"/>
      <c r="D340" s="33"/>
      <c r="E340" s="33"/>
      <c r="F340" s="33"/>
      <c r="G340" s="33"/>
      <c r="H340" s="182" t="s">
        <v>38</v>
      </c>
      <c r="I340" s="192"/>
      <c r="J340" s="192"/>
      <c r="K340" s="192"/>
      <c r="L340" s="192"/>
      <c r="M340" s="192"/>
      <c r="N340" s="191"/>
      <c r="O340" s="192"/>
      <c r="P340" s="191"/>
      <c r="Q340" s="33"/>
      <c r="R340" s="33"/>
    </row>
    <row r="341" spans="1:18" ht="13.2">
      <c r="A341" s="265">
        <v>45407</v>
      </c>
      <c r="B341" s="33" t="s">
        <v>78</v>
      </c>
      <c r="C341" s="33"/>
      <c r="D341" s="33"/>
      <c r="E341" s="33"/>
      <c r="F341" s="33"/>
      <c r="G341" s="33"/>
      <c r="H341" s="180" t="s">
        <v>17</v>
      </c>
      <c r="I341" s="192"/>
      <c r="J341" s="192"/>
      <c r="K341" s="191"/>
      <c r="L341" s="192"/>
      <c r="M341" s="192"/>
      <c r="N341" s="191"/>
      <c r="O341" s="192"/>
      <c r="P341" s="192"/>
      <c r="Q341" s="192"/>
      <c r="R341" s="33"/>
    </row>
    <row r="342" spans="1:18" ht="13.2">
      <c r="A342" s="266"/>
      <c r="B342" s="33" t="s">
        <v>78</v>
      </c>
      <c r="C342" s="33"/>
      <c r="D342" s="33"/>
      <c r="E342" s="33"/>
      <c r="F342" s="33"/>
      <c r="G342" s="33"/>
      <c r="H342" s="171" t="s">
        <v>22</v>
      </c>
      <c r="I342" s="192"/>
      <c r="J342" s="192"/>
      <c r="K342" s="191"/>
      <c r="L342" s="192"/>
      <c r="M342" s="192"/>
      <c r="N342" s="191"/>
      <c r="O342" s="192"/>
      <c r="P342" s="192"/>
      <c r="Q342" s="192"/>
      <c r="R342" s="33"/>
    </row>
    <row r="343" spans="1:18" ht="13.2">
      <c r="A343" s="266"/>
      <c r="B343" s="33" t="s">
        <v>78</v>
      </c>
      <c r="C343" s="33"/>
      <c r="D343" s="33"/>
      <c r="E343" s="33"/>
      <c r="F343" s="33"/>
      <c r="G343" s="33"/>
      <c r="H343" s="171" t="s">
        <v>24</v>
      </c>
      <c r="I343" s="192"/>
      <c r="J343" s="192"/>
      <c r="K343" s="191"/>
      <c r="L343" s="192"/>
      <c r="M343" s="192"/>
      <c r="N343" s="191"/>
      <c r="O343" s="192"/>
      <c r="P343" s="192"/>
      <c r="Q343" s="192"/>
      <c r="R343" s="33"/>
    </row>
    <row r="344" spans="1:18" ht="13.2">
      <c r="A344" s="266"/>
      <c r="B344" s="33" t="s">
        <v>78</v>
      </c>
      <c r="C344" s="33"/>
      <c r="D344" s="33"/>
      <c r="E344" s="33"/>
      <c r="F344" s="33"/>
      <c r="G344" s="33"/>
      <c r="H344" s="171" t="s">
        <v>25</v>
      </c>
      <c r="I344" s="192"/>
      <c r="J344" s="192"/>
      <c r="K344" s="195"/>
      <c r="L344" s="192"/>
      <c r="M344" s="192"/>
      <c r="N344" s="191"/>
      <c r="O344" s="192"/>
      <c r="P344" s="192"/>
      <c r="Q344" s="192"/>
      <c r="R344" s="33"/>
    </row>
    <row r="345" spans="1:18" ht="13.2">
      <c r="A345" s="266"/>
      <c r="B345" s="33" t="s">
        <v>78</v>
      </c>
      <c r="C345" s="33"/>
      <c r="D345" s="33"/>
      <c r="E345" s="33"/>
      <c r="F345" s="33"/>
      <c r="G345" s="33"/>
      <c r="H345" s="171" t="s">
        <v>26</v>
      </c>
      <c r="I345" s="192"/>
      <c r="J345" s="192"/>
      <c r="K345" s="192"/>
      <c r="L345" s="192"/>
      <c r="M345" s="192"/>
      <c r="N345" s="191"/>
      <c r="O345" s="192"/>
      <c r="P345" s="192"/>
      <c r="Q345" s="192"/>
      <c r="R345" s="33"/>
    </row>
    <row r="346" spans="1:18" ht="13.2">
      <c r="A346" s="266"/>
      <c r="B346" s="33" t="s">
        <v>78</v>
      </c>
      <c r="C346" s="33"/>
      <c r="D346" s="33"/>
      <c r="E346" s="33"/>
      <c r="F346" s="33"/>
      <c r="G346" s="33"/>
      <c r="H346" s="171" t="s">
        <v>27</v>
      </c>
      <c r="I346" s="192"/>
      <c r="J346" s="192"/>
      <c r="K346" s="192"/>
      <c r="L346" s="192"/>
      <c r="M346" s="192"/>
      <c r="N346" s="191"/>
      <c r="O346" s="192"/>
      <c r="P346" s="192"/>
      <c r="Q346" s="191"/>
      <c r="R346" s="33"/>
    </row>
    <row r="347" spans="1:18" ht="13.2">
      <c r="A347" s="266"/>
      <c r="B347" s="33" t="s">
        <v>78</v>
      </c>
      <c r="C347" s="33"/>
      <c r="D347" s="33"/>
      <c r="E347" s="33"/>
      <c r="F347" s="33"/>
      <c r="G347" s="33"/>
      <c r="H347" s="171" t="s">
        <v>28</v>
      </c>
      <c r="I347" s="192"/>
      <c r="J347" s="192"/>
      <c r="K347" s="192"/>
      <c r="L347" s="192"/>
      <c r="M347" s="192"/>
      <c r="N347" s="195"/>
      <c r="O347" s="192"/>
      <c r="P347" s="192"/>
      <c r="Q347" s="191"/>
      <c r="R347" s="33"/>
    </row>
    <row r="348" spans="1:18" ht="13.2">
      <c r="A348" s="266"/>
      <c r="B348" s="33" t="s">
        <v>1271</v>
      </c>
      <c r="C348" s="33" t="s">
        <v>75</v>
      </c>
      <c r="D348" s="33" t="s">
        <v>19</v>
      </c>
      <c r="E348" s="33" t="s">
        <v>2423</v>
      </c>
      <c r="F348" s="33" t="s">
        <v>2424</v>
      </c>
      <c r="G348" s="33" t="s">
        <v>2425</v>
      </c>
      <c r="H348" s="171" t="s">
        <v>29</v>
      </c>
      <c r="I348" s="192"/>
      <c r="J348" s="192"/>
      <c r="K348" s="192"/>
      <c r="L348" s="192"/>
      <c r="M348" s="191"/>
      <c r="N348" s="195"/>
      <c r="O348" s="191"/>
      <c r="P348" s="192"/>
      <c r="Q348" s="191"/>
      <c r="R348" s="33"/>
    </row>
    <row r="349" spans="1:18" ht="13.2">
      <c r="A349" s="266"/>
      <c r="B349" s="33" t="s">
        <v>1271</v>
      </c>
      <c r="C349" s="33"/>
      <c r="D349" s="33"/>
      <c r="E349" s="33"/>
      <c r="F349" s="33"/>
      <c r="G349" s="33"/>
      <c r="H349" s="171" t="s">
        <v>30</v>
      </c>
      <c r="I349" s="192"/>
      <c r="J349" s="192"/>
      <c r="K349" s="192"/>
      <c r="L349" s="192"/>
      <c r="M349" s="191"/>
      <c r="N349" s="195"/>
      <c r="O349" s="191"/>
      <c r="P349" s="192"/>
      <c r="Q349" s="191"/>
      <c r="R349" s="33"/>
    </row>
    <row r="350" spans="1:18" ht="13.2">
      <c r="A350" s="266"/>
      <c r="B350" s="33" t="s">
        <v>1271</v>
      </c>
      <c r="C350" s="33"/>
      <c r="D350" s="33"/>
      <c r="E350" s="33"/>
      <c r="F350" s="33"/>
      <c r="G350" s="33"/>
      <c r="H350" s="171" t="s">
        <v>34</v>
      </c>
      <c r="I350" s="192"/>
      <c r="J350" s="192"/>
      <c r="K350" s="192"/>
      <c r="L350" s="192"/>
      <c r="M350" s="191"/>
      <c r="N350" s="195"/>
      <c r="O350" s="191"/>
      <c r="P350" s="192"/>
      <c r="Q350" s="191"/>
      <c r="R350" s="33"/>
    </row>
    <row r="351" spans="1:18" ht="13.2">
      <c r="A351" s="266"/>
      <c r="B351" s="33" t="s">
        <v>1271</v>
      </c>
      <c r="C351" s="33"/>
      <c r="D351" s="33"/>
      <c r="E351" s="33"/>
      <c r="F351" s="33"/>
      <c r="G351" s="33"/>
      <c r="H351" s="171" t="s">
        <v>35</v>
      </c>
      <c r="I351" s="192"/>
      <c r="J351" s="192"/>
      <c r="K351" s="192"/>
      <c r="L351" s="192"/>
      <c r="M351" s="191"/>
      <c r="N351" s="195"/>
      <c r="O351" s="191"/>
      <c r="P351" s="192"/>
      <c r="Q351" s="191"/>
      <c r="R351" s="33"/>
    </row>
    <row r="352" spans="1:18" ht="13.2">
      <c r="A352" s="266"/>
      <c r="B352" s="33" t="s">
        <v>2096</v>
      </c>
      <c r="C352" s="33"/>
      <c r="D352" s="33"/>
      <c r="E352" s="33"/>
      <c r="F352" s="33"/>
      <c r="G352" s="33"/>
      <c r="H352" s="171" t="s">
        <v>36</v>
      </c>
      <c r="I352" s="192"/>
      <c r="J352" s="192"/>
      <c r="K352" s="192"/>
      <c r="L352" s="192"/>
      <c r="M352" s="191"/>
      <c r="N352" s="195"/>
      <c r="O352" s="192"/>
      <c r="P352" s="191"/>
      <c r="Q352" s="192"/>
      <c r="R352" s="33"/>
    </row>
    <row r="353" spans="1:18" ht="13.2">
      <c r="A353" s="266"/>
      <c r="B353" s="33" t="s">
        <v>2096</v>
      </c>
      <c r="C353" s="33"/>
      <c r="D353" s="33"/>
      <c r="E353" s="33"/>
      <c r="F353" s="33"/>
      <c r="G353" s="33"/>
      <c r="H353" s="171" t="s">
        <v>37</v>
      </c>
      <c r="I353" s="192"/>
      <c r="J353" s="192"/>
      <c r="K353" s="192"/>
      <c r="L353" s="192"/>
      <c r="M353" s="192"/>
      <c r="N353" s="191"/>
      <c r="O353" s="192"/>
      <c r="P353" s="191"/>
      <c r="Q353" s="192"/>
      <c r="R353" s="33"/>
    </row>
    <row r="354" spans="1:18" ht="13.2">
      <c r="A354" s="267"/>
      <c r="B354" s="33" t="s">
        <v>2096</v>
      </c>
      <c r="C354" s="33"/>
      <c r="D354" s="33"/>
      <c r="E354" s="33"/>
      <c r="F354" s="33"/>
      <c r="G354" s="33"/>
      <c r="H354" s="182" t="s">
        <v>38</v>
      </c>
      <c r="I354" s="192"/>
      <c r="J354" s="192"/>
      <c r="K354" s="192"/>
      <c r="L354" s="192"/>
      <c r="M354" s="192"/>
      <c r="N354" s="191"/>
      <c r="O354" s="192"/>
      <c r="P354" s="191"/>
      <c r="Q354" s="192"/>
      <c r="R354" s="33"/>
    </row>
    <row r="355" spans="1:18" ht="13.2">
      <c r="A355" s="265">
        <v>45408</v>
      </c>
      <c r="B355" s="33" t="s">
        <v>78</v>
      </c>
      <c r="C355" s="33"/>
      <c r="D355" s="33"/>
      <c r="E355" s="33"/>
      <c r="F355" s="33"/>
      <c r="G355" s="33"/>
      <c r="H355" s="180" t="s">
        <v>17</v>
      </c>
      <c r="I355" s="192"/>
      <c r="J355" s="192"/>
      <c r="K355" s="191"/>
      <c r="L355" s="191"/>
      <c r="M355" s="192"/>
      <c r="N355" s="191"/>
      <c r="O355" s="192"/>
      <c r="P355" s="192"/>
      <c r="Q355" s="192"/>
      <c r="R355" s="33"/>
    </row>
    <row r="356" spans="1:18" ht="13.2">
      <c r="A356" s="266"/>
      <c r="B356" s="33" t="s">
        <v>78</v>
      </c>
      <c r="C356" s="33"/>
      <c r="D356" s="33"/>
      <c r="E356" s="33"/>
      <c r="F356" s="33"/>
      <c r="G356" s="33"/>
      <c r="H356" s="171" t="s">
        <v>22</v>
      </c>
      <c r="I356" s="192"/>
      <c r="J356" s="192"/>
      <c r="K356" s="191"/>
      <c r="L356" s="191"/>
      <c r="M356" s="192"/>
      <c r="N356" s="191"/>
      <c r="O356" s="192"/>
      <c r="P356" s="192"/>
      <c r="Q356" s="192"/>
      <c r="R356" s="33"/>
    </row>
    <row r="357" spans="1:18" ht="13.2">
      <c r="A357" s="266"/>
      <c r="B357" s="33" t="s">
        <v>78</v>
      </c>
      <c r="C357" s="33"/>
      <c r="D357" s="33"/>
      <c r="E357" s="33"/>
      <c r="F357" s="33"/>
      <c r="G357" s="33"/>
      <c r="H357" s="171" t="s">
        <v>24</v>
      </c>
      <c r="I357" s="192"/>
      <c r="J357" s="192"/>
      <c r="K357" s="191"/>
      <c r="L357" s="191"/>
      <c r="M357" s="192"/>
      <c r="N357" s="191"/>
      <c r="O357" s="192"/>
      <c r="P357" s="192"/>
      <c r="Q357" s="192"/>
      <c r="R357" s="33"/>
    </row>
    <row r="358" spans="1:18" ht="13.2">
      <c r="A358" s="266"/>
      <c r="B358" s="33" t="s">
        <v>78</v>
      </c>
      <c r="C358" s="33" t="s">
        <v>154</v>
      </c>
      <c r="D358" s="33" t="s">
        <v>19</v>
      </c>
      <c r="E358" s="33" t="s">
        <v>2426</v>
      </c>
      <c r="F358" s="33" t="s">
        <v>2427</v>
      </c>
      <c r="G358" s="33" t="s">
        <v>2428</v>
      </c>
      <c r="H358" s="171" t="s">
        <v>25</v>
      </c>
      <c r="I358" s="192"/>
      <c r="J358" s="192"/>
      <c r="K358" s="191"/>
      <c r="L358" s="191"/>
      <c r="M358" s="192"/>
      <c r="N358" s="191"/>
      <c r="O358" s="192"/>
      <c r="P358" s="192"/>
      <c r="Q358" s="192"/>
      <c r="R358" s="33"/>
    </row>
    <row r="359" spans="1:18" ht="13.2">
      <c r="A359" s="266"/>
      <c r="B359" s="33" t="s">
        <v>78</v>
      </c>
      <c r="C359" s="33"/>
      <c r="D359" s="33"/>
      <c r="E359" s="33"/>
      <c r="F359" s="33"/>
      <c r="G359" s="33"/>
      <c r="H359" s="171" t="s">
        <v>26</v>
      </c>
      <c r="I359" s="192"/>
      <c r="J359" s="192"/>
      <c r="K359" s="195"/>
      <c r="L359" s="191"/>
      <c r="M359" s="192"/>
      <c r="N359" s="195"/>
      <c r="O359" s="192"/>
      <c r="P359" s="192"/>
      <c r="Q359" s="192"/>
      <c r="R359" s="33"/>
    </row>
    <row r="360" spans="1:18" ht="13.2">
      <c r="A360" s="266"/>
      <c r="B360" s="33" t="s">
        <v>2120</v>
      </c>
      <c r="C360" s="33" t="s">
        <v>154</v>
      </c>
      <c r="D360" s="33" t="s">
        <v>19</v>
      </c>
      <c r="E360" s="33" t="s">
        <v>2429</v>
      </c>
      <c r="F360" s="33" t="s">
        <v>521</v>
      </c>
      <c r="G360" s="254" t="s">
        <v>2430</v>
      </c>
      <c r="H360" s="171" t="s">
        <v>27</v>
      </c>
      <c r="I360" s="192"/>
      <c r="J360" s="192"/>
      <c r="K360" s="192"/>
      <c r="L360" s="192"/>
      <c r="M360" s="192"/>
      <c r="N360" s="195"/>
      <c r="O360" s="192"/>
      <c r="P360" s="192"/>
      <c r="Q360" s="192"/>
      <c r="R360" s="33"/>
    </row>
    <row r="361" spans="1:18" ht="13.2">
      <c r="A361" s="266"/>
      <c r="B361" s="33" t="s">
        <v>2120</v>
      </c>
      <c r="C361" s="33"/>
      <c r="D361" s="33"/>
      <c r="E361" s="33"/>
      <c r="F361" s="33"/>
      <c r="G361" s="33"/>
      <c r="H361" s="171" t="s">
        <v>28</v>
      </c>
      <c r="I361" s="192"/>
      <c r="J361" s="192"/>
      <c r="K361" s="192"/>
      <c r="L361" s="192"/>
      <c r="M361" s="192"/>
      <c r="N361" s="195"/>
      <c r="O361" s="192"/>
      <c r="P361" s="192"/>
      <c r="Q361" s="192"/>
      <c r="R361" s="33"/>
    </row>
    <row r="362" spans="1:18" ht="13.2">
      <c r="A362" s="266"/>
      <c r="B362" s="33" t="s">
        <v>1774</v>
      </c>
      <c r="C362" s="33"/>
      <c r="D362" s="33"/>
      <c r="E362" s="33"/>
      <c r="F362" s="33"/>
      <c r="G362" s="33"/>
      <c r="H362" s="171" t="s">
        <v>29</v>
      </c>
      <c r="I362" s="192"/>
      <c r="J362" s="192"/>
      <c r="K362" s="192"/>
      <c r="L362" s="192"/>
      <c r="M362" s="191"/>
      <c r="N362" s="195"/>
      <c r="O362" s="191"/>
      <c r="P362" s="192"/>
      <c r="Q362" s="191"/>
      <c r="R362" s="33"/>
    </row>
    <row r="363" spans="1:18" ht="13.2">
      <c r="A363" s="266"/>
      <c r="B363" s="33" t="s">
        <v>1774</v>
      </c>
      <c r="C363" s="33"/>
      <c r="D363" s="33"/>
      <c r="E363" s="33"/>
      <c r="F363" s="33"/>
      <c r="G363" s="33"/>
      <c r="H363" s="171" t="s">
        <v>30</v>
      </c>
      <c r="I363" s="192"/>
      <c r="J363" s="192"/>
      <c r="K363" s="192"/>
      <c r="L363" s="192"/>
      <c r="M363" s="191"/>
      <c r="N363" s="195"/>
      <c r="O363" s="191"/>
      <c r="P363" s="192"/>
      <c r="Q363" s="191"/>
      <c r="R363" s="33"/>
    </row>
    <row r="364" spans="1:18" ht="13.2">
      <c r="A364" s="266"/>
      <c r="B364" s="33" t="s">
        <v>1774</v>
      </c>
      <c r="C364" s="33"/>
      <c r="D364" s="33"/>
      <c r="E364" s="33"/>
      <c r="F364" s="33"/>
      <c r="G364" s="33"/>
      <c r="H364" s="171" t="s">
        <v>34</v>
      </c>
      <c r="I364" s="192"/>
      <c r="J364" s="192"/>
      <c r="K364" s="192"/>
      <c r="L364" s="192"/>
      <c r="M364" s="191"/>
      <c r="N364" s="195"/>
      <c r="O364" s="191"/>
      <c r="P364" s="192"/>
      <c r="Q364" s="191"/>
      <c r="R364" s="33"/>
    </row>
    <row r="365" spans="1:18" ht="13.2">
      <c r="A365" s="266"/>
      <c r="B365" s="33" t="s">
        <v>1774</v>
      </c>
      <c r="C365" s="33"/>
      <c r="D365" s="33"/>
      <c r="E365" s="33"/>
      <c r="F365" s="33"/>
      <c r="G365" s="33"/>
      <c r="H365" s="171" t="s">
        <v>35</v>
      </c>
      <c r="I365" s="192"/>
      <c r="J365" s="192"/>
      <c r="K365" s="192"/>
      <c r="L365" s="192"/>
      <c r="M365" s="191"/>
      <c r="N365" s="195"/>
      <c r="O365" s="191"/>
      <c r="P365" s="192"/>
      <c r="Q365" s="191"/>
      <c r="R365" s="33"/>
    </row>
    <row r="366" spans="1:18" ht="13.2">
      <c r="A366" s="266"/>
      <c r="B366" s="33" t="s">
        <v>522</v>
      </c>
      <c r="C366" s="33"/>
      <c r="D366" s="33"/>
      <c r="E366" s="33"/>
      <c r="F366" s="33"/>
      <c r="G366" s="33"/>
      <c r="H366" s="171" t="s">
        <v>36</v>
      </c>
      <c r="I366" s="192"/>
      <c r="J366" s="192"/>
      <c r="K366" s="192"/>
      <c r="L366" s="192"/>
      <c r="M366" s="191"/>
      <c r="N366" s="195"/>
      <c r="O366" s="191"/>
      <c r="P366" s="192"/>
      <c r="Q366" s="191"/>
      <c r="R366" s="33"/>
    </row>
    <row r="367" spans="1:18" ht="13.2">
      <c r="A367" s="266"/>
      <c r="B367" s="33" t="s">
        <v>522</v>
      </c>
      <c r="C367" s="33"/>
      <c r="D367" s="33"/>
      <c r="E367" s="33"/>
      <c r="F367" s="33"/>
      <c r="G367" s="33"/>
      <c r="H367" s="171" t="s">
        <v>37</v>
      </c>
      <c r="I367" s="192"/>
      <c r="J367" s="192"/>
      <c r="K367" s="195"/>
      <c r="L367" s="192"/>
      <c r="M367" s="192"/>
      <c r="N367" s="191"/>
      <c r="O367" s="192"/>
      <c r="P367" s="192"/>
      <c r="Q367" s="191"/>
      <c r="R367" s="33"/>
    </row>
    <row r="368" spans="1:18" ht="13.2">
      <c r="A368" s="267"/>
      <c r="B368" s="33" t="s">
        <v>522</v>
      </c>
      <c r="C368" s="33"/>
      <c r="D368" s="33"/>
      <c r="E368" s="33"/>
      <c r="F368" s="33"/>
      <c r="G368" s="33"/>
      <c r="H368" s="182" t="s">
        <v>38</v>
      </c>
      <c r="I368" s="192"/>
      <c r="J368" s="192"/>
      <c r="K368" s="195"/>
      <c r="L368" s="192"/>
      <c r="M368" s="192"/>
      <c r="N368" s="191"/>
      <c r="O368" s="192"/>
      <c r="P368" s="192"/>
      <c r="Q368" s="191"/>
      <c r="R368" s="33"/>
    </row>
    <row r="369" spans="1:18" ht="13.2">
      <c r="A369" s="265">
        <v>45409</v>
      </c>
      <c r="B369" s="33" t="s">
        <v>2021</v>
      </c>
      <c r="C369" s="33"/>
      <c r="D369" s="33"/>
      <c r="E369" s="33"/>
      <c r="F369" s="33"/>
      <c r="G369" s="33"/>
      <c r="H369" s="180" t="s">
        <v>17</v>
      </c>
      <c r="I369" s="195"/>
      <c r="J369" s="192"/>
      <c r="K369" s="191"/>
      <c r="L369" s="192"/>
      <c r="M369" s="192"/>
      <c r="N369" s="192"/>
      <c r="O369" s="192"/>
      <c r="P369" s="192"/>
      <c r="Q369" s="192"/>
      <c r="R369" s="33"/>
    </row>
    <row r="370" spans="1:18" ht="13.2">
      <c r="A370" s="266"/>
      <c r="B370" s="33" t="s">
        <v>2021</v>
      </c>
      <c r="C370" s="33"/>
      <c r="D370" s="33"/>
      <c r="E370" s="33"/>
      <c r="F370" s="33"/>
      <c r="G370" s="33"/>
      <c r="H370" s="171" t="s">
        <v>22</v>
      </c>
      <c r="I370" s="195"/>
      <c r="J370" s="192"/>
      <c r="K370" s="191"/>
      <c r="L370" s="192"/>
      <c r="M370" s="192"/>
      <c r="N370" s="192"/>
      <c r="O370" s="192"/>
      <c r="P370" s="192"/>
      <c r="Q370" s="192"/>
      <c r="R370" s="33"/>
    </row>
    <row r="371" spans="1:18" ht="13.8">
      <c r="A371" s="266"/>
      <c r="B371" s="33" t="s">
        <v>2021</v>
      </c>
      <c r="C371" s="157" t="s">
        <v>1117</v>
      </c>
      <c r="D371" s="157" t="s">
        <v>19</v>
      </c>
      <c r="E371" s="157" t="s">
        <v>2431</v>
      </c>
      <c r="F371" s="255" t="s">
        <v>2432</v>
      </c>
      <c r="G371" s="157" t="s">
        <v>2433</v>
      </c>
      <c r="H371" s="171" t="s">
        <v>24</v>
      </c>
      <c r="I371" s="195"/>
      <c r="J371" s="192"/>
      <c r="K371" s="191"/>
      <c r="L371" s="192"/>
      <c r="M371" s="192"/>
      <c r="N371" s="192"/>
      <c r="O371" s="192"/>
      <c r="P371" s="192"/>
      <c r="Q371" s="192"/>
      <c r="R371" s="33"/>
    </row>
    <row r="372" spans="1:18" ht="13.2">
      <c r="A372" s="266"/>
      <c r="B372" s="33" t="s">
        <v>2021</v>
      </c>
      <c r="C372" s="33"/>
      <c r="D372" s="33"/>
      <c r="E372" s="33"/>
      <c r="F372" s="33"/>
      <c r="G372" s="33"/>
      <c r="H372" s="171" t="s">
        <v>25</v>
      </c>
      <c r="I372" s="195"/>
      <c r="J372" s="192"/>
      <c r="K372" s="191"/>
      <c r="L372" s="192"/>
      <c r="M372" s="192"/>
      <c r="N372" s="192"/>
      <c r="O372" s="192"/>
      <c r="P372" s="192"/>
      <c r="Q372" s="192"/>
      <c r="R372" s="33"/>
    </row>
    <row r="373" spans="1:18" ht="13.2">
      <c r="A373" s="266"/>
      <c r="B373" s="33" t="s">
        <v>2120</v>
      </c>
      <c r="C373" s="33"/>
      <c r="D373" s="33"/>
      <c r="E373" s="33"/>
      <c r="F373" s="33"/>
      <c r="G373" s="33"/>
      <c r="H373" s="171" t="s">
        <v>26</v>
      </c>
      <c r="I373" s="195"/>
      <c r="J373" s="192"/>
      <c r="K373" s="195"/>
      <c r="L373" s="192"/>
      <c r="M373" s="195"/>
      <c r="N373" s="192"/>
      <c r="O373" s="192"/>
      <c r="P373" s="192"/>
      <c r="Q373" s="192"/>
      <c r="R373" s="33"/>
    </row>
    <row r="374" spans="1:18" ht="13.2">
      <c r="A374" s="266"/>
      <c r="B374" s="33" t="s">
        <v>2120</v>
      </c>
      <c r="C374" s="33"/>
      <c r="D374" s="33"/>
      <c r="E374" s="33"/>
      <c r="F374" s="33"/>
      <c r="G374" s="33"/>
      <c r="H374" s="171" t="s">
        <v>27</v>
      </c>
      <c r="I374" s="195"/>
      <c r="J374" s="192"/>
      <c r="K374" s="192"/>
      <c r="L374" s="192"/>
      <c r="M374" s="195"/>
      <c r="N374" s="192"/>
      <c r="O374" s="192"/>
      <c r="P374" s="192"/>
      <c r="Q374" s="192"/>
      <c r="R374" s="33"/>
    </row>
    <row r="375" spans="1:18" ht="13.2">
      <c r="A375" s="266"/>
      <c r="B375" s="33" t="s">
        <v>2120</v>
      </c>
      <c r="C375" s="33"/>
      <c r="D375" s="33"/>
      <c r="E375" s="33"/>
      <c r="F375" s="33"/>
      <c r="G375" s="33"/>
      <c r="H375" s="171" t="s">
        <v>28</v>
      </c>
      <c r="I375" s="195"/>
      <c r="J375" s="192"/>
      <c r="K375" s="192"/>
      <c r="L375" s="192"/>
      <c r="M375" s="195"/>
      <c r="N375" s="192"/>
      <c r="O375" s="192"/>
      <c r="P375" s="192"/>
      <c r="Q375" s="192"/>
      <c r="R375" s="33"/>
    </row>
    <row r="376" spans="1:18" ht="13.2">
      <c r="A376" s="266"/>
      <c r="B376" s="33" t="s">
        <v>2120</v>
      </c>
      <c r="C376" s="33"/>
      <c r="D376" s="33"/>
      <c r="E376" s="33"/>
      <c r="F376" s="33"/>
      <c r="G376" s="33"/>
      <c r="H376" s="171" t="s">
        <v>29</v>
      </c>
      <c r="I376" s="195"/>
      <c r="J376" s="192"/>
      <c r="K376" s="192"/>
      <c r="L376" s="192"/>
      <c r="M376" s="195"/>
      <c r="N376" s="192"/>
      <c r="O376" s="192"/>
      <c r="P376" s="192"/>
      <c r="Q376" s="192"/>
      <c r="R376" s="33"/>
    </row>
    <row r="377" spans="1:18" ht="13.2">
      <c r="A377" s="266"/>
      <c r="B377" s="33" t="s">
        <v>522</v>
      </c>
      <c r="C377" s="33"/>
      <c r="D377" s="33"/>
      <c r="E377" s="33"/>
      <c r="F377" s="33"/>
      <c r="G377" s="33"/>
      <c r="H377" s="171" t="s">
        <v>30</v>
      </c>
      <c r="I377" s="195"/>
      <c r="J377" s="192"/>
      <c r="K377" s="192"/>
      <c r="L377" s="192"/>
      <c r="M377" s="192"/>
      <c r="N377" s="192"/>
      <c r="O377" s="195"/>
      <c r="P377" s="192"/>
      <c r="Q377" s="191"/>
      <c r="R377" s="33"/>
    </row>
    <row r="378" spans="1:18" ht="13.2">
      <c r="A378" s="266"/>
      <c r="B378" s="33" t="s">
        <v>522</v>
      </c>
      <c r="C378" s="33"/>
      <c r="D378" s="33"/>
      <c r="E378" s="33"/>
      <c r="F378" s="33"/>
      <c r="G378" s="33"/>
      <c r="H378" s="171" t="s">
        <v>34</v>
      </c>
      <c r="I378" s="195"/>
      <c r="J378" s="192"/>
      <c r="K378" s="192"/>
      <c r="L378" s="192"/>
      <c r="M378" s="192"/>
      <c r="N378" s="192"/>
      <c r="O378" s="195"/>
      <c r="P378" s="192"/>
      <c r="Q378" s="191"/>
      <c r="R378" s="33"/>
    </row>
    <row r="379" spans="1:18" ht="13.2">
      <c r="A379" s="266"/>
      <c r="B379" s="33" t="s">
        <v>522</v>
      </c>
      <c r="C379" s="33"/>
      <c r="D379" s="33"/>
      <c r="E379" s="33"/>
      <c r="F379" s="33"/>
      <c r="G379" s="33"/>
      <c r="H379" s="171" t="s">
        <v>35</v>
      </c>
      <c r="I379" s="195"/>
      <c r="J379" s="192"/>
      <c r="K379" s="192"/>
      <c r="L379" s="192"/>
      <c r="M379" s="192"/>
      <c r="N379" s="192"/>
      <c r="O379" s="195"/>
      <c r="P379" s="192"/>
      <c r="Q379" s="191"/>
      <c r="R379" s="33"/>
    </row>
    <row r="380" spans="1:18" ht="13.2">
      <c r="A380" s="266"/>
      <c r="B380" s="33" t="s">
        <v>522</v>
      </c>
      <c r="C380" s="33"/>
      <c r="D380" s="33"/>
      <c r="E380" s="33"/>
      <c r="F380" s="33"/>
      <c r="G380" s="33"/>
      <c r="H380" s="171" t="s">
        <v>36</v>
      </c>
      <c r="I380" s="195"/>
      <c r="J380" s="192"/>
      <c r="K380" s="192"/>
      <c r="L380" s="192"/>
      <c r="M380" s="192"/>
      <c r="N380" s="192"/>
      <c r="O380" s="195"/>
      <c r="P380" s="192"/>
      <c r="Q380" s="192"/>
      <c r="R380" s="33"/>
    </row>
    <row r="381" spans="1:18" ht="13.2">
      <c r="A381" s="266"/>
      <c r="B381" s="33" t="s">
        <v>522</v>
      </c>
      <c r="C381" s="33"/>
      <c r="D381" s="33"/>
      <c r="E381" s="33"/>
      <c r="F381" s="33"/>
      <c r="G381" s="33"/>
      <c r="H381" s="171" t="s">
        <v>37</v>
      </c>
      <c r="I381" s="195"/>
      <c r="J381" s="192"/>
      <c r="K381" s="192"/>
      <c r="L381" s="192"/>
      <c r="M381" s="192"/>
      <c r="N381" s="192"/>
      <c r="O381" s="195"/>
      <c r="P381" s="192"/>
      <c r="Q381" s="192"/>
      <c r="R381" s="33"/>
    </row>
    <row r="382" spans="1:18" ht="13.2">
      <c r="A382" s="267"/>
      <c r="B382" s="33" t="s">
        <v>522</v>
      </c>
      <c r="C382" s="33"/>
      <c r="D382" s="33"/>
      <c r="E382" s="33"/>
      <c r="F382" s="33"/>
      <c r="G382" s="33"/>
      <c r="H382" s="182" t="s">
        <v>38</v>
      </c>
      <c r="I382" s="195"/>
      <c r="J382" s="192"/>
      <c r="K382" s="192"/>
      <c r="L382" s="192"/>
      <c r="M382" s="192"/>
      <c r="N382" s="195"/>
      <c r="O382" s="195"/>
      <c r="P382" s="192"/>
      <c r="Q382" s="192"/>
      <c r="R382" s="33"/>
    </row>
    <row r="383" spans="1:18" ht="13.2">
      <c r="A383" s="265">
        <v>45410</v>
      </c>
      <c r="B383" s="33" t="s">
        <v>2310</v>
      </c>
      <c r="C383" s="33" t="s">
        <v>355</v>
      </c>
      <c r="D383" s="33" t="s">
        <v>19</v>
      </c>
      <c r="E383" s="33" t="s">
        <v>2434</v>
      </c>
      <c r="F383" s="33"/>
      <c r="G383" s="33" t="s">
        <v>2435</v>
      </c>
      <c r="H383" s="180" t="s">
        <v>17</v>
      </c>
      <c r="I383" s="195"/>
      <c r="J383" s="191"/>
      <c r="K383" s="191"/>
      <c r="L383" s="192"/>
      <c r="M383" s="192"/>
      <c r="N383" s="192"/>
      <c r="O383" s="192"/>
      <c r="P383" s="192"/>
      <c r="Q383" s="192"/>
      <c r="R383" s="33"/>
    </row>
    <row r="384" spans="1:18" ht="13.2">
      <c r="A384" s="266"/>
      <c r="B384" s="33" t="s">
        <v>2310</v>
      </c>
      <c r="C384" s="33"/>
      <c r="D384" s="33"/>
      <c r="E384" s="33"/>
      <c r="F384" s="33"/>
      <c r="G384" s="33"/>
      <c r="H384" s="171" t="s">
        <v>22</v>
      </c>
      <c r="I384" s="195"/>
      <c r="J384" s="191"/>
      <c r="K384" s="191"/>
      <c r="L384" s="192"/>
      <c r="M384" s="192"/>
      <c r="N384" s="192"/>
      <c r="O384" s="192"/>
      <c r="P384" s="192"/>
      <c r="Q384" s="192"/>
      <c r="R384" s="33"/>
    </row>
    <row r="385" spans="1:18" ht="13.2">
      <c r="A385" s="266"/>
      <c r="B385" s="33" t="s">
        <v>2310</v>
      </c>
      <c r="C385" s="33"/>
      <c r="D385" s="33"/>
      <c r="E385" s="33"/>
      <c r="F385" s="33"/>
      <c r="G385" s="33"/>
      <c r="H385" s="171" t="s">
        <v>24</v>
      </c>
      <c r="I385" s="195"/>
      <c r="J385" s="191"/>
      <c r="K385" s="191"/>
      <c r="L385" s="192"/>
      <c r="M385" s="192"/>
      <c r="N385" s="192"/>
      <c r="O385" s="192"/>
      <c r="P385" s="192"/>
      <c r="Q385" s="192"/>
      <c r="R385" s="33"/>
    </row>
    <row r="386" spans="1:18" ht="13.2">
      <c r="A386" s="266"/>
      <c r="B386" s="33" t="s">
        <v>2310</v>
      </c>
      <c r="C386" s="33"/>
      <c r="D386" s="33"/>
      <c r="E386" s="33"/>
      <c r="F386" s="33"/>
      <c r="G386" s="33"/>
      <c r="H386" s="171" t="s">
        <v>25</v>
      </c>
      <c r="I386" s="195"/>
      <c r="J386" s="191"/>
      <c r="K386" s="191"/>
      <c r="L386" s="192"/>
      <c r="M386" s="192"/>
      <c r="N386" s="192"/>
      <c r="O386" s="192"/>
      <c r="P386" s="192"/>
      <c r="Q386" s="192"/>
      <c r="R386" s="33"/>
    </row>
    <row r="387" spans="1:18" ht="13.2">
      <c r="A387" s="266"/>
      <c r="B387" s="33" t="s">
        <v>1774</v>
      </c>
      <c r="C387" s="33"/>
      <c r="D387" s="33"/>
      <c r="E387" s="33"/>
      <c r="F387" s="33"/>
      <c r="G387" s="33"/>
      <c r="H387" s="171" t="s">
        <v>26</v>
      </c>
      <c r="I387" s="195"/>
      <c r="J387" s="192"/>
      <c r="K387" s="192"/>
      <c r="L387" s="192"/>
      <c r="M387" s="195"/>
      <c r="N387" s="192"/>
      <c r="O387" s="192"/>
      <c r="P387" s="192"/>
      <c r="Q387" s="191"/>
      <c r="R387" s="33"/>
    </row>
    <row r="388" spans="1:18" ht="13.2">
      <c r="A388" s="266"/>
      <c r="B388" s="33" t="s">
        <v>1774</v>
      </c>
      <c r="C388" s="33" t="s">
        <v>355</v>
      </c>
      <c r="D388" s="33" t="s">
        <v>19</v>
      </c>
      <c r="E388" s="33" t="s">
        <v>2436</v>
      </c>
      <c r="F388" s="160" t="s">
        <v>2437</v>
      </c>
      <c r="G388" s="33" t="s">
        <v>2438</v>
      </c>
      <c r="H388" s="171" t="s">
        <v>27</v>
      </c>
      <c r="I388" s="195"/>
      <c r="J388" s="192"/>
      <c r="K388" s="192"/>
      <c r="L388" s="192"/>
      <c r="M388" s="195"/>
      <c r="N388" s="192"/>
      <c r="O388" s="192"/>
      <c r="P388" s="192"/>
      <c r="Q388" s="191"/>
      <c r="R388" s="33"/>
    </row>
    <row r="389" spans="1:18" ht="13.2">
      <c r="A389" s="266"/>
      <c r="B389" s="33" t="s">
        <v>1774</v>
      </c>
      <c r="C389" s="33"/>
      <c r="D389" s="33"/>
      <c r="E389" s="33"/>
      <c r="F389" s="33"/>
      <c r="G389" s="33"/>
      <c r="H389" s="171" t="s">
        <v>28</v>
      </c>
      <c r="I389" s="195"/>
      <c r="J389" s="192"/>
      <c r="K389" s="192"/>
      <c r="L389" s="192"/>
      <c r="M389" s="195"/>
      <c r="N389" s="192"/>
      <c r="O389" s="192"/>
      <c r="P389" s="192"/>
      <c r="Q389" s="191"/>
      <c r="R389" s="33"/>
    </row>
    <row r="390" spans="1:18" ht="13.2">
      <c r="A390" s="266"/>
      <c r="B390" s="33" t="s">
        <v>1774</v>
      </c>
      <c r="C390" s="33"/>
      <c r="D390" s="33"/>
      <c r="E390" s="33"/>
      <c r="F390" s="33"/>
      <c r="G390" s="33"/>
      <c r="H390" s="171" t="s">
        <v>29</v>
      </c>
      <c r="I390" s="195"/>
      <c r="J390" s="192"/>
      <c r="K390" s="192"/>
      <c r="L390" s="192"/>
      <c r="M390" s="195"/>
      <c r="N390" s="192"/>
      <c r="O390" s="192"/>
      <c r="P390" s="192"/>
      <c r="Q390" s="191"/>
      <c r="R390" s="33"/>
    </row>
    <row r="391" spans="1:18" ht="13.2">
      <c r="A391" s="266"/>
      <c r="B391" s="33"/>
      <c r="C391" s="33"/>
      <c r="D391" s="33"/>
      <c r="E391" s="33"/>
      <c r="F391" s="33"/>
      <c r="G391" s="33"/>
      <c r="H391" s="171" t="s">
        <v>30</v>
      </c>
      <c r="I391" s="195"/>
      <c r="J391" s="192"/>
      <c r="K391" s="192"/>
      <c r="L391" s="192"/>
      <c r="M391" s="192"/>
      <c r="N391" s="192"/>
      <c r="O391" s="195"/>
      <c r="P391" s="192"/>
      <c r="Q391" s="192"/>
      <c r="R391" s="33"/>
    </row>
    <row r="392" spans="1:18" ht="13.2">
      <c r="A392" s="266"/>
      <c r="B392" s="33"/>
      <c r="C392" s="33"/>
      <c r="D392" s="33"/>
      <c r="E392" s="33"/>
      <c r="F392" s="33"/>
      <c r="G392" s="33"/>
      <c r="H392" s="171" t="s">
        <v>34</v>
      </c>
      <c r="I392" s="195"/>
      <c r="J392" s="192"/>
      <c r="K392" s="192"/>
      <c r="L392" s="192"/>
      <c r="M392" s="192"/>
      <c r="N392" s="192"/>
      <c r="O392" s="195"/>
      <c r="P392" s="192"/>
      <c r="Q392" s="192"/>
      <c r="R392" s="33"/>
    </row>
    <row r="393" spans="1:18" ht="13.2">
      <c r="A393" s="266"/>
      <c r="B393" s="33"/>
      <c r="C393" s="33"/>
      <c r="D393" s="33"/>
      <c r="E393" s="33"/>
      <c r="F393" s="33"/>
      <c r="G393" s="33"/>
      <c r="H393" s="171" t="s">
        <v>35</v>
      </c>
      <c r="I393" s="195"/>
      <c r="J393" s="192"/>
      <c r="K393" s="192"/>
      <c r="L393" s="192"/>
      <c r="M393" s="192"/>
      <c r="N393" s="192"/>
      <c r="O393" s="195"/>
      <c r="P393" s="192"/>
      <c r="Q393" s="192"/>
      <c r="R393" s="33"/>
    </row>
    <row r="394" spans="1:18" ht="13.2">
      <c r="A394" s="266"/>
      <c r="B394" s="33"/>
      <c r="C394" s="33"/>
      <c r="D394" s="33"/>
      <c r="E394" s="33"/>
      <c r="F394" s="33"/>
      <c r="G394" s="33"/>
      <c r="H394" s="171" t="s">
        <v>36</v>
      </c>
      <c r="I394" s="195"/>
      <c r="J394" s="192"/>
      <c r="K394" s="192"/>
      <c r="L394" s="192"/>
      <c r="M394" s="192"/>
      <c r="N394" s="192"/>
      <c r="O394" s="192"/>
      <c r="P394" s="192"/>
      <c r="Q394" s="192"/>
      <c r="R394" s="33"/>
    </row>
    <row r="395" spans="1:18" ht="13.2">
      <c r="A395" s="266"/>
      <c r="B395" s="33" t="s">
        <v>78</v>
      </c>
      <c r="C395" s="33"/>
      <c r="D395" s="33"/>
      <c r="E395" s="33"/>
      <c r="F395" s="33"/>
      <c r="G395" s="33"/>
      <c r="H395" s="171" t="s">
        <v>37</v>
      </c>
      <c r="I395" s="195"/>
      <c r="J395" s="192"/>
      <c r="K395" s="192"/>
      <c r="L395" s="192"/>
      <c r="M395" s="192"/>
      <c r="N395" s="192"/>
      <c r="O395" s="192"/>
      <c r="P395" s="192"/>
      <c r="Q395" s="192"/>
      <c r="R395" s="33"/>
    </row>
    <row r="396" spans="1:18" ht="13.2">
      <c r="A396" s="267"/>
      <c r="B396" s="33" t="s">
        <v>78</v>
      </c>
      <c r="C396" s="33"/>
      <c r="D396" s="33"/>
      <c r="E396" s="33"/>
      <c r="F396" s="33"/>
      <c r="G396" s="33"/>
      <c r="H396" s="182" t="s">
        <v>38</v>
      </c>
      <c r="I396" s="195"/>
      <c r="J396" s="192"/>
      <c r="K396" s="192"/>
      <c r="L396" s="192"/>
      <c r="M396" s="192"/>
      <c r="N396" s="195"/>
      <c r="O396" s="192"/>
      <c r="P396" s="192"/>
      <c r="Q396" s="192"/>
      <c r="R396" s="33"/>
    </row>
    <row r="397" spans="1:18" ht="13.2">
      <c r="A397" s="265">
        <v>45411</v>
      </c>
      <c r="B397" s="33" t="s">
        <v>2310</v>
      </c>
      <c r="C397" s="33"/>
      <c r="D397" s="33"/>
      <c r="E397" s="33"/>
      <c r="F397" s="33"/>
      <c r="G397" s="33"/>
      <c r="H397" s="180" t="s">
        <v>17</v>
      </c>
      <c r="I397" s="33"/>
      <c r="J397" s="191"/>
      <c r="K397" s="192"/>
      <c r="L397" s="33"/>
      <c r="M397" s="33"/>
      <c r="N397" s="33"/>
      <c r="O397" s="192"/>
      <c r="P397" s="33"/>
      <c r="Q397" s="192"/>
      <c r="R397" s="33"/>
    </row>
    <row r="398" spans="1:18" ht="13.2">
      <c r="A398" s="266"/>
      <c r="B398" s="33" t="s">
        <v>2310</v>
      </c>
      <c r="C398" s="33"/>
      <c r="D398" s="33"/>
      <c r="E398" s="33"/>
      <c r="F398" s="33"/>
      <c r="G398" s="33"/>
      <c r="H398" s="171" t="s">
        <v>22</v>
      </c>
      <c r="I398" s="33"/>
      <c r="J398" s="191"/>
      <c r="K398" s="192"/>
      <c r="L398" s="33"/>
      <c r="M398" s="33"/>
      <c r="N398" s="33"/>
      <c r="O398" s="192"/>
      <c r="P398" s="33"/>
      <c r="Q398" s="192"/>
      <c r="R398" s="33"/>
    </row>
    <row r="399" spans="1:18" ht="13.2">
      <c r="A399" s="266"/>
      <c r="B399" s="33" t="s">
        <v>1774</v>
      </c>
      <c r="C399" s="33"/>
      <c r="D399" s="33"/>
      <c r="E399" s="33"/>
      <c r="F399" s="33"/>
      <c r="G399" s="33"/>
      <c r="H399" s="171" t="s">
        <v>24</v>
      </c>
      <c r="I399" s="33"/>
      <c r="J399" s="192"/>
      <c r="K399" s="192"/>
      <c r="L399" s="33"/>
      <c r="M399" s="33"/>
      <c r="N399" s="33"/>
      <c r="O399" s="192"/>
      <c r="P399" s="33"/>
      <c r="Q399" s="191"/>
      <c r="R399" s="33"/>
    </row>
    <row r="400" spans="1:18" ht="13.2">
      <c r="A400" s="266"/>
      <c r="B400" s="33" t="s">
        <v>1774</v>
      </c>
      <c r="C400" s="33"/>
      <c r="D400" s="33"/>
      <c r="E400" s="33"/>
      <c r="F400" s="33"/>
      <c r="G400" s="33"/>
      <c r="H400" s="171" t="s">
        <v>25</v>
      </c>
      <c r="I400" s="33"/>
      <c r="J400" s="192"/>
      <c r="K400" s="192"/>
      <c r="L400" s="33"/>
      <c r="M400" s="33"/>
      <c r="N400" s="33"/>
      <c r="O400" s="192"/>
      <c r="P400" s="33"/>
      <c r="Q400" s="191"/>
      <c r="R400" s="33"/>
    </row>
    <row r="401" spans="1:18" ht="13.2">
      <c r="A401" s="266"/>
      <c r="B401" s="33" t="s">
        <v>1774</v>
      </c>
      <c r="C401" s="33"/>
      <c r="D401" s="33"/>
      <c r="E401" s="33"/>
      <c r="F401" s="33"/>
      <c r="G401" s="33"/>
      <c r="H401" s="171" t="s">
        <v>26</v>
      </c>
      <c r="I401" s="33"/>
      <c r="J401" s="192"/>
      <c r="K401" s="192"/>
      <c r="L401" s="33"/>
      <c r="M401" s="33"/>
      <c r="N401" s="33"/>
      <c r="O401" s="192"/>
      <c r="P401" s="33"/>
      <c r="Q401" s="191"/>
      <c r="R401" s="33"/>
    </row>
    <row r="402" spans="1:18" ht="13.2">
      <c r="A402" s="266"/>
      <c r="B402" s="33" t="s">
        <v>1774</v>
      </c>
      <c r="C402" s="33"/>
      <c r="D402" s="33"/>
      <c r="E402" s="33"/>
      <c r="F402" s="33"/>
      <c r="G402" s="33"/>
      <c r="H402" s="171" t="s">
        <v>27</v>
      </c>
      <c r="I402" s="33"/>
      <c r="J402" s="192"/>
      <c r="K402" s="192"/>
      <c r="L402" s="33"/>
      <c r="M402" s="33"/>
      <c r="N402" s="33"/>
      <c r="O402" s="192"/>
      <c r="P402" s="33"/>
      <c r="Q402" s="191"/>
      <c r="R402" s="33"/>
    </row>
    <row r="403" spans="1:18" ht="13.2">
      <c r="A403" s="266"/>
      <c r="B403" s="33"/>
      <c r="C403" s="33"/>
      <c r="D403" s="33"/>
      <c r="E403" s="33"/>
      <c r="F403" s="33"/>
      <c r="G403" s="33"/>
      <c r="H403" s="171" t="s">
        <v>28</v>
      </c>
      <c r="I403" s="33"/>
      <c r="J403" s="192"/>
      <c r="K403" s="192"/>
      <c r="L403" s="33"/>
      <c r="M403" s="33"/>
      <c r="N403" s="33"/>
      <c r="O403" s="192"/>
      <c r="P403" s="33"/>
      <c r="Q403" s="195"/>
      <c r="R403" s="33"/>
    </row>
    <row r="404" spans="1:18" ht="13.2">
      <c r="A404" s="266"/>
      <c r="B404" s="33"/>
      <c r="C404" s="33"/>
      <c r="D404" s="33"/>
      <c r="E404" s="33"/>
      <c r="F404" s="33"/>
      <c r="G404" s="33"/>
      <c r="H404" s="171" t="s">
        <v>29</v>
      </c>
      <c r="I404" s="33"/>
      <c r="J404" s="192"/>
      <c r="K404" s="192"/>
      <c r="L404" s="33"/>
      <c r="M404" s="33"/>
      <c r="N404" s="33"/>
      <c r="O404" s="192"/>
      <c r="P404" s="33"/>
      <c r="Q404" s="195"/>
      <c r="R404" s="33"/>
    </row>
    <row r="405" spans="1:18" ht="13.2">
      <c r="A405" s="266"/>
      <c r="B405" s="33"/>
      <c r="C405" s="33"/>
      <c r="D405" s="33"/>
      <c r="E405" s="33"/>
      <c r="F405" s="33"/>
      <c r="G405" s="33"/>
      <c r="H405" s="171" t="s">
        <v>30</v>
      </c>
      <c r="I405" s="33"/>
      <c r="J405" s="192"/>
      <c r="K405" s="192"/>
      <c r="L405" s="33"/>
      <c r="M405" s="33"/>
      <c r="N405" s="33"/>
      <c r="O405" s="192"/>
      <c r="P405" s="33"/>
      <c r="Q405" s="195"/>
      <c r="R405" s="33"/>
    </row>
    <row r="406" spans="1:18" ht="13.2">
      <c r="A406" s="266"/>
      <c r="B406" s="33"/>
      <c r="C406" s="33"/>
      <c r="D406" s="33"/>
      <c r="E406" s="33"/>
      <c r="F406" s="33"/>
      <c r="G406" s="33"/>
      <c r="H406" s="171" t="s">
        <v>34</v>
      </c>
      <c r="I406" s="33"/>
      <c r="J406" s="192"/>
      <c r="K406" s="192"/>
      <c r="L406" s="33"/>
      <c r="M406" s="33"/>
      <c r="N406" s="33"/>
      <c r="O406" s="192"/>
      <c r="P406" s="33"/>
      <c r="Q406" s="192"/>
      <c r="R406" s="33"/>
    </row>
    <row r="407" spans="1:18" ht="13.2">
      <c r="A407" s="266"/>
      <c r="B407" s="33"/>
      <c r="C407" s="33"/>
      <c r="D407" s="33"/>
      <c r="E407" s="33"/>
      <c r="F407" s="33"/>
      <c r="G407" s="33"/>
      <c r="H407" s="171" t="s">
        <v>35</v>
      </c>
      <c r="I407" s="33"/>
      <c r="J407" s="192"/>
      <c r="K407" s="192"/>
      <c r="L407" s="33"/>
      <c r="M407" s="33"/>
      <c r="N407" s="33"/>
      <c r="O407" s="192"/>
      <c r="P407" s="33"/>
      <c r="Q407" s="192"/>
      <c r="R407" s="33"/>
    </row>
    <row r="408" spans="1:18" ht="13.2">
      <c r="A408" s="266"/>
      <c r="B408" s="33"/>
      <c r="C408" s="33"/>
      <c r="D408" s="33"/>
      <c r="E408" s="33"/>
      <c r="F408" s="33"/>
      <c r="G408" s="33"/>
      <c r="H408" s="171" t="s">
        <v>36</v>
      </c>
      <c r="I408" s="33"/>
      <c r="J408" s="192"/>
      <c r="K408" s="192"/>
      <c r="L408" s="33"/>
      <c r="M408" s="33"/>
      <c r="N408" s="33"/>
      <c r="O408" s="195"/>
      <c r="P408" s="33"/>
      <c r="Q408" s="192"/>
      <c r="R408" s="33"/>
    </row>
    <row r="409" spans="1:18" ht="13.2">
      <c r="A409" s="266"/>
      <c r="B409" s="33"/>
      <c r="C409" s="33"/>
      <c r="D409" s="33"/>
      <c r="E409" s="33"/>
      <c r="F409" s="33"/>
      <c r="G409" s="33"/>
      <c r="H409" s="171" t="s">
        <v>37</v>
      </c>
      <c r="I409" s="33"/>
      <c r="J409" s="192"/>
      <c r="K409" s="192"/>
      <c r="L409" s="33"/>
      <c r="M409" s="33"/>
      <c r="N409" s="33"/>
      <c r="O409" s="195"/>
      <c r="P409" s="33"/>
      <c r="Q409" s="192"/>
      <c r="R409" s="33"/>
    </row>
    <row r="410" spans="1:18" ht="13.2">
      <c r="A410" s="267"/>
      <c r="B410" s="33"/>
      <c r="C410" s="33"/>
      <c r="D410" s="33"/>
      <c r="E410" s="33"/>
      <c r="F410" s="33"/>
      <c r="G410" s="33"/>
      <c r="H410" s="182" t="s">
        <v>38</v>
      </c>
      <c r="I410" s="33"/>
      <c r="J410" s="192"/>
      <c r="K410" s="192"/>
      <c r="L410" s="33"/>
      <c r="M410" s="33"/>
      <c r="N410" s="33"/>
      <c r="O410" s="195"/>
      <c r="P410" s="33"/>
      <c r="Q410" s="192"/>
      <c r="R410" s="33"/>
    </row>
    <row r="411" spans="1:18" ht="13.2">
      <c r="A411" s="265">
        <v>45412</v>
      </c>
      <c r="B411" s="33" t="s">
        <v>2310</v>
      </c>
      <c r="C411" s="33"/>
      <c r="D411" s="33"/>
      <c r="E411" s="33"/>
      <c r="F411" s="33"/>
      <c r="G411" s="33"/>
      <c r="H411" s="180" t="s">
        <v>17</v>
      </c>
      <c r="I411" s="33"/>
      <c r="J411" s="191"/>
      <c r="K411" s="191"/>
      <c r="L411" s="33"/>
      <c r="M411" s="33"/>
      <c r="N411" s="33"/>
      <c r="O411" s="192"/>
      <c r="P411" s="33"/>
      <c r="Q411" s="192"/>
      <c r="R411" s="33"/>
    </row>
    <row r="412" spans="1:18" ht="13.2">
      <c r="A412" s="266"/>
      <c r="B412" s="33" t="s">
        <v>2310</v>
      </c>
      <c r="C412" s="33"/>
      <c r="D412" s="33"/>
      <c r="E412" s="33"/>
      <c r="F412" s="33"/>
      <c r="G412" s="33"/>
      <c r="H412" s="171" t="s">
        <v>22</v>
      </c>
      <c r="I412" s="33"/>
      <c r="J412" s="191"/>
      <c r="K412" s="191"/>
      <c r="L412" s="33"/>
      <c r="M412" s="33"/>
      <c r="N412" s="33"/>
      <c r="O412" s="192"/>
      <c r="P412" s="33"/>
      <c r="Q412" s="192"/>
      <c r="R412" s="33"/>
    </row>
    <row r="413" spans="1:18" ht="13.2">
      <c r="A413" s="266"/>
      <c r="B413" s="33" t="s">
        <v>2310</v>
      </c>
      <c r="C413" s="33"/>
      <c r="D413" s="33"/>
      <c r="E413" s="33"/>
      <c r="F413" s="33"/>
      <c r="G413" s="33"/>
      <c r="H413" s="171" t="s">
        <v>24</v>
      </c>
      <c r="I413" s="33"/>
      <c r="J413" s="191"/>
      <c r="K413" s="191"/>
      <c r="L413" s="33"/>
      <c r="M413" s="33"/>
      <c r="N413" s="33"/>
      <c r="O413" s="192"/>
      <c r="P413" s="33"/>
      <c r="Q413" s="192"/>
      <c r="R413" s="33"/>
    </row>
    <row r="414" spans="1:18" ht="13.2">
      <c r="A414" s="266"/>
      <c r="B414" s="33" t="s">
        <v>2120</v>
      </c>
      <c r="C414" s="33"/>
      <c r="D414" s="33"/>
      <c r="E414" s="33"/>
      <c r="F414" s="33"/>
      <c r="G414" s="33"/>
      <c r="H414" s="171" t="s">
        <v>25</v>
      </c>
      <c r="I414" s="33"/>
      <c r="J414" s="192"/>
      <c r="K414" s="191"/>
      <c r="L414" s="33"/>
      <c r="M414" s="33"/>
      <c r="N414" s="33"/>
      <c r="O414" s="192"/>
      <c r="P414" s="33"/>
      <c r="Q414" s="192"/>
      <c r="R414" s="33"/>
    </row>
    <row r="415" spans="1:18" ht="13.2">
      <c r="A415" s="266"/>
      <c r="B415" s="33" t="s">
        <v>2120</v>
      </c>
      <c r="C415" s="33"/>
      <c r="D415" s="33"/>
      <c r="E415" s="33"/>
      <c r="F415" s="33"/>
      <c r="G415" s="33"/>
      <c r="H415" s="171" t="s">
        <v>26</v>
      </c>
      <c r="I415" s="33"/>
      <c r="J415" s="192"/>
      <c r="K415" s="191"/>
      <c r="L415" s="33"/>
      <c r="M415" s="33"/>
      <c r="N415" s="33"/>
      <c r="O415" s="192"/>
      <c r="P415" s="33"/>
      <c r="Q415" s="192"/>
      <c r="R415" s="33"/>
    </row>
    <row r="416" spans="1:18" ht="13.2">
      <c r="A416" s="266"/>
      <c r="B416" s="33" t="s">
        <v>2120</v>
      </c>
      <c r="C416" s="33"/>
      <c r="D416" s="33"/>
      <c r="E416" s="33"/>
      <c r="F416" s="33"/>
      <c r="G416" s="33"/>
      <c r="H416" s="171" t="s">
        <v>27</v>
      </c>
      <c r="I416" s="33"/>
      <c r="J416" s="192"/>
      <c r="K416" s="192"/>
      <c r="L416" s="33"/>
      <c r="M416" s="33"/>
      <c r="N416" s="33"/>
      <c r="O416" s="192"/>
      <c r="P416" s="33"/>
      <c r="Q416" s="192"/>
      <c r="R416" s="33"/>
    </row>
    <row r="417" spans="1:18" ht="13.2">
      <c r="A417" s="266"/>
      <c r="B417" s="33" t="s">
        <v>1774</v>
      </c>
      <c r="C417" s="33"/>
      <c r="D417" s="33"/>
      <c r="E417" s="33"/>
      <c r="F417" s="33"/>
      <c r="G417" s="33"/>
      <c r="H417" s="171" t="s">
        <v>28</v>
      </c>
      <c r="I417" s="33"/>
      <c r="J417" s="192"/>
      <c r="K417" s="192"/>
      <c r="L417" s="33"/>
      <c r="M417" s="33"/>
      <c r="N417" s="33"/>
      <c r="O417" s="192"/>
      <c r="P417" s="33"/>
      <c r="Q417" s="191"/>
      <c r="R417" s="33"/>
    </row>
    <row r="418" spans="1:18" ht="13.2">
      <c r="A418" s="266"/>
      <c r="B418" s="33" t="s">
        <v>1774</v>
      </c>
      <c r="C418" s="33"/>
      <c r="D418" s="33"/>
      <c r="E418" s="33"/>
      <c r="F418" s="33"/>
      <c r="G418" s="33"/>
      <c r="H418" s="171" t="s">
        <v>29</v>
      </c>
      <c r="I418" s="33"/>
      <c r="J418" s="192"/>
      <c r="K418" s="192"/>
      <c r="L418" s="33"/>
      <c r="M418" s="33"/>
      <c r="N418" s="33"/>
      <c r="O418" s="192"/>
      <c r="P418" s="33"/>
      <c r="Q418" s="191"/>
      <c r="R418" s="33"/>
    </row>
    <row r="419" spans="1:18" ht="13.2">
      <c r="A419" s="266"/>
      <c r="B419" s="33" t="s">
        <v>1774</v>
      </c>
      <c r="C419" s="33"/>
      <c r="D419" s="33"/>
      <c r="E419" s="33"/>
      <c r="F419" s="33"/>
      <c r="G419" s="33"/>
      <c r="H419" s="171" t="s">
        <v>30</v>
      </c>
      <c r="I419" s="33"/>
      <c r="J419" s="192"/>
      <c r="K419" s="192"/>
      <c r="L419" s="33"/>
      <c r="M419" s="33"/>
      <c r="N419" s="33"/>
      <c r="O419" s="192"/>
      <c r="P419" s="33"/>
      <c r="Q419" s="191"/>
      <c r="R419" s="33"/>
    </row>
    <row r="420" spans="1:18" ht="13.2">
      <c r="A420" s="266"/>
      <c r="B420" s="33" t="s">
        <v>1774</v>
      </c>
      <c r="C420" s="33"/>
      <c r="D420" s="33"/>
      <c r="E420" s="33"/>
      <c r="F420" s="33"/>
      <c r="G420" s="33"/>
      <c r="H420" s="171" t="s">
        <v>34</v>
      </c>
      <c r="I420" s="33"/>
      <c r="J420" s="192"/>
      <c r="K420" s="192"/>
      <c r="L420" s="33"/>
      <c r="M420" s="33"/>
      <c r="N420" s="33"/>
      <c r="O420" s="192"/>
      <c r="P420" s="33"/>
      <c r="Q420" s="191"/>
      <c r="R420" s="33"/>
    </row>
    <row r="421" spans="1:18" ht="13.2">
      <c r="A421" s="266"/>
      <c r="B421" s="33"/>
      <c r="C421" s="33"/>
      <c r="D421" s="33"/>
      <c r="E421" s="33"/>
      <c r="F421" s="33"/>
      <c r="G421" s="33"/>
      <c r="H421" s="171" t="s">
        <v>35</v>
      </c>
      <c r="I421" s="33"/>
      <c r="J421" s="192"/>
      <c r="K421" s="192"/>
      <c r="L421" s="33"/>
      <c r="M421" s="33"/>
      <c r="N421" s="33"/>
      <c r="O421" s="195"/>
      <c r="P421" s="33"/>
      <c r="Q421" s="195"/>
      <c r="R421" s="33"/>
    </row>
    <row r="422" spans="1:18" ht="13.2">
      <c r="A422" s="266"/>
      <c r="B422" s="33"/>
      <c r="C422" s="33"/>
      <c r="D422" s="33"/>
      <c r="E422" s="33"/>
      <c r="F422" s="33"/>
      <c r="G422" s="33"/>
      <c r="H422" s="171" t="s">
        <v>36</v>
      </c>
      <c r="I422" s="33"/>
      <c r="J422" s="192"/>
      <c r="K422" s="192"/>
      <c r="L422" s="33"/>
      <c r="M422" s="33"/>
      <c r="N422" s="33"/>
      <c r="O422" s="195"/>
      <c r="P422" s="33"/>
      <c r="Q422" s="195"/>
      <c r="R422" s="33"/>
    </row>
    <row r="423" spans="1:18" ht="13.2">
      <c r="A423" s="266"/>
      <c r="B423" s="33"/>
      <c r="C423" s="33"/>
      <c r="D423" s="33"/>
      <c r="E423" s="33"/>
      <c r="F423" s="33"/>
      <c r="G423" s="33"/>
      <c r="H423" s="171" t="s">
        <v>37</v>
      </c>
      <c r="I423" s="33"/>
      <c r="J423" s="192"/>
      <c r="K423" s="192"/>
      <c r="L423" s="33"/>
      <c r="M423" s="33"/>
      <c r="N423" s="33"/>
      <c r="O423" s="195"/>
      <c r="P423" s="33"/>
      <c r="Q423" s="195"/>
      <c r="R423" s="33"/>
    </row>
    <row r="424" spans="1:18" ht="13.2">
      <c r="A424" s="288"/>
      <c r="B424" s="33"/>
      <c r="C424" s="33"/>
      <c r="D424" s="33"/>
      <c r="E424" s="33"/>
      <c r="F424" s="33"/>
      <c r="G424" s="33"/>
      <c r="H424" s="182" t="s">
        <v>38</v>
      </c>
      <c r="I424" s="33"/>
      <c r="J424" s="192"/>
      <c r="K424" s="192"/>
      <c r="L424" s="33"/>
      <c r="M424" s="33"/>
      <c r="N424" s="33"/>
      <c r="O424" s="195"/>
      <c r="P424" s="33"/>
      <c r="Q424" s="195"/>
      <c r="R424" s="33"/>
    </row>
    <row r="425" spans="1:18" ht="13.2">
      <c r="A425" s="265"/>
      <c r="B425" s="33"/>
      <c r="C425" s="33"/>
      <c r="D425" s="33"/>
      <c r="E425" s="33"/>
      <c r="F425" s="33"/>
      <c r="G425" s="33"/>
      <c r="H425" s="180"/>
      <c r="I425" s="33"/>
      <c r="J425" s="33"/>
      <c r="K425" s="33"/>
      <c r="L425" s="33"/>
      <c r="M425" s="33"/>
      <c r="N425" s="33"/>
      <c r="O425" s="33"/>
      <c r="P425" s="33"/>
      <c r="Q425" s="33"/>
      <c r="R425" s="33"/>
    </row>
    <row r="426" spans="1:18" ht="13.2">
      <c r="A426" s="266"/>
      <c r="B426" s="33"/>
      <c r="C426" s="33"/>
      <c r="D426" s="33"/>
      <c r="E426" s="33"/>
      <c r="F426" s="33"/>
      <c r="G426" s="33"/>
      <c r="H426" s="171"/>
      <c r="I426" s="33"/>
      <c r="J426" s="33"/>
      <c r="K426" s="33"/>
      <c r="L426" s="33"/>
      <c r="M426" s="33"/>
      <c r="N426" s="33"/>
      <c r="O426" s="33"/>
      <c r="P426" s="33"/>
      <c r="Q426" s="33"/>
      <c r="R426" s="33"/>
    </row>
    <row r="427" spans="1:18" ht="13.2">
      <c r="A427" s="266"/>
      <c r="B427" s="33"/>
      <c r="C427" s="33"/>
      <c r="D427" s="33"/>
      <c r="E427" s="33"/>
      <c r="F427" s="33"/>
      <c r="G427" s="33"/>
      <c r="H427" s="171"/>
      <c r="I427" s="33"/>
      <c r="J427" s="33"/>
      <c r="K427" s="33"/>
      <c r="L427" s="33"/>
      <c r="M427" s="33"/>
      <c r="N427" s="33"/>
      <c r="O427" s="33"/>
      <c r="P427" s="33"/>
      <c r="Q427" s="33"/>
      <c r="R427" s="33"/>
    </row>
    <row r="428" spans="1:18" ht="13.2">
      <c r="A428" s="266"/>
      <c r="B428" s="33"/>
      <c r="C428" s="33"/>
      <c r="D428" s="33"/>
      <c r="E428" s="33"/>
      <c r="F428" s="33"/>
      <c r="G428" s="33"/>
      <c r="H428" s="171"/>
      <c r="I428" s="33"/>
      <c r="J428" s="33"/>
      <c r="K428" s="33"/>
      <c r="L428" s="33"/>
      <c r="M428" s="33"/>
      <c r="N428" s="33"/>
      <c r="O428" s="33"/>
      <c r="P428" s="33"/>
      <c r="Q428" s="33"/>
      <c r="R428" s="33"/>
    </row>
    <row r="429" spans="1:18" ht="13.2">
      <c r="A429" s="266"/>
      <c r="B429" s="33"/>
      <c r="C429" s="33"/>
      <c r="D429" s="33"/>
      <c r="E429" s="33"/>
      <c r="F429" s="33"/>
      <c r="G429" s="33"/>
      <c r="H429" s="171"/>
      <c r="I429" s="33"/>
      <c r="J429" s="33"/>
      <c r="K429" s="33"/>
      <c r="L429" s="33"/>
      <c r="M429" s="33"/>
      <c r="N429" s="33"/>
      <c r="O429" s="33"/>
      <c r="P429" s="33"/>
      <c r="Q429" s="33"/>
      <c r="R429" s="33"/>
    </row>
    <row r="430" spans="1:18" ht="13.2">
      <c r="A430" s="266"/>
      <c r="B430" s="33"/>
      <c r="C430" s="33"/>
      <c r="D430" s="33"/>
      <c r="E430" s="33"/>
      <c r="F430" s="33"/>
      <c r="G430" s="33"/>
      <c r="H430" s="171"/>
      <c r="I430" s="33"/>
      <c r="J430" s="33"/>
      <c r="K430" s="33"/>
      <c r="L430" s="33"/>
      <c r="M430" s="33"/>
      <c r="N430" s="33"/>
      <c r="O430" s="33"/>
      <c r="P430" s="33"/>
      <c r="Q430" s="33"/>
      <c r="R430" s="33"/>
    </row>
    <row r="431" spans="1:18" ht="13.2">
      <c r="A431" s="266"/>
      <c r="B431" s="33"/>
      <c r="C431" s="33"/>
      <c r="D431" s="33"/>
      <c r="E431" s="33"/>
      <c r="F431" s="33"/>
      <c r="G431" s="33"/>
      <c r="H431" s="171"/>
      <c r="I431" s="33"/>
      <c r="J431" s="33"/>
      <c r="K431" s="33"/>
      <c r="L431" s="33"/>
      <c r="M431" s="33"/>
      <c r="N431" s="33"/>
      <c r="O431" s="33"/>
      <c r="P431" s="33"/>
      <c r="Q431" s="33"/>
      <c r="R431" s="33"/>
    </row>
    <row r="432" spans="1:18" ht="13.2">
      <c r="A432" s="266"/>
      <c r="B432" s="33"/>
      <c r="C432" s="33"/>
      <c r="D432" s="33"/>
      <c r="E432" s="33"/>
      <c r="F432" s="33"/>
      <c r="G432" s="33"/>
      <c r="H432" s="171"/>
      <c r="I432" s="33"/>
      <c r="J432" s="33"/>
      <c r="K432" s="33"/>
      <c r="L432" s="33"/>
      <c r="M432" s="33"/>
      <c r="N432" s="33"/>
      <c r="O432" s="33"/>
      <c r="P432" s="33"/>
      <c r="Q432" s="33"/>
      <c r="R432" s="33"/>
    </row>
    <row r="433" spans="1:18" ht="13.2">
      <c r="A433" s="266"/>
      <c r="B433" s="33"/>
      <c r="C433" s="33"/>
      <c r="D433" s="33"/>
      <c r="E433" s="33"/>
      <c r="F433" s="33"/>
      <c r="G433" s="33"/>
      <c r="H433" s="171"/>
      <c r="I433" s="33"/>
      <c r="J433" s="33"/>
      <c r="K433" s="33"/>
      <c r="L433" s="33"/>
      <c r="M433" s="33"/>
      <c r="N433" s="33"/>
      <c r="O433" s="33"/>
      <c r="P433" s="33"/>
      <c r="Q433" s="33"/>
      <c r="R433" s="33"/>
    </row>
    <row r="434" spans="1:18" ht="13.2">
      <c r="A434" s="266"/>
      <c r="B434" s="33"/>
      <c r="C434" s="33"/>
      <c r="D434" s="33"/>
      <c r="E434" s="33"/>
      <c r="F434" s="33"/>
      <c r="G434" s="33"/>
      <c r="H434" s="171"/>
      <c r="I434" s="33"/>
      <c r="J434" s="33"/>
      <c r="K434" s="33"/>
      <c r="L434" s="33"/>
      <c r="M434" s="33"/>
      <c r="N434" s="33"/>
      <c r="O434" s="33"/>
      <c r="P434" s="33"/>
      <c r="Q434" s="33"/>
      <c r="R434" s="33"/>
    </row>
    <row r="435" spans="1:18" ht="13.2">
      <c r="A435" s="266"/>
      <c r="B435" s="33"/>
      <c r="C435" s="33"/>
      <c r="D435" s="33"/>
      <c r="E435" s="33"/>
      <c r="F435" s="33"/>
      <c r="G435" s="33"/>
      <c r="H435" s="171"/>
      <c r="I435" s="33"/>
      <c r="J435" s="33"/>
      <c r="K435" s="33"/>
      <c r="L435" s="33"/>
      <c r="M435" s="33"/>
      <c r="N435" s="33"/>
      <c r="O435" s="33"/>
      <c r="P435" s="33"/>
      <c r="Q435" s="33"/>
      <c r="R435" s="33"/>
    </row>
    <row r="436" spans="1:18" ht="13.2">
      <c r="A436" s="266"/>
      <c r="B436" s="33"/>
      <c r="C436" s="33"/>
      <c r="D436" s="33"/>
      <c r="E436" s="33"/>
      <c r="F436" s="33"/>
      <c r="G436" s="33"/>
      <c r="H436" s="171"/>
      <c r="I436" s="33"/>
      <c r="J436" s="33"/>
      <c r="K436" s="33"/>
      <c r="L436" s="33"/>
      <c r="M436" s="33"/>
      <c r="N436" s="33"/>
      <c r="O436" s="33"/>
      <c r="P436" s="33"/>
      <c r="Q436" s="33"/>
      <c r="R436" s="33"/>
    </row>
    <row r="437" spans="1:18" ht="13.2">
      <c r="A437" s="266"/>
      <c r="B437" s="33"/>
      <c r="C437" s="33"/>
      <c r="D437" s="33"/>
      <c r="E437" s="33"/>
      <c r="F437" s="33"/>
      <c r="G437" s="33"/>
      <c r="H437" s="171"/>
      <c r="I437" s="33"/>
      <c r="J437" s="33"/>
      <c r="K437" s="33"/>
      <c r="L437" s="33"/>
      <c r="M437" s="33"/>
      <c r="N437" s="33"/>
      <c r="O437" s="33"/>
      <c r="P437" s="33"/>
      <c r="Q437" s="33"/>
      <c r="R437" s="33"/>
    </row>
    <row r="438" spans="1:18" ht="13.2">
      <c r="A438" s="288"/>
      <c r="B438" s="33"/>
      <c r="C438" s="33"/>
      <c r="D438" s="33"/>
      <c r="E438" s="33"/>
      <c r="F438" s="33"/>
      <c r="G438" s="33"/>
      <c r="H438" s="182"/>
      <c r="I438" s="33"/>
      <c r="J438" s="33"/>
      <c r="K438" s="33"/>
      <c r="L438" s="33"/>
      <c r="M438" s="33"/>
      <c r="N438" s="33"/>
      <c r="O438" s="33"/>
      <c r="P438" s="33"/>
      <c r="Q438" s="33"/>
      <c r="R438" s="33"/>
    </row>
    <row r="439" spans="1:18" ht="13.2">
      <c r="A439" s="265"/>
      <c r="B439" s="33"/>
      <c r="C439" s="33"/>
      <c r="D439" s="33"/>
      <c r="E439" s="33"/>
      <c r="F439" s="33"/>
      <c r="G439" s="33"/>
      <c r="H439" s="180"/>
      <c r="I439" s="33"/>
      <c r="J439" s="33"/>
      <c r="K439" s="33"/>
      <c r="L439" s="33"/>
      <c r="M439" s="33"/>
      <c r="N439" s="33"/>
      <c r="O439" s="33"/>
      <c r="P439" s="33"/>
      <c r="Q439" s="33"/>
      <c r="R439" s="33"/>
    </row>
    <row r="440" spans="1:18" ht="13.2">
      <c r="A440" s="266"/>
      <c r="B440" s="33"/>
      <c r="C440" s="33"/>
      <c r="D440" s="33"/>
      <c r="E440" s="33"/>
      <c r="F440" s="33"/>
      <c r="G440" s="33"/>
      <c r="H440" s="171"/>
      <c r="I440" s="33"/>
      <c r="J440" s="33"/>
      <c r="K440" s="33"/>
      <c r="L440" s="33"/>
      <c r="M440" s="33"/>
      <c r="N440" s="33"/>
      <c r="O440" s="33"/>
      <c r="P440" s="33"/>
      <c r="Q440" s="33"/>
      <c r="R440" s="33"/>
    </row>
    <row r="441" spans="1:18" ht="13.2">
      <c r="A441" s="266"/>
      <c r="B441" s="33"/>
      <c r="C441" s="33"/>
      <c r="D441" s="33"/>
      <c r="E441" s="33"/>
      <c r="F441" s="33"/>
      <c r="G441" s="33"/>
      <c r="H441" s="171"/>
      <c r="I441" s="33"/>
      <c r="J441" s="33"/>
      <c r="K441" s="33"/>
      <c r="L441" s="33"/>
      <c r="M441" s="33"/>
      <c r="N441" s="33"/>
      <c r="O441" s="33"/>
      <c r="P441" s="33"/>
      <c r="Q441" s="33"/>
      <c r="R441" s="33"/>
    </row>
    <row r="442" spans="1:18" ht="13.2">
      <c r="A442" s="266"/>
      <c r="B442" s="33"/>
      <c r="C442" s="33"/>
      <c r="D442" s="33"/>
      <c r="E442" s="33"/>
      <c r="F442" s="33"/>
      <c r="G442" s="33"/>
      <c r="H442" s="171"/>
      <c r="I442" s="33"/>
      <c r="J442" s="33"/>
      <c r="K442" s="33"/>
      <c r="L442" s="33"/>
      <c r="M442" s="33"/>
      <c r="N442" s="33"/>
      <c r="O442" s="33"/>
      <c r="P442" s="33"/>
      <c r="Q442" s="33"/>
      <c r="R442" s="33"/>
    </row>
    <row r="443" spans="1:18" ht="13.2">
      <c r="A443" s="266"/>
      <c r="B443" s="33"/>
      <c r="C443" s="33"/>
      <c r="D443" s="33"/>
      <c r="E443" s="33"/>
      <c r="F443" s="33"/>
      <c r="G443" s="33"/>
      <c r="H443" s="171"/>
      <c r="I443" s="33"/>
      <c r="J443" s="33"/>
      <c r="K443" s="33"/>
      <c r="L443" s="33"/>
      <c r="M443" s="33"/>
      <c r="N443" s="33"/>
      <c r="O443" s="33"/>
      <c r="P443" s="33"/>
      <c r="Q443" s="33"/>
      <c r="R443" s="33"/>
    </row>
    <row r="444" spans="1:18" ht="13.2">
      <c r="A444" s="266"/>
      <c r="B444" s="33"/>
      <c r="C444" s="33"/>
      <c r="D444" s="33"/>
      <c r="E444" s="33"/>
      <c r="F444" s="33"/>
      <c r="G444" s="33"/>
      <c r="H444" s="171"/>
      <c r="I444" s="33"/>
      <c r="J444" s="33"/>
      <c r="K444" s="33"/>
      <c r="L444" s="33"/>
      <c r="M444" s="33"/>
      <c r="N444" s="33"/>
      <c r="O444" s="33"/>
      <c r="P444" s="33"/>
      <c r="Q444" s="33"/>
      <c r="R444" s="33"/>
    </row>
    <row r="445" spans="1:18" ht="13.2">
      <c r="A445" s="266"/>
      <c r="B445" s="33"/>
      <c r="C445" s="33"/>
      <c r="D445" s="33"/>
      <c r="E445" s="33"/>
      <c r="F445" s="33"/>
      <c r="G445" s="33"/>
      <c r="H445" s="171"/>
      <c r="I445" s="33"/>
      <c r="J445" s="33"/>
      <c r="K445" s="33"/>
      <c r="L445" s="33"/>
      <c r="M445" s="33"/>
      <c r="N445" s="33"/>
      <c r="O445" s="33"/>
      <c r="P445" s="33"/>
      <c r="Q445" s="33"/>
      <c r="R445" s="33"/>
    </row>
    <row r="446" spans="1:18" ht="13.2">
      <c r="A446" s="266"/>
      <c r="B446" s="33"/>
      <c r="C446" s="33"/>
      <c r="D446" s="33"/>
      <c r="E446" s="33"/>
      <c r="F446" s="33"/>
      <c r="G446" s="33"/>
      <c r="H446" s="171"/>
      <c r="I446" s="33"/>
      <c r="J446" s="33"/>
      <c r="K446" s="33"/>
      <c r="L446" s="33"/>
      <c r="M446" s="33"/>
      <c r="N446" s="33"/>
      <c r="O446" s="33"/>
      <c r="P446" s="33"/>
      <c r="Q446" s="33"/>
      <c r="R446" s="33"/>
    </row>
    <row r="447" spans="1:18" ht="13.2">
      <c r="A447" s="266"/>
      <c r="B447" s="33"/>
      <c r="C447" s="33"/>
      <c r="D447" s="33"/>
      <c r="E447" s="33"/>
      <c r="F447" s="33"/>
      <c r="G447" s="33"/>
      <c r="H447" s="171"/>
      <c r="I447" s="33"/>
      <c r="J447" s="33"/>
      <c r="K447" s="33"/>
      <c r="L447" s="33"/>
      <c r="M447" s="33"/>
      <c r="N447" s="33"/>
      <c r="O447" s="33"/>
      <c r="P447" s="33"/>
      <c r="Q447" s="33"/>
      <c r="R447" s="33"/>
    </row>
    <row r="448" spans="1:18" ht="13.2">
      <c r="A448" s="266"/>
      <c r="B448" s="33"/>
      <c r="C448" s="33"/>
      <c r="D448" s="33"/>
      <c r="E448" s="33"/>
      <c r="F448" s="33"/>
      <c r="G448" s="33"/>
      <c r="H448" s="171"/>
      <c r="I448" s="33"/>
      <c r="J448" s="33"/>
      <c r="K448" s="33"/>
      <c r="L448" s="33"/>
      <c r="M448" s="33"/>
      <c r="N448" s="33"/>
      <c r="O448" s="33"/>
      <c r="P448" s="33"/>
      <c r="Q448" s="33"/>
      <c r="R448" s="33"/>
    </row>
    <row r="449" spans="1:18" ht="13.2">
      <c r="A449" s="266"/>
      <c r="B449" s="33"/>
      <c r="C449" s="33"/>
      <c r="D449" s="33"/>
      <c r="E449" s="33"/>
      <c r="F449" s="33"/>
      <c r="G449" s="33"/>
      <c r="H449" s="171"/>
      <c r="I449" s="33"/>
      <c r="J449" s="33"/>
      <c r="K449" s="33"/>
      <c r="L449" s="33"/>
      <c r="M449" s="33"/>
      <c r="N449" s="33"/>
      <c r="O449" s="33"/>
      <c r="P449" s="33"/>
      <c r="Q449" s="33"/>
      <c r="R449" s="33"/>
    </row>
    <row r="450" spans="1:18" ht="13.2">
      <c r="A450" s="266"/>
      <c r="B450" s="33"/>
      <c r="C450" s="33"/>
      <c r="D450" s="33"/>
      <c r="E450" s="33"/>
      <c r="F450" s="33"/>
      <c r="G450" s="33"/>
      <c r="H450" s="171"/>
      <c r="I450" s="33"/>
      <c r="J450" s="33"/>
      <c r="K450" s="33"/>
      <c r="L450" s="33"/>
      <c r="M450" s="33"/>
      <c r="N450" s="33"/>
      <c r="O450" s="33"/>
      <c r="P450" s="33"/>
      <c r="Q450" s="33"/>
      <c r="R450" s="33"/>
    </row>
    <row r="451" spans="1:18" ht="13.2">
      <c r="A451" s="266"/>
      <c r="B451" s="33"/>
      <c r="C451" s="33"/>
      <c r="D451" s="33"/>
      <c r="E451" s="33"/>
      <c r="F451" s="33"/>
      <c r="G451" s="33"/>
      <c r="H451" s="171"/>
      <c r="I451" s="33"/>
      <c r="J451" s="33"/>
      <c r="K451" s="33"/>
      <c r="L451" s="33"/>
      <c r="M451" s="33"/>
      <c r="N451" s="33"/>
      <c r="O451" s="33"/>
      <c r="P451" s="33"/>
      <c r="Q451" s="33"/>
      <c r="R451" s="33"/>
    </row>
    <row r="452" spans="1:18" ht="13.2">
      <c r="A452" s="288"/>
      <c r="B452" s="33"/>
      <c r="C452" s="33"/>
      <c r="D452" s="33"/>
      <c r="E452" s="33"/>
      <c r="F452" s="33"/>
      <c r="G452" s="33"/>
      <c r="H452" s="182"/>
      <c r="I452" s="33"/>
      <c r="J452" s="33"/>
      <c r="K452" s="33"/>
      <c r="L452" s="33"/>
      <c r="M452" s="33"/>
      <c r="N452" s="33"/>
      <c r="O452" s="33"/>
      <c r="P452" s="33"/>
      <c r="Q452" s="33"/>
      <c r="R452" s="33"/>
    </row>
    <row r="453" spans="1:18" ht="13.2">
      <c r="B453" s="33"/>
      <c r="C453" s="33"/>
      <c r="D453" s="33"/>
      <c r="E453" s="33"/>
      <c r="F453" s="33"/>
      <c r="G453" s="33"/>
      <c r="H453" s="33"/>
      <c r="I453" s="33"/>
      <c r="J453" s="33"/>
      <c r="K453" s="33"/>
      <c r="L453" s="33"/>
      <c r="M453" s="33"/>
      <c r="N453" s="33"/>
      <c r="O453" s="33"/>
      <c r="P453" s="33"/>
      <c r="Q453" s="33"/>
      <c r="R453" s="33"/>
    </row>
    <row r="454" spans="1:18" ht="13.2">
      <c r="B454" s="33"/>
      <c r="C454" s="33"/>
      <c r="D454" s="33"/>
      <c r="E454" s="33"/>
      <c r="F454" s="33"/>
      <c r="G454" s="33"/>
      <c r="H454" s="33"/>
      <c r="I454" s="33"/>
      <c r="J454" s="33"/>
      <c r="K454" s="33"/>
      <c r="L454" s="33"/>
      <c r="M454" s="33"/>
      <c r="N454" s="33"/>
      <c r="O454" s="33"/>
      <c r="P454" s="33"/>
      <c r="Q454" s="33"/>
      <c r="R454" s="33"/>
    </row>
    <row r="455" spans="1:18" ht="13.2">
      <c r="B455" s="33"/>
      <c r="C455" s="33"/>
      <c r="D455" s="33"/>
      <c r="E455" s="33"/>
      <c r="F455" s="33"/>
      <c r="G455" s="33"/>
      <c r="H455" s="33"/>
      <c r="I455" s="33"/>
      <c r="J455" s="33"/>
      <c r="K455" s="33"/>
      <c r="L455" s="33"/>
      <c r="M455" s="33"/>
      <c r="N455" s="33"/>
      <c r="O455" s="33"/>
      <c r="P455" s="33"/>
      <c r="Q455" s="33"/>
      <c r="R455" s="33"/>
    </row>
    <row r="456" spans="1:18" ht="13.2">
      <c r="B456" s="33"/>
      <c r="C456" s="33"/>
      <c r="D456" s="33"/>
      <c r="E456" s="33"/>
      <c r="F456" s="33"/>
      <c r="G456" s="33"/>
      <c r="H456" s="33"/>
      <c r="I456" s="33"/>
      <c r="J456" s="33"/>
      <c r="K456" s="33"/>
      <c r="L456" s="33"/>
      <c r="M456" s="33"/>
      <c r="N456" s="33"/>
      <c r="O456" s="33"/>
      <c r="P456" s="33"/>
      <c r="Q456" s="33"/>
      <c r="R456" s="33"/>
    </row>
    <row r="457" spans="1:18" ht="13.2">
      <c r="B457" s="33"/>
      <c r="C457" s="33"/>
      <c r="D457" s="33"/>
      <c r="E457" s="33"/>
      <c r="F457" s="33"/>
      <c r="G457" s="33"/>
      <c r="H457" s="33"/>
      <c r="I457" s="33"/>
      <c r="J457" s="33"/>
      <c r="K457" s="33"/>
      <c r="L457" s="33"/>
      <c r="M457" s="33"/>
      <c r="N457" s="33"/>
      <c r="O457" s="33"/>
      <c r="P457" s="33"/>
      <c r="Q457" s="33"/>
      <c r="R457" s="33"/>
    </row>
    <row r="458" spans="1:18" ht="13.2">
      <c r="B458" s="33"/>
      <c r="C458" s="33"/>
      <c r="D458" s="33"/>
      <c r="E458" s="33"/>
      <c r="F458" s="33"/>
      <c r="G458" s="33"/>
      <c r="H458" s="33"/>
      <c r="I458" s="33"/>
      <c r="J458" s="33"/>
      <c r="K458" s="33"/>
      <c r="L458" s="33"/>
      <c r="M458" s="33"/>
      <c r="N458" s="33"/>
      <c r="O458" s="33"/>
      <c r="P458" s="33"/>
      <c r="Q458" s="33"/>
      <c r="R458" s="33"/>
    </row>
    <row r="459" spans="1:18" ht="13.2">
      <c r="B459" s="33"/>
      <c r="C459" s="33"/>
      <c r="D459" s="33"/>
      <c r="E459" s="33"/>
      <c r="F459" s="33"/>
      <c r="G459" s="33"/>
      <c r="H459" s="33"/>
      <c r="I459" s="33"/>
      <c r="J459" s="33"/>
      <c r="K459" s="33"/>
      <c r="L459" s="33"/>
      <c r="M459" s="33"/>
      <c r="N459" s="33"/>
      <c r="O459" s="33"/>
      <c r="P459" s="33"/>
      <c r="Q459" s="33"/>
      <c r="R459" s="33"/>
    </row>
    <row r="460" spans="1:18" ht="13.2">
      <c r="B460" s="33"/>
      <c r="C460" s="33"/>
      <c r="D460" s="33"/>
      <c r="E460" s="33"/>
      <c r="F460" s="33"/>
      <c r="G460" s="33"/>
      <c r="H460" s="33"/>
      <c r="I460" s="33"/>
      <c r="J460" s="33"/>
      <c r="K460" s="33"/>
      <c r="L460" s="33"/>
      <c r="M460" s="33"/>
      <c r="N460" s="33"/>
      <c r="O460" s="33"/>
      <c r="P460" s="33"/>
      <c r="Q460" s="33"/>
      <c r="R460" s="33"/>
    </row>
    <row r="461" spans="1:18" ht="13.2">
      <c r="B461" s="33"/>
      <c r="C461" s="33"/>
      <c r="D461" s="33"/>
      <c r="E461" s="33"/>
      <c r="F461" s="33"/>
      <c r="G461" s="33"/>
      <c r="H461" s="33"/>
      <c r="I461" s="33"/>
      <c r="J461" s="33"/>
      <c r="K461" s="33"/>
      <c r="L461" s="33"/>
      <c r="M461" s="33"/>
      <c r="N461" s="33"/>
      <c r="O461" s="33"/>
      <c r="P461" s="33"/>
      <c r="Q461" s="33"/>
      <c r="R461" s="33"/>
    </row>
    <row r="462" spans="1:18" ht="13.2">
      <c r="B462" s="33"/>
      <c r="C462" s="33"/>
      <c r="D462" s="33"/>
      <c r="E462" s="33"/>
      <c r="F462" s="33"/>
      <c r="G462" s="33"/>
      <c r="H462" s="33"/>
      <c r="I462" s="33"/>
      <c r="J462" s="33"/>
      <c r="K462" s="33"/>
      <c r="L462" s="33"/>
      <c r="M462" s="33"/>
      <c r="N462" s="33"/>
      <c r="O462" s="33"/>
      <c r="P462" s="33"/>
      <c r="Q462" s="33"/>
      <c r="R462" s="33"/>
    </row>
    <row r="463" spans="1:18" ht="13.2">
      <c r="B463" s="33"/>
      <c r="C463" s="33"/>
      <c r="D463" s="33"/>
      <c r="E463" s="33"/>
      <c r="F463" s="33"/>
      <c r="G463" s="33"/>
      <c r="H463" s="33"/>
      <c r="I463" s="33"/>
      <c r="J463" s="33"/>
      <c r="K463" s="33"/>
      <c r="L463" s="33"/>
      <c r="M463" s="33"/>
      <c r="N463" s="33"/>
      <c r="O463" s="33"/>
      <c r="P463" s="33"/>
      <c r="Q463" s="33"/>
      <c r="R463" s="33"/>
    </row>
    <row r="464" spans="1:18" ht="13.2">
      <c r="B464" s="33"/>
      <c r="C464" s="33"/>
      <c r="D464" s="33"/>
      <c r="E464" s="33"/>
      <c r="F464" s="33"/>
      <c r="G464" s="33"/>
      <c r="H464" s="33"/>
      <c r="I464" s="33"/>
      <c r="J464" s="33"/>
      <c r="K464" s="33"/>
      <c r="L464" s="33"/>
      <c r="M464" s="33"/>
      <c r="N464" s="33"/>
      <c r="O464" s="33"/>
      <c r="P464" s="33"/>
      <c r="Q464" s="33"/>
      <c r="R464" s="33"/>
    </row>
    <row r="465" spans="2:18" ht="13.2">
      <c r="B465" s="33"/>
      <c r="C465" s="33"/>
      <c r="D465" s="33"/>
      <c r="E465" s="33"/>
      <c r="F465" s="33"/>
      <c r="G465" s="33"/>
      <c r="H465" s="33"/>
      <c r="I465" s="33"/>
      <c r="J465" s="33"/>
      <c r="K465" s="33"/>
      <c r="L465" s="33"/>
      <c r="M465" s="33"/>
      <c r="N465" s="33"/>
      <c r="O465" s="33"/>
      <c r="P465" s="33"/>
      <c r="Q465" s="33"/>
      <c r="R465" s="33"/>
    </row>
    <row r="466" spans="2:18" ht="13.2">
      <c r="B466" s="33"/>
      <c r="C466" s="33"/>
      <c r="D466" s="33"/>
      <c r="E466" s="33"/>
      <c r="F466" s="33"/>
      <c r="G466" s="33"/>
      <c r="H466" s="33"/>
      <c r="I466" s="33"/>
      <c r="J466" s="33"/>
      <c r="K466" s="33"/>
      <c r="L466" s="33"/>
      <c r="M466" s="33"/>
      <c r="N466" s="33"/>
      <c r="O466" s="33"/>
      <c r="P466" s="33"/>
      <c r="Q466" s="33"/>
      <c r="R466" s="33"/>
    </row>
    <row r="467" spans="2:18" ht="13.2">
      <c r="B467" s="33"/>
      <c r="C467" s="33"/>
      <c r="D467" s="33"/>
      <c r="E467" s="33"/>
      <c r="F467" s="33"/>
      <c r="G467" s="33"/>
      <c r="H467" s="33"/>
      <c r="I467" s="33"/>
      <c r="J467" s="33"/>
      <c r="K467" s="33"/>
      <c r="L467" s="33"/>
      <c r="M467" s="33"/>
      <c r="N467" s="33"/>
      <c r="O467" s="33"/>
      <c r="P467" s="33"/>
      <c r="Q467" s="33"/>
      <c r="R467" s="33"/>
    </row>
    <row r="468" spans="2:18" ht="13.2">
      <c r="B468" s="33"/>
      <c r="C468" s="33"/>
      <c r="D468" s="33"/>
      <c r="E468" s="33"/>
      <c r="F468" s="33"/>
      <c r="G468" s="33"/>
      <c r="H468" s="33"/>
      <c r="I468" s="33"/>
      <c r="J468" s="33"/>
      <c r="K468" s="33"/>
      <c r="L468" s="33"/>
      <c r="M468" s="33"/>
      <c r="N468" s="33"/>
      <c r="O468" s="33"/>
      <c r="P468" s="33"/>
      <c r="Q468" s="33"/>
      <c r="R468" s="33"/>
    </row>
    <row r="469" spans="2:18" ht="13.2">
      <c r="B469" s="33"/>
      <c r="C469" s="33"/>
      <c r="D469" s="33"/>
      <c r="E469" s="33"/>
      <c r="F469" s="33"/>
      <c r="G469" s="33"/>
      <c r="H469" s="33"/>
      <c r="I469" s="33"/>
      <c r="J469" s="33"/>
      <c r="K469" s="33"/>
      <c r="L469" s="33"/>
      <c r="M469" s="33"/>
      <c r="N469" s="33"/>
      <c r="O469" s="33"/>
      <c r="P469" s="33"/>
      <c r="Q469" s="33"/>
      <c r="R469" s="33"/>
    </row>
    <row r="470" spans="2:18" ht="13.2">
      <c r="B470" s="33"/>
      <c r="C470" s="33"/>
      <c r="D470" s="33"/>
      <c r="E470" s="33"/>
      <c r="F470" s="33"/>
      <c r="G470" s="33"/>
      <c r="H470" s="33"/>
      <c r="I470" s="33"/>
      <c r="J470" s="33"/>
      <c r="K470" s="33"/>
      <c r="L470" s="33"/>
      <c r="M470" s="33"/>
      <c r="N470" s="33"/>
      <c r="O470" s="33"/>
      <c r="P470" s="33"/>
      <c r="Q470" s="33"/>
      <c r="R470" s="33"/>
    </row>
    <row r="471" spans="2:18" ht="13.2">
      <c r="B471" s="33"/>
      <c r="C471" s="33"/>
      <c r="D471" s="33"/>
      <c r="E471" s="33"/>
      <c r="F471" s="33"/>
      <c r="G471" s="33"/>
      <c r="H471" s="33"/>
      <c r="I471" s="33"/>
      <c r="J471" s="33"/>
      <c r="K471" s="33"/>
      <c r="L471" s="33"/>
      <c r="M471" s="33"/>
      <c r="N471" s="33"/>
      <c r="O471" s="33"/>
      <c r="P471" s="33"/>
      <c r="Q471" s="33"/>
      <c r="R471" s="33"/>
    </row>
    <row r="472" spans="2:18" ht="13.2">
      <c r="B472" s="33"/>
      <c r="C472" s="33"/>
      <c r="D472" s="33"/>
      <c r="E472" s="33"/>
      <c r="F472" s="33"/>
      <c r="G472" s="33"/>
      <c r="H472" s="33"/>
      <c r="I472" s="33"/>
      <c r="J472" s="33"/>
      <c r="K472" s="33"/>
      <c r="L472" s="33"/>
      <c r="M472" s="33"/>
      <c r="N472" s="33"/>
      <c r="O472" s="33"/>
      <c r="P472" s="33"/>
      <c r="Q472" s="33"/>
      <c r="R472" s="33"/>
    </row>
    <row r="473" spans="2:18" ht="13.2">
      <c r="B473" s="33"/>
      <c r="C473" s="33"/>
      <c r="D473" s="33"/>
      <c r="E473" s="33"/>
      <c r="F473" s="33"/>
      <c r="G473" s="33"/>
      <c r="H473" s="33"/>
      <c r="I473" s="33"/>
      <c r="J473" s="33"/>
      <c r="K473" s="33"/>
      <c r="L473" s="33"/>
      <c r="M473" s="33"/>
      <c r="N473" s="33"/>
      <c r="O473" s="33"/>
      <c r="P473" s="33"/>
      <c r="Q473" s="33"/>
      <c r="R473" s="33"/>
    </row>
    <row r="474" spans="2:18" ht="13.2">
      <c r="B474" s="33"/>
      <c r="C474" s="33"/>
      <c r="D474" s="33"/>
      <c r="E474" s="33"/>
      <c r="F474" s="33"/>
      <c r="G474" s="33"/>
      <c r="H474" s="33"/>
      <c r="I474" s="33"/>
      <c r="J474" s="33"/>
      <c r="K474" s="33"/>
      <c r="L474" s="33"/>
      <c r="M474" s="33"/>
      <c r="N474" s="33"/>
      <c r="O474" s="33"/>
      <c r="P474" s="33"/>
      <c r="Q474" s="33"/>
      <c r="R474" s="33"/>
    </row>
    <row r="475" spans="2:18" ht="13.2">
      <c r="B475" s="33"/>
      <c r="C475" s="33"/>
      <c r="D475" s="33"/>
      <c r="E475" s="33"/>
      <c r="F475" s="33"/>
      <c r="G475" s="33"/>
      <c r="H475" s="33"/>
      <c r="I475" s="33"/>
      <c r="J475" s="33"/>
      <c r="K475" s="33"/>
      <c r="L475" s="33"/>
      <c r="M475" s="33"/>
      <c r="N475" s="33"/>
      <c r="O475" s="33"/>
      <c r="P475" s="33"/>
      <c r="Q475" s="33"/>
      <c r="R475" s="33"/>
    </row>
    <row r="476" spans="2:18" ht="13.2">
      <c r="B476" s="33"/>
      <c r="C476" s="33"/>
      <c r="D476" s="33"/>
      <c r="E476" s="33"/>
      <c r="F476" s="33"/>
      <c r="G476" s="33"/>
      <c r="H476" s="33"/>
      <c r="I476" s="33"/>
      <c r="J476" s="33"/>
      <c r="K476" s="33"/>
      <c r="L476" s="33"/>
      <c r="M476" s="33"/>
      <c r="N476" s="33"/>
      <c r="O476" s="33"/>
      <c r="P476" s="33"/>
      <c r="Q476" s="33"/>
      <c r="R476" s="33"/>
    </row>
    <row r="477" spans="2:18" ht="13.2">
      <c r="B477" s="33"/>
      <c r="C477" s="33"/>
      <c r="D477" s="33"/>
      <c r="E477" s="33"/>
      <c r="F477" s="33"/>
      <c r="G477" s="33"/>
      <c r="H477" s="33"/>
      <c r="I477" s="33"/>
      <c r="J477" s="33"/>
      <c r="K477" s="33"/>
      <c r="L477" s="33"/>
      <c r="M477" s="33"/>
      <c r="N477" s="33"/>
      <c r="O477" s="33"/>
      <c r="P477" s="33"/>
      <c r="Q477" s="33"/>
      <c r="R477" s="33"/>
    </row>
    <row r="478" spans="2:18" ht="13.2">
      <c r="B478" s="33"/>
      <c r="C478" s="33"/>
      <c r="D478" s="33"/>
      <c r="E478" s="33"/>
      <c r="F478" s="33"/>
      <c r="G478" s="33"/>
      <c r="H478" s="33"/>
      <c r="I478" s="33"/>
      <c r="J478" s="33"/>
      <c r="K478" s="33"/>
      <c r="L478" s="33"/>
      <c r="M478" s="33"/>
      <c r="N478" s="33"/>
      <c r="O478" s="33"/>
      <c r="P478" s="33"/>
      <c r="Q478" s="33"/>
      <c r="R478" s="33"/>
    </row>
    <row r="479" spans="2:18" ht="13.2">
      <c r="B479" s="33"/>
      <c r="C479" s="33"/>
      <c r="D479" s="33"/>
      <c r="E479" s="33"/>
      <c r="F479" s="33"/>
      <c r="G479" s="33"/>
      <c r="H479" s="33"/>
      <c r="I479" s="33"/>
      <c r="J479" s="33"/>
      <c r="K479" s="33"/>
      <c r="L479" s="33"/>
      <c r="M479" s="33"/>
      <c r="N479" s="33"/>
      <c r="O479" s="33"/>
      <c r="P479" s="33"/>
      <c r="Q479" s="33"/>
      <c r="R479" s="33"/>
    </row>
    <row r="480" spans="2:18" ht="13.2">
      <c r="B480" s="33"/>
      <c r="C480" s="33"/>
      <c r="D480" s="33"/>
      <c r="E480" s="33"/>
      <c r="F480" s="33"/>
      <c r="G480" s="33"/>
      <c r="H480" s="33"/>
      <c r="I480" s="33"/>
      <c r="J480" s="33"/>
      <c r="K480" s="33"/>
      <c r="L480" s="33"/>
      <c r="M480" s="33"/>
      <c r="N480" s="33"/>
      <c r="O480" s="33"/>
      <c r="P480" s="33"/>
      <c r="Q480" s="33"/>
      <c r="R480" s="33"/>
    </row>
    <row r="481" spans="2:18" ht="13.2">
      <c r="B481" s="33"/>
      <c r="C481" s="33"/>
      <c r="D481" s="33"/>
      <c r="E481" s="33"/>
      <c r="F481" s="33"/>
      <c r="G481" s="33"/>
      <c r="H481" s="33"/>
      <c r="I481" s="33"/>
      <c r="J481" s="33"/>
      <c r="K481" s="33"/>
      <c r="L481" s="33"/>
      <c r="M481" s="33"/>
      <c r="N481" s="33"/>
      <c r="O481" s="33"/>
      <c r="P481" s="33"/>
      <c r="Q481" s="33"/>
      <c r="R481" s="33"/>
    </row>
    <row r="482" spans="2:18" ht="13.2">
      <c r="B482" s="33"/>
      <c r="C482" s="33"/>
      <c r="D482" s="33"/>
      <c r="E482" s="33"/>
      <c r="F482" s="33"/>
      <c r="G482" s="33"/>
      <c r="H482" s="33"/>
      <c r="I482" s="33"/>
      <c r="J482" s="33"/>
      <c r="K482" s="33"/>
      <c r="L482" s="33"/>
      <c r="M482" s="33"/>
      <c r="N482" s="33"/>
      <c r="O482" s="33"/>
      <c r="P482" s="33"/>
      <c r="Q482" s="33"/>
      <c r="R482" s="33"/>
    </row>
    <row r="483" spans="2:18" ht="13.2">
      <c r="B483" s="33"/>
      <c r="C483" s="33"/>
      <c r="D483" s="33"/>
      <c r="E483" s="33"/>
      <c r="F483" s="33"/>
      <c r="G483" s="33"/>
      <c r="H483" s="33"/>
      <c r="I483" s="33"/>
      <c r="J483" s="33"/>
      <c r="K483" s="33"/>
      <c r="L483" s="33"/>
      <c r="M483" s="33"/>
      <c r="N483" s="33"/>
      <c r="O483" s="33"/>
      <c r="P483" s="33"/>
      <c r="Q483" s="33"/>
      <c r="R483" s="33"/>
    </row>
    <row r="484" spans="2:18" ht="13.2">
      <c r="B484" s="33"/>
      <c r="C484" s="33"/>
      <c r="D484" s="33"/>
      <c r="E484" s="33"/>
      <c r="F484" s="33"/>
      <c r="G484" s="33"/>
      <c r="H484" s="33"/>
      <c r="I484" s="33"/>
      <c r="J484" s="33"/>
      <c r="K484" s="33"/>
      <c r="L484" s="33"/>
      <c r="M484" s="33"/>
      <c r="N484" s="33"/>
      <c r="O484" s="33"/>
      <c r="P484" s="33"/>
      <c r="Q484" s="33"/>
      <c r="R484" s="33"/>
    </row>
    <row r="485" spans="2:18" ht="13.2">
      <c r="B485" s="33"/>
      <c r="C485" s="33"/>
      <c r="D485" s="33"/>
      <c r="E485" s="33"/>
      <c r="F485" s="33"/>
      <c r="G485" s="33"/>
      <c r="H485" s="33"/>
      <c r="I485" s="33"/>
      <c r="J485" s="33"/>
      <c r="K485" s="33"/>
      <c r="L485" s="33"/>
      <c r="M485" s="33"/>
      <c r="N485" s="33"/>
      <c r="O485" s="33"/>
      <c r="P485" s="33"/>
      <c r="Q485" s="33"/>
      <c r="R485" s="33"/>
    </row>
    <row r="486" spans="2:18" ht="13.2">
      <c r="B486" s="33"/>
      <c r="C486" s="33"/>
      <c r="D486" s="33"/>
      <c r="E486" s="33"/>
      <c r="F486" s="33"/>
      <c r="G486" s="33"/>
      <c r="H486" s="33"/>
      <c r="I486" s="33"/>
      <c r="J486" s="33"/>
      <c r="K486" s="33"/>
      <c r="L486" s="33"/>
      <c r="M486" s="33"/>
      <c r="N486" s="33"/>
      <c r="O486" s="33"/>
      <c r="P486" s="33"/>
      <c r="Q486" s="33"/>
      <c r="R486" s="33"/>
    </row>
    <row r="487" spans="2:18" ht="13.2">
      <c r="B487" s="33"/>
      <c r="C487" s="33"/>
      <c r="D487" s="33"/>
      <c r="E487" s="33"/>
      <c r="F487" s="33"/>
      <c r="G487" s="33"/>
      <c r="H487" s="33"/>
      <c r="I487" s="33"/>
      <c r="J487" s="33"/>
      <c r="K487" s="33"/>
      <c r="L487" s="33"/>
      <c r="M487" s="33"/>
      <c r="N487" s="33"/>
      <c r="O487" s="33"/>
      <c r="P487" s="33"/>
      <c r="Q487" s="33"/>
      <c r="R487" s="33"/>
    </row>
    <row r="488" spans="2:18" ht="13.2">
      <c r="B488" s="33"/>
      <c r="C488" s="33"/>
      <c r="D488" s="33"/>
      <c r="E488" s="33"/>
      <c r="F488" s="33"/>
      <c r="G488" s="33"/>
      <c r="H488" s="33"/>
      <c r="I488" s="33"/>
      <c r="J488" s="33"/>
      <c r="K488" s="33"/>
      <c r="L488" s="33"/>
      <c r="M488" s="33"/>
      <c r="N488" s="33"/>
      <c r="O488" s="33"/>
      <c r="P488" s="33"/>
      <c r="Q488" s="33"/>
      <c r="R488" s="33"/>
    </row>
    <row r="489" spans="2:18" ht="13.2">
      <c r="B489" s="33"/>
      <c r="C489" s="33"/>
      <c r="D489" s="33"/>
      <c r="E489" s="33"/>
      <c r="F489" s="33"/>
      <c r="G489" s="33"/>
      <c r="H489" s="33"/>
      <c r="I489" s="33"/>
      <c r="J489" s="33"/>
      <c r="K489" s="33"/>
      <c r="L489" s="33"/>
      <c r="M489" s="33"/>
      <c r="N489" s="33"/>
      <c r="O489" s="33"/>
      <c r="P489" s="33"/>
      <c r="Q489" s="33"/>
      <c r="R489" s="33"/>
    </row>
    <row r="490" spans="2:18" ht="13.2">
      <c r="B490" s="33"/>
      <c r="C490" s="33"/>
      <c r="D490" s="33"/>
      <c r="E490" s="33"/>
      <c r="F490" s="33"/>
      <c r="G490" s="33"/>
      <c r="H490" s="33"/>
      <c r="I490" s="33"/>
      <c r="J490" s="33"/>
      <c r="K490" s="33"/>
      <c r="L490" s="33"/>
      <c r="M490" s="33"/>
      <c r="N490" s="33"/>
      <c r="O490" s="33"/>
      <c r="P490" s="33"/>
      <c r="Q490" s="33"/>
      <c r="R490" s="33"/>
    </row>
    <row r="491" spans="2:18" ht="13.2">
      <c r="B491" s="33"/>
      <c r="C491" s="33"/>
      <c r="D491" s="33"/>
      <c r="E491" s="33"/>
      <c r="F491" s="33"/>
      <c r="G491" s="33"/>
      <c r="H491" s="33"/>
      <c r="I491" s="33"/>
      <c r="J491" s="33"/>
      <c r="K491" s="33"/>
      <c r="L491" s="33"/>
      <c r="M491" s="33"/>
      <c r="N491" s="33"/>
      <c r="O491" s="33"/>
      <c r="P491" s="33"/>
      <c r="Q491" s="33"/>
      <c r="R491" s="33"/>
    </row>
    <row r="492" spans="2:18" ht="13.2">
      <c r="B492" s="33"/>
      <c r="C492" s="33"/>
      <c r="D492" s="33"/>
      <c r="E492" s="33"/>
      <c r="F492" s="33"/>
      <c r="G492" s="33"/>
      <c r="H492" s="33"/>
      <c r="I492" s="33"/>
      <c r="J492" s="33"/>
      <c r="K492" s="33"/>
      <c r="L492" s="33"/>
      <c r="M492" s="33"/>
      <c r="N492" s="33"/>
      <c r="O492" s="33"/>
      <c r="P492" s="33"/>
      <c r="Q492" s="33"/>
      <c r="R492" s="33"/>
    </row>
    <row r="493" spans="2:18" ht="13.2">
      <c r="B493" s="33"/>
      <c r="C493" s="33"/>
      <c r="D493" s="33"/>
      <c r="E493" s="33"/>
      <c r="F493" s="33"/>
      <c r="G493" s="33"/>
      <c r="H493" s="33"/>
      <c r="I493" s="33"/>
      <c r="J493" s="33"/>
      <c r="K493" s="33"/>
      <c r="L493" s="33"/>
      <c r="M493" s="33"/>
      <c r="N493" s="33"/>
      <c r="O493" s="33"/>
      <c r="P493" s="33"/>
      <c r="Q493" s="33"/>
      <c r="R493" s="33"/>
    </row>
    <row r="494" spans="2:18" ht="13.2">
      <c r="B494" s="33"/>
      <c r="C494" s="33"/>
      <c r="D494" s="33"/>
      <c r="E494" s="33"/>
      <c r="F494" s="33"/>
      <c r="G494" s="33"/>
      <c r="H494" s="33"/>
      <c r="I494" s="33"/>
      <c r="J494" s="33"/>
      <c r="K494" s="33"/>
      <c r="L494" s="33"/>
      <c r="M494" s="33"/>
      <c r="N494" s="33"/>
      <c r="O494" s="33"/>
      <c r="P494" s="33"/>
      <c r="Q494" s="33"/>
      <c r="R494" s="33"/>
    </row>
    <row r="495" spans="2:18" ht="13.2">
      <c r="B495" s="33"/>
      <c r="C495" s="33"/>
      <c r="D495" s="33"/>
      <c r="E495" s="33"/>
      <c r="F495" s="33"/>
      <c r="G495" s="33"/>
      <c r="H495" s="33"/>
      <c r="I495" s="33"/>
      <c r="J495" s="33"/>
      <c r="K495" s="33"/>
      <c r="L495" s="33"/>
      <c r="M495" s="33"/>
      <c r="N495" s="33"/>
      <c r="O495" s="33"/>
      <c r="P495" s="33"/>
      <c r="Q495" s="33"/>
      <c r="R495" s="33"/>
    </row>
    <row r="496" spans="2:18" ht="13.2">
      <c r="B496" s="33"/>
      <c r="C496" s="33"/>
      <c r="D496" s="33"/>
      <c r="E496" s="33"/>
      <c r="F496" s="33"/>
      <c r="G496" s="33"/>
      <c r="H496" s="33"/>
      <c r="I496" s="33"/>
      <c r="J496" s="33"/>
      <c r="K496" s="33"/>
      <c r="L496" s="33"/>
      <c r="M496" s="33"/>
      <c r="N496" s="33"/>
      <c r="O496" s="33"/>
      <c r="P496" s="33"/>
      <c r="Q496" s="33"/>
      <c r="R496" s="33"/>
    </row>
    <row r="497" spans="2:18" ht="13.2">
      <c r="B497" s="33"/>
      <c r="C497" s="33"/>
      <c r="D497" s="33"/>
      <c r="E497" s="33"/>
      <c r="F497" s="33"/>
      <c r="G497" s="33"/>
      <c r="H497" s="33"/>
      <c r="I497" s="33"/>
      <c r="J497" s="33"/>
      <c r="K497" s="33"/>
      <c r="L497" s="33"/>
      <c r="M497" s="33"/>
      <c r="N497" s="33"/>
      <c r="O497" s="33"/>
      <c r="P497" s="33"/>
      <c r="Q497" s="33"/>
      <c r="R497" s="33"/>
    </row>
    <row r="498" spans="2:18" ht="13.2">
      <c r="B498" s="33"/>
      <c r="C498" s="33"/>
      <c r="D498" s="33"/>
      <c r="E498" s="33"/>
      <c r="F498" s="33"/>
      <c r="G498" s="33"/>
      <c r="H498" s="33"/>
      <c r="I498" s="33"/>
      <c r="J498" s="33"/>
      <c r="K498" s="33"/>
      <c r="L498" s="33"/>
      <c r="M498" s="33"/>
      <c r="N498" s="33"/>
      <c r="O498" s="33"/>
      <c r="P498" s="33"/>
      <c r="Q498" s="33"/>
      <c r="R498" s="33"/>
    </row>
    <row r="499" spans="2:18" ht="13.2">
      <c r="B499" s="33"/>
      <c r="C499" s="33"/>
      <c r="D499" s="33"/>
      <c r="E499" s="33"/>
      <c r="F499" s="33"/>
      <c r="G499" s="33"/>
      <c r="H499" s="33"/>
      <c r="I499" s="33"/>
      <c r="J499" s="33"/>
      <c r="K499" s="33"/>
      <c r="L499" s="33"/>
      <c r="M499" s="33"/>
      <c r="N499" s="33"/>
      <c r="O499" s="33"/>
      <c r="P499" s="33"/>
      <c r="Q499" s="33"/>
      <c r="R499" s="33"/>
    </row>
    <row r="500" spans="2:18" ht="13.2">
      <c r="B500" s="33"/>
      <c r="C500" s="33"/>
      <c r="D500" s="33"/>
      <c r="E500" s="33"/>
      <c r="F500" s="33"/>
      <c r="G500" s="33"/>
      <c r="H500" s="33"/>
      <c r="I500" s="33"/>
      <c r="J500" s="33"/>
      <c r="K500" s="33"/>
      <c r="L500" s="33"/>
      <c r="M500" s="33"/>
      <c r="N500" s="33"/>
      <c r="O500" s="33"/>
      <c r="P500" s="33"/>
      <c r="Q500" s="33"/>
      <c r="R500" s="33"/>
    </row>
    <row r="501" spans="2:18" ht="13.2">
      <c r="B501" s="33"/>
      <c r="C501" s="33"/>
      <c r="D501" s="33"/>
      <c r="E501" s="33"/>
      <c r="F501" s="33"/>
      <c r="G501" s="33"/>
      <c r="H501" s="33"/>
      <c r="I501" s="33"/>
      <c r="J501" s="33"/>
      <c r="K501" s="33"/>
      <c r="L501" s="33"/>
      <c r="M501" s="33"/>
      <c r="N501" s="33"/>
      <c r="O501" s="33"/>
      <c r="P501" s="33"/>
      <c r="Q501" s="33"/>
      <c r="R501" s="33"/>
    </row>
    <row r="502" spans="2:18" ht="13.2">
      <c r="B502" s="33"/>
      <c r="C502" s="33"/>
      <c r="D502" s="33"/>
      <c r="E502" s="33"/>
      <c r="F502" s="33"/>
      <c r="G502" s="33"/>
      <c r="H502" s="33"/>
      <c r="I502" s="33"/>
      <c r="J502" s="33"/>
      <c r="K502" s="33"/>
      <c r="L502" s="33"/>
      <c r="M502" s="33"/>
      <c r="N502" s="33"/>
      <c r="O502" s="33"/>
      <c r="P502" s="33"/>
      <c r="Q502" s="33"/>
      <c r="R502" s="33"/>
    </row>
    <row r="503" spans="2:18" ht="13.2">
      <c r="B503" s="33"/>
      <c r="C503" s="33"/>
      <c r="D503" s="33"/>
      <c r="E503" s="33"/>
      <c r="F503" s="33"/>
      <c r="G503" s="33"/>
      <c r="H503" s="33"/>
      <c r="I503" s="33"/>
      <c r="J503" s="33"/>
      <c r="K503" s="33"/>
      <c r="L503" s="33"/>
      <c r="M503" s="33"/>
      <c r="N503" s="33"/>
      <c r="O503" s="33"/>
      <c r="P503" s="33"/>
      <c r="Q503" s="33"/>
      <c r="R503" s="33"/>
    </row>
    <row r="504" spans="2:18" ht="13.2">
      <c r="B504" s="33"/>
      <c r="C504" s="33"/>
      <c r="D504" s="33"/>
      <c r="E504" s="33"/>
      <c r="F504" s="33"/>
      <c r="G504" s="33"/>
      <c r="H504" s="33"/>
      <c r="I504" s="33"/>
      <c r="J504" s="33"/>
      <c r="K504" s="33"/>
      <c r="L504" s="33"/>
      <c r="M504" s="33"/>
      <c r="N504" s="33"/>
      <c r="O504" s="33"/>
      <c r="P504" s="33"/>
      <c r="Q504" s="33"/>
      <c r="R504" s="33"/>
    </row>
    <row r="505" spans="2:18" ht="13.2">
      <c r="B505" s="33"/>
      <c r="C505" s="33"/>
      <c r="D505" s="33"/>
      <c r="E505" s="33"/>
      <c r="F505" s="33"/>
      <c r="G505" s="33"/>
      <c r="H505" s="33"/>
      <c r="I505" s="33"/>
      <c r="J505" s="33"/>
      <c r="K505" s="33"/>
      <c r="L505" s="33"/>
      <c r="M505" s="33"/>
      <c r="N505" s="33"/>
      <c r="O505" s="33"/>
      <c r="P505" s="33"/>
      <c r="Q505" s="33"/>
      <c r="R505" s="33"/>
    </row>
    <row r="506" spans="2:18" ht="13.2">
      <c r="B506" s="33"/>
      <c r="C506" s="33"/>
      <c r="D506" s="33"/>
      <c r="E506" s="33"/>
      <c r="F506" s="33"/>
      <c r="G506" s="33"/>
      <c r="H506" s="33"/>
      <c r="I506" s="33"/>
      <c r="J506" s="33"/>
      <c r="K506" s="33"/>
      <c r="L506" s="33"/>
      <c r="M506" s="33"/>
      <c r="N506" s="33"/>
      <c r="O506" s="33"/>
      <c r="P506" s="33"/>
      <c r="Q506" s="33"/>
      <c r="R506" s="33"/>
    </row>
    <row r="507" spans="2:18" ht="13.2">
      <c r="B507" s="33"/>
      <c r="C507" s="33"/>
      <c r="D507" s="33"/>
      <c r="E507" s="33"/>
      <c r="F507" s="33"/>
      <c r="G507" s="33"/>
      <c r="H507" s="33"/>
      <c r="I507" s="33"/>
      <c r="J507" s="33"/>
      <c r="K507" s="33"/>
      <c r="L507" s="33"/>
      <c r="M507" s="33"/>
      <c r="N507" s="33"/>
      <c r="O507" s="33"/>
      <c r="P507" s="33"/>
      <c r="Q507" s="33"/>
      <c r="R507" s="33"/>
    </row>
    <row r="508" spans="2:18" ht="13.2">
      <c r="B508" s="33"/>
      <c r="C508" s="33"/>
      <c r="D508" s="33"/>
      <c r="E508" s="33"/>
      <c r="F508" s="33"/>
      <c r="G508" s="33"/>
      <c r="H508" s="33"/>
      <c r="I508" s="33"/>
      <c r="J508" s="33"/>
      <c r="K508" s="33"/>
      <c r="L508" s="33"/>
      <c r="M508" s="33"/>
      <c r="N508" s="33"/>
      <c r="O508" s="33"/>
      <c r="P508" s="33"/>
      <c r="Q508" s="33"/>
      <c r="R508" s="33"/>
    </row>
    <row r="509" spans="2:18" ht="13.2">
      <c r="B509" s="33"/>
      <c r="C509" s="33"/>
      <c r="D509" s="33"/>
      <c r="E509" s="33"/>
      <c r="F509" s="33"/>
      <c r="G509" s="33"/>
      <c r="H509" s="33"/>
      <c r="I509" s="33"/>
      <c r="J509" s="33"/>
      <c r="K509" s="33"/>
      <c r="L509" s="33"/>
      <c r="M509" s="33"/>
      <c r="N509" s="33"/>
      <c r="O509" s="33"/>
      <c r="P509" s="33"/>
      <c r="Q509" s="33"/>
      <c r="R509" s="33"/>
    </row>
    <row r="510" spans="2:18" ht="13.2">
      <c r="B510" s="33"/>
      <c r="C510" s="33"/>
      <c r="D510" s="33"/>
      <c r="E510" s="33"/>
      <c r="F510" s="33"/>
      <c r="G510" s="33"/>
      <c r="H510" s="33"/>
      <c r="I510" s="33"/>
      <c r="J510" s="33"/>
      <c r="K510" s="33"/>
      <c r="L510" s="33"/>
      <c r="M510" s="33"/>
      <c r="N510" s="33"/>
      <c r="O510" s="33"/>
      <c r="P510" s="33"/>
      <c r="Q510" s="33"/>
      <c r="R510" s="33"/>
    </row>
    <row r="511" spans="2:18" ht="13.2">
      <c r="B511" s="33"/>
      <c r="C511" s="33"/>
      <c r="D511" s="33"/>
      <c r="E511" s="33"/>
      <c r="F511" s="33"/>
      <c r="G511" s="33"/>
      <c r="H511" s="33"/>
      <c r="I511" s="33"/>
      <c r="J511" s="33"/>
      <c r="K511" s="33"/>
      <c r="L511" s="33"/>
      <c r="M511" s="33"/>
      <c r="N511" s="33"/>
      <c r="O511" s="33"/>
      <c r="P511" s="33"/>
      <c r="Q511" s="33"/>
      <c r="R511" s="33"/>
    </row>
    <row r="512" spans="2:18" ht="13.2">
      <c r="B512" s="33"/>
      <c r="C512" s="33"/>
      <c r="D512" s="33"/>
      <c r="E512" s="33"/>
      <c r="F512" s="33"/>
      <c r="G512" s="33"/>
      <c r="H512" s="33"/>
      <c r="I512" s="33"/>
      <c r="J512" s="33"/>
      <c r="K512" s="33"/>
      <c r="L512" s="33"/>
      <c r="M512" s="33"/>
      <c r="N512" s="33"/>
      <c r="O512" s="33"/>
      <c r="P512" s="33"/>
      <c r="Q512" s="33"/>
      <c r="R512" s="33"/>
    </row>
    <row r="513" spans="2:18" ht="13.2">
      <c r="B513" s="33"/>
      <c r="C513" s="33"/>
      <c r="D513" s="33"/>
      <c r="E513" s="33"/>
      <c r="F513" s="33"/>
      <c r="G513" s="33"/>
      <c r="H513" s="33"/>
      <c r="I513" s="33"/>
      <c r="J513" s="33"/>
      <c r="K513" s="33"/>
      <c r="L513" s="33"/>
      <c r="M513" s="33"/>
      <c r="N513" s="33"/>
      <c r="O513" s="33"/>
      <c r="P513" s="33"/>
      <c r="Q513" s="33"/>
      <c r="R513" s="33"/>
    </row>
    <row r="514" spans="2:18" ht="13.2">
      <c r="B514" s="33"/>
      <c r="C514" s="33"/>
      <c r="D514" s="33"/>
      <c r="E514" s="33"/>
      <c r="F514" s="33"/>
      <c r="G514" s="33"/>
      <c r="H514" s="33"/>
      <c r="I514" s="33"/>
      <c r="J514" s="33"/>
      <c r="K514" s="33"/>
      <c r="L514" s="33"/>
      <c r="M514" s="33"/>
      <c r="N514" s="33"/>
      <c r="O514" s="33"/>
      <c r="P514" s="33"/>
      <c r="Q514" s="33"/>
      <c r="R514" s="33"/>
    </row>
    <row r="515" spans="2:18" ht="13.2">
      <c r="B515" s="33"/>
      <c r="C515" s="33"/>
      <c r="D515" s="33"/>
      <c r="E515" s="33"/>
      <c r="F515" s="33"/>
      <c r="G515" s="33"/>
      <c r="H515" s="33"/>
      <c r="I515" s="33"/>
      <c r="J515" s="33"/>
      <c r="K515" s="33"/>
      <c r="L515" s="33"/>
      <c r="M515" s="33"/>
      <c r="N515" s="33"/>
      <c r="O515" s="33"/>
      <c r="P515" s="33"/>
      <c r="Q515" s="33"/>
      <c r="R515" s="33"/>
    </row>
    <row r="516" spans="2:18" ht="13.2">
      <c r="B516" s="33"/>
      <c r="C516" s="33"/>
      <c r="D516" s="33"/>
      <c r="E516" s="33"/>
      <c r="F516" s="33"/>
      <c r="G516" s="33"/>
      <c r="H516" s="33"/>
      <c r="I516" s="33"/>
      <c r="J516" s="33"/>
      <c r="K516" s="33"/>
      <c r="L516" s="33"/>
      <c r="M516" s="33"/>
      <c r="N516" s="33"/>
      <c r="O516" s="33"/>
      <c r="P516" s="33"/>
      <c r="Q516" s="33"/>
      <c r="R516" s="33"/>
    </row>
    <row r="517" spans="2:18" ht="13.2">
      <c r="B517" s="33"/>
      <c r="C517" s="33"/>
      <c r="D517" s="33"/>
      <c r="E517" s="33"/>
      <c r="F517" s="33"/>
      <c r="G517" s="33"/>
      <c r="H517" s="33"/>
      <c r="I517" s="33"/>
      <c r="J517" s="33"/>
      <c r="K517" s="33"/>
      <c r="L517" s="33"/>
      <c r="M517" s="33"/>
      <c r="N517" s="33"/>
      <c r="O517" s="33"/>
      <c r="P517" s="33"/>
      <c r="Q517" s="33"/>
      <c r="R517" s="33"/>
    </row>
    <row r="518" spans="2:18" ht="13.2">
      <c r="B518" s="33"/>
      <c r="C518" s="33"/>
      <c r="D518" s="33"/>
      <c r="E518" s="33"/>
      <c r="F518" s="33"/>
      <c r="G518" s="33"/>
      <c r="H518" s="33"/>
      <c r="I518" s="33"/>
      <c r="J518" s="33"/>
      <c r="K518" s="33"/>
      <c r="L518" s="33"/>
      <c r="M518" s="33"/>
      <c r="N518" s="33"/>
      <c r="O518" s="33"/>
      <c r="P518" s="33"/>
      <c r="Q518" s="33"/>
      <c r="R518" s="33"/>
    </row>
    <row r="519" spans="2:18" ht="13.2">
      <c r="B519" s="33"/>
      <c r="C519" s="33"/>
      <c r="D519" s="33"/>
      <c r="E519" s="33"/>
      <c r="F519" s="33"/>
      <c r="G519" s="33"/>
      <c r="H519" s="33"/>
      <c r="I519" s="33"/>
      <c r="J519" s="33"/>
      <c r="K519" s="33"/>
      <c r="L519" s="33"/>
      <c r="M519" s="33"/>
      <c r="N519" s="33"/>
      <c r="O519" s="33"/>
      <c r="P519" s="33"/>
      <c r="Q519" s="33"/>
      <c r="R519" s="33"/>
    </row>
    <row r="520" spans="2:18" ht="13.2">
      <c r="B520" s="33"/>
      <c r="C520" s="33"/>
      <c r="D520" s="33"/>
      <c r="E520" s="33"/>
      <c r="F520" s="33"/>
      <c r="G520" s="33"/>
      <c r="H520" s="33"/>
      <c r="I520" s="33"/>
      <c r="J520" s="33"/>
      <c r="K520" s="33"/>
      <c r="L520" s="33"/>
      <c r="M520" s="33"/>
      <c r="N520" s="33"/>
      <c r="O520" s="33"/>
      <c r="P520" s="33"/>
      <c r="Q520" s="33"/>
      <c r="R520" s="33"/>
    </row>
    <row r="521" spans="2:18" ht="13.2">
      <c r="B521" s="33"/>
      <c r="C521" s="33"/>
      <c r="D521" s="33"/>
      <c r="E521" s="33"/>
      <c r="F521" s="33"/>
      <c r="G521" s="33"/>
      <c r="H521" s="33"/>
      <c r="I521" s="33"/>
      <c r="J521" s="33"/>
      <c r="K521" s="33"/>
      <c r="L521" s="33"/>
      <c r="M521" s="33"/>
      <c r="N521" s="33"/>
      <c r="O521" s="33"/>
      <c r="P521" s="33"/>
      <c r="Q521" s="33"/>
      <c r="R521" s="33"/>
    </row>
    <row r="522" spans="2:18" ht="13.2">
      <c r="B522" s="33"/>
      <c r="C522" s="33"/>
      <c r="D522" s="33"/>
      <c r="E522" s="33"/>
      <c r="F522" s="33"/>
      <c r="G522" s="33"/>
      <c r="H522" s="33"/>
      <c r="I522" s="33"/>
      <c r="J522" s="33"/>
      <c r="K522" s="33"/>
      <c r="L522" s="33"/>
      <c r="M522" s="33"/>
      <c r="N522" s="33"/>
      <c r="O522" s="33"/>
      <c r="P522" s="33"/>
      <c r="Q522" s="33"/>
      <c r="R522" s="33"/>
    </row>
    <row r="523" spans="2:18" ht="13.2">
      <c r="B523" s="33"/>
      <c r="C523" s="33"/>
      <c r="D523" s="33"/>
      <c r="E523" s="33"/>
      <c r="F523" s="33"/>
      <c r="G523" s="33"/>
      <c r="H523" s="33"/>
      <c r="I523" s="33"/>
      <c r="J523" s="33"/>
      <c r="K523" s="33"/>
      <c r="L523" s="33"/>
      <c r="M523" s="33"/>
      <c r="N523" s="33"/>
      <c r="O523" s="33"/>
      <c r="P523" s="33"/>
      <c r="Q523" s="33"/>
      <c r="R523" s="33"/>
    </row>
    <row r="524" spans="2:18" ht="13.2">
      <c r="B524" s="33"/>
      <c r="C524" s="33"/>
      <c r="D524" s="33"/>
      <c r="E524" s="33"/>
      <c r="F524" s="33"/>
      <c r="G524" s="33"/>
      <c r="H524" s="33"/>
      <c r="I524" s="33"/>
      <c r="J524" s="33"/>
      <c r="K524" s="33"/>
      <c r="L524" s="33"/>
      <c r="M524" s="33"/>
      <c r="N524" s="33"/>
      <c r="O524" s="33"/>
      <c r="P524" s="33"/>
      <c r="Q524" s="33"/>
      <c r="R524" s="33"/>
    </row>
    <row r="525" spans="2:18" ht="13.2">
      <c r="B525" s="33"/>
      <c r="C525" s="33"/>
      <c r="D525" s="33"/>
      <c r="E525" s="33"/>
      <c r="F525" s="33"/>
      <c r="G525" s="33"/>
      <c r="H525" s="33"/>
      <c r="I525" s="33"/>
      <c r="J525" s="33"/>
      <c r="K525" s="33"/>
      <c r="L525" s="33"/>
      <c r="M525" s="33"/>
      <c r="N525" s="33"/>
      <c r="O525" s="33"/>
      <c r="P525" s="33"/>
      <c r="Q525" s="33"/>
      <c r="R525" s="33"/>
    </row>
    <row r="526" spans="2:18" ht="13.2">
      <c r="B526" s="33"/>
      <c r="C526" s="33"/>
      <c r="D526" s="33"/>
      <c r="E526" s="33"/>
      <c r="F526" s="33"/>
      <c r="G526" s="33"/>
      <c r="H526" s="33"/>
      <c r="I526" s="33"/>
      <c r="J526" s="33"/>
      <c r="K526" s="33"/>
      <c r="L526" s="33"/>
      <c r="M526" s="33"/>
      <c r="N526" s="33"/>
      <c r="O526" s="33"/>
      <c r="P526" s="33"/>
      <c r="Q526" s="33"/>
      <c r="R526" s="33"/>
    </row>
    <row r="527" spans="2:18" ht="13.2">
      <c r="B527" s="33"/>
      <c r="C527" s="33"/>
      <c r="D527" s="33"/>
      <c r="E527" s="33"/>
      <c r="F527" s="33"/>
      <c r="G527" s="33"/>
      <c r="H527" s="33"/>
      <c r="I527" s="33"/>
      <c r="J527" s="33"/>
      <c r="K527" s="33"/>
      <c r="L527" s="33"/>
      <c r="M527" s="33"/>
      <c r="N527" s="33"/>
      <c r="O527" s="33"/>
      <c r="P527" s="33"/>
      <c r="Q527" s="33"/>
      <c r="R527" s="33"/>
    </row>
    <row r="528" spans="2:18" ht="13.2">
      <c r="B528" s="33"/>
      <c r="C528" s="33"/>
      <c r="D528" s="33"/>
      <c r="E528" s="33"/>
      <c r="F528" s="33"/>
      <c r="G528" s="33"/>
      <c r="H528" s="33"/>
      <c r="I528" s="33"/>
      <c r="J528" s="33"/>
      <c r="K528" s="33"/>
      <c r="L528" s="33"/>
      <c r="M528" s="33"/>
      <c r="N528" s="33"/>
      <c r="O528" s="33"/>
      <c r="P528" s="33"/>
      <c r="Q528" s="33"/>
      <c r="R528" s="33"/>
    </row>
    <row r="529" spans="2:18" ht="13.2">
      <c r="B529" s="33"/>
      <c r="C529" s="33"/>
      <c r="D529" s="33"/>
      <c r="E529" s="33"/>
      <c r="F529" s="33"/>
      <c r="G529" s="33"/>
      <c r="H529" s="33"/>
      <c r="I529" s="33"/>
      <c r="J529" s="33"/>
      <c r="K529" s="33"/>
      <c r="L529" s="33"/>
      <c r="M529" s="33"/>
      <c r="N529" s="33"/>
      <c r="O529" s="33"/>
      <c r="P529" s="33"/>
      <c r="Q529" s="33"/>
      <c r="R529" s="33"/>
    </row>
    <row r="530" spans="2:18" ht="13.2">
      <c r="B530" s="33"/>
      <c r="C530" s="33"/>
      <c r="D530" s="33"/>
      <c r="E530" s="33"/>
      <c r="F530" s="33"/>
      <c r="G530" s="33"/>
      <c r="H530" s="33"/>
      <c r="I530" s="33"/>
      <c r="J530" s="33"/>
      <c r="K530" s="33"/>
      <c r="L530" s="33"/>
      <c r="M530" s="33"/>
      <c r="N530" s="33"/>
      <c r="O530" s="33"/>
      <c r="P530" s="33"/>
      <c r="Q530" s="33"/>
      <c r="R530" s="33"/>
    </row>
    <row r="531" spans="2:18" ht="13.2">
      <c r="B531" s="33"/>
      <c r="C531" s="33"/>
      <c r="D531" s="33"/>
      <c r="E531" s="33"/>
      <c r="F531" s="33"/>
      <c r="G531" s="33"/>
      <c r="H531" s="33"/>
      <c r="I531" s="33"/>
      <c r="J531" s="33"/>
      <c r="K531" s="33"/>
      <c r="L531" s="33"/>
      <c r="M531" s="33"/>
      <c r="N531" s="33"/>
      <c r="O531" s="33"/>
      <c r="P531" s="33"/>
      <c r="Q531" s="33"/>
      <c r="R531" s="33"/>
    </row>
    <row r="532" spans="2:18" ht="13.2">
      <c r="B532" s="33"/>
      <c r="C532" s="33"/>
      <c r="D532" s="33"/>
      <c r="E532" s="33"/>
      <c r="F532" s="33"/>
      <c r="G532" s="33"/>
      <c r="H532" s="33"/>
      <c r="I532" s="33"/>
      <c r="J532" s="33"/>
      <c r="K532" s="33"/>
      <c r="L532" s="33"/>
      <c r="M532" s="33"/>
      <c r="N532" s="33"/>
      <c r="O532" s="33"/>
      <c r="P532" s="33"/>
      <c r="Q532" s="33"/>
      <c r="R532" s="33"/>
    </row>
    <row r="533" spans="2:18" ht="13.2">
      <c r="B533" s="33"/>
      <c r="C533" s="33"/>
      <c r="D533" s="33"/>
      <c r="E533" s="33"/>
      <c r="F533" s="33"/>
      <c r="G533" s="33"/>
      <c r="H533" s="33"/>
      <c r="I533" s="33"/>
      <c r="J533" s="33"/>
      <c r="K533" s="33"/>
      <c r="L533" s="33"/>
      <c r="M533" s="33"/>
      <c r="N533" s="33"/>
      <c r="O533" s="33"/>
      <c r="P533" s="33"/>
      <c r="Q533" s="33"/>
      <c r="R533" s="33"/>
    </row>
    <row r="534" spans="2:18" ht="13.2">
      <c r="B534" s="33"/>
      <c r="C534" s="33"/>
      <c r="D534" s="33"/>
      <c r="E534" s="33"/>
      <c r="F534" s="33"/>
      <c r="G534" s="33"/>
      <c r="H534" s="33"/>
      <c r="I534" s="33"/>
      <c r="J534" s="33"/>
      <c r="K534" s="33"/>
      <c r="L534" s="33"/>
      <c r="M534" s="33"/>
      <c r="N534" s="33"/>
      <c r="O534" s="33"/>
      <c r="P534" s="33"/>
      <c r="Q534" s="33"/>
      <c r="R534" s="33"/>
    </row>
    <row r="535" spans="2:18" ht="13.2">
      <c r="B535" s="33"/>
      <c r="C535" s="33"/>
      <c r="D535" s="33"/>
      <c r="E535" s="33"/>
      <c r="F535" s="33"/>
      <c r="G535" s="33"/>
      <c r="H535" s="33"/>
      <c r="I535" s="33"/>
      <c r="J535" s="33"/>
      <c r="K535" s="33"/>
      <c r="L535" s="33"/>
      <c r="M535" s="33"/>
      <c r="N535" s="33"/>
      <c r="O535" s="33"/>
      <c r="P535" s="33"/>
      <c r="Q535" s="33"/>
      <c r="R535" s="33"/>
    </row>
    <row r="536" spans="2:18" ht="13.2">
      <c r="B536" s="33"/>
      <c r="C536" s="33"/>
      <c r="D536" s="33"/>
      <c r="E536" s="33"/>
      <c r="F536" s="33"/>
      <c r="G536" s="33"/>
      <c r="H536" s="33"/>
      <c r="I536" s="33"/>
      <c r="J536" s="33"/>
      <c r="K536" s="33"/>
      <c r="L536" s="33"/>
      <c r="M536" s="33"/>
      <c r="N536" s="33"/>
      <c r="O536" s="33"/>
      <c r="P536" s="33"/>
      <c r="Q536" s="33"/>
      <c r="R536" s="33"/>
    </row>
    <row r="537" spans="2:18" ht="13.2">
      <c r="B537" s="33"/>
      <c r="C537" s="33"/>
      <c r="D537" s="33"/>
      <c r="E537" s="33"/>
      <c r="F537" s="33"/>
      <c r="G537" s="33"/>
      <c r="H537" s="33"/>
      <c r="I537" s="33"/>
      <c r="J537" s="33"/>
      <c r="K537" s="33"/>
      <c r="L537" s="33"/>
      <c r="M537" s="33"/>
      <c r="N537" s="33"/>
      <c r="O537" s="33"/>
      <c r="P537" s="33"/>
      <c r="Q537" s="33"/>
      <c r="R537" s="33"/>
    </row>
    <row r="538" spans="2:18" ht="13.2">
      <c r="B538" s="33"/>
      <c r="C538" s="33"/>
      <c r="D538" s="33"/>
      <c r="E538" s="33"/>
      <c r="F538" s="33"/>
      <c r="G538" s="33"/>
      <c r="H538" s="33"/>
      <c r="I538" s="33"/>
      <c r="J538" s="33"/>
      <c r="K538" s="33"/>
      <c r="L538" s="33"/>
      <c r="M538" s="33"/>
      <c r="N538" s="33"/>
      <c r="O538" s="33"/>
      <c r="P538" s="33"/>
      <c r="Q538" s="33"/>
      <c r="R538" s="33"/>
    </row>
    <row r="539" spans="2:18" ht="13.2">
      <c r="B539" s="33"/>
      <c r="C539" s="33"/>
      <c r="D539" s="33"/>
      <c r="E539" s="33"/>
      <c r="F539" s="33"/>
      <c r="G539" s="33"/>
      <c r="H539" s="33"/>
      <c r="I539" s="33"/>
      <c r="J539" s="33"/>
      <c r="K539" s="33"/>
      <c r="L539" s="33"/>
      <c r="M539" s="33"/>
      <c r="N539" s="33"/>
      <c r="O539" s="33"/>
      <c r="P539" s="33"/>
      <c r="Q539" s="33"/>
      <c r="R539" s="33"/>
    </row>
    <row r="540" spans="2:18" ht="13.2">
      <c r="B540" s="33"/>
      <c r="C540" s="33"/>
      <c r="D540" s="33"/>
      <c r="E540" s="33"/>
      <c r="F540" s="33"/>
      <c r="G540" s="33"/>
      <c r="H540" s="33"/>
      <c r="I540" s="33"/>
      <c r="J540" s="33"/>
      <c r="K540" s="33"/>
      <c r="L540" s="33"/>
      <c r="M540" s="33"/>
      <c r="N540" s="33"/>
      <c r="O540" s="33"/>
      <c r="P540" s="33"/>
      <c r="Q540" s="33"/>
      <c r="R540" s="33"/>
    </row>
    <row r="541" spans="2:18" ht="13.2">
      <c r="B541" s="33"/>
      <c r="C541" s="33"/>
      <c r="D541" s="33"/>
      <c r="E541" s="33"/>
      <c r="F541" s="33"/>
      <c r="G541" s="33"/>
      <c r="H541" s="33"/>
      <c r="I541" s="33"/>
      <c r="J541" s="33"/>
      <c r="K541" s="33"/>
      <c r="L541" s="33"/>
      <c r="M541" s="33"/>
      <c r="N541" s="33"/>
      <c r="O541" s="33"/>
      <c r="P541" s="33"/>
      <c r="Q541" s="33"/>
      <c r="R541" s="33"/>
    </row>
    <row r="542" spans="2:18" ht="13.2">
      <c r="B542" s="33"/>
      <c r="C542" s="33"/>
      <c r="D542" s="33"/>
      <c r="E542" s="33"/>
      <c r="F542" s="33"/>
      <c r="G542" s="33"/>
      <c r="H542" s="33"/>
      <c r="I542" s="33"/>
      <c r="J542" s="33"/>
      <c r="K542" s="33"/>
      <c r="L542" s="33"/>
      <c r="M542" s="33"/>
      <c r="N542" s="33"/>
      <c r="O542" s="33"/>
      <c r="P542" s="33"/>
      <c r="Q542" s="33"/>
      <c r="R542" s="33"/>
    </row>
    <row r="543" spans="2:18" ht="13.2">
      <c r="B543" s="33"/>
      <c r="C543" s="33"/>
      <c r="D543" s="33"/>
      <c r="E543" s="33"/>
      <c r="F543" s="33"/>
      <c r="G543" s="33"/>
      <c r="H543" s="33"/>
      <c r="I543" s="33"/>
      <c r="J543" s="33"/>
      <c r="K543" s="33"/>
      <c r="L543" s="33"/>
      <c r="M543" s="33"/>
      <c r="N543" s="33"/>
      <c r="O543" s="33"/>
      <c r="P543" s="33"/>
      <c r="Q543" s="33"/>
      <c r="R543" s="33"/>
    </row>
    <row r="544" spans="2:18" ht="13.2">
      <c r="B544" s="33"/>
      <c r="C544" s="33"/>
      <c r="D544" s="33"/>
      <c r="E544" s="33"/>
      <c r="F544" s="33"/>
      <c r="G544" s="33"/>
      <c r="H544" s="33"/>
      <c r="I544" s="33"/>
      <c r="J544" s="33"/>
      <c r="K544" s="33"/>
      <c r="L544" s="33"/>
      <c r="M544" s="33"/>
      <c r="N544" s="33"/>
      <c r="O544" s="33"/>
      <c r="P544" s="33"/>
      <c r="Q544" s="33"/>
      <c r="R544" s="33"/>
    </row>
    <row r="545" spans="2:18" ht="13.2">
      <c r="B545" s="33"/>
      <c r="C545" s="33"/>
      <c r="D545" s="33"/>
      <c r="E545" s="33"/>
      <c r="F545" s="33"/>
      <c r="G545" s="33"/>
      <c r="H545" s="33"/>
      <c r="I545" s="33"/>
      <c r="J545" s="33"/>
      <c r="K545" s="33"/>
      <c r="L545" s="33"/>
      <c r="M545" s="33"/>
      <c r="N545" s="33"/>
      <c r="O545" s="33"/>
      <c r="P545" s="33"/>
      <c r="Q545" s="33"/>
      <c r="R545" s="33"/>
    </row>
    <row r="546" spans="2:18" ht="13.2">
      <c r="B546" s="33"/>
      <c r="C546" s="33"/>
      <c r="D546" s="33"/>
      <c r="E546" s="33"/>
      <c r="F546" s="33"/>
      <c r="G546" s="33"/>
      <c r="H546" s="33"/>
      <c r="I546" s="33"/>
      <c r="J546" s="33"/>
      <c r="K546" s="33"/>
      <c r="L546" s="33"/>
      <c r="M546" s="33"/>
      <c r="N546" s="33"/>
      <c r="O546" s="33"/>
      <c r="P546" s="33"/>
      <c r="Q546" s="33"/>
      <c r="R546" s="33"/>
    </row>
    <row r="547" spans="2:18" ht="13.2">
      <c r="B547" s="33"/>
      <c r="C547" s="33"/>
      <c r="D547" s="33"/>
      <c r="E547" s="33"/>
      <c r="F547" s="33"/>
      <c r="G547" s="33"/>
      <c r="H547" s="33"/>
      <c r="I547" s="33"/>
      <c r="J547" s="33"/>
      <c r="K547" s="33"/>
      <c r="L547" s="33"/>
      <c r="M547" s="33"/>
      <c r="N547" s="33"/>
      <c r="O547" s="33"/>
      <c r="P547" s="33"/>
      <c r="Q547" s="33"/>
      <c r="R547" s="33"/>
    </row>
    <row r="548" spans="2:18" ht="13.2">
      <c r="B548" s="33"/>
      <c r="C548" s="33"/>
      <c r="D548" s="33"/>
      <c r="E548" s="33"/>
      <c r="F548" s="33"/>
      <c r="G548" s="33"/>
      <c r="H548" s="33"/>
      <c r="I548" s="33"/>
      <c r="J548" s="33"/>
      <c r="K548" s="33"/>
      <c r="L548" s="33"/>
      <c r="M548" s="33"/>
      <c r="N548" s="33"/>
      <c r="O548" s="33"/>
      <c r="P548" s="33"/>
      <c r="Q548" s="33"/>
      <c r="R548" s="33"/>
    </row>
    <row r="549" spans="2:18" ht="13.2">
      <c r="B549" s="33"/>
      <c r="C549" s="33"/>
      <c r="D549" s="33"/>
      <c r="E549" s="33"/>
      <c r="F549" s="33"/>
      <c r="G549" s="33"/>
      <c r="H549" s="33"/>
      <c r="I549" s="33"/>
      <c r="J549" s="33"/>
      <c r="K549" s="33"/>
      <c r="L549" s="33"/>
      <c r="M549" s="33"/>
      <c r="N549" s="33"/>
      <c r="O549" s="33"/>
      <c r="P549" s="33"/>
      <c r="Q549" s="33"/>
      <c r="R549" s="33"/>
    </row>
    <row r="550" spans="2:18" ht="13.2">
      <c r="B550" s="33"/>
      <c r="C550" s="33"/>
      <c r="D550" s="33"/>
      <c r="E550" s="33"/>
      <c r="F550" s="33"/>
      <c r="G550" s="33"/>
      <c r="H550" s="33"/>
      <c r="I550" s="33"/>
      <c r="J550" s="33"/>
      <c r="K550" s="33"/>
      <c r="L550" s="33"/>
      <c r="M550" s="33"/>
      <c r="N550" s="33"/>
      <c r="O550" s="33"/>
      <c r="P550" s="33"/>
      <c r="Q550" s="33"/>
      <c r="R550" s="33"/>
    </row>
    <row r="551" spans="2:18" ht="13.2">
      <c r="B551" s="33"/>
      <c r="C551" s="33"/>
      <c r="D551" s="33"/>
      <c r="E551" s="33"/>
      <c r="F551" s="33"/>
      <c r="G551" s="33"/>
      <c r="H551" s="33"/>
      <c r="I551" s="33"/>
      <c r="J551" s="33"/>
      <c r="K551" s="33"/>
      <c r="L551" s="33"/>
      <c r="M551" s="33"/>
      <c r="N551" s="33"/>
      <c r="O551" s="33"/>
      <c r="P551" s="33"/>
      <c r="Q551" s="33"/>
      <c r="R551" s="33"/>
    </row>
    <row r="552" spans="2:18" ht="13.2">
      <c r="B552" s="33"/>
      <c r="C552" s="33"/>
      <c r="D552" s="33"/>
      <c r="E552" s="33"/>
      <c r="F552" s="33"/>
      <c r="G552" s="33"/>
      <c r="H552" s="33"/>
      <c r="I552" s="33"/>
      <c r="J552" s="33"/>
      <c r="K552" s="33"/>
      <c r="L552" s="33"/>
      <c r="M552" s="33"/>
      <c r="N552" s="33"/>
      <c r="O552" s="33"/>
      <c r="P552" s="33"/>
      <c r="Q552" s="33"/>
      <c r="R552" s="33"/>
    </row>
    <row r="553" spans="2:18" ht="13.2">
      <c r="B553" s="33"/>
      <c r="C553" s="33"/>
      <c r="D553" s="33"/>
      <c r="E553" s="33"/>
      <c r="F553" s="33"/>
      <c r="G553" s="33"/>
      <c r="H553" s="33"/>
      <c r="I553" s="33"/>
      <c r="J553" s="33"/>
      <c r="K553" s="33"/>
      <c r="L553" s="33"/>
      <c r="M553" s="33"/>
      <c r="N553" s="33"/>
      <c r="O553" s="33"/>
      <c r="P553" s="33"/>
      <c r="Q553" s="33"/>
      <c r="R553" s="33"/>
    </row>
    <row r="554" spans="2:18" ht="13.2">
      <c r="B554" s="33"/>
      <c r="C554" s="33"/>
      <c r="D554" s="33"/>
      <c r="E554" s="33"/>
      <c r="F554" s="33"/>
      <c r="G554" s="33"/>
      <c r="H554" s="33"/>
      <c r="I554" s="33"/>
      <c r="J554" s="33"/>
      <c r="K554" s="33"/>
      <c r="L554" s="33"/>
      <c r="M554" s="33"/>
      <c r="N554" s="33"/>
      <c r="O554" s="33"/>
      <c r="P554" s="33"/>
      <c r="Q554" s="33"/>
      <c r="R554" s="33"/>
    </row>
    <row r="555" spans="2:18" ht="13.2">
      <c r="B555" s="129"/>
      <c r="C555" s="129"/>
      <c r="D555" s="129"/>
    </row>
    <row r="556" spans="2:18" ht="13.2">
      <c r="B556" s="129"/>
      <c r="C556" s="129"/>
      <c r="D556" s="129"/>
    </row>
    <row r="557" spans="2:18" ht="13.2">
      <c r="B557" s="129"/>
      <c r="C557" s="129"/>
      <c r="D557" s="129"/>
    </row>
    <row r="558" spans="2:18" ht="13.2">
      <c r="B558" s="129"/>
      <c r="C558" s="129"/>
      <c r="D558" s="129"/>
    </row>
    <row r="559" spans="2:18" ht="13.2">
      <c r="B559" s="129"/>
      <c r="C559" s="129"/>
      <c r="D559" s="129"/>
    </row>
    <row r="560" spans="2:18" ht="13.2">
      <c r="B560" s="129"/>
      <c r="C560" s="129"/>
      <c r="D560" s="129"/>
    </row>
    <row r="561" spans="2:4" ht="13.2">
      <c r="B561" s="129"/>
      <c r="C561" s="129"/>
      <c r="D561" s="129"/>
    </row>
    <row r="562" spans="2:4" ht="13.2">
      <c r="B562" s="129"/>
      <c r="C562" s="129"/>
      <c r="D562" s="129"/>
    </row>
    <row r="563" spans="2:4" ht="13.2">
      <c r="B563" s="129"/>
      <c r="C563" s="129"/>
      <c r="D563" s="129"/>
    </row>
    <row r="564" spans="2:4" ht="13.2">
      <c r="B564" s="129"/>
      <c r="C564" s="129"/>
      <c r="D564" s="129"/>
    </row>
    <row r="565" spans="2:4" ht="13.2">
      <c r="B565" s="129"/>
      <c r="C565" s="129"/>
      <c r="D565" s="129"/>
    </row>
    <row r="566" spans="2:4" ht="13.2">
      <c r="B566" s="129"/>
      <c r="C566" s="129"/>
      <c r="D566" s="129"/>
    </row>
    <row r="567" spans="2:4" ht="13.2">
      <c r="B567" s="129"/>
      <c r="C567" s="129"/>
      <c r="D567" s="129"/>
    </row>
    <row r="568" spans="2:4" ht="13.2">
      <c r="B568" s="129"/>
      <c r="C568" s="129"/>
      <c r="D568" s="129"/>
    </row>
    <row r="569" spans="2:4" ht="13.2">
      <c r="B569" s="129"/>
      <c r="C569" s="129"/>
      <c r="D569" s="129"/>
    </row>
    <row r="570" spans="2:4" ht="13.2">
      <c r="B570" s="129"/>
      <c r="C570" s="129"/>
      <c r="D570" s="129"/>
    </row>
    <row r="571" spans="2:4" ht="13.2">
      <c r="B571" s="129"/>
      <c r="C571" s="129"/>
      <c r="D571" s="129"/>
    </row>
    <row r="572" spans="2:4" ht="13.2">
      <c r="B572" s="129"/>
      <c r="C572" s="129"/>
      <c r="D572" s="129"/>
    </row>
    <row r="573" spans="2:4" ht="13.2">
      <c r="B573" s="129"/>
      <c r="C573" s="129"/>
      <c r="D573" s="129"/>
    </row>
    <row r="574" spans="2:4" ht="13.2">
      <c r="B574" s="129"/>
      <c r="C574" s="129"/>
      <c r="D574" s="129"/>
    </row>
    <row r="575" spans="2:4" ht="13.2">
      <c r="B575" s="129"/>
      <c r="C575" s="129"/>
      <c r="D575" s="129"/>
    </row>
    <row r="576" spans="2:4" ht="13.2">
      <c r="B576" s="129"/>
      <c r="C576" s="129"/>
      <c r="D576" s="129"/>
    </row>
    <row r="577" spans="2:4" ht="13.2">
      <c r="B577" s="129"/>
      <c r="C577" s="129"/>
      <c r="D577" s="129"/>
    </row>
    <row r="578" spans="2:4" ht="13.2">
      <c r="B578" s="129"/>
      <c r="C578" s="129"/>
      <c r="D578" s="129"/>
    </row>
    <row r="579" spans="2:4" ht="13.2">
      <c r="B579" s="129"/>
      <c r="C579" s="129"/>
      <c r="D579" s="129"/>
    </row>
    <row r="580" spans="2:4" ht="13.2">
      <c r="B580" s="129"/>
      <c r="C580" s="129"/>
      <c r="D580" s="129"/>
    </row>
    <row r="581" spans="2:4" ht="13.2">
      <c r="B581" s="129"/>
      <c r="C581" s="129"/>
      <c r="D581" s="129"/>
    </row>
    <row r="582" spans="2:4" ht="13.2">
      <c r="B582" s="129"/>
      <c r="C582" s="129"/>
      <c r="D582" s="129"/>
    </row>
    <row r="583" spans="2:4" ht="13.2">
      <c r="B583" s="129"/>
      <c r="C583" s="129"/>
      <c r="D583" s="129"/>
    </row>
    <row r="584" spans="2:4" ht="13.2">
      <c r="B584" s="129"/>
      <c r="C584" s="129"/>
      <c r="D584" s="129"/>
    </row>
    <row r="585" spans="2:4" ht="13.2">
      <c r="B585" s="129"/>
      <c r="C585" s="129"/>
      <c r="D585" s="129"/>
    </row>
    <row r="586" spans="2:4" ht="13.2">
      <c r="B586" s="129"/>
      <c r="C586" s="129"/>
      <c r="D586" s="129"/>
    </row>
    <row r="587" spans="2:4" ht="13.2">
      <c r="B587" s="129"/>
      <c r="C587" s="129"/>
      <c r="D587" s="129"/>
    </row>
    <row r="588" spans="2:4" ht="13.2">
      <c r="B588" s="129"/>
      <c r="C588" s="129"/>
      <c r="D588" s="129"/>
    </row>
    <row r="589" spans="2:4" ht="13.2">
      <c r="B589" s="129"/>
      <c r="C589" s="129"/>
      <c r="D589" s="129"/>
    </row>
    <row r="590" spans="2:4" ht="13.2">
      <c r="B590" s="129"/>
      <c r="C590" s="129"/>
      <c r="D590" s="129"/>
    </row>
    <row r="591" spans="2:4" ht="13.2">
      <c r="B591" s="129"/>
      <c r="C591" s="129"/>
      <c r="D591" s="129"/>
    </row>
    <row r="592" spans="2:4" ht="13.2">
      <c r="B592" s="129"/>
      <c r="C592" s="129"/>
      <c r="D592" s="129"/>
    </row>
    <row r="593" spans="2:4" ht="13.2">
      <c r="B593" s="129"/>
      <c r="C593" s="129"/>
      <c r="D593" s="129"/>
    </row>
    <row r="594" spans="2:4" ht="13.2">
      <c r="B594" s="129"/>
      <c r="C594" s="129"/>
      <c r="D594" s="129"/>
    </row>
    <row r="595" spans="2:4" ht="13.2">
      <c r="B595" s="129"/>
      <c r="C595" s="129"/>
      <c r="D595" s="129"/>
    </row>
    <row r="596" spans="2:4" ht="13.2">
      <c r="B596" s="129"/>
      <c r="C596" s="129"/>
      <c r="D596" s="129"/>
    </row>
    <row r="597" spans="2:4" ht="13.2">
      <c r="B597" s="129"/>
      <c r="C597" s="129"/>
      <c r="D597" s="129"/>
    </row>
    <row r="598" spans="2:4" ht="13.2">
      <c r="B598" s="129"/>
      <c r="C598" s="129"/>
      <c r="D598" s="129"/>
    </row>
    <row r="599" spans="2:4" ht="13.2">
      <c r="B599" s="129"/>
      <c r="C599" s="129"/>
      <c r="D599" s="129"/>
    </row>
    <row r="600" spans="2:4" ht="13.2">
      <c r="B600" s="129"/>
      <c r="C600" s="129"/>
      <c r="D600" s="129"/>
    </row>
    <row r="601" spans="2:4" ht="13.2">
      <c r="B601" s="129"/>
      <c r="C601" s="129"/>
      <c r="D601" s="129"/>
    </row>
    <row r="602" spans="2:4" ht="13.2">
      <c r="B602" s="129"/>
      <c r="C602" s="129"/>
      <c r="D602" s="129"/>
    </row>
    <row r="603" spans="2:4" ht="13.2">
      <c r="B603" s="129"/>
      <c r="C603" s="129"/>
      <c r="D603" s="129"/>
    </row>
    <row r="604" spans="2:4" ht="13.2">
      <c r="B604" s="129"/>
      <c r="C604" s="129"/>
      <c r="D604" s="129"/>
    </row>
    <row r="605" spans="2:4" ht="13.2">
      <c r="B605" s="129"/>
      <c r="C605" s="129"/>
      <c r="D605" s="129"/>
    </row>
    <row r="606" spans="2:4" ht="13.2">
      <c r="B606" s="129"/>
      <c r="C606" s="129"/>
      <c r="D606" s="129"/>
    </row>
    <row r="607" spans="2:4" ht="13.2">
      <c r="B607" s="129"/>
      <c r="C607" s="129"/>
      <c r="D607" s="129"/>
    </row>
    <row r="608" spans="2:4" ht="13.2">
      <c r="B608" s="129"/>
      <c r="C608" s="129"/>
      <c r="D608" s="129"/>
    </row>
    <row r="609" spans="2:4" ht="13.2">
      <c r="B609" s="129"/>
      <c r="C609" s="129"/>
      <c r="D609" s="129"/>
    </row>
    <row r="610" spans="2:4" ht="13.2">
      <c r="B610" s="129"/>
      <c r="C610" s="129"/>
      <c r="D610" s="129"/>
    </row>
    <row r="611" spans="2:4" ht="13.2">
      <c r="B611" s="129"/>
      <c r="C611" s="129"/>
      <c r="D611" s="129"/>
    </row>
    <row r="612" spans="2:4" ht="13.2">
      <c r="B612" s="129"/>
      <c r="C612" s="129"/>
      <c r="D612" s="129"/>
    </row>
    <row r="613" spans="2:4" ht="13.2">
      <c r="B613" s="129"/>
      <c r="C613" s="129"/>
      <c r="D613" s="129"/>
    </row>
    <row r="614" spans="2:4" ht="13.2">
      <c r="B614" s="129"/>
      <c r="C614" s="129"/>
      <c r="D614" s="129"/>
    </row>
    <row r="615" spans="2:4" ht="13.2">
      <c r="B615" s="129"/>
      <c r="C615" s="129"/>
      <c r="D615" s="129"/>
    </row>
    <row r="616" spans="2:4" ht="13.2">
      <c r="B616" s="129"/>
      <c r="C616" s="129"/>
      <c r="D616" s="129"/>
    </row>
    <row r="617" spans="2:4" ht="13.2">
      <c r="B617" s="129"/>
      <c r="C617" s="129"/>
      <c r="D617" s="129"/>
    </row>
    <row r="618" spans="2:4" ht="13.2">
      <c r="B618" s="129"/>
      <c r="C618" s="129"/>
      <c r="D618" s="129"/>
    </row>
    <row r="619" spans="2:4" ht="13.2">
      <c r="B619" s="129"/>
      <c r="C619" s="129"/>
      <c r="D619" s="129"/>
    </row>
    <row r="620" spans="2:4" ht="13.2">
      <c r="B620" s="129"/>
      <c r="C620" s="129"/>
      <c r="D620" s="129"/>
    </row>
    <row r="621" spans="2:4" ht="13.2">
      <c r="B621" s="129"/>
      <c r="C621" s="129"/>
      <c r="D621" s="129"/>
    </row>
    <row r="622" spans="2:4" ht="13.2">
      <c r="B622" s="129"/>
      <c r="C622" s="129"/>
      <c r="D622" s="129"/>
    </row>
    <row r="623" spans="2:4" ht="13.2">
      <c r="B623" s="129"/>
      <c r="C623" s="129"/>
      <c r="D623" s="129"/>
    </row>
    <row r="624" spans="2:4" ht="13.2">
      <c r="B624" s="129"/>
      <c r="C624" s="129"/>
      <c r="D624" s="129"/>
    </row>
    <row r="625" spans="2:4" ht="13.2">
      <c r="B625" s="129"/>
      <c r="C625" s="129"/>
      <c r="D625" s="129"/>
    </row>
    <row r="626" spans="2:4" ht="13.2">
      <c r="B626" s="129"/>
      <c r="C626" s="129"/>
      <c r="D626" s="129"/>
    </row>
    <row r="627" spans="2:4" ht="13.2">
      <c r="B627" s="129"/>
      <c r="C627" s="129"/>
      <c r="D627" s="129"/>
    </row>
    <row r="628" spans="2:4" ht="13.2">
      <c r="B628" s="129"/>
      <c r="C628" s="129"/>
      <c r="D628" s="129"/>
    </row>
    <row r="629" spans="2:4" ht="13.2">
      <c r="B629" s="129"/>
      <c r="C629" s="129"/>
      <c r="D629" s="129"/>
    </row>
    <row r="630" spans="2:4" ht="13.2">
      <c r="B630" s="129"/>
      <c r="C630" s="129"/>
      <c r="D630" s="129"/>
    </row>
    <row r="631" spans="2:4" ht="13.2">
      <c r="B631" s="129"/>
      <c r="C631" s="129"/>
      <c r="D631" s="129"/>
    </row>
    <row r="632" spans="2:4" ht="13.2">
      <c r="B632" s="129"/>
      <c r="C632" s="129"/>
      <c r="D632" s="129"/>
    </row>
    <row r="633" spans="2:4" ht="13.2">
      <c r="B633" s="129"/>
      <c r="C633" s="129"/>
      <c r="D633" s="129"/>
    </row>
    <row r="634" spans="2:4" ht="13.2">
      <c r="B634" s="129"/>
      <c r="C634" s="129"/>
      <c r="D634" s="129"/>
    </row>
    <row r="635" spans="2:4" ht="13.2">
      <c r="B635" s="129"/>
      <c r="C635" s="129"/>
      <c r="D635" s="129"/>
    </row>
    <row r="636" spans="2:4" ht="13.2">
      <c r="B636" s="129"/>
      <c r="C636" s="129"/>
      <c r="D636" s="129"/>
    </row>
    <row r="637" spans="2:4" ht="13.2">
      <c r="B637" s="129"/>
      <c r="C637" s="129"/>
      <c r="D637" s="129"/>
    </row>
    <row r="638" spans="2:4" ht="13.2">
      <c r="B638" s="129"/>
      <c r="C638" s="129"/>
      <c r="D638" s="129"/>
    </row>
    <row r="639" spans="2:4" ht="13.2">
      <c r="B639" s="129"/>
      <c r="C639" s="129"/>
      <c r="D639" s="129"/>
    </row>
    <row r="640" spans="2:4" ht="13.2">
      <c r="B640" s="129"/>
      <c r="C640" s="129"/>
      <c r="D640" s="129"/>
    </row>
    <row r="641" spans="2:4" ht="13.2">
      <c r="B641" s="129"/>
      <c r="C641" s="129"/>
      <c r="D641" s="129"/>
    </row>
    <row r="642" spans="2:4" ht="13.2">
      <c r="B642" s="129"/>
      <c r="C642" s="129"/>
      <c r="D642" s="129"/>
    </row>
    <row r="643" spans="2:4" ht="13.2">
      <c r="B643" s="129"/>
      <c r="C643" s="129"/>
      <c r="D643" s="129"/>
    </row>
    <row r="644" spans="2:4" ht="13.2">
      <c r="B644" s="129"/>
      <c r="C644" s="129"/>
      <c r="D644" s="129"/>
    </row>
    <row r="645" spans="2:4" ht="13.2">
      <c r="B645" s="129"/>
      <c r="C645" s="129"/>
      <c r="D645" s="129"/>
    </row>
    <row r="646" spans="2:4" ht="13.2">
      <c r="B646" s="129"/>
      <c r="C646" s="129"/>
      <c r="D646" s="129"/>
    </row>
    <row r="647" spans="2:4" ht="13.2">
      <c r="B647" s="129"/>
      <c r="C647" s="129"/>
      <c r="D647" s="129"/>
    </row>
    <row r="648" spans="2:4" ht="13.2">
      <c r="B648" s="129"/>
      <c r="C648" s="129"/>
      <c r="D648" s="129"/>
    </row>
    <row r="649" spans="2:4" ht="13.2">
      <c r="B649" s="129"/>
      <c r="C649" s="129"/>
      <c r="D649" s="129"/>
    </row>
    <row r="650" spans="2:4" ht="13.2">
      <c r="B650" s="129"/>
      <c r="C650" s="129"/>
      <c r="D650" s="129"/>
    </row>
    <row r="651" spans="2:4" ht="13.2">
      <c r="B651" s="129"/>
      <c r="C651" s="129"/>
      <c r="D651" s="129"/>
    </row>
    <row r="652" spans="2:4" ht="13.2">
      <c r="B652" s="129"/>
      <c r="C652" s="129"/>
      <c r="D652" s="129"/>
    </row>
    <row r="653" spans="2:4" ht="13.2">
      <c r="B653" s="129"/>
      <c r="C653" s="129"/>
      <c r="D653" s="129"/>
    </row>
    <row r="654" spans="2:4" ht="13.2">
      <c r="B654" s="129"/>
      <c r="C654" s="129"/>
      <c r="D654" s="129"/>
    </row>
    <row r="655" spans="2:4" ht="13.2">
      <c r="B655" s="129"/>
      <c r="C655" s="129"/>
      <c r="D655" s="129"/>
    </row>
    <row r="656" spans="2:4" ht="13.2">
      <c r="B656" s="129"/>
      <c r="C656" s="129"/>
      <c r="D656" s="129"/>
    </row>
    <row r="657" spans="2:4" ht="13.2">
      <c r="B657" s="129"/>
      <c r="C657" s="129"/>
      <c r="D657" s="129"/>
    </row>
    <row r="658" spans="2:4" ht="13.2">
      <c r="B658" s="129"/>
      <c r="C658" s="129"/>
      <c r="D658" s="129"/>
    </row>
    <row r="659" spans="2:4" ht="13.2">
      <c r="B659" s="129"/>
      <c r="C659" s="129"/>
      <c r="D659" s="129"/>
    </row>
    <row r="660" spans="2:4" ht="13.2">
      <c r="B660" s="129"/>
      <c r="C660" s="129"/>
      <c r="D660" s="129"/>
    </row>
    <row r="661" spans="2:4" ht="13.2">
      <c r="B661" s="129"/>
      <c r="C661" s="129"/>
      <c r="D661" s="129"/>
    </row>
    <row r="662" spans="2:4" ht="13.2">
      <c r="B662" s="129"/>
      <c r="C662" s="129"/>
      <c r="D662" s="129"/>
    </row>
    <row r="663" spans="2:4" ht="13.2">
      <c r="B663" s="129"/>
      <c r="C663" s="129"/>
      <c r="D663" s="129"/>
    </row>
    <row r="664" spans="2:4" ht="13.2">
      <c r="B664" s="129"/>
      <c r="C664" s="129"/>
      <c r="D664" s="129"/>
    </row>
    <row r="665" spans="2:4" ht="13.2">
      <c r="B665" s="129"/>
      <c r="C665" s="129"/>
      <c r="D665" s="129"/>
    </row>
    <row r="666" spans="2:4" ht="13.2">
      <c r="B666" s="129"/>
      <c r="C666" s="129"/>
      <c r="D666" s="129"/>
    </row>
    <row r="667" spans="2:4" ht="13.2">
      <c r="B667" s="129"/>
      <c r="C667" s="129"/>
      <c r="D667" s="129"/>
    </row>
    <row r="668" spans="2:4" ht="13.2">
      <c r="B668" s="129"/>
      <c r="C668" s="129"/>
      <c r="D668" s="129"/>
    </row>
    <row r="669" spans="2:4" ht="13.2">
      <c r="B669" s="129"/>
      <c r="C669" s="129"/>
      <c r="D669" s="129"/>
    </row>
    <row r="670" spans="2:4" ht="13.2">
      <c r="B670" s="129"/>
      <c r="C670" s="129"/>
      <c r="D670" s="129"/>
    </row>
    <row r="671" spans="2:4" ht="13.2">
      <c r="B671" s="129"/>
      <c r="C671" s="129"/>
      <c r="D671" s="129"/>
    </row>
    <row r="672" spans="2:4" ht="13.2">
      <c r="B672" s="129"/>
      <c r="C672" s="129"/>
      <c r="D672" s="129"/>
    </row>
    <row r="673" spans="2:4" ht="13.2">
      <c r="B673" s="129"/>
      <c r="C673" s="129"/>
      <c r="D673" s="129"/>
    </row>
    <row r="674" spans="2:4" ht="13.2">
      <c r="B674" s="129"/>
      <c r="C674" s="129"/>
      <c r="D674" s="129"/>
    </row>
    <row r="675" spans="2:4" ht="13.2">
      <c r="B675" s="129"/>
      <c r="C675" s="129"/>
      <c r="D675" s="129"/>
    </row>
    <row r="676" spans="2:4" ht="13.2">
      <c r="B676" s="129"/>
      <c r="C676" s="129"/>
      <c r="D676" s="129"/>
    </row>
    <row r="677" spans="2:4" ht="13.2">
      <c r="B677" s="129"/>
      <c r="C677" s="129"/>
      <c r="D677" s="129"/>
    </row>
    <row r="678" spans="2:4" ht="13.2">
      <c r="B678" s="129"/>
      <c r="C678" s="129"/>
      <c r="D678" s="129"/>
    </row>
    <row r="679" spans="2:4" ht="13.2">
      <c r="B679" s="129"/>
      <c r="C679" s="129"/>
      <c r="D679" s="129"/>
    </row>
    <row r="680" spans="2:4" ht="13.2">
      <c r="B680" s="129"/>
      <c r="C680" s="129"/>
      <c r="D680" s="129"/>
    </row>
    <row r="681" spans="2:4" ht="13.2">
      <c r="B681" s="129"/>
      <c r="C681" s="129"/>
      <c r="D681" s="129"/>
    </row>
    <row r="682" spans="2:4" ht="13.2">
      <c r="B682" s="129"/>
      <c r="C682" s="129"/>
      <c r="D682" s="129"/>
    </row>
    <row r="683" spans="2:4" ht="13.2">
      <c r="B683" s="129"/>
      <c r="C683" s="129"/>
      <c r="D683" s="129"/>
    </row>
    <row r="684" spans="2:4" ht="13.2">
      <c r="B684" s="129"/>
      <c r="C684" s="129"/>
      <c r="D684" s="129"/>
    </row>
    <row r="685" spans="2:4" ht="13.2">
      <c r="B685" s="129"/>
      <c r="C685" s="129"/>
      <c r="D685" s="129"/>
    </row>
    <row r="686" spans="2:4" ht="13.2">
      <c r="B686" s="129"/>
      <c r="C686" s="129"/>
      <c r="D686" s="129"/>
    </row>
    <row r="687" spans="2:4" ht="13.2">
      <c r="B687" s="129"/>
      <c r="C687" s="129"/>
      <c r="D687" s="129"/>
    </row>
    <row r="688" spans="2:4" ht="13.2">
      <c r="B688" s="129"/>
      <c r="C688" s="129"/>
      <c r="D688" s="129"/>
    </row>
    <row r="689" spans="2:4" ht="13.2">
      <c r="B689" s="129"/>
      <c r="C689" s="129"/>
      <c r="D689" s="129"/>
    </row>
    <row r="690" spans="2:4" ht="13.2">
      <c r="B690" s="129"/>
      <c r="C690" s="129"/>
      <c r="D690" s="129"/>
    </row>
    <row r="691" spans="2:4" ht="13.2">
      <c r="B691" s="129"/>
      <c r="C691" s="129"/>
      <c r="D691" s="129"/>
    </row>
    <row r="692" spans="2:4" ht="13.2">
      <c r="B692" s="129"/>
      <c r="C692" s="129"/>
      <c r="D692" s="129"/>
    </row>
    <row r="693" spans="2:4" ht="13.2">
      <c r="B693" s="129"/>
      <c r="C693" s="129"/>
      <c r="D693" s="129"/>
    </row>
    <row r="694" spans="2:4" ht="13.2">
      <c r="B694" s="129"/>
      <c r="C694" s="129"/>
      <c r="D694" s="129"/>
    </row>
    <row r="695" spans="2:4" ht="13.2">
      <c r="B695" s="129"/>
      <c r="C695" s="129"/>
      <c r="D695" s="129"/>
    </row>
    <row r="696" spans="2:4" ht="13.2">
      <c r="B696" s="129"/>
      <c r="C696" s="129"/>
      <c r="D696" s="129"/>
    </row>
    <row r="697" spans="2:4" ht="13.2">
      <c r="B697" s="129"/>
      <c r="C697" s="129"/>
      <c r="D697" s="129"/>
    </row>
    <row r="698" spans="2:4" ht="13.2">
      <c r="B698" s="129"/>
      <c r="C698" s="129"/>
      <c r="D698" s="129"/>
    </row>
    <row r="699" spans="2:4" ht="13.2">
      <c r="B699" s="129"/>
      <c r="C699" s="129"/>
      <c r="D699" s="129"/>
    </row>
    <row r="700" spans="2:4" ht="13.2">
      <c r="B700" s="129"/>
      <c r="C700" s="129"/>
      <c r="D700" s="129"/>
    </row>
    <row r="701" spans="2:4" ht="13.2">
      <c r="B701" s="129"/>
      <c r="C701" s="129"/>
      <c r="D701" s="129"/>
    </row>
    <row r="702" spans="2:4" ht="13.2">
      <c r="B702" s="129"/>
      <c r="C702" s="129"/>
      <c r="D702" s="129"/>
    </row>
    <row r="703" spans="2:4" ht="13.2">
      <c r="B703" s="129"/>
      <c r="C703" s="129"/>
      <c r="D703" s="129"/>
    </row>
    <row r="704" spans="2:4" ht="13.2">
      <c r="B704" s="129"/>
      <c r="C704" s="129"/>
      <c r="D704" s="129"/>
    </row>
    <row r="705" spans="2:4" ht="13.2">
      <c r="B705" s="129"/>
      <c r="C705" s="129"/>
      <c r="D705" s="129"/>
    </row>
    <row r="706" spans="2:4" ht="13.2">
      <c r="B706" s="129"/>
      <c r="C706" s="129"/>
      <c r="D706" s="129"/>
    </row>
    <row r="707" spans="2:4" ht="13.2">
      <c r="B707" s="129"/>
      <c r="C707" s="129"/>
      <c r="D707" s="129"/>
    </row>
    <row r="708" spans="2:4" ht="13.2">
      <c r="B708" s="129"/>
      <c r="C708" s="129"/>
      <c r="D708" s="129"/>
    </row>
    <row r="709" spans="2:4" ht="13.2">
      <c r="B709" s="129"/>
      <c r="C709" s="129"/>
      <c r="D709" s="129"/>
    </row>
    <row r="710" spans="2:4" ht="13.2">
      <c r="B710" s="129"/>
      <c r="C710" s="129"/>
      <c r="D710" s="129"/>
    </row>
    <row r="711" spans="2:4" ht="13.2">
      <c r="B711" s="129"/>
      <c r="C711" s="129"/>
      <c r="D711" s="129"/>
    </row>
    <row r="712" spans="2:4" ht="13.2">
      <c r="B712" s="129"/>
      <c r="C712" s="129"/>
      <c r="D712" s="129"/>
    </row>
    <row r="713" spans="2:4" ht="13.2">
      <c r="B713" s="129"/>
      <c r="C713" s="129"/>
      <c r="D713" s="129"/>
    </row>
    <row r="714" spans="2:4" ht="13.2">
      <c r="B714" s="129"/>
      <c r="C714" s="129"/>
      <c r="D714" s="129"/>
    </row>
    <row r="715" spans="2:4" ht="13.2">
      <c r="B715" s="129"/>
      <c r="C715" s="129"/>
      <c r="D715" s="129"/>
    </row>
    <row r="716" spans="2:4" ht="13.2">
      <c r="B716" s="129"/>
      <c r="C716" s="129"/>
      <c r="D716" s="129"/>
    </row>
    <row r="717" spans="2:4" ht="13.2">
      <c r="B717" s="129"/>
      <c r="C717" s="129"/>
      <c r="D717" s="129"/>
    </row>
    <row r="718" spans="2:4" ht="13.2">
      <c r="B718" s="129"/>
      <c r="C718" s="129"/>
      <c r="D718" s="129"/>
    </row>
    <row r="719" spans="2:4" ht="13.2">
      <c r="B719" s="129"/>
      <c r="C719" s="129"/>
      <c r="D719" s="129"/>
    </row>
    <row r="720" spans="2:4" ht="13.2">
      <c r="B720" s="129"/>
      <c r="C720" s="129"/>
      <c r="D720" s="129"/>
    </row>
    <row r="721" spans="2:4" ht="13.2">
      <c r="B721" s="129"/>
      <c r="C721" s="129"/>
      <c r="D721" s="129"/>
    </row>
    <row r="722" spans="2:4" ht="13.2">
      <c r="B722" s="129"/>
      <c r="C722" s="129"/>
      <c r="D722" s="129"/>
    </row>
    <row r="723" spans="2:4" ht="13.2">
      <c r="B723" s="129"/>
      <c r="C723" s="129"/>
      <c r="D723" s="129"/>
    </row>
    <row r="724" spans="2:4" ht="13.2">
      <c r="B724" s="129"/>
      <c r="C724" s="129"/>
      <c r="D724" s="129"/>
    </row>
    <row r="725" spans="2:4" ht="13.2">
      <c r="B725" s="129"/>
      <c r="C725" s="129"/>
      <c r="D725" s="129"/>
    </row>
    <row r="726" spans="2:4" ht="13.2">
      <c r="B726" s="129"/>
      <c r="C726" s="129"/>
      <c r="D726" s="129"/>
    </row>
    <row r="727" spans="2:4" ht="13.2">
      <c r="B727" s="129"/>
      <c r="C727" s="129"/>
      <c r="D727" s="129"/>
    </row>
    <row r="728" spans="2:4" ht="13.2">
      <c r="B728" s="129"/>
      <c r="C728" s="129"/>
      <c r="D728" s="129"/>
    </row>
    <row r="729" spans="2:4" ht="13.2">
      <c r="B729" s="129"/>
      <c r="C729" s="129"/>
      <c r="D729" s="129"/>
    </row>
    <row r="730" spans="2:4" ht="13.2">
      <c r="B730" s="129"/>
      <c r="C730" s="129"/>
      <c r="D730" s="129"/>
    </row>
    <row r="731" spans="2:4" ht="13.2">
      <c r="B731" s="129"/>
      <c r="C731" s="129"/>
      <c r="D731" s="129"/>
    </row>
    <row r="732" spans="2:4" ht="13.2">
      <c r="B732" s="129"/>
      <c r="C732" s="129"/>
      <c r="D732" s="129"/>
    </row>
    <row r="733" spans="2:4" ht="13.2">
      <c r="B733" s="129"/>
      <c r="C733" s="129"/>
      <c r="D733" s="129"/>
    </row>
    <row r="734" spans="2:4" ht="13.2">
      <c r="B734" s="129"/>
      <c r="C734" s="129"/>
      <c r="D734" s="129"/>
    </row>
    <row r="735" spans="2:4" ht="13.2">
      <c r="B735" s="129"/>
      <c r="C735" s="129"/>
      <c r="D735" s="129"/>
    </row>
    <row r="736" spans="2:4" ht="13.2">
      <c r="B736" s="129"/>
      <c r="C736" s="129"/>
      <c r="D736" s="129"/>
    </row>
    <row r="737" spans="2:4" ht="13.2">
      <c r="B737" s="129"/>
      <c r="C737" s="129"/>
      <c r="D737" s="129"/>
    </row>
    <row r="738" spans="2:4" ht="13.2">
      <c r="B738" s="129"/>
      <c r="C738" s="129"/>
      <c r="D738" s="129"/>
    </row>
    <row r="739" spans="2:4" ht="13.2">
      <c r="B739" s="129"/>
      <c r="C739" s="129"/>
      <c r="D739" s="129"/>
    </row>
    <row r="740" spans="2:4" ht="13.2">
      <c r="B740" s="129"/>
      <c r="C740" s="129"/>
      <c r="D740" s="129"/>
    </row>
    <row r="741" spans="2:4" ht="13.2">
      <c r="B741" s="129"/>
      <c r="C741" s="129"/>
      <c r="D741" s="129"/>
    </row>
    <row r="742" spans="2:4" ht="13.2">
      <c r="B742" s="129"/>
      <c r="C742" s="129"/>
      <c r="D742" s="129"/>
    </row>
    <row r="743" spans="2:4" ht="13.2">
      <c r="B743" s="129"/>
      <c r="C743" s="129"/>
      <c r="D743" s="129"/>
    </row>
    <row r="744" spans="2:4" ht="13.2">
      <c r="B744" s="129"/>
      <c r="C744" s="129"/>
      <c r="D744" s="129"/>
    </row>
    <row r="745" spans="2:4" ht="13.2">
      <c r="B745" s="129"/>
      <c r="C745" s="129"/>
      <c r="D745" s="129"/>
    </row>
    <row r="746" spans="2:4" ht="13.2">
      <c r="B746" s="129"/>
      <c r="C746" s="129"/>
      <c r="D746" s="129"/>
    </row>
    <row r="747" spans="2:4" ht="13.2">
      <c r="B747" s="129"/>
      <c r="C747" s="129"/>
      <c r="D747" s="129"/>
    </row>
    <row r="748" spans="2:4" ht="13.2">
      <c r="B748" s="129"/>
      <c r="C748" s="129"/>
      <c r="D748" s="129"/>
    </row>
    <row r="749" spans="2:4" ht="13.2">
      <c r="B749" s="129"/>
      <c r="C749" s="129"/>
      <c r="D749" s="129"/>
    </row>
    <row r="750" spans="2:4" ht="13.2">
      <c r="B750" s="129"/>
      <c r="C750" s="129"/>
      <c r="D750" s="129"/>
    </row>
    <row r="751" spans="2:4" ht="13.2">
      <c r="B751" s="129"/>
      <c r="C751" s="129"/>
      <c r="D751" s="129"/>
    </row>
    <row r="752" spans="2:4" ht="13.2">
      <c r="B752" s="129"/>
      <c r="C752" s="129"/>
      <c r="D752" s="129"/>
    </row>
    <row r="753" spans="2:4" ht="13.2">
      <c r="B753" s="129"/>
      <c r="C753" s="129"/>
      <c r="D753" s="129"/>
    </row>
    <row r="754" spans="2:4" ht="13.2">
      <c r="B754" s="129"/>
      <c r="C754" s="129"/>
      <c r="D754" s="129"/>
    </row>
    <row r="755" spans="2:4" ht="13.2">
      <c r="B755" s="129"/>
      <c r="C755" s="129"/>
      <c r="D755" s="129"/>
    </row>
    <row r="756" spans="2:4" ht="13.2">
      <c r="B756" s="129"/>
      <c r="C756" s="129"/>
      <c r="D756" s="129"/>
    </row>
    <row r="757" spans="2:4" ht="13.2">
      <c r="B757" s="129"/>
      <c r="C757" s="129"/>
      <c r="D757" s="129"/>
    </row>
    <row r="758" spans="2:4" ht="13.2">
      <c r="B758" s="129"/>
      <c r="C758" s="129"/>
      <c r="D758" s="129"/>
    </row>
    <row r="759" spans="2:4" ht="13.2">
      <c r="B759" s="129"/>
      <c r="C759" s="129"/>
      <c r="D759" s="129"/>
    </row>
    <row r="760" spans="2:4" ht="13.2">
      <c r="B760" s="129"/>
      <c r="C760" s="129"/>
      <c r="D760" s="129"/>
    </row>
    <row r="761" spans="2:4" ht="13.2">
      <c r="B761" s="129"/>
      <c r="C761" s="129"/>
      <c r="D761" s="129"/>
    </row>
    <row r="762" spans="2:4" ht="13.2">
      <c r="B762" s="129"/>
      <c r="C762" s="129"/>
      <c r="D762" s="129"/>
    </row>
    <row r="763" spans="2:4" ht="13.2">
      <c r="B763" s="129"/>
      <c r="C763" s="129"/>
      <c r="D763" s="129"/>
    </row>
    <row r="764" spans="2:4" ht="13.2">
      <c r="B764" s="129"/>
      <c r="C764" s="129"/>
      <c r="D764" s="129"/>
    </row>
    <row r="765" spans="2:4" ht="13.2">
      <c r="B765" s="129"/>
      <c r="C765" s="129"/>
      <c r="D765" s="129"/>
    </row>
    <row r="766" spans="2:4" ht="13.2">
      <c r="B766" s="129"/>
      <c r="C766" s="129"/>
      <c r="D766" s="129"/>
    </row>
    <row r="767" spans="2:4" ht="13.2">
      <c r="B767" s="129"/>
      <c r="C767" s="129"/>
      <c r="D767" s="129"/>
    </row>
    <row r="768" spans="2:4" ht="13.2">
      <c r="B768" s="129"/>
      <c r="C768" s="129"/>
      <c r="D768" s="129"/>
    </row>
    <row r="769" spans="2:4" ht="13.2">
      <c r="B769" s="129"/>
      <c r="C769" s="129"/>
      <c r="D769" s="129"/>
    </row>
    <row r="770" spans="2:4" ht="13.2">
      <c r="B770" s="129"/>
      <c r="C770" s="129"/>
      <c r="D770" s="129"/>
    </row>
    <row r="771" spans="2:4" ht="13.2">
      <c r="B771" s="129"/>
      <c r="C771" s="129"/>
      <c r="D771" s="129"/>
    </row>
    <row r="772" spans="2:4" ht="13.2">
      <c r="B772" s="129"/>
      <c r="C772" s="129"/>
      <c r="D772" s="129"/>
    </row>
    <row r="773" spans="2:4" ht="13.2">
      <c r="B773" s="129"/>
      <c r="C773" s="129"/>
      <c r="D773" s="129"/>
    </row>
    <row r="774" spans="2:4" ht="13.2">
      <c r="B774" s="129"/>
      <c r="C774" s="129"/>
      <c r="D774" s="129"/>
    </row>
    <row r="775" spans="2:4" ht="13.2">
      <c r="B775" s="129"/>
      <c r="C775" s="129"/>
      <c r="D775" s="129"/>
    </row>
    <row r="776" spans="2:4" ht="13.2">
      <c r="B776" s="129"/>
      <c r="C776" s="129"/>
      <c r="D776" s="129"/>
    </row>
    <row r="777" spans="2:4" ht="13.2">
      <c r="B777" s="129"/>
      <c r="C777" s="129"/>
      <c r="D777" s="129"/>
    </row>
    <row r="778" spans="2:4" ht="13.2">
      <c r="B778" s="129"/>
      <c r="C778" s="129"/>
      <c r="D778" s="129"/>
    </row>
    <row r="779" spans="2:4" ht="13.2">
      <c r="B779" s="129"/>
      <c r="C779" s="129"/>
      <c r="D779" s="129"/>
    </row>
    <row r="780" spans="2:4" ht="13.2">
      <c r="B780" s="129"/>
      <c r="C780" s="129"/>
      <c r="D780" s="129"/>
    </row>
    <row r="781" spans="2:4" ht="13.2">
      <c r="B781" s="129"/>
      <c r="C781" s="129"/>
      <c r="D781" s="129"/>
    </row>
  </sheetData>
  <autoFilter ref="A1:AA424" xr:uid="{00000000-0009-0000-0000-000023000000}"/>
  <customSheetViews>
    <customSheetView guid="{EE409CCF-41C7-4BE1-8A6A-F342F255A85B}" filter="1" showAutoFilter="1">
      <pageMargins left="0.7" right="0.7" top="0.75" bottom="0.75" header="0.3" footer="0.3"/>
      <autoFilter ref="A1:AA452" xr:uid="{B7153281-CB9E-46A9-BB31-D2A5248F0226}"/>
    </customSheetView>
  </customSheetViews>
  <mergeCells count="60">
    <mergeCell ref="A214:A228"/>
    <mergeCell ref="A229:A242"/>
    <mergeCell ref="A243:A256"/>
    <mergeCell ref="A257:A270"/>
    <mergeCell ref="A271:A284"/>
    <mergeCell ref="A285:A298"/>
    <mergeCell ref="A299:A312"/>
    <mergeCell ref="A411:A424"/>
    <mergeCell ref="A425:A438"/>
    <mergeCell ref="A439:A452"/>
    <mergeCell ref="A313:A326"/>
    <mergeCell ref="A327:A340"/>
    <mergeCell ref="A341:A354"/>
    <mergeCell ref="A355:A368"/>
    <mergeCell ref="A369:A382"/>
    <mergeCell ref="A383:A396"/>
    <mergeCell ref="A397:A410"/>
    <mergeCell ref="P29:P30"/>
    <mergeCell ref="Q29:Q30"/>
    <mergeCell ref="I29:I30"/>
    <mergeCell ref="J29:J30"/>
    <mergeCell ref="K29:K30"/>
    <mergeCell ref="L29:L30"/>
    <mergeCell ref="M29:M30"/>
    <mergeCell ref="N29:N30"/>
    <mergeCell ref="O29:O30"/>
    <mergeCell ref="A2:A15"/>
    <mergeCell ref="A16:A30"/>
    <mergeCell ref="B29:B30"/>
    <mergeCell ref="C29:C30"/>
    <mergeCell ref="D29:D30"/>
    <mergeCell ref="A143:A156"/>
    <mergeCell ref="A157:A170"/>
    <mergeCell ref="A171:A184"/>
    <mergeCell ref="E29:E30"/>
    <mergeCell ref="H29:H30"/>
    <mergeCell ref="A31:A44"/>
    <mergeCell ref="A45:A58"/>
    <mergeCell ref="A59:A72"/>
    <mergeCell ref="P209:P210"/>
    <mergeCell ref="Q209:Q210"/>
    <mergeCell ref="R209:R210"/>
    <mergeCell ref="A73:A86"/>
    <mergeCell ref="A87:A100"/>
    <mergeCell ref="A101:A114"/>
    <mergeCell ref="A115:A128"/>
    <mergeCell ref="M209:M210"/>
    <mergeCell ref="C209:C210"/>
    <mergeCell ref="G209:G210"/>
    <mergeCell ref="H209:H210"/>
    <mergeCell ref="I209:I210"/>
    <mergeCell ref="J209:J210"/>
    <mergeCell ref="K209:K210"/>
    <mergeCell ref="L209:L210"/>
    <mergeCell ref="A129:A142"/>
    <mergeCell ref="A185:A198"/>
    <mergeCell ref="A199:A213"/>
    <mergeCell ref="B209:B210"/>
    <mergeCell ref="N209:N210"/>
    <mergeCell ref="O209:O210"/>
  </mergeCells>
  <hyperlinks>
    <hyperlink ref="F9" r:id="rId1" xr:uid="{00000000-0004-0000-2300-000000000000}"/>
    <hyperlink ref="G9" r:id="rId2" xr:uid="{00000000-0004-0000-2300-000001000000}"/>
    <hyperlink ref="F10" r:id="rId3" location="change-1190035" xr:uid="{00000000-0004-0000-2300-000002000000}"/>
    <hyperlink ref="F21" r:id="rId4" xr:uid="{00000000-0004-0000-2300-000003000000}"/>
    <hyperlink ref="F24" r:id="rId5" xr:uid="{00000000-0004-0000-2300-000004000000}"/>
    <hyperlink ref="F25" r:id="rId6" xr:uid="{00000000-0004-0000-2300-000005000000}"/>
    <hyperlink ref="F26" r:id="rId7" xr:uid="{00000000-0004-0000-2300-000006000000}"/>
    <hyperlink ref="F30" r:id="rId8" xr:uid="{00000000-0004-0000-2300-000007000000}"/>
    <hyperlink ref="F31" r:id="rId9" xr:uid="{00000000-0004-0000-2300-000008000000}"/>
    <hyperlink ref="F50" r:id="rId10" xr:uid="{00000000-0004-0000-2300-000009000000}"/>
    <hyperlink ref="F61" r:id="rId11" xr:uid="{00000000-0004-0000-2300-00000A000000}"/>
    <hyperlink ref="G61" r:id="rId12" xr:uid="{00000000-0004-0000-2300-00000B000000}"/>
    <hyperlink ref="F66" r:id="rId13" xr:uid="{00000000-0004-0000-2300-00000C000000}"/>
    <hyperlink ref="F82" r:id="rId14" xr:uid="{00000000-0004-0000-2300-00000D000000}"/>
    <hyperlink ref="E94" r:id="rId15" xr:uid="{00000000-0004-0000-2300-00000E000000}"/>
    <hyperlink ref="F104" r:id="rId16" xr:uid="{00000000-0004-0000-2300-00000F000000}"/>
    <hyperlink ref="F127" r:id="rId17" xr:uid="{00000000-0004-0000-2300-000010000000}"/>
    <hyperlink ref="F133" r:id="rId18" location="%D0%9E%D1%82%D0%BC%D0%B5%D0%BD%D0%B0-%D0%B0%D0%B2%D1%82%D0%BE%D0%BF%D1%80%D0%BE%D0%B4%D0%BB%D0%B5%D0%BD%D0%B8%D1%8F-%D0%BF%D0%BE%D0%B4%D0%BF%D0%B8%D1%81%D0%BA%D0%B8" xr:uid="{00000000-0004-0000-2300-000011000000}"/>
    <hyperlink ref="F137" r:id="rId19" xr:uid="{00000000-0004-0000-2300-000012000000}"/>
    <hyperlink ref="F140" r:id="rId20" xr:uid="{00000000-0004-0000-2300-000013000000}"/>
    <hyperlink ref="F144" r:id="rId21" location="Статистика" xr:uid="{00000000-0004-0000-2300-000014000000}"/>
    <hyperlink ref="F152" r:id="rId22" location="%D0%9D%D0%B0%D1%81%D1%82%D1%80%D0%BE%D0%B9%D0%BA%D0%B8-%D0%B4%D0%BB%D1%8F-%D1%8D%D0%BA%D1%81%D0%BF%D0%BE%D1%80%D1%82%D0%B0-%D0%B2-Telegram" xr:uid="{00000000-0004-0000-2300-000015000000}"/>
    <hyperlink ref="F172" r:id="rId23" xr:uid="{00000000-0004-0000-2300-000016000000}"/>
    <hyperlink ref="F187" r:id="rId24" xr:uid="{00000000-0004-0000-2300-000017000000}"/>
    <hyperlink ref="F210" r:id="rId25" xr:uid="{00000000-0004-0000-2300-000018000000}"/>
    <hyperlink ref="G225" r:id="rId26" xr:uid="{00000000-0004-0000-2300-000019000000}"/>
    <hyperlink ref="F234" r:id="rId27" xr:uid="{00000000-0004-0000-2300-00001A000000}"/>
    <hyperlink ref="F291" r:id="rId28" location="change-1196307" xr:uid="{00000000-0004-0000-2300-00001B000000}"/>
    <hyperlink ref="F330" r:id="rId29" xr:uid="{00000000-0004-0000-2300-00001C000000}"/>
    <hyperlink ref="F371" r:id="rId30" xr:uid="{00000000-0004-0000-2300-00001D000000}"/>
    <hyperlink ref="F388" r:id="rId31" xr:uid="{00000000-0004-0000-2300-00001E000000}"/>
  </hyperlinks>
  <pageMargins left="0.7" right="0.7" top="0.75" bottom="0.75" header="0.3" footer="0.3"/>
  <legacyDrawing r:id="rId32"/>
  <extLst>
    <ext xmlns:x14="http://schemas.microsoft.com/office/spreadsheetml/2009/9/main" uri="{CCE6A557-97BC-4b89-ADB6-D9C93CAAB3DF}">
      <x14:dataValidations xmlns:xm="http://schemas.microsoft.com/office/excel/2006/main" count="3">
        <x14:dataValidation type="list" allowBlank="1" showErrorMessage="1" xr:uid="{00000000-0002-0000-2300-000000000000}">
          <x14:formula1>
            <xm:f>'Служебный лист'!$B$2:$B$1000</xm:f>
          </x14:formula1>
          <xm:sqref>C2:C29 C31:C209 C211:C781</xm:sqref>
        </x14:dataValidation>
        <x14:dataValidation type="list" allowBlank="1" showErrorMessage="1" xr:uid="{00000000-0002-0000-2300-000001000000}">
          <x14:formula1>
            <xm:f>'Служебный лист'!$A$2:$A$1000</xm:f>
          </x14:formula1>
          <xm:sqref>B2:B29 B31:B209 B211:B781</xm:sqref>
        </x14:dataValidation>
        <x14:dataValidation type="list" allowBlank="1" showErrorMessage="1" xr:uid="{00000000-0002-0000-2300-000002000000}">
          <x14:formula1>
            <xm:f>'Служебный лист'!$C$2:$C$1000</xm:f>
          </x14:formula1>
          <xm:sqref>D2:D29 D31:D781</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25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6640625" defaultRowHeight="15.75" customHeight="1"/>
  <cols>
    <col min="1" max="1" width="13.33203125" customWidth="1"/>
    <col min="2" max="3" width="15" customWidth="1"/>
    <col min="4" max="5" width="17.44140625" customWidth="1"/>
    <col min="6" max="6" width="28.21875" customWidth="1"/>
    <col min="7" max="7" width="9.88671875" customWidth="1"/>
  </cols>
  <sheetData>
    <row r="1" spans="1:26" ht="26.4">
      <c r="A1" s="153" t="s">
        <v>7</v>
      </c>
      <c r="B1" s="153" t="s">
        <v>8</v>
      </c>
      <c r="C1" s="153" t="s">
        <v>4</v>
      </c>
      <c r="D1" s="153" t="s">
        <v>9</v>
      </c>
      <c r="E1" s="153" t="s">
        <v>2439</v>
      </c>
      <c r="F1" s="153" t="s">
        <v>12</v>
      </c>
      <c r="G1" s="153" t="s">
        <v>13</v>
      </c>
      <c r="H1" s="153" t="s">
        <v>328</v>
      </c>
      <c r="I1" s="153" t="s">
        <v>329</v>
      </c>
      <c r="J1" s="153" t="s">
        <v>330</v>
      </c>
      <c r="K1" s="153" t="s">
        <v>331</v>
      </c>
      <c r="L1" s="153" t="s">
        <v>332</v>
      </c>
      <c r="M1" s="153" t="s">
        <v>336</v>
      </c>
      <c r="N1" s="256" t="s">
        <v>334</v>
      </c>
      <c r="O1" s="256" t="s">
        <v>2440</v>
      </c>
      <c r="P1" s="256" t="s">
        <v>335</v>
      </c>
      <c r="Q1" s="8"/>
      <c r="R1" s="8"/>
      <c r="S1" s="8"/>
      <c r="T1" s="8"/>
      <c r="U1" s="8"/>
      <c r="V1" s="8"/>
      <c r="W1" s="8"/>
      <c r="X1" s="8"/>
      <c r="Y1" s="8"/>
      <c r="Z1" s="8"/>
    </row>
    <row r="2" spans="1:26" ht="13.2">
      <c r="A2" s="289"/>
      <c r="B2" s="33"/>
      <c r="C2" s="33"/>
      <c r="D2" s="33"/>
      <c r="E2" s="33"/>
      <c r="F2" s="33"/>
      <c r="G2" s="33"/>
      <c r="H2" s="191"/>
      <c r="I2" s="192"/>
      <c r="J2" s="257"/>
      <c r="K2" s="192"/>
      <c r="L2" s="192"/>
      <c r="M2" s="192"/>
      <c r="N2" s="1"/>
      <c r="O2" s="192"/>
    </row>
    <row r="3" spans="1:26" ht="13.2">
      <c r="A3" s="266"/>
      <c r="B3" s="33"/>
      <c r="C3" s="33"/>
      <c r="D3" s="33"/>
      <c r="E3" s="33"/>
      <c r="F3" s="33"/>
      <c r="G3" s="33" t="s">
        <v>22</v>
      </c>
      <c r="H3" s="191"/>
      <c r="I3" s="192"/>
      <c r="J3" s="191"/>
      <c r="K3" s="192"/>
      <c r="L3" s="192"/>
      <c r="M3" s="192"/>
      <c r="O3" s="192"/>
      <c r="P3" s="1"/>
      <c r="R3" s="3"/>
    </row>
    <row r="4" spans="1:26" ht="13.2">
      <c r="A4" s="266"/>
      <c r="B4" s="33"/>
      <c r="C4" s="33"/>
      <c r="D4" s="33"/>
      <c r="E4" s="33"/>
      <c r="F4" s="33"/>
      <c r="G4" s="33" t="s">
        <v>24</v>
      </c>
      <c r="H4" s="191"/>
      <c r="I4" s="192"/>
      <c r="J4" s="191"/>
      <c r="K4" s="192"/>
      <c r="L4" s="192"/>
      <c r="M4" s="192"/>
      <c r="O4" s="192"/>
      <c r="R4" s="4"/>
    </row>
    <row r="5" spans="1:26" ht="13.2">
      <c r="A5" s="266"/>
      <c r="B5" s="33"/>
      <c r="C5" s="33"/>
      <c r="D5" s="33"/>
      <c r="E5" s="33"/>
      <c r="F5" s="33"/>
      <c r="G5" s="33" t="s">
        <v>25</v>
      </c>
      <c r="H5" s="192"/>
      <c r="I5" s="192"/>
      <c r="J5" s="191"/>
      <c r="K5" s="192"/>
      <c r="L5" s="192"/>
      <c r="M5" s="192"/>
      <c r="O5" s="192"/>
      <c r="R5" s="5"/>
    </row>
    <row r="6" spans="1:26" ht="13.2">
      <c r="A6" s="266"/>
      <c r="B6" s="33"/>
      <c r="C6" s="33"/>
      <c r="D6" s="33"/>
      <c r="E6" s="33"/>
      <c r="F6" s="33"/>
      <c r="G6" s="33" t="s">
        <v>26</v>
      </c>
      <c r="H6" s="192"/>
      <c r="I6" s="192"/>
      <c r="J6" s="192"/>
      <c r="K6" s="192"/>
      <c r="L6" s="192"/>
      <c r="M6" s="192"/>
      <c r="O6" s="192"/>
    </row>
    <row r="7" spans="1:26" ht="13.2">
      <c r="A7" s="266"/>
      <c r="B7" s="33"/>
      <c r="C7" s="33"/>
      <c r="D7" s="33"/>
      <c r="E7" s="33"/>
      <c r="F7" s="33"/>
      <c r="G7" s="33" t="s">
        <v>27</v>
      </c>
      <c r="H7" s="192"/>
      <c r="I7" s="192"/>
      <c r="J7" s="258"/>
      <c r="K7" s="192"/>
      <c r="L7" s="192"/>
      <c r="M7" s="192"/>
      <c r="O7" s="192"/>
    </row>
    <row r="8" spans="1:26" ht="13.2">
      <c r="A8" s="266"/>
      <c r="B8" s="33"/>
      <c r="C8" s="33"/>
      <c r="D8" s="33"/>
      <c r="E8" s="33"/>
      <c r="F8" s="33"/>
      <c r="G8" s="33" t="s">
        <v>28</v>
      </c>
      <c r="H8" s="192"/>
      <c r="I8" s="192"/>
      <c r="J8" s="258"/>
      <c r="K8" s="192"/>
      <c r="L8" s="192"/>
      <c r="M8" s="192"/>
      <c r="O8" s="192"/>
    </row>
    <row r="9" spans="1:26" ht="13.2">
      <c r="A9" s="266"/>
      <c r="B9" s="33"/>
      <c r="C9" s="33"/>
      <c r="D9" s="33"/>
      <c r="E9" s="33"/>
      <c r="F9" s="33"/>
      <c r="G9" s="33" t="s">
        <v>29</v>
      </c>
      <c r="H9" s="192"/>
      <c r="I9" s="192"/>
      <c r="J9" s="258"/>
      <c r="K9" s="192"/>
      <c r="L9" s="192"/>
      <c r="M9" s="192"/>
      <c r="N9" s="1"/>
      <c r="O9" s="203"/>
    </row>
    <row r="10" spans="1:26" ht="13.2">
      <c r="A10" s="266"/>
      <c r="B10" s="33"/>
      <c r="C10" s="33"/>
      <c r="D10" s="33"/>
      <c r="E10" s="33"/>
      <c r="F10" s="33"/>
      <c r="G10" s="33" t="s">
        <v>30</v>
      </c>
      <c r="H10" s="192"/>
      <c r="I10" s="192"/>
      <c r="J10" s="258"/>
      <c r="K10" s="192"/>
      <c r="L10" s="191"/>
      <c r="M10" s="192"/>
      <c r="O10" s="192"/>
    </row>
    <row r="11" spans="1:26" ht="13.2">
      <c r="A11" s="267"/>
      <c r="B11" s="158"/>
      <c r="C11" s="158"/>
      <c r="D11" s="158"/>
      <c r="E11" s="158"/>
      <c r="F11" s="158"/>
      <c r="G11" s="158" t="s">
        <v>34</v>
      </c>
      <c r="H11" s="197"/>
      <c r="I11" s="197"/>
      <c r="J11" s="259"/>
      <c r="K11" s="197"/>
      <c r="L11" s="205"/>
      <c r="M11" s="197"/>
      <c r="O11" s="192"/>
    </row>
    <row r="12" spans="1:26" ht="13.2" hidden="1">
      <c r="A12" s="290" t="s">
        <v>2441</v>
      </c>
      <c r="B12" s="155"/>
      <c r="C12" s="155"/>
      <c r="D12" s="155"/>
      <c r="E12" s="155"/>
      <c r="F12" s="155"/>
      <c r="G12" s="155" t="s">
        <v>17</v>
      </c>
      <c r="H12" s="260"/>
      <c r="I12" s="197"/>
      <c r="J12" s="155"/>
      <c r="K12" s="261"/>
      <c r="L12" s="155"/>
      <c r="M12" s="261"/>
      <c r="O12" s="192"/>
    </row>
    <row r="13" spans="1:26" ht="13.2" hidden="1">
      <c r="A13" s="266"/>
      <c r="B13" s="33"/>
      <c r="C13" s="33"/>
      <c r="D13" s="33"/>
      <c r="E13" s="33"/>
      <c r="F13" s="33"/>
      <c r="G13" s="33" t="s">
        <v>22</v>
      </c>
      <c r="H13" s="262"/>
      <c r="I13" s="197"/>
      <c r="J13" s="33"/>
      <c r="K13" s="192"/>
      <c r="L13" s="33"/>
      <c r="M13" s="192"/>
      <c r="O13" s="192"/>
    </row>
    <row r="14" spans="1:26" ht="13.2" hidden="1">
      <c r="A14" s="266"/>
      <c r="B14" s="33"/>
      <c r="C14" s="33"/>
      <c r="D14" s="33"/>
      <c r="E14" s="33"/>
      <c r="F14" s="33"/>
      <c r="G14" s="33" t="s">
        <v>24</v>
      </c>
      <c r="H14" s="202"/>
      <c r="I14" s="197"/>
      <c r="J14" s="191"/>
      <c r="K14" s="192"/>
      <c r="L14" s="192"/>
      <c r="M14" s="192"/>
      <c r="O14" s="192"/>
    </row>
    <row r="15" spans="1:26" ht="13.2" hidden="1">
      <c r="A15" s="266"/>
      <c r="B15" s="33"/>
      <c r="C15" s="33"/>
      <c r="D15" s="33"/>
      <c r="E15" s="33"/>
      <c r="F15" s="33"/>
      <c r="G15" s="33" t="s">
        <v>25</v>
      </c>
      <c r="H15" s="202"/>
      <c r="I15" s="197"/>
      <c r="J15" s="191"/>
      <c r="K15" s="192"/>
      <c r="L15" s="192"/>
      <c r="M15" s="192"/>
      <c r="O15" s="192"/>
    </row>
    <row r="16" spans="1:26" ht="13.2" hidden="1">
      <c r="A16" s="266"/>
      <c r="B16" s="33"/>
      <c r="C16" s="33"/>
      <c r="D16" s="33"/>
      <c r="E16" s="33"/>
      <c r="F16" s="33"/>
      <c r="G16" s="33" t="s">
        <v>26</v>
      </c>
      <c r="H16" s="202"/>
      <c r="I16" s="197"/>
      <c r="J16" s="191"/>
      <c r="K16" s="192"/>
      <c r="L16" s="192"/>
      <c r="M16" s="192"/>
      <c r="O16" s="192"/>
    </row>
    <row r="17" spans="1:15" ht="13.2" hidden="1">
      <c r="A17" s="266"/>
      <c r="B17" s="33"/>
      <c r="C17" s="33"/>
      <c r="D17" s="33"/>
      <c r="E17" s="33"/>
      <c r="F17" s="33"/>
      <c r="G17" s="33" t="s">
        <v>27</v>
      </c>
      <c r="H17" s="202"/>
      <c r="I17" s="197"/>
      <c r="J17" s="33"/>
      <c r="K17" s="192"/>
      <c r="L17" s="192"/>
      <c r="M17" s="192"/>
      <c r="O17" s="192"/>
    </row>
    <row r="18" spans="1:15" ht="13.2" hidden="1">
      <c r="A18" s="266"/>
      <c r="B18" s="33"/>
      <c r="C18" s="33"/>
      <c r="D18" s="33"/>
      <c r="E18" s="33"/>
      <c r="F18" s="33"/>
      <c r="G18" s="33" t="s">
        <v>28</v>
      </c>
      <c r="H18" s="202"/>
      <c r="I18" s="197"/>
      <c r="J18" s="33"/>
      <c r="K18" s="192"/>
      <c r="L18" s="192"/>
      <c r="M18" s="192"/>
      <c r="O18" s="192"/>
    </row>
    <row r="19" spans="1:15" ht="13.2" hidden="1">
      <c r="A19" s="266"/>
      <c r="B19" s="33"/>
      <c r="C19" s="33"/>
      <c r="D19" s="33"/>
      <c r="E19" s="33"/>
      <c r="F19" s="33"/>
      <c r="G19" s="33" t="s">
        <v>29</v>
      </c>
      <c r="H19" s="202"/>
      <c r="I19" s="197"/>
      <c r="J19" s="33"/>
      <c r="K19" s="192"/>
      <c r="L19" s="192"/>
      <c r="M19" s="192"/>
      <c r="O19" s="192"/>
    </row>
    <row r="20" spans="1:15" ht="13.2" hidden="1">
      <c r="A20" s="266"/>
      <c r="B20" s="33"/>
      <c r="C20" s="33"/>
      <c r="D20" s="33"/>
      <c r="E20" s="33"/>
      <c r="F20" s="33"/>
      <c r="G20" s="33" t="s">
        <v>30</v>
      </c>
      <c r="H20" s="202"/>
      <c r="I20" s="197"/>
      <c r="J20" s="33"/>
      <c r="K20" s="192"/>
      <c r="L20" s="192"/>
      <c r="M20" s="192"/>
      <c r="O20" s="192"/>
    </row>
    <row r="21" spans="1:15" ht="13.2" hidden="1">
      <c r="A21" s="267"/>
      <c r="B21" s="158"/>
      <c r="C21" s="158"/>
      <c r="D21" s="158"/>
      <c r="E21" s="158"/>
      <c r="F21" s="158"/>
      <c r="G21" s="158" t="s">
        <v>34</v>
      </c>
      <c r="H21" s="263"/>
      <c r="I21" s="197"/>
      <c r="J21" s="158"/>
      <c r="K21" s="197"/>
      <c r="L21" s="197"/>
      <c r="M21" s="197"/>
      <c r="O21" s="192"/>
    </row>
    <row r="22" spans="1:15" ht="13.2" hidden="1">
      <c r="A22" s="265">
        <v>45362</v>
      </c>
      <c r="B22" s="155"/>
      <c r="C22" s="155"/>
      <c r="D22" s="155"/>
      <c r="E22" s="155"/>
      <c r="F22" s="155"/>
      <c r="G22" s="155" t="s">
        <v>17</v>
      </c>
      <c r="H22" s="155"/>
      <c r="I22" s="197"/>
      <c r="J22" s="155"/>
      <c r="K22" s="155"/>
      <c r="L22" s="155"/>
      <c r="M22" s="155"/>
      <c r="O22" s="192"/>
    </row>
    <row r="23" spans="1:15" ht="13.2" hidden="1">
      <c r="A23" s="266"/>
      <c r="B23" s="33"/>
      <c r="C23" s="33"/>
      <c r="D23" s="33"/>
      <c r="E23" s="33"/>
      <c r="F23" s="33"/>
      <c r="G23" s="33" t="s">
        <v>22</v>
      </c>
      <c r="H23" s="33"/>
      <c r="I23" s="197"/>
      <c r="J23" s="33"/>
      <c r="K23" s="33"/>
      <c r="L23" s="33"/>
      <c r="M23" s="33"/>
      <c r="O23" s="192"/>
    </row>
    <row r="24" spans="1:15" ht="13.2" hidden="1">
      <c r="A24" s="266"/>
      <c r="B24" s="33"/>
      <c r="C24" s="33"/>
      <c r="D24" s="33"/>
      <c r="E24" s="33"/>
      <c r="F24" s="33"/>
      <c r="G24" s="33" t="s">
        <v>24</v>
      </c>
      <c r="H24" s="33"/>
      <c r="I24" s="197"/>
      <c r="J24" s="33"/>
      <c r="K24" s="33"/>
      <c r="L24" s="33"/>
      <c r="M24" s="33"/>
      <c r="O24" s="192"/>
    </row>
    <row r="25" spans="1:15" ht="13.2" hidden="1">
      <c r="A25" s="266"/>
      <c r="B25" s="33"/>
      <c r="C25" s="33"/>
      <c r="D25" s="33"/>
      <c r="E25" s="33"/>
      <c r="F25" s="33"/>
      <c r="G25" s="33" t="s">
        <v>25</v>
      </c>
      <c r="H25" s="33"/>
      <c r="I25" s="197"/>
      <c r="J25" s="33"/>
      <c r="K25" s="33"/>
      <c r="L25" s="33"/>
      <c r="M25" s="33"/>
      <c r="O25" s="192"/>
    </row>
    <row r="26" spans="1:15" ht="13.2" hidden="1">
      <c r="A26" s="266"/>
      <c r="B26" s="33"/>
      <c r="C26" s="33"/>
      <c r="D26" s="33"/>
      <c r="E26" s="33"/>
      <c r="F26" s="33"/>
      <c r="G26" s="33" t="s">
        <v>26</v>
      </c>
      <c r="H26" s="33"/>
      <c r="I26" s="197"/>
      <c r="J26" s="33"/>
      <c r="K26" s="33"/>
      <c r="L26" s="33"/>
      <c r="M26" s="33"/>
      <c r="O26" s="192"/>
    </row>
    <row r="27" spans="1:15" ht="13.2" hidden="1">
      <c r="A27" s="266"/>
      <c r="B27" s="33"/>
      <c r="C27" s="33"/>
      <c r="D27" s="33"/>
      <c r="E27" s="33"/>
      <c r="F27" s="33"/>
      <c r="G27" s="33" t="s">
        <v>27</v>
      </c>
      <c r="H27" s="33"/>
      <c r="I27" s="197"/>
      <c r="J27" s="33"/>
      <c r="K27" s="33"/>
      <c r="L27" s="33"/>
      <c r="M27" s="33"/>
      <c r="O27" s="192"/>
    </row>
    <row r="28" spans="1:15" ht="13.2" hidden="1">
      <c r="A28" s="266"/>
      <c r="B28" s="33"/>
      <c r="C28" s="33"/>
      <c r="D28" s="33"/>
      <c r="E28" s="33"/>
      <c r="F28" s="33"/>
      <c r="G28" s="33" t="s">
        <v>28</v>
      </c>
      <c r="H28" s="33"/>
      <c r="I28" s="197"/>
      <c r="J28" s="33"/>
      <c r="K28" s="33"/>
      <c r="L28" s="33"/>
      <c r="M28" s="33"/>
      <c r="O28" s="192"/>
    </row>
    <row r="29" spans="1:15" ht="13.2" hidden="1">
      <c r="A29" s="266"/>
      <c r="B29" s="33"/>
      <c r="C29" s="33"/>
      <c r="D29" s="33"/>
      <c r="E29" s="33"/>
      <c r="F29" s="33"/>
      <c r="G29" s="33" t="s">
        <v>29</v>
      </c>
      <c r="H29" s="33"/>
      <c r="I29" s="197"/>
      <c r="J29" s="33"/>
      <c r="K29" s="33"/>
      <c r="L29" s="33"/>
      <c r="M29" s="33"/>
      <c r="O29" s="192"/>
    </row>
    <row r="30" spans="1:15" ht="13.2" hidden="1">
      <c r="A30" s="266"/>
      <c r="B30" s="33"/>
      <c r="C30" s="33"/>
      <c r="D30" s="33"/>
      <c r="E30" s="33"/>
      <c r="F30" s="33"/>
      <c r="G30" s="33" t="s">
        <v>30</v>
      </c>
      <c r="H30" s="33"/>
      <c r="I30" s="197"/>
      <c r="J30" s="33"/>
      <c r="K30" s="33"/>
      <c r="L30" s="33"/>
      <c r="M30" s="33"/>
      <c r="O30" s="192"/>
    </row>
    <row r="31" spans="1:15" ht="13.2" hidden="1">
      <c r="A31" s="267"/>
      <c r="B31" s="158"/>
      <c r="C31" s="158"/>
      <c r="D31" s="158"/>
      <c r="E31" s="158"/>
      <c r="F31" s="158"/>
      <c r="G31" s="158" t="s">
        <v>34</v>
      </c>
      <c r="H31" s="158"/>
      <c r="I31" s="197"/>
      <c r="J31" s="158"/>
      <c r="K31" s="158"/>
      <c r="L31" s="158"/>
      <c r="M31" s="158"/>
      <c r="O31" s="192"/>
    </row>
    <row r="32" spans="1:15" ht="13.2" hidden="1">
      <c r="A32" s="265">
        <v>45363</v>
      </c>
      <c r="B32" s="155"/>
      <c r="C32" s="155"/>
      <c r="D32" s="155"/>
      <c r="E32" s="155"/>
      <c r="F32" s="155"/>
      <c r="G32" s="155" t="s">
        <v>17</v>
      </c>
      <c r="H32" s="155"/>
      <c r="I32" s="197"/>
      <c r="J32" s="155"/>
      <c r="K32" s="261"/>
      <c r="L32" s="155"/>
      <c r="M32" s="155"/>
      <c r="O32" s="192"/>
    </row>
    <row r="33" spans="1:15" ht="13.2" hidden="1">
      <c r="A33" s="266"/>
      <c r="B33" s="33"/>
      <c r="C33" s="33"/>
      <c r="D33" s="33"/>
      <c r="E33" s="33"/>
      <c r="F33" s="33"/>
      <c r="G33" s="33" t="s">
        <v>22</v>
      </c>
      <c r="H33" s="33"/>
      <c r="I33" s="197"/>
      <c r="J33" s="33"/>
      <c r="K33" s="191"/>
      <c r="L33" s="33"/>
      <c r="M33" s="33"/>
      <c r="O33" s="192"/>
    </row>
    <row r="34" spans="1:15" ht="13.2" hidden="1">
      <c r="A34" s="266"/>
      <c r="B34" s="33"/>
      <c r="C34" s="33"/>
      <c r="D34" s="33"/>
      <c r="E34" s="33"/>
      <c r="F34" s="33"/>
      <c r="G34" s="33" t="s">
        <v>24</v>
      </c>
      <c r="H34" s="33"/>
      <c r="I34" s="197"/>
      <c r="J34" s="33"/>
      <c r="K34" s="191"/>
      <c r="L34" s="33"/>
      <c r="M34" s="33"/>
      <c r="O34" s="192"/>
    </row>
    <row r="35" spans="1:15" ht="13.2" hidden="1">
      <c r="A35" s="266"/>
      <c r="B35" s="33"/>
      <c r="C35" s="33"/>
      <c r="D35" s="33"/>
      <c r="E35" s="33"/>
      <c r="F35" s="33"/>
      <c r="G35" s="33" t="s">
        <v>25</v>
      </c>
      <c r="H35" s="33"/>
      <c r="I35" s="197"/>
      <c r="J35" s="33"/>
      <c r="K35" s="191"/>
      <c r="L35" s="33"/>
      <c r="M35" s="33"/>
      <c r="O35" s="192"/>
    </row>
    <row r="36" spans="1:15" ht="13.2" hidden="1">
      <c r="A36" s="266"/>
      <c r="B36" s="33"/>
      <c r="C36" s="33"/>
      <c r="D36" s="33"/>
      <c r="E36" s="33"/>
      <c r="F36" s="33"/>
      <c r="G36" s="33" t="s">
        <v>26</v>
      </c>
      <c r="H36" s="33"/>
      <c r="I36" s="197"/>
      <c r="J36" s="33"/>
      <c r="K36" s="191"/>
      <c r="L36" s="33"/>
      <c r="M36" s="33"/>
      <c r="O36" s="192"/>
    </row>
    <row r="37" spans="1:15" ht="13.2" hidden="1">
      <c r="A37" s="266"/>
      <c r="B37" s="33"/>
      <c r="C37" s="33"/>
      <c r="D37" s="33"/>
      <c r="E37" s="33"/>
      <c r="F37" s="33"/>
      <c r="G37" s="33" t="s">
        <v>27</v>
      </c>
      <c r="H37" s="33"/>
      <c r="I37" s="197"/>
      <c r="J37" s="33"/>
      <c r="K37" s="257"/>
      <c r="L37" s="33"/>
      <c r="M37" s="33"/>
      <c r="O37" s="192"/>
    </row>
    <row r="38" spans="1:15" ht="13.2" hidden="1">
      <c r="A38" s="266"/>
      <c r="B38" s="33"/>
      <c r="C38" s="33"/>
      <c r="D38" s="33"/>
      <c r="E38" s="33"/>
      <c r="F38" s="33"/>
      <c r="G38" s="33" t="s">
        <v>28</v>
      </c>
      <c r="H38" s="33"/>
      <c r="I38" s="197"/>
      <c r="J38" s="33"/>
      <c r="K38" s="192"/>
      <c r="L38" s="33"/>
      <c r="M38" s="33"/>
      <c r="O38" s="192"/>
    </row>
    <row r="39" spans="1:15" ht="13.2" hidden="1">
      <c r="A39" s="266"/>
      <c r="B39" s="33"/>
      <c r="C39" s="33"/>
      <c r="D39" s="33"/>
      <c r="E39" s="33"/>
      <c r="F39" s="33"/>
      <c r="G39" s="33" t="s">
        <v>29</v>
      </c>
      <c r="H39" s="33"/>
      <c r="I39" s="197"/>
      <c r="J39" s="33"/>
      <c r="K39" s="192"/>
      <c r="L39" s="33"/>
      <c r="M39" s="33"/>
      <c r="O39" s="192"/>
    </row>
    <row r="40" spans="1:15" ht="13.2" hidden="1">
      <c r="A40" s="266"/>
      <c r="B40" s="33"/>
      <c r="C40" s="33"/>
      <c r="D40" s="33"/>
      <c r="E40" s="33"/>
      <c r="F40" s="33"/>
      <c r="G40" s="33" t="s">
        <v>30</v>
      </c>
      <c r="H40" s="33"/>
      <c r="I40" s="197"/>
      <c r="J40" s="33"/>
      <c r="K40" s="192"/>
      <c r="L40" s="33"/>
      <c r="M40" s="33"/>
      <c r="O40" s="192"/>
    </row>
    <row r="41" spans="1:15" ht="13.2" hidden="1">
      <c r="A41" s="267"/>
      <c r="B41" s="158"/>
      <c r="C41" s="158"/>
      <c r="D41" s="158"/>
      <c r="E41" s="158"/>
      <c r="F41" s="158"/>
      <c r="G41" s="158" t="s">
        <v>34</v>
      </c>
      <c r="H41" s="158"/>
      <c r="I41" s="197"/>
      <c r="J41" s="158"/>
      <c r="K41" s="197"/>
      <c r="L41" s="158"/>
      <c r="M41" s="158"/>
      <c r="O41" s="192"/>
    </row>
    <row r="42" spans="1:15" ht="13.2" hidden="1">
      <c r="A42" s="265">
        <v>45364</v>
      </c>
      <c r="B42" s="155"/>
      <c r="C42" s="155"/>
      <c r="D42" s="155"/>
      <c r="E42" s="155"/>
      <c r="F42" s="155"/>
      <c r="G42" s="155" t="s">
        <v>17</v>
      </c>
      <c r="H42" s="155"/>
      <c r="I42" s="197"/>
      <c r="J42" s="155"/>
      <c r="K42" s="155"/>
      <c r="L42" s="155"/>
      <c r="M42" s="155"/>
      <c r="O42" s="192"/>
    </row>
    <row r="43" spans="1:15" ht="13.2" hidden="1">
      <c r="A43" s="266"/>
      <c r="B43" s="33"/>
      <c r="C43" s="33"/>
      <c r="D43" s="33"/>
      <c r="E43" s="33"/>
      <c r="F43" s="33"/>
      <c r="G43" s="33" t="s">
        <v>22</v>
      </c>
      <c r="H43" s="33"/>
      <c r="I43" s="197"/>
      <c r="J43" s="33"/>
      <c r="K43" s="33"/>
      <c r="L43" s="33"/>
      <c r="M43" s="33"/>
      <c r="O43" s="192"/>
    </row>
    <row r="44" spans="1:15" ht="13.2" hidden="1">
      <c r="A44" s="266"/>
      <c r="B44" s="33"/>
      <c r="C44" s="33"/>
      <c r="D44" s="33"/>
      <c r="E44" s="33"/>
      <c r="F44" s="33"/>
      <c r="G44" s="33" t="s">
        <v>24</v>
      </c>
      <c r="H44" s="33"/>
      <c r="I44" s="197"/>
      <c r="J44" s="33"/>
      <c r="K44" s="33"/>
      <c r="L44" s="33"/>
      <c r="M44" s="33"/>
      <c r="O44" s="192"/>
    </row>
    <row r="45" spans="1:15" ht="13.2" hidden="1">
      <c r="A45" s="266"/>
      <c r="B45" s="33"/>
      <c r="C45" s="33"/>
      <c r="D45" s="33"/>
      <c r="E45" s="33"/>
      <c r="F45" s="33"/>
      <c r="G45" s="33" t="s">
        <v>25</v>
      </c>
      <c r="H45" s="33"/>
      <c r="I45" s="197"/>
      <c r="J45" s="33"/>
      <c r="K45" s="33"/>
      <c r="L45" s="33"/>
      <c r="M45" s="33"/>
      <c r="O45" s="192"/>
    </row>
    <row r="46" spans="1:15" ht="13.2" hidden="1">
      <c r="A46" s="266"/>
      <c r="B46" s="33"/>
      <c r="C46" s="33"/>
      <c r="D46" s="33"/>
      <c r="E46" s="33"/>
      <c r="F46" s="33"/>
      <c r="G46" s="33" t="s">
        <v>26</v>
      </c>
      <c r="H46" s="33"/>
      <c r="I46" s="197"/>
      <c r="J46" s="33"/>
      <c r="K46" s="33"/>
      <c r="L46" s="33"/>
      <c r="M46" s="33"/>
      <c r="O46" s="192"/>
    </row>
    <row r="47" spans="1:15" ht="13.2" hidden="1">
      <c r="A47" s="266"/>
      <c r="B47" s="33"/>
      <c r="C47" s="33"/>
      <c r="D47" s="33"/>
      <c r="E47" s="33"/>
      <c r="F47" s="33"/>
      <c r="G47" s="33" t="s">
        <v>27</v>
      </c>
      <c r="H47" s="33"/>
      <c r="I47" s="197"/>
      <c r="J47" s="33"/>
      <c r="K47" s="33"/>
      <c r="L47" s="33"/>
      <c r="M47" s="33"/>
      <c r="O47" s="192"/>
    </row>
    <row r="48" spans="1:15" ht="13.2" hidden="1">
      <c r="A48" s="266"/>
      <c r="B48" s="33"/>
      <c r="C48" s="33"/>
      <c r="D48" s="33"/>
      <c r="E48" s="33"/>
      <c r="F48" s="33"/>
      <c r="G48" s="33" t="s">
        <v>28</v>
      </c>
      <c r="H48" s="33"/>
      <c r="I48" s="197"/>
      <c r="J48" s="33"/>
      <c r="K48" s="33"/>
      <c r="L48" s="33"/>
      <c r="M48" s="33"/>
      <c r="O48" s="192"/>
    </row>
    <row r="49" spans="1:15" ht="13.2" hidden="1">
      <c r="A49" s="266"/>
      <c r="B49" s="33"/>
      <c r="C49" s="33"/>
      <c r="D49" s="33"/>
      <c r="E49" s="33"/>
      <c r="F49" s="33"/>
      <c r="G49" s="33" t="s">
        <v>29</v>
      </c>
      <c r="H49" s="33"/>
      <c r="I49" s="197"/>
      <c r="J49" s="33"/>
      <c r="K49" s="33"/>
      <c r="L49" s="33"/>
      <c r="M49" s="33"/>
      <c r="O49" s="192"/>
    </row>
    <row r="50" spans="1:15" ht="13.2" hidden="1">
      <c r="A50" s="266"/>
      <c r="B50" s="33"/>
      <c r="C50" s="33"/>
      <c r="D50" s="33"/>
      <c r="E50" s="33"/>
      <c r="F50" s="33"/>
      <c r="G50" s="33" t="s">
        <v>30</v>
      </c>
      <c r="H50" s="33"/>
      <c r="I50" s="197"/>
      <c r="J50" s="33"/>
      <c r="K50" s="33"/>
      <c r="L50" s="33"/>
      <c r="M50" s="33"/>
      <c r="O50" s="192"/>
    </row>
    <row r="51" spans="1:15" ht="13.2" hidden="1">
      <c r="A51" s="267"/>
      <c r="B51" s="158"/>
      <c r="C51" s="158"/>
      <c r="D51" s="158"/>
      <c r="E51" s="158"/>
      <c r="F51" s="158"/>
      <c r="G51" s="158" t="s">
        <v>34</v>
      </c>
      <c r="H51" s="158"/>
      <c r="I51" s="197"/>
      <c r="J51" s="158"/>
      <c r="K51" s="158"/>
      <c r="L51" s="158"/>
      <c r="M51" s="158"/>
      <c r="O51" s="192"/>
    </row>
    <row r="52" spans="1:15" ht="13.2" hidden="1">
      <c r="A52" s="265">
        <v>45365</v>
      </c>
      <c r="B52" s="155"/>
      <c r="C52" s="155"/>
      <c r="D52" s="155"/>
      <c r="E52" s="155"/>
      <c r="F52" s="155"/>
      <c r="G52" s="155" t="s">
        <v>17</v>
      </c>
      <c r="H52" s="155"/>
      <c r="I52" s="197"/>
      <c r="J52" s="155"/>
      <c r="K52" s="155"/>
      <c r="L52" s="155"/>
      <c r="M52" s="261"/>
      <c r="O52" s="192"/>
    </row>
    <row r="53" spans="1:15" ht="13.2" hidden="1">
      <c r="A53" s="266"/>
      <c r="B53" s="33"/>
      <c r="C53" s="33"/>
      <c r="D53" s="33"/>
      <c r="E53" s="33"/>
      <c r="F53" s="33"/>
      <c r="G53" s="33" t="s">
        <v>22</v>
      </c>
      <c r="H53" s="33"/>
      <c r="I53" s="197"/>
      <c r="J53" s="33"/>
      <c r="K53" s="33"/>
      <c r="L53" s="33"/>
      <c r="M53" s="192"/>
      <c r="O53" s="192"/>
    </row>
    <row r="54" spans="1:15" ht="13.2" hidden="1">
      <c r="A54" s="266"/>
      <c r="B54" s="33"/>
      <c r="C54" s="33"/>
      <c r="D54" s="33"/>
      <c r="E54" s="33"/>
      <c r="F54" s="33"/>
      <c r="G54" s="33" t="s">
        <v>24</v>
      </c>
      <c r="H54" s="33"/>
      <c r="I54" s="197"/>
      <c r="J54" s="33"/>
      <c r="K54" s="33"/>
      <c r="L54" s="33"/>
      <c r="M54" s="192"/>
      <c r="O54" s="192"/>
    </row>
    <row r="55" spans="1:15" ht="13.2" hidden="1">
      <c r="A55" s="266"/>
      <c r="B55" s="33"/>
      <c r="C55" s="33"/>
      <c r="D55" s="33"/>
      <c r="E55" s="33"/>
      <c r="F55" s="33"/>
      <c r="G55" s="33" t="s">
        <v>25</v>
      </c>
      <c r="H55" s="33"/>
      <c r="I55" s="197"/>
      <c r="J55" s="33"/>
      <c r="K55" s="33"/>
      <c r="L55" s="33"/>
      <c r="M55" s="192"/>
      <c r="O55" s="192"/>
    </row>
    <row r="56" spans="1:15" ht="13.2" hidden="1">
      <c r="A56" s="266"/>
      <c r="B56" s="33"/>
      <c r="C56" s="33"/>
      <c r="D56" s="33"/>
      <c r="E56" s="33"/>
      <c r="F56" s="33"/>
      <c r="G56" s="33" t="s">
        <v>26</v>
      </c>
      <c r="H56" s="33"/>
      <c r="I56" s="197"/>
      <c r="J56" s="33"/>
      <c r="K56" s="33"/>
      <c r="L56" s="33"/>
      <c r="M56" s="192"/>
      <c r="O56" s="192"/>
    </row>
    <row r="57" spans="1:15" ht="13.2" hidden="1">
      <c r="A57" s="266"/>
      <c r="B57" s="33"/>
      <c r="C57" s="33"/>
      <c r="D57" s="33"/>
      <c r="E57" s="33"/>
      <c r="F57" s="33"/>
      <c r="G57" s="33" t="s">
        <v>27</v>
      </c>
      <c r="H57" s="33"/>
      <c r="I57" s="197"/>
      <c r="J57" s="33"/>
      <c r="K57" s="33"/>
      <c r="L57" s="33"/>
      <c r="M57" s="192"/>
      <c r="O57" s="192"/>
    </row>
    <row r="58" spans="1:15" ht="13.2" hidden="1">
      <c r="A58" s="266"/>
      <c r="B58" s="33"/>
      <c r="C58" s="33"/>
      <c r="D58" s="33"/>
      <c r="E58" s="33"/>
      <c r="F58" s="33"/>
      <c r="G58" s="33" t="s">
        <v>28</v>
      </c>
      <c r="H58" s="33"/>
      <c r="I58" s="197"/>
      <c r="J58" s="33"/>
      <c r="K58" s="33"/>
      <c r="L58" s="33"/>
      <c r="M58" s="192"/>
      <c r="O58" s="192"/>
    </row>
    <row r="59" spans="1:15" ht="13.2" hidden="1">
      <c r="A59" s="266"/>
      <c r="B59" s="33"/>
      <c r="C59" s="33"/>
      <c r="D59" s="33"/>
      <c r="E59" s="33"/>
      <c r="F59" s="33"/>
      <c r="G59" s="33" t="s">
        <v>29</v>
      </c>
      <c r="H59" s="33"/>
      <c r="I59" s="197"/>
      <c r="J59" s="33"/>
      <c r="K59" s="33"/>
      <c r="L59" s="33"/>
      <c r="M59" s="191"/>
      <c r="O59" s="192"/>
    </row>
    <row r="60" spans="1:15" ht="13.2" hidden="1">
      <c r="A60" s="266"/>
      <c r="B60" s="33"/>
      <c r="C60" s="33"/>
      <c r="D60" s="33"/>
      <c r="E60" s="33"/>
      <c r="F60" s="33"/>
      <c r="G60" s="33" t="s">
        <v>30</v>
      </c>
      <c r="H60" s="33"/>
      <c r="I60" s="197"/>
      <c r="J60" s="33"/>
      <c r="K60" s="33"/>
      <c r="L60" s="33"/>
      <c r="M60" s="191"/>
      <c r="O60" s="192"/>
    </row>
    <row r="61" spans="1:15" ht="13.2" hidden="1">
      <c r="A61" s="267"/>
      <c r="B61" s="33"/>
      <c r="C61" s="33"/>
      <c r="D61" s="33"/>
      <c r="E61" s="33"/>
      <c r="F61" s="33"/>
      <c r="G61" s="158" t="s">
        <v>34</v>
      </c>
      <c r="H61" s="33"/>
      <c r="I61" s="197"/>
      <c r="J61" s="33"/>
      <c r="K61" s="33"/>
      <c r="L61" s="33"/>
      <c r="M61" s="191"/>
      <c r="O61" s="192"/>
    </row>
    <row r="62" spans="1:15" ht="13.2" hidden="1">
      <c r="A62" s="265">
        <v>45366</v>
      </c>
      <c r="B62" s="33"/>
      <c r="C62" s="33"/>
      <c r="D62" s="33"/>
      <c r="E62" s="33"/>
      <c r="F62" s="33"/>
      <c r="G62" s="155" t="s">
        <v>17</v>
      </c>
      <c r="H62" s="33"/>
      <c r="I62" s="197"/>
      <c r="J62" s="33"/>
      <c r="K62" s="33"/>
      <c r="L62" s="33"/>
      <c r="M62" s="191"/>
      <c r="O62" s="192"/>
    </row>
    <row r="63" spans="1:15" ht="13.2" hidden="1">
      <c r="A63" s="266"/>
      <c r="B63" s="33"/>
      <c r="C63" s="33"/>
      <c r="D63" s="33"/>
      <c r="E63" s="33"/>
      <c r="F63" s="33"/>
      <c r="G63" s="33" t="s">
        <v>22</v>
      </c>
      <c r="H63" s="33"/>
      <c r="I63" s="197"/>
      <c r="J63" s="33"/>
      <c r="K63" s="33"/>
      <c r="L63" s="33"/>
      <c r="M63" s="191"/>
      <c r="O63" s="192"/>
    </row>
    <row r="64" spans="1:15" ht="13.2" hidden="1">
      <c r="A64" s="266"/>
      <c r="B64" s="33"/>
      <c r="C64" s="33"/>
      <c r="D64" s="33"/>
      <c r="E64" s="33"/>
      <c r="F64" s="33"/>
      <c r="G64" s="33" t="s">
        <v>24</v>
      </c>
      <c r="H64" s="33"/>
      <c r="I64" s="197"/>
      <c r="J64" s="33"/>
      <c r="K64" s="33"/>
      <c r="L64" s="33"/>
      <c r="M64" s="191"/>
      <c r="O64" s="192"/>
    </row>
    <row r="65" spans="1:15" ht="13.2" hidden="1">
      <c r="A65" s="266"/>
      <c r="B65" s="33"/>
      <c r="C65" s="33"/>
      <c r="D65" s="33"/>
      <c r="E65" s="33"/>
      <c r="F65" s="33"/>
      <c r="G65" s="33" t="s">
        <v>25</v>
      </c>
      <c r="H65" s="33"/>
      <c r="I65" s="197"/>
      <c r="J65" s="33"/>
      <c r="K65" s="33"/>
      <c r="L65" s="33"/>
      <c r="M65" s="192"/>
      <c r="O65" s="192"/>
    </row>
    <row r="66" spans="1:15" ht="13.2" hidden="1">
      <c r="A66" s="266"/>
      <c r="B66" s="33"/>
      <c r="C66" s="33"/>
      <c r="D66" s="33"/>
      <c r="E66" s="33"/>
      <c r="F66" s="33"/>
      <c r="G66" s="33" t="s">
        <v>26</v>
      </c>
      <c r="H66" s="33"/>
      <c r="I66" s="197"/>
      <c r="J66" s="33"/>
      <c r="K66" s="33"/>
      <c r="L66" s="33"/>
      <c r="M66" s="192"/>
      <c r="O66" s="192"/>
    </row>
    <row r="67" spans="1:15" ht="13.2" hidden="1">
      <c r="A67" s="266"/>
      <c r="B67" s="33"/>
      <c r="C67" s="33"/>
      <c r="D67" s="33"/>
      <c r="E67" s="33"/>
      <c r="F67" s="33"/>
      <c r="G67" s="33" t="s">
        <v>27</v>
      </c>
      <c r="H67" s="33"/>
      <c r="I67" s="197"/>
      <c r="J67" s="33"/>
      <c r="K67" s="33"/>
      <c r="L67" s="33"/>
      <c r="M67" s="192"/>
      <c r="O67" s="192"/>
    </row>
    <row r="68" spans="1:15" ht="13.2" hidden="1">
      <c r="A68" s="266"/>
      <c r="B68" s="33"/>
      <c r="C68" s="33"/>
      <c r="D68" s="33"/>
      <c r="E68" s="33"/>
      <c r="F68" s="33"/>
      <c r="G68" s="33" t="s">
        <v>28</v>
      </c>
      <c r="H68" s="33"/>
      <c r="I68" s="197"/>
      <c r="J68" s="33"/>
      <c r="K68" s="33"/>
      <c r="L68" s="33"/>
      <c r="M68" s="192"/>
      <c r="O68" s="192"/>
    </row>
    <row r="69" spans="1:15" ht="13.2" hidden="1">
      <c r="A69" s="266"/>
      <c r="B69" s="33"/>
      <c r="C69" s="33"/>
      <c r="D69" s="33"/>
      <c r="E69" s="33"/>
      <c r="F69" s="33"/>
      <c r="G69" s="33" t="s">
        <v>29</v>
      </c>
      <c r="H69" s="33"/>
      <c r="I69" s="197"/>
      <c r="J69" s="33"/>
      <c r="K69" s="33"/>
      <c r="L69" s="33"/>
      <c r="M69" s="192"/>
      <c r="O69" s="192"/>
    </row>
    <row r="70" spans="1:15" ht="13.2" hidden="1">
      <c r="A70" s="266"/>
      <c r="B70" s="33"/>
      <c r="C70" s="33"/>
      <c r="D70" s="33"/>
      <c r="E70" s="33"/>
      <c r="F70" s="33"/>
      <c r="G70" s="33" t="s">
        <v>30</v>
      </c>
      <c r="H70" s="33"/>
      <c r="I70" s="197"/>
      <c r="J70" s="33"/>
      <c r="K70" s="33"/>
      <c r="L70" s="33"/>
      <c r="M70" s="192"/>
      <c r="O70" s="192"/>
    </row>
    <row r="71" spans="1:15" ht="13.2" hidden="1">
      <c r="A71" s="267"/>
      <c r="B71" s="33"/>
      <c r="C71" s="33"/>
      <c r="D71" s="33"/>
      <c r="E71" s="33"/>
      <c r="F71" s="33"/>
      <c r="G71" s="158" t="s">
        <v>34</v>
      </c>
      <c r="H71" s="33"/>
      <c r="I71" s="197"/>
      <c r="J71" s="33"/>
      <c r="K71" s="33"/>
      <c r="L71" s="33"/>
      <c r="M71" s="192"/>
      <c r="O71" s="192"/>
    </row>
    <row r="72" spans="1:15" ht="13.2" hidden="1">
      <c r="A72" s="265">
        <v>45367</v>
      </c>
      <c r="B72" s="33"/>
      <c r="C72" s="33"/>
      <c r="D72" s="33"/>
      <c r="E72" s="33"/>
      <c r="F72" s="33"/>
      <c r="G72" s="155" t="s">
        <v>17</v>
      </c>
      <c r="H72" s="33"/>
      <c r="I72" s="197"/>
      <c r="J72" s="33"/>
      <c r="K72" s="33"/>
      <c r="L72" s="33"/>
      <c r="M72" s="192"/>
      <c r="O72" s="192"/>
    </row>
    <row r="73" spans="1:15" ht="13.2" hidden="1">
      <c r="A73" s="266"/>
      <c r="B73" s="33"/>
      <c r="C73" s="33"/>
      <c r="D73" s="33"/>
      <c r="E73" s="33"/>
      <c r="F73" s="33"/>
      <c r="G73" s="33" t="s">
        <v>22</v>
      </c>
      <c r="H73" s="33"/>
      <c r="I73" s="197"/>
      <c r="J73" s="33"/>
      <c r="K73" s="33"/>
      <c r="L73" s="33"/>
      <c r="M73" s="192"/>
      <c r="O73" s="192"/>
    </row>
    <row r="74" spans="1:15" ht="13.2" hidden="1">
      <c r="A74" s="266"/>
      <c r="B74" s="33"/>
      <c r="C74" s="33"/>
      <c r="D74" s="33"/>
      <c r="E74" s="33"/>
      <c r="F74" s="33"/>
      <c r="G74" s="33" t="s">
        <v>24</v>
      </c>
      <c r="H74" s="33"/>
      <c r="I74" s="197"/>
      <c r="J74" s="33"/>
      <c r="K74" s="33"/>
      <c r="L74" s="33"/>
      <c r="M74" s="192"/>
      <c r="O74" s="192"/>
    </row>
    <row r="75" spans="1:15" ht="13.2" hidden="1">
      <c r="A75" s="266"/>
      <c r="B75" s="33"/>
      <c r="C75" s="33"/>
      <c r="D75" s="33"/>
      <c r="E75" s="33"/>
      <c r="F75" s="33"/>
      <c r="G75" s="33" t="s">
        <v>25</v>
      </c>
      <c r="H75" s="33"/>
      <c r="I75" s="197"/>
      <c r="J75" s="33"/>
      <c r="K75" s="33"/>
      <c r="L75" s="33"/>
      <c r="M75" s="191"/>
      <c r="O75" s="192"/>
    </row>
    <row r="76" spans="1:15" ht="13.2" hidden="1">
      <c r="A76" s="266"/>
      <c r="B76" s="33"/>
      <c r="C76" s="33"/>
      <c r="D76" s="33"/>
      <c r="E76" s="33"/>
      <c r="F76" s="33"/>
      <c r="G76" s="33" t="s">
        <v>26</v>
      </c>
      <c r="H76" s="33"/>
      <c r="I76" s="197"/>
      <c r="J76" s="33"/>
      <c r="K76" s="33"/>
      <c r="L76" s="33"/>
      <c r="M76" s="191"/>
      <c r="O76" s="192"/>
    </row>
    <row r="77" spans="1:15" ht="13.2" hidden="1">
      <c r="A77" s="266"/>
      <c r="B77" s="33"/>
      <c r="C77" s="33"/>
      <c r="D77" s="33"/>
      <c r="E77" s="33"/>
      <c r="F77" s="33"/>
      <c r="G77" s="33" t="s">
        <v>27</v>
      </c>
      <c r="H77" s="33"/>
      <c r="I77" s="197"/>
      <c r="J77" s="33"/>
      <c r="K77" s="33"/>
      <c r="L77" s="33"/>
      <c r="M77" s="191"/>
      <c r="O77" s="192"/>
    </row>
    <row r="78" spans="1:15" ht="13.2" hidden="1">
      <c r="A78" s="266"/>
      <c r="B78" s="33"/>
      <c r="C78" s="33"/>
      <c r="D78" s="33"/>
      <c r="E78" s="33"/>
      <c r="F78" s="33"/>
      <c r="G78" s="33" t="s">
        <v>28</v>
      </c>
      <c r="H78" s="33"/>
      <c r="I78" s="197"/>
      <c r="J78" s="33"/>
      <c r="K78" s="33"/>
      <c r="L78" s="33"/>
      <c r="M78" s="191"/>
      <c r="O78" s="192"/>
    </row>
    <row r="79" spans="1:15" ht="13.2" hidden="1">
      <c r="A79" s="266"/>
      <c r="B79" s="33"/>
      <c r="C79" s="33"/>
      <c r="D79" s="33"/>
      <c r="E79" s="33"/>
      <c r="F79" s="33"/>
      <c r="G79" s="33" t="s">
        <v>29</v>
      </c>
      <c r="H79" s="33"/>
      <c r="I79" s="197"/>
      <c r="J79" s="33"/>
      <c r="K79" s="33"/>
      <c r="L79" s="33"/>
      <c r="M79" s="191"/>
      <c r="O79" s="192"/>
    </row>
    <row r="80" spans="1:15" ht="13.2" hidden="1">
      <c r="A80" s="266"/>
      <c r="B80" s="33"/>
      <c r="C80" s="33"/>
      <c r="D80" s="33"/>
      <c r="E80" s="33"/>
      <c r="F80" s="33"/>
      <c r="G80" s="33" t="s">
        <v>30</v>
      </c>
      <c r="H80" s="33"/>
      <c r="I80" s="197"/>
      <c r="J80" s="33"/>
      <c r="K80" s="33"/>
      <c r="L80" s="33"/>
      <c r="M80" s="191"/>
      <c r="O80" s="192"/>
    </row>
    <row r="81" spans="1:15" ht="13.2" hidden="1">
      <c r="A81" s="267"/>
      <c r="B81" s="33"/>
      <c r="C81" s="33"/>
      <c r="D81" s="33"/>
      <c r="E81" s="33"/>
      <c r="F81" s="33"/>
      <c r="G81" s="158" t="s">
        <v>34</v>
      </c>
      <c r="H81" s="33"/>
      <c r="I81" s="197"/>
      <c r="J81" s="33"/>
      <c r="K81" s="33"/>
      <c r="L81" s="33"/>
      <c r="M81" s="192"/>
      <c r="O81" s="192"/>
    </row>
    <row r="82" spans="1:15" ht="13.2" hidden="1">
      <c r="A82" s="265">
        <v>45368</v>
      </c>
      <c r="B82" s="33"/>
      <c r="C82" s="33"/>
      <c r="D82" s="33"/>
      <c r="E82" s="33"/>
      <c r="F82" s="33"/>
      <c r="G82" s="155" t="s">
        <v>17</v>
      </c>
      <c r="H82" s="33"/>
      <c r="I82" s="197"/>
      <c r="J82" s="33"/>
      <c r="K82" s="33"/>
      <c r="L82" s="33"/>
      <c r="M82" s="192"/>
      <c r="O82" s="192"/>
    </row>
    <row r="83" spans="1:15" ht="13.2" hidden="1">
      <c r="A83" s="266"/>
      <c r="B83" s="33"/>
      <c r="C83" s="33"/>
      <c r="D83" s="33"/>
      <c r="E83" s="33"/>
      <c r="F83" s="33"/>
      <c r="G83" s="33" t="s">
        <v>22</v>
      </c>
      <c r="H83" s="33"/>
      <c r="I83" s="197"/>
      <c r="J83" s="33"/>
      <c r="K83" s="33"/>
      <c r="L83" s="33"/>
      <c r="M83" s="192"/>
      <c r="O83" s="192"/>
    </row>
    <row r="84" spans="1:15" ht="13.2" hidden="1">
      <c r="A84" s="266"/>
      <c r="B84" s="33"/>
      <c r="C84" s="33"/>
      <c r="D84" s="33"/>
      <c r="E84" s="33"/>
      <c r="F84" s="33"/>
      <c r="G84" s="33" t="s">
        <v>24</v>
      </c>
      <c r="H84" s="33"/>
      <c r="I84" s="197"/>
      <c r="J84" s="33"/>
      <c r="K84" s="33"/>
      <c r="L84" s="33"/>
      <c r="M84" s="192"/>
      <c r="O84" s="192"/>
    </row>
    <row r="85" spans="1:15" ht="13.2" hidden="1">
      <c r="A85" s="266"/>
      <c r="B85" s="33"/>
      <c r="C85" s="33"/>
      <c r="D85" s="33"/>
      <c r="E85" s="33"/>
      <c r="F85" s="33"/>
      <c r="G85" s="33" t="s">
        <v>25</v>
      </c>
      <c r="H85" s="33"/>
      <c r="I85" s="197"/>
      <c r="J85" s="33"/>
      <c r="K85" s="33"/>
      <c r="L85" s="33"/>
      <c r="M85" s="191"/>
      <c r="O85" s="192"/>
    </row>
    <row r="86" spans="1:15" ht="13.2" hidden="1">
      <c r="A86" s="266"/>
      <c r="B86" s="33"/>
      <c r="C86" s="33"/>
      <c r="D86" s="33"/>
      <c r="E86" s="33"/>
      <c r="F86" s="33"/>
      <c r="G86" s="33" t="s">
        <v>26</v>
      </c>
      <c r="H86" s="33"/>
      <c r="I86" s="197"/>
      <c r="J86" s="33"/>
      <c r="K86" s="33"/>
      <c r="L86" s="33"/>
      <c r="M86" s="191"/>
      <c r="O86" s="192"/>
    </row>
    <row r="87" spans="1:15" ht="13.2" hidden="1">
      <c r="A87" s="266"/>
      <c r="B87" s="33"/>
      <c r="C87" s="33"/>
      <c r="D87" s="33"/>
      <c r="E87" s="33"/>
      <c r="F87" s="33"/>
      <c r="G87" s="33" t="s">
        <v>27</v>
      </c>
      <c r="H87" s="33"/>
      <c r="I87" s="197"/>
      <c r="J87" s="33"/>
      <c r="K87" s="33"/>
      <c r="L87" s="33"/>
      <c r="M87" s="191"/>
      <c r="O87" s="192"/>
    </row>
    <row r="88" spans="1:15" ht="13.2" hidden="1">
      <c r="A88" s="266"/>
      <c r="B88" s="33"/>
      <c r="C88" s="33"/>
      <c r="D88" s="33"/>
      <c r="E88" s="33"/>
      <c r="F88" s="33"/>
      <c r="G88" s="33" t="s">
        <v>28</v>
      </c>
      <c r="H88" s="33"/>
      <c r="I88" s="197"/>
      <c r="J88" s="33"/>
      <c r="K88" s="33"/>
      <c r="L88" s="33"/>
      <c r="M88" s="191"/>
      <c r="O88" s="192"/>
    </row>
    <row r="89" spans="1:15" ht="13.2" hidden="1">
      <c r="A89" s="266"/>
      <c r="B89" s="33"/>
      <c r="C89" s="33"/>
      <c r="D89" s="33"/>
      <c r="E89" s="33"/>
      <c r="F89" s="33"/>
      <c r="G89" s="33" t="s">
        <v>29</v>
      </c>
      <c r="H89" s="33"/>
      <c r="I89" s="197"/>
      <c r="J89" s="33"/>
      <c r="K89" s="33"/>
      <c r="L89" s="33"/>
      <c r="M89" s="191"/>
      <c r="O89" s="192"/>
    </row>
    <row r="90" spans="1:15" ht="13.2" hidden="1">
      <c r="A90" s="266"/>
      <c r="B90" s="33"/>
      <c r="C90" s="33"/>
      <c r="D90" s="33"/>
      <c r="E90" s="33"/>
      <c r="F90" s="33"/>
      <c r="G90" s="33" t="s">
        <v>30</v>
      </c>
      <c r="H90" s="33"/>
      <c r="I90" s="197"/>
      <c r="J90" s="33"/>
      <c r="K90" s="33"/>
      <c r="L90" s="33"/>
      <c r="M90" s="192"/>
      <c r="O90" s="192"/>
    </row>
    <row r="91" spans="1:15" ht="13.2" hidden="1">
      <c r="A91" s="267"/>
      <c r="B91" s="33"/>
      <c r="C91" s="33"/>
      <c r="D91" s="33"/>
      <c r="E91" s="33"/>
      <c r="F91" s="33"/>
      <c r="G91" s="158" t="s">
        <v>34</v>
      </c>
      <c r="H91" s="33"/>
      <c r="I91" s="197"/>
      <c r="J91" s="33"/>
      <c r="K91" s="33"/>
      <c r="L91" s="33"/>
      <c r="M91" s="192"/>
      <c r="O91" s="192"/>
    </row>
    <row r="92" spans="1:15" ht="13.2" hidden="1">
      <c r="A92" s="265">
        <v>45369</v>
      </c>
      <c r="B92" s="33"/>
      <c r="C92" s="33"/>
      <c r="D92" s="33"/>
      <c r="E92" s="33"/>
      <c r="F92" s="33"/>
      <c r="G92" s="155" t="s">
        <v>17</v>
      </c>
      <c r="H92" s="33"/>
      <c r="I92" s="197"/>
      <c r="J92" s="33"/>
      <c r="K92" s="33"/>
      <c r="L92" s="33"/>
      <c r="M92" s="192"/>
      <c r="O92" s="192"/>
    </row>
    <row r="93" spans="1:15" ht="13.2" hidden="1">
      <c r="A93" s="266"/>
      <c r="B93" s="33"/>
      <c r="C93" s="33"/>
      <c r="D93" s="33"/>
      <c r="E93" s="33"/>
      <c r="F93" s="33"/>
      <c r="G93" s="33" t="s">
        <v>22</v>
      </c>
      <c r="H93" s="33"/>
      <c r="I93" s="197"/>
      <c r="J93" s="33"/>
      <c r="K93" s="33"/>
      <c r="L93" s="33"/>
      <c r="M93" s="192"/>
      <c r="O93" s="192"/>
    </row>
    <row r="94" spans="1:15" ht="13.2" hidden="1">
      <c r="A94" s="266"/>
      <c r="B94" s="33"/>
      <c r="C94" s="33"/>
      <c r="D94" s="33"/>
      <c r="E94" s="33"/>
      <c r="F94" s="33"/>
      <c r="G94" s="33" t="s">
        <v>24</v>
      </c>
      <c r="H94" s="33"/>
      <c r="I94" s="197"/>
      <c r="J94" s="33"/>
      <c r="K94" s="33"/>
      <c r="L94" s="33"/>
      <c r="M94" s="192"/>
      <c r="O94" s="192"/>
    </row>
    <row r="95" spans="1:15" ht="13.2" hidden="1">
      <c r="A95" s="266"/>
      <c r="B95" s="33"/>
      <c r="C95" s="33"/>
      <c r="D95" s="33"/>
      <c r="E95" s="33"/>
      <c r="F95" s="33"/>
      <c r="G95" s="33" t="s">
        <v>25</v>
      </c>
      <c r="H95" s="33"/>
      <c r="I95" s="197"/>
      <c r="J95" s="33"/>
      <c r="K95" s="33"/>
      <c r="L95" s="33"/>
      <c r="M95" s="192"/>
      <c r="O95" s="192"/>
    </row>
    <row r="96" spans="1:15" ht="13.2" hidden="1">
      <c r="A96" s="266"/>
      <c r="B96" s="33"/>
      <c r="C96" s="33"/>
      <c r="D96" s="33"/>
      <c r="E96" s="33"/>
      <c r="F96" s="33"/>
      <c r="G96" s="33" t="s">
        <v>26</v>
      </c>
      <c r="H96" s="33"/>
      <c r="I96" s="197"/>
      <c r="J96" s="33"/>
      <c r="K96" s="33"/>
      <c r="L96" s="33"/>
      <c r="M96" s="192"/>
      <c r="O96" s="192"/>
    </row>
    <row r="97" spans="1:15" ht="13.2" hidden="1">
      <c r="A97" s="266"/>
      <c r="B97" s="33"/>
      <c r="C97" s="33"/>
      <c r="D97" s="33"/>
      <c r="E97" s="33"/>
      <c r="F97" s="33"/>
      <c r="G97" s="33" t="s">
        <v>27</v>
      </c>
      <c r="H97" s="33"/>
      <c r="I97" s="197"/>
      <c r="J97" s="33"/>
      <c r="K97" s="33"/>
      <c r="L97" s="33"/>
      <c r="M97" s="192"/>
      <c r="O97" s="192"/>
    </row>
    <row r="98" spans="1:15" ht="13.2" hidden="1">
      <c r="A98" s="266"/>
      <c r="B98" s="33"/>
      <c r="C98" s="33"/>
      <c r="D98" s="33"/>
      <c r="E98" s="33"/>
      <c r="F98" s="33"/>
      <c r="G98" s="33" t="s">
        <v>28</v>
      </c>
      <c r="H98" s="33"/>
      <c r="I98" s="197"/>
      <c r="J98" s="33"/>
      <c r="K98" s="33"/>
      <c r="L98" s="33"/>
      <c r="M98" s="192"/>
      <c r="O98" s="192"/>
    </row>
    <row r="99" spans="1:15" ht="13.2" hidden="1">
      <c r="A99" s="266"/>
      <c r="B99" s="33"/>
      <c r="C99" s="33"/>
      <c r="D99" s="33"/>
      <c r="E99" s="33"/>
      <c r="F99" s="33"/>
      <c r="G99" s="33" t="s">
        <v>29</v>
      </c>
      <c r="H99" s="33"/>
      <c r="I99" s="197"/>
      <c r="J99" s="33"/>
      <c r="K99" s="33"/>
      <c r="L99" s="33"/>
      <c r="M99" s="192"/>
      <c r="O99" s="192"/>
    </row>
    <row r="100" spans="1:15" ht="13.2" hidden="1">
      <c r="A100" s="266"/>
      <c r="B100" s="33"/>
      <c r="C100" s="33"/>
      <c r="D100" s="33"/>
      <c r="E100" s="33"/>
      <c r="F100" s="33"/>
      <c r="G100" s="33" t="s">
        <v>30</v>
      </c>
      <c r="H100" s="33"/>
      <c r="I100" s="197"/>
      <c r="J100" s="33"/>
      <c r="K100" s="33"/>
      <c r="L100" s="33"/>
      <c r="M100" s="192"/>
      <c r="O100" s="192"/>
    </row>
    <row r="101" spans="1:15" ht="13.2" hidden="1">
      <c r="A101" s="267"/>
      <c r="B101" s="33"/>
      <c r="C101" s="33"/>
      <c r="D101" s="33"/>
      <c r="E101" s="33"/>
      <c r="F101" s="33"/>
      <c r="G101" s="158" t="s">
        <v>34</v>
      </c>
      <c r="H101" s="33"/>
      <c r="I101" s="197"/>
      <c r="J101" s="33"/>
      <c r="K101" s="33"/>
      <c r="L101" s="33"/>
      <c r="M101" s="192"/>
      <c r="O101" s="192"/>
    </row>
    <row r="102" spans="1:15" ht="13.2" hidden="1">
      <c r="A102" s="265">
        <v>45370</v>
      </c>
      <c r="B102" s="33"/>
      <c r="C102" s="33"/>
      <c r="D102" s="33"/>
      <c r="E102" s="33"/>
      <c r="F102" s="33"/>
      <c r="G102" s="155" t="s">
        <v>17</v>
      </c>
      <c r="H102" s="33"/>
      <c r="I102" s="197"/>
      <c r="J102" s="33"/>
      <c r="K102" s="33"/>
      <c r="L102" s="33"/>
      <c r="M102" s="209"/>
      <c r="O102" s="192"/>
    </row>
    <row r="103" spans="1:15" ht="13.2" hidden="1">
      <c r="A103" s="266"/>
      <c r="B103" s="33"/>
      <c r="C103" s="33"/>
      <c r="D103" s="33"/>
      <c r="E103" s="33"/>
      <c r="F103" s="33"/>
      <c r="G103" s="33" t="s">
        <v>22</v>
      </c>
      <c r="H103" s="33"/>
      <c r="I103" s="197"/>
      <c r="J103" s="33"/>
      <c r="K103" s="33"/>
      <c r="L103" s="33"/>
      <c r="M103" s="209"/>
      <c r="O103" s="192"/>
    </row>
    <row r="104" spans="1:15" ht="13.2" hidden="1">
      <c r="A104" s="266"/>
      <c r="B104" s="33"/>
      <c r="C104" s="33"/>
      <c r="D104" s="33"/>
      <c r="E104" s="33"/>
      <c r="F104" s="33"/>
      <c r="G104" s="33" t="s">
        <v>24</v>
      </c>
      <c r="H104" s="33"/>
      <c r="I104" s="197"/>
      <c r="J104" s="33"/>
      <c r="K104" s="33"/>
      <c r="L104" s="33"/>
      <c r="M104" s="209"/>
      <c r="O104" s="192"/>
    </row>
    <row r="105" spans="1:15" ht="13.2" hidden="1">
      <c r="A105" s="266"/>
      <c r="B105" s="33"/>
      <c r="C105" s="33"/>
      <c r="D105" s="33"/>
      <c r="E105" s="33"/>
      <c r="F105" s="33"/>
      <c r="G105" s="33" t="s">
        <v>25</v>
      </c>
      <c r="H105" s="33"/>
      <c r="I105" s="197"/>
      <c r="J105" s="33"/>
      <c r="K105" s="33"/>
      <c r="L105" s="33"/>
      <c r="M105" s="209"/>
      <c r="O105" s="192"/>
    </row>
    <row r="106" spans="1:15" ht="13.2" hidden="1">
      <c r="A106" s="266"/>
      <c r="B106" s="33"/>
      <c r="C106" s="33"/>
      <c r="D106" s="33"/>
      <c r="E106" s="33"/>
      <c r="F106" s="33"/>
      <c r="G106" s="33" t="s">
        <v>26</v>
      </c>
      <c r="H106" s="33"/>
      <c r="I106" s="197"/>
      <c r="J106" s="33"/>
      <c r="K106" s="33"/>
      <c r="L106" s="33"/>
      <c r="M106" s="209"/>
      <c r="O106" s="192"/>
    </row>
    <row r="107" spans="1:15" ht="13.2" hidden="1">
      <c r="A107" s="266"/>
      <c r="B107" s="33"/>
      <c r="C107" s="33"/>
      <c r="D107" s="33"/>
      <c r="E107" s="33"/>
      <c r="F107" s="33"/>
      <c r="G107" s="33" t="s">
        <v>27</v>
      </c>
      <c r="H107" s="33"/>
      <c r="I107" s="197"/>
      <c r="J107" s="33"/>
      <c r="K107" s="33"/>
      <c r="L107" s="33"/>
      <c r="M107" s="209"/>
      <c r="O107" s="192"/>
    </row>
    <row r="108" spans="1:15" ht="13.2" hidden="1">
      <c r="A108" s="266"/>
      <c r="B108" s="33"/>
      <c r="C108" s="33"/>
      <c r="D108" s="33"/>
      <c r="E108" s="33"/>
      <c r="F108" s="33"/>
      <c r="G108" s="33" t="s">
        <v>28</v>
      </c>
      <c r="H108" s="33"/>
      <c r="I108" s="197"/>
      <c r="J108" s="33"/>
      <c r="K108" s="33"/>
      <c r="L108" s="33"/>
      <c r="M108" s="209"/>
      <c r="O108" s="192"/>
    </row>
    <row r="109" spans="1:15" ht="13.2" hidden="1">
      <c r="A109" s="266"/>
      <c r="B109" s="33"/>
      <c r="C109" s="33"/>
      <c r="D109" s="33"/>
      <c r="E109" s="33"/>
      <c r="F109" s="33"/>
      <c r="G109" s="33" t="s">
        <v>29</v>
      </c>
      <c r="H109" s="33"/>
      <c r="I109" s="197"/>
      <c r="J109" s="33"/>
      <c r="K109" s="33"/>
      <c r="L109" s="33"/>
      <c r="M109" s="209"/>
      <c r="O109" s="192"/>
    </row>
    <row r="110" spans="1:15" ht="13.2" hidden="1">
      <c r="A110" s="266"/>
      <c r="B110" s="33"/>
      <c r="C110" s="33"/>
      <c r="D110" s="33"/>
      <c r="E110" s="33"/>
      <c r="F110" s="33"/>
      <c r="G110" s="33" t="s">
        <v>30</v>
      </c>
      <c r="H110" s="33"/>
      <c r="I110" s="197"/>
      <c r="J110" s="33"/>
      <c r="K110" s="33"/>
      <c r="L110" s="33"/>
      <c r="M110" s="209"/>
      <c r="O110" s="192"/>
    </row>
    <row r="111" spans="1:15" ht="13.2" hidden="1">
      <c r="A111" s="267"/>
      <c r="B111" s="33"/>
      <c r="C111" s="33"/>
      <c r="D111" s="33"/>
      <c r="E111" s="33"/>
      <c r="F111" s="33"/>
      <c r="G111" s="158" t="s">
        <v>34</v>
      </c>
      <c r="H111" s="33"/>
      <c r="I111" s="197"/>
      <c r="J111" s="33"/>
      <c r="K111" s="33"/>
      <c r="L111" s="33"/>
      <c r="M111" s="209"/>
      <c r="O111" s="192"/>
    </row>
    <row r="112" spans="1:15" ht="13.2" hidden="1">
      <c r="A112" s="265">
        <v>45371</v>
      </c>
      <c r="B112" s="33"/>
      <c r="C112" s="33"/>
      <c r="D112" s="33"/>
      <c r="E112" s="33"/>
      <c r="F112" s="33"/>
      <c r="G112" s="155" t="s">
        <v>17</v>
      </c>
      <c r="H112" s="33"/>
      <c r="I112" s="197"/>
      <c r="J112" s="33"/>
      <c r="K112" s="33"/>
      <c r="L112" s="33"/>
      <c r="M112" s="33"/>
      <c r="O112" s="192"/>
    </row>
    <row r="113" spans="1:15" ht="13.2" hidden="1">
      <c r="A113" s="266"/>
      <c r="B113" s="33"/>
      <c r="C113" s="33"/>
      <c r="D113" s="33"/>
      <c r="E113" s="33"/>
      <c r="F113" s="33"/>
      <c r="G113" s="33" t="s">
        <v>22</v>
      </c>
      <c r="H113" s="33"/>
      <c r="I113" s="197"/>
      <c r="J113" s="33"/>
      <c r="K113" s="33"/>
      <c r="L113" s="33"/>
      <c r="M113" s="33"/>
      <c r="O113" s="192"/>
    </row>
    <row r="114" spans="1:15" ht="13.2" hidden="1">
      <c r="A114" s="266"/>
      <c r="B114" s="33"/>
      <c r="C114" s="33"/>
      <c r="D114" s="33"/>
      <c r="E114" s="33"/>
      <c r="F114" s="33"/>
      <c r="G114" s="33" t="s">
        <v>24</v>
      </c>
      <c r="H114" s="33"/>
      <c r="I114" s="197"/>
      <c r="J114" s="33"/>
      <c r="K114" s="33"/>
      <c r="L114" s="33"/>
      <c r="M114" s="33"/>
      <c r="O114" s="192"/>
    </row>
    <row r="115" spans="1:15" ht="13.2" hidden="1">
      <c r="A115" s="266"/>
      <c r="B115" s="33"/>
      <c r="C115" s="33"/>
      <c r="D115" s="33"/>
      <c r="E115" s="33"/>
      <c r="F115" s="33"/>
      <c r="G115" s="33" t="s">
        <v>25</v>
      </c>
      <c r="H115" s="33"/>
      <c r="I115" s="197"/>
      <c r="J115" s="33"/>
      <c r="K115" s="33"/>
      <c r="L115" s="33"/>
      <c r="M115" s="33"/>
      <c r="O115" s="192"/>
    </row>
    <row r="116" spans="1:15" ht="13.2" hidden="1">
      <c r="A116" s="266"/>
      <c r="B116" s="33"/>
      <c r="C116" s="33"/>
      <c r="D116" s="33"/>
      <c r="E116" s="33"/>
      <c r="F116" s="33"/>
      <c r="G116" s="33" t="s">
        <v>26</v>
      </c>
      <c r="H116" s="33"/>
      <c r="I116" s="197"/>
      <c r="J116" s="33"/>
      <c r="K116" s="33"/>
      <c r="L116" s="33"/>
      <c r="M116" s="33"/>
      <c r="O116" s="192"/>
    </row>
    <row r="117" spans="1:15" ht="13.2" hidden="1">
      <c r="A117" s="266"/>
      <c r="B117" s="33"/>
      <c r="C117" s="33"/>
      <c r="D117" s="33"/>
      <c r="E117" s="33"/>
      <c r="F117" s="33"/>
      <c r="G117" s="33" t="s">
        <v>27</v>
      </c>
      <c r="H117" s="33"/>
      <c r="I117" s="197"/>
      <c r="J117" s="33"/>
      <c r="K117" s="33"/>
      <c r="L117" s="33"/>
      <c r="M117" s="33"/>
      <c r="O117" s="192"/>
    </row>
    <row r="118" spans="1:15" ht="13.2" hidden="1">
      <c r="A118" s="266"/>
      <c r="B118" s="33"/>
      <c r="C118" s="33"/>
      <c r="D118" s="33"/>
      <c r="E118" s="33"/>
      <c r="F118" s="33"/>
      <c r="G118" s="33" t="s">
        <v>28</v>
      </c>
      <c r="H118" s="33"/>
      <c r="I118" s="197"/>
      <c r="J118" s="33"/>
      <c r="K118" s="33"/>
      <c r="L118" s="33"/>
      <c r="M118" s="33"/>
      <c r="O118" s="192"/>
    </row>
    <row r="119" spans="1:15" ht="13.2" hidden="1">
      <c r="A119" s="266"/>
      <c r="B119" s="33"/>
      <c r="C119" s="33"/>
      <c r="D119" s="33"/>
      <c r="E119" s="33"/>
      <c r="F119" s="33"/>
      <c r="G119" s="33" t="s">
        <v>29</v>
      </c>
      <c r="H119" s="33"/>
      <c r="I119" s="197"/>
      <c r="J119" s="33"/>
      <c r="K119" s="33"/>
      <c r="L119" s="33"/>
      <c r="M119" s="33"/>
      <c r="O119" s="192"/>
    </row>
    <row r="120" spans="1:15" ht="13.2" hidden="1">
      <c r="A120" s="266"/>
      <c r="B120" s="33"/>
      <c r="C120" s="33"/>
      <c r="D120" s="33"/>
      <c r="E120" s="33"/>
      <c r="F120" s="33"/>
      <c r="G120" s="33" t="s">
        <v>30</v>
      </c>
      <c r="H120" s="33"/>
      <c r="I120" s="197"/>
      <c r="J120" s="33"/>
      <c r="K120" s="33"/>
      <c r="L120" s="33"/>
      <c r="M120" s="33"/>
      <c r="O120" s="192"/>
    </row>
    <row r="121" spans="1:15" ht="13.2" hidden="1">
      <c r="A121" s="267"/>
      <c r="B121" s="33"/>
      <c r="C121" s="33"/>
      <c r="D121" s="33"/>
      <c r="E121" s="33"/>
      <c r="F121" s="33"/>
      <c r="G121" s="158" t="s">
        <v>34</v>
      </c>
      <c r="H121" s="33"/>
      <c r="I121" s="197"/>
      <c r="J121" s="33"/>
      <c r="K121" s="33"/>
      <c r="L121" s="33"/>
      <c r="M121" s="33"/>
      <c r="O121" s="192"/>
    </row>
    <row r="122" spans="1:15" ht="13.2" hidden="1">
      <c r="A122" s="265">
        <v>45372</v>
      </c>
      <c r="B122" s="33"/>
      <c r="C122" s="33"/>
      <c r="D122" s="33"/>
      <c r="E122" s="33"/>
      <c r="F122" s="33"/>
      <c r="G122" s="155" t="s">
        <v>17</v>
      </c>
      <c r="H122" s="33"/>
      <c r="I122" s="197"/>
      <c r="J122" s="33"/>
      <c r="K122" s="33"/>
      <c r="L122" s="33"/>
      <c r="M122" s="33"/>
      <c r="O122" s="192"/>
    </row>
    <row r="123" spans="1:15" ht="13.2" hidden="1">
      <c r="A123" s="266"/>
      <c r="B123" s="33"/>
      <c r="C123" s="33"/>
      <c r="D123" s="33"/>
      <c r="E123" s="33"/>
      <c r="F123" s="33"/>
      <c r="G123" s="33" t="s">
        <v>22</v>
      </c>
      <c r="H123" s="33"/>
      <c r="I123" s="197"/>
      <c r="J123" s="33"/>
      <c r="K123" s="33"/>
      <c r="L123" s="33"/>
      <c r="M123" s="33"/>
      <c r="O123" s="192"/>
    </row>
    <row r="124" spans="1:15" ht="13.2" hidden="1">
      <c r="A124" s="266"/>
      <c r="B124" s="33"/>
      <c r="C124" s="33"/>
      <c r="D124" s="33"/>
      <c r="E124" s="33"/>
      <c r="F124" s="33"/>
      <c r="G124" s="33" t="s">
        <v>24</v>
      </c>
      <c r="H124" s="33"/>
      <c r="I124" s="197"/>
      <c r="J124" s="33"/>
      <c r="K124" s="33"/>
      <c r="L124" s="33"/>
      <c r="M124" s="33"/>
      <c r="O124" s="192"/>
    </row>
    <row r="125" spans="1:15" ht="13.2" hidden="1">
      <c r="A125" s="266"/>
      <c r="B125" s="33"/>
      <c r="C125" s="33"/>
      <c r="D125" s="33"/>
      <c r="E125" s="33"/>
      <c r="F125" s="33"/>
      <c r="G125" s="33" t="s">
        <v>25</v>
      </c>
      <c r="H125" s="33"/>
      <c r="I125" s="197"/>
      <c r="J125" s="33"/>
      <c r="K125" s="33"/>
      <c r="L125" s="33"/>
      <c r="M125" s="33"/>
      <c r="O125" s="192"/>
    </row>
    <row r="126" spans="1:15" ht="13.2" hidden="1">
      <c r="A126" s="266"/>
      <c r="B126" s="33"/>
      <c r="C126" s="33"/>
      <c r="D126" s="33"/>
      <c r="E126" s="33"/>
      <c r="F126" s="33"/>
      <c r="G126" s="33" t="s">
        <v>26</v>
      </c>
      <c r="H126" s="33"/>
      <c r="I126" s="197"/>
      <c r="J126" s="33"/>
      <c r="K126" s="33"/>
      <c r="L126" s="33"/>
      <c r="M126" s="33"/>
      <c r="O126" s="192"/>
    </row>
    <row r="127" spans="1:15" ht="13.2" hidden="1">
      <c r="A127" s="266"/>
      <c r="B127" s="33"/>
      <c r="C127" s="33"/>
      <c r="D127" s="33"/>
      <c r="E127" s="33"/>
      <c r="F127" s="33"/>
      <c r="G127" s="33" t="s">
        <v>27</v>
      </c>
      <c r="H127" s="33"/>
      <c r="I127" s="197"/>
      <c r="J127" s="33"/>
      <c r="K127" s="33"/>
      <c r="L127" s="33"/>
      <c r="M127" s="33"/>
      <c r="O127" s="192"/>
    </row>
    <row r="128" spans="1:15" ht="13.2" hidden="1">
      <c r="A128" s="266"/>
      <c r="B128" s="33"/>
      <c r="C128" s="33"/>
      <c r="D128" s="33"/>
      <c r="E128" s="33"/>
      <c r="F128" s="33"/>
      <c r="G128" s="33" t="s">
        <v>28</v>
      </c>
      <c r="H128" s="33"/>
      <c r="I128" s="197"/>
      <c r="J128" s="33"/>
      <c r="K128" s="33"/>
      <c r="L128" s="33"/>
      <c r="M128" s="33"/>
      <c r="O128" s="192"/>
    </row>
    <row r="129" spans="1:15" ht="13.2" hidden="1">
      <c r="A129" s="266"/>
      <c r="B129" s="33"/>
      <c r="C129" s="33"/>
      <c r="D129" s="33"/>
      <c r="E129" s="33"/>
      <c r="F129" s="33"/>
      <c r="G129" s="33" t="s">
        <v>29</v>
      </c>
      <c r="H129" s="33"/>
      <c r="I129" s="197"/>
      <c r="J129" s="33"/>
      <c r="K129" s="33"/>
      <c r="L129" s="33"/>
      <c r="M129" s="33"/>
      <c r="O129" s="192"/>
    </row>
    <row r="130" spans="1:15" ht="13.2" hidden="1">
      <c r="A130" s="266"/>
      <c r="B130" s="33"/>
      <c r="C130" s="33"/>
      <c r="D130" s="33"/>
      <c r="E130" s="33"/>
      <c r="F130" s="33"/>
      <c r="G130" s="33" t="s">
        <v>30</v>
      </c>
      <c r="H130" s="33"/>
      <c r="I130" s="197"/>
      <c r="J130" s="33"/>
      <c r="K130" s="33"/>
      <c r="L130" s="33"/>
      <c r="M130" s="33"/>
      <c r="O130" s="192"/>
    </row>
    <row r="131" spans="1:15" ht="13.2" hidden="1">
      <c r="A131" s="267"/>
      <c r="B131" s="33"/>
      <c r="C131" s="33"/>
      <c r="D131" s="33"/>
      <c r="E131" s="33"/>
      <c r="F131" s="33"/>
      <c r="G131" s="158" t="s">
        <v>34</v>
      </c>
      <c r="H131" s="33"/>
      <c r="I131" s="197"/>
      <c r="J131" s="33"/>
      <c r="K131" s="33"/>
      <c r="L131" s="33"/>
      <c r="M131" s="33"/>
      <c r="O131" s="192"/>
    </row>
    <row r="132" spans="1:15" ht="13.2" hidden="1">
      <c r="A132" s="265">
        <v>45373</v>
      </c>
      <c r="B132" s="33"/>
      <c r="C132" s="33"/>
      <c r="D132" s="33"/>
      <c r="E132" s="33"/>
      <c r="F132" s="33"/>
      <c r="G132" s="155" t="s">
        <v>17</v>
      </c>
      <c r="H132" s="33"/>
      <c r="I132" s="197"/>
      <c r="J132" s="33"/>
      <c r="K132" s="33"/>
      <c r="L132" s="33"/>
      <c r="M132" s="33"/>
      <c r="O132" s="192"/>
    </row>
    <row r="133" spans="1:15" ht="13.2" hidden="1">
      <c r="A133" s="266"/>
      <c r="B133" s="33"/>
      <c r="C133" s="33"/>
      <c r="D133" s="33"/>
      <c r="E133" s="33"/>
      <c r="F133" s="33"/>
      <c r="G133" s="33" t="s">
        <v>22</v>
      </c>
      <c r="H133" s="33"/>
      <c r="I133" s="197"/>
      <c r="J133" s="33"/>
      <c r="K133" s="33"/>
      <c r="L133" s="33"/>
      <c r="M133" s="33"/>
      <c r="O133" s="192"/>
    </row>
    <row r="134" spans="1:15" ht="13.2" hidden="1">
      <c r="A134" s="266"/>
      <c r="B134" s="33"/>
      <c r="C134" s="33"/>
      <c r="D134" s="33"/>
      <c r="E134" s="33"/>
      <c r="F134" s="33"/>
      <c r="G134" s="33" t="s">
        <v>24</v>
      </c>
      <c r="H134" s="33"/>
      <c r="I134" s="197"/>
      <c r="J134" s="33"/>
      <c r="K134" s="33"/>
      <c r="L134" s="33"/>
      <c r="M134" s="33"/>
      <c r="O134" s="192"/>
    </row>
    <row r="135" spans="1:15" ht="13.2" hidden="1">
      <c r="A135" s="266"/>
      <c r="B135" s="33"/>
      <c r="C135" s="33"/>
      <c r="D135" s="33"/>
      <c r="E135" s="33"/>
      <c r="F135" s="33"/>
      <c r="G135" s="33" t="s">
        <v>25</v>
      </c>
      <c r="H135" s="33"/>
      <c r="I135" s="197"/>
      <c r="J135" s="33"/>
      <c r="K135" s="33"/>
      <c r="L135" s="33"/>
      <c r="M135" s="33"/>
      <c r="O135" s="192"/>
    </row>
    <row r="136" spans="1:15" ht="13.2" hidden="1">
      <c r="A136" s="266"/>
      <c r="B136" s="33"/>
      <c r="C136" s="33"/>
      <c r="D136" s="33"/>
      <c r="E136" s="33"/>
      <c r="F136" s="33"/>
      <c r="G136" s="33" t="s">
        <v>26</v>
      </c>
      <c r="H136" s="33"/>
      <c r="I136" s="197"/>
      <c r="J136" s="33"/>
      <c r="K136" s="33"/>
      <c r="L136" s="33"/>
      <c r="M136" s="33"/>
      <c r="O136" s="192"/>
    </row>
    <row r="137" spans="1:15" ht="13.2" hidden="1">
      <c r="A137" s="266"/>
      <c r="B137" s="33"/>
      <c r="C137" s="33"/>
      <c r="D137" s="33"/>
      <c r="E137" s="33"/>
      <c r="F137" s="33"/>
      <c r="G137" s="33" t="s">
        <v>27</v>
      </c>
      <c r="H137" s="33"/>
      <c r="I137" s="197"/>
      <c r="J137" s="33"/>
      <c r="K137" s="33"/>
      <c r="L137" s="33"/>
      <c r="M137" s="33"/>
      <c r="O137" s="192"/>
    </row>
    <row r="138" spans="1:15" ht="13.2" hidden="1">
      <c r="A138" s="266"/>
      <c r="B138" s="33"/>
      <c r="C138" s="33"/>
      <c r="D138" s="33"/>
      <c r="E138" s="33"/>
      <c r="F138" s="33"/>
      <c r="G138" s="33" t="s">
        <v>28</v>
      </c>
      <c r="H138" s="33"/>
      <c r="I138" s="197"/>
      <c r="J138" s="33"/>
      <c r="K138" s="33"/>
      <c r="L138" s="33"/>
      <c r="M138" s="33"/>
      <c r="O138" s="192"/>
    </row>
    <row r="139" spans="1:15" ht="13.2" hidden="1">
      <c r="A139" s="266"/>
      <c r="B139" s="33"/>
      <c r="C139" s="33"/>
      <c r="D139" s="33"/>
      <c r="E139" s="33"/>
      <c r="F139" s="33"/>
      <c r="G139" s="33" t="s">
        <v>29</v>
      </c>
      <c r="H139" s="33"/>
      <c r="I139" s="197"/>
      <c r="J139" s="33"/>
      <c r="K139" s="33"/>
      <c r="L139" s="33"/>
      <c r="M139" s="33"/>
      <c r="O139" s="192"/>
    </row>
    <row r="140" spans="1:15" ht="13.2" hidden="1">
      <c r="A140" s="266"/>
      <c r="B140" s="33"/>
      <c r="C140" s="33"/>
      <c r="D140" s="33"/>
      <c r="E140" s="33"/>
      <c r="F140" s="33"/>
      <c r="G140" s="33" t="s">
        <v>30</v>
      </c>
      <c r="H140" s="33"/>
      <c r="I140" s="197"/>
      <c r="J140" s="33"/>
      <c r="K140" s="33"/>
      <c r="L140" s="33"/>
      <c r="M140" s="33"/>
      <c r="O140" s="192"/>
    </row>
    <row r="141" spans="1:15" ht="13.2" hidden="1">
      <c r="A141" s="267"/>
      <c r="B141" s="33"/>
      <c r="C141" s="33"/>
      <c r="D141" s="33"/>
      <c r="E141" s="33"/>
      <c r="F141" s="33"/>
      <c r="G141" s="158" t="s">
        <v>34</v>
      </c>
      <c r="H141" s="33"/>
      <c r="I141" s="197"/>
      <c r="J141" s="33"/>
      <c r="K141" s="33"/>
      <c r="L141" s="33"/>
      <c r="M141" s="33"/>
      <c r="O141" s="192"/>
    </row>
    <row r="142" spans="1:15" ht="13.2" hidden="1">
      <c r="A142" s="265">
        <v>45374</v>
      </c>
      <c r="B142" s="33"/>
      <c r="C142" s="33"/>
      <c r="D142" s="33"/>
      <c r="E142" s="33"/>
      <c r="F142" s="33"/>
      <c r="G142" s="155" t="s">
        <v>17</v>
      </c>
      <c r="H142" s="33"/>
      <c r="I142" s="197"/>
      <c r="J142" s="33"/>
      <c r="K142" s="33"/>
      <c r="L142" s="33"/>
      <c r="M142" s="33"/>
      <c r="O142" s="192"/>
    </row>
    <row r="143" spans="1:15" ht="13.2" hidden="1">
      <c r="A143" s="266"/>
      <c r="B143" s="33"/>
      <c r="C143" s="33"/>
      <c r="D143" s="33"/>
      <c r="E143" s="33"/>
      <c r="F143" s="33"/>
      <c r="G143" s="33" t="s">
        <v>22</v>
      </c>
      <c r="H143" s="33"/>
      <c r="I143" s="197"/>
      <c r="J143" s="33"/>
      <c r="K143" s="33"/>
      <c r="L143" s="33"/>
      <c r="M143" s="33"/>
      <c r="O143" s="192"/>
    </row>
    <row r="144" spans="1:15" ht="13.2" hidden="1">
      <c r="A144" s="266"/>
      <c r="B144" s="33"/>
      <c r="C144" s="33"/>
      <c r="D144" s="33"/>
      <c r="E144" s="33"/>
      <c r="F144" s="33"/>
      <c r="G144" s="33" t="s">
        <v>24</v>
      </c>
      <c r="H144" s="33"/>
      <c r="I144" s="197"/>
      <c r="J144" s="33"/>
      <c r="K144" s="33"/>
      <c r="L144" s="33"/>
      <c r="M144" s="33"/>
      <c r="O144" s="192"/>
    </row>
    <row r="145" spans="1:15" ht="13.2" hidden="1">
      <c r="A145" s="266"/>
      <c r="B145" s="33"/>
      <c r="C145" s="33"/>
      <c r="D145" s="33"/>
      <c r="E145" s="33"/>
      <c r="F145" s="33"/>
      <c r="G145" s="33" t="s">
        <v>25</v>
      </c>
      <c r="H145" s="33"/>
      <c r="I145" s="197"/>
      <c r="J145" s="33"/>
      <c r="K145" s="33"/>
      <c r="L145" s="33"/>
      <c r="M145" s="33"/>
      <c r="O145" s="192"/>
    </row>
    <row r="146" spans="1:15" ht="13.2" hidden="1">
      <c r="A146" s="266"/>
      <c r="B146" s="33"/>
      <c r="C146" s="33"/>
      <c r="D146" s="33"/>
      <c r="E146" s="33"/>
      <c r="F146" s="33"/>
      <c r="G146" s="33" t="s">
        <v>26</v>
      </c>
      <c r="H146" s="33"/>
      <c r="I146" s="197"/>
      <c r="J146" s="33"/>
      <c r="K146" s="33"/>
      <c r="L146" s="33"/>
      <c r="M146" s="33"/>
      <c r="O146" s="192"/>
    </row>
    <row r="147" spans="1:15" ht="13.2" hidden="1">
      <c r="A147" s="266"/>
      <c r="B147" s="33"/>
      <c r="C147" s="33"/>
      <c r="D147" s="33"/>
      <c r="E147" s="33"/>
      <c r="F147" s="33"/>
      <c r="G147" s="33" t="s">
        <v>27</v>
      </c>
      <c r="H147" s="33"/>
      <c r="I147" s="197"/>
      <c r="J147" s="33"/>
      <c r="K147" s="33"/>
      <c r="L147" s="33"/>
      <c r="M147" s="33"/>
      <c r="O147" s="192"/>
    </row>
    <row r="148" spans="1:15" ht="13.2" hidden="1">
      <c r="A148" s="266"/>
      <c r="B148" s="33"/>
      <c r="C148" s="33"/>
      <c r="D148" s="33"/>
      <c r="E148" s="33"/>
      <c r="F148" s="33"/>
      <c r="G148" s="33" t="s">
        <v>28</v>
      </c>
      <c r="H148" s="33"/>
      <c r="I148" s="197"/>
      <c r="J148" s="33"/>
      <c r="K148" s="33"/>
      <c r="L148" s="33"/>
      <c r="M148" s="33"/>
      <c r="O148" s="192"/>
    </row>
    <row r="149" spans="1:15" ht="13.2" hidden="1">
      <c r="A149" s="266"/>
      <c r="B149" s="33"/>
      <c r="C149" s="33"/>
      <c r="D149" s="33"/>
      <c r="E149" s="33"/>
      <c r="F149" s="33"/>
      <c r="G149" s="33" t="s">
        <v>29</v>
      </c>
      <c r="H149" s="33"/>
      <c r="I149" s="197"/>
      <c r="J149" s="33"/>
      <c r="K149" s="33"/>
      <c r="L149" s="33"/>
      <c r="M149" s="33"/>
      <c r="O149" s="192"/>
    </row>
    <row r="150" spans="1:15" ht="13.2" hidden="1">
      <c r="A150" s="266"/>
      <c r="B150" s="33"/>
      <c r="C150" s="33"/>
      <c r="D150" s="33"/>
      <c r="E150" s="33"/>
      <c r="F150" s="33"/>
      <c r="G150" s="33" t="s">
        <v>30</v>
      </c>
      <c r="H150" s="33"/>
      <c r="I150" s="197"/>
      <c r="J150" s="33"/>
      <c r="K150" s="33"/>
      <c r="L150" s="33"/>
      <c r="M150" s="33"/>
      <c r="O150" s="192"/>
    </row>
    <row r="151" spans="1:15" ht="13.2" hidden="1">
      <c r="A151" s="267"/>
      <c r="B151" s="33"/>
      <c r="C151" s="33"/>
      <c r="D151" s="33"/>
      <c r="E151" s="33"/>
      <c r="F151" s="33"/>
      <c r="G151" s="158" t="s">
        <v>34</v>
      </c>
      <c r="H151" s="33"/>
      <c r="I151" s="197"/>
      <c r="J151" s="33"/>
      <c r="K151" s="33"/>
      <c r="L151" s="33"/>
      <c r="M151" s="33"/>
      <c r="O151" s="192"/>
    </row>
    <row r="152" spans="1:15" ht="13.2" hidden="1">
      <c r="A152" s="265">
        <v>45375</v>
      </c>
      <c r="B152" s="33"/>
      <c r="C152" s="33"/>
      <c r="D152" s="33"/>
      <c r="E152" s="33"/>
      <c r="F152" s="33"/>
      <c r="G152" s="155" t="s">
        <v>17</v>
      </c>
      <c r="H152" s="33"/>
      <c r="I152" s="197"/>
      <c r="J152" s="33"/>
      <c r="K152" s="33"/>
      <c r="L152" s="33"/>
      <c r="M152" s="33"/>
      <c r="O152" s="192"/>
    </row>
    <row r="153" spans="1:15" ht="13.2" hidden="1">
      <c r="A153" s="266"/>
      <c r="B153" s="33"/>
      <c r="C153" s="33"/>
      <c r="D153" s="33"/>
      <c r="E153" s="33"/>
      <c r="F153" s="33"/>
      <c r="G153" s="33" t="s">
        <v>22</v>
      </c>
      <c r="H153" s="33"/>
      <c r="I153" s="197"/>
      <c r="J153" s="33"/>
      <c r="K153" s="33"/>
      <c r="L153" s="33"/>
      <c r="M153" s="33"/>
      <c r="O153" s="192"/>
    </row>
    <row r="154" spans="1:15" ht="13.2" hidden="1">
      <c r="A154" s="266"/>
      <c r="B154" s="33"/>
      <c r="C154" s="33"/>
      <c r="D154" s="33"/>
      <c r="E154" s="33"/>
      <c r="F154" s="33"/>
      <c r="G154" s="33" t="s">
        <v>24</v>
      </c>
      <c r="H154" s="33"/>
      <c r="I154" s="197"/>
      <c r="J154" s="33"/>
      <c r="K154" s="33"/>
      <c r="L154" s="33"/>
      <c r="M154" s="33"/>
      <c r="O154" s="192"/>
    </row>
    <row r="155" spans="1:15" ht="13.2" hidden="1">
      <c r="A155" s="266"/>
      <c r="B155" s="33"/>
      <c r="C155" s="33"/>
      <c r="D155" s="33"/>
      <c r="E155" s="33"/>
      <c r="F155" s="33"/>
      <c r="G155" s="33" t="s">
        <v>25</v>
      </c>
      <c r="H155" s="33"/>
      <c r="I155" s="197"/>
      <c r="J155" s="33"/>
      <c r="K155" s="33"/>
      <c r="L155" s="33"/>
      <c r="M155" s="33"/>
      <c r="O155" s="192"/>
    </row>
    <row r="156" spans="1:15" ht="13.2" hidden="1">
      <c r="A156" s="266"/>
      <c r="B156" s="33"/>
      <c r="C156" s="33"/>
      <c r="D156" s="33"/>
      <c r="E156" s="33"/>
      <c r="F156" s="33"/>
      <c r="G156" s="33" t="s">
        <v>26</v>
      </c>
      <c r="H156" s="33"/>
      <c r="I156" s="197"/>
      <c r="J156" s="33"/>
      <c r="K156" s="33"/>
      <c r="L156" s="33"/>
      <c r="M156" s="33"/>
      <c r="O156" s="192"/>
    </row>
    <row r="157" spans="1:15" ht="13.2" hidden="1">
      <c r="A157" s="266"/>
      <c r="B157" s="33"/>
      <c r="C157" s="33"/>
      <c r="D157" s="33"/>
      <c r="E157" s="33"/>
      <c r="F157" s="33"/>
      <c r="G157" s="33" t="s">
        <v>27</v>
      </c>
      <c r="H157" s="33"/>
      <c r="I157" s="197"/>
      <c r="J157" s="33"/>
      <c r="K157" s="33"/>
      <c r="L157" s="33"/>
      <c r="M157" s="33"/>
      <c r="O157" s="192"/>
    </row>
    <row r="158" spans="1:15" ht="13.2" hidden="1">
      <c r="A158" s="266"/>
      <c r="B158" s="33"/>
      <c r="C158" s="33"/>
      <c r="D158" s="33"/>
      <c r="E158" s="33"/>
      <c r="F158" s="33"/>
      <c r="G158" s="33" t="s">
        <v>28</v>
      </c>
      <c r="H158" s="33"/>
      <c r="I158" s="197"/>
      <c r="J158" s="33"/>
      <c r="K158" s="33"/>
      <c r="L158" s="33"/>
      <c r="M158" s="33"/>
      <c r="O158" s="192"/>
    </row>
    <row r="159" spans="1:15" ht="13.2" hidden="1">
      <c r="A159" s="266"/>
      <c r="B159" s="33"/>
      <c r="C159" s="33"/>
      <c r="D159" s="33"/>
      <c r="E159" s="33"/>
      <c r="F159" s="33"/>
      <c r="G159" s="33" t="s">
        <v>29</v>
      </c>
      <c r="H159" s="33"/>
      <c r="I159" s="197"/>
      <c r="J159" s="33"/>
      <c r="K159" s="33"/>
      <c r="L159" s="33"/>
      <c r="M159" s="33"/>
      <c r="O159" s="192"/>
    </row>
    <row r="160" spans="1:15" ht="13.2" hidden="1">
      <c r="A160" s="266"/>
      <c r="B160" s="33"/>
      <c r="C160" s="33"/>
      <c r="D160" s="33"/>
      <c r="E160" s="33"/>
      <c r="F160" s="33"/>
      <c r="G160" s="33" t="s">
        <v>30</v>
      </c>
      <c r="H160" s="33"/>
      <c r="I160" s="197"/>
      <c r="J160" s="33"/>
      <c r="K160" s="33"/>
      <c r="L160" s="33"/>
      <c r="M160" s="33"/>
      <c r="O160" s="192"/>
    </row>
    <row r="161" spans="1:15" ht="13.2" hidden="1">
      <c r="A161" s="267"/>
      <c r="B161" s="33"/>
      <c r="C161" s="33"/>
      <c r="D161" s="33"/>
      <c r="E161" s="33"/>
      <c r="F161" s="33"/>
      <c r="G161" s="158" t="s">
        <v>34</v>
      </c>
      <c r="H161" s="33"/>
      <c r="I161" s="197"/>
      <c r="J161" s="33"/>
      <c r="K161" s="33"/>
      <c r="L161" s="33"/>
      <c r="M161" s="33"/>
      <c r="O161" s="192"/>
    </row>
    <row r="162" spans="1:15" ht="13.2">
      <c r="A162" s="265">
        <v>45376</v>
      </c>
      <c r="B162" s="33"/>
      <c r="C162" s="33"/>
      <c r="D162" s="33"/>
      <c r="E162" s="33"/>
      <c r="F162" s="33"/>
      <c r="G162" s="155" t="s">
        <v>17</v>
      </c>
      <c r="H162" s="192"/>
      <c r="I162" s="197"/>
      <c r="J162" s="191"/>
      <c r="K162" s="33"/>
      <c r="L162" s="191"/>
      <c r="M162" s="33"/>
      <c r="O162" s="192"/>
    </row>
    <row r="163" spans="1:15" ht="13.2">
      <c r="A163" s="266"/>
      <c r="B163" s="33"/>
      <c r="C163" s="33"/>
      <c r="D163" s="33"/>
      <c r="E163" s="33"/>
      <c r="F163" s="33"/>
      <c r="G163" s="33" t="s">
        <v>22</v>
      </c>
      <c r="H163" s="192"/>
      <c r="I163" s="197"/>
      <c r="J163" s="191"/>
      <c r="K163" s="33"/>
      <c r="L163" s="191"/>
      <c r="M163" s="33"/>
      <c r="O163" s="192"/>
    </row>
    <row r="164" spans="1:15" ht="13.2">
      <c r="A164" s="266"/>
      <c r="B164" s="33"/>
      <c r="C164" s="33"/>
      <c r="D164" s="33"/>
      <c r="E164" s="33"/>
      <c r="F164" s="33"/>
      <c r="G164" s="33" t="s">
        <v>24</v>
      </c>
      <c r="H164" s="192"/>
      <c r="I164" s="197"/>
      <c r="J164" s="191"/>
      <c r="K164" s="33"/>
      <c r="L164" s="191"/>
      <c r="M164" s="33"/>
      <c r="O164" s="192"/>
    </row>
    <row r="165" spans="1:15" ht="13.2">
      <c r="A165" s="266"/>
      <c r="B165" s="33"/>
      <c r="C165" s="33"/>
      <c r="D165" s="33"/>
      <c r="E165" s="33"/>
      <c r="F165" s="33"/>
      <c r="G165" s="33" t="s">
        <v>25</v>
      </c>
      <c r="H165" s="192"/>
      <c r="I165" s="197"/>
      <c r="J165" s="191"/>
      <c r="K165" s="33"/>
      <c r="L165" s="191"/>
      <c r="M165" s="33"/>
      <c r="O165" s="192"/>
    </row>
    <row r="166" spans="1:15" ht="13.2">
      <c r="A166" s="266"/>
      <c r="B166" s="33"/>
      <c r="C166" s="33"/>
      <c r="D166" s="33"/>
      <c r="E166" s="33"/>
      <c r="F166" s="33"/>
      <c r="G166" s="33" t="s">
        <v>26</v>
      </c>
      <c r="H166" s="192"/>
      <c r="I166" s="197"/>
      <c r="J166" s="191"/>
      <c r="K166" s="33"/>
      <c r="L166" s="191"/>
      <c r="M166" s="33"/>
      <c r="O166" s="192"/>
    </row>
    <row r="167" spans="1:15" ht="13.2">
      <c r="A167" s="266"/>
      <c r="B167" s="33"/>
      <c r="C167" s="33"/>
      <c r="D167" s="33"/>
      <c r="E167" s="33"/>
      <c r="F167" s="33"/>
      <c r="G167" s="33" t="s">
        <v>27</v>
      </c>
      <c r="H167" s="192"/>
      <c r="I167" s="197"/>
      <c r="J167" s="191"/>
      <c r="K167" s="33"/>
      <c r="L167" s="191"/>
      <c r="M167" s="33"/>
      <c r="O167" s="192"/>
    </row>
    <row r="168" spans="1:15" ht="13.2">
      <c r="A168" s="266"/>
      <c r="B168" s="33"/>
      <c r="C168" s="33"/>
      <c r="D168" s="33"/>
      <c r="E168" s="33"/>
      <c r="F168" s="33"/>
      <c r="G168" s="33" t="s">
        <v>28</v>
      </c>
      <c r="H168" s="192"/>
      <c r="I168" s="197"/>
      <c r="J168" s="197"/>
      <c r="K168" s="33"/>
      <c r="L168" s="191"/>
      <c r="M168" s="33"/>
      <c r="O168" s="192"/>
    </row>
    <row r="169" spans="1:15" ht="13.2">
      <c r="A169" s="266"/>
      <c r="B169" s="33"/>
      <c r="C169" s="33"/>
      <c r="D169" s="33"/>
      <c r="E169" s="33"/>
      <c r="F169" s="33"/>
      <c r="G169" s="33" t="s">
        <v>29</v>
      </c>
      <c r="H169" s="192"/>
      <c r="I169" s="197"/>
      <c r="J169" s="197"/>
      <c r="K169" s="33"/>
      <c r="L169" s="191"/>
      <c r="M169" s="33"/>
      <c r="O169" s="192"/>
    </row>
    <row r="170" spans="1:15" ht="13.2">
      <c r="A170" s="266"/>
      <c r="B170" s="33"/>
      <c r="C170" s="33"/>
      <c r="D170" s="33"/>
      <c r="E170" s="33"/>
      <c r="F170" s="33"/>
      <c r="G170" s="33" t="s">
        <v>30</v>
      </c>
      <c r="H170" s="192"/>
      <c r="I170" s="197"/>
      <c r="J170" s="197"/>
      <c r="K170" s="33"/>
      <c r="L170" s="191"/>
      <c r="M170" s="33"/>
      <c r="O170" s="192"/>
    </row>
    <row r="171" spans="1:15" ht="13.2">
      <c r="A171" s="267"/>
      <c r="B171" s="33" t="s">
        <v>2021</v>
      </c>
      <c r="C171" s="33" t="s">
        <v>399</v>
      </c>
      <c r="D171" s="33" t="s">
        <v>19</v>
      </c>
      <c r="E171" s="33"/>
      <c r="F171" s="33" t="s">
        <v>2442</v>
      </c>
      <c r="G171" s="158" t="s">
        <v>34</v>
      </c>
      <c r="H171" s="192"/>
      <c r="I171" s="197"/>
      <c r="J171" s="197"/>
      <c r="K171" s="33"/>
      <c r="L171" s="191"/>
      <c r="M171" s="33"/>
      <c r="O171" s="192"/>
    </row>
    <row r="172" spans="1:15" ht="13.2">
      <c r="A172" s="265">
        <v>45377</v>
      </c>
      <c r="B172" s="33"/>
      <c r="C172" s="33"/>
      <c r="D172" s="33"/>
      <c r="E172" s="33"/>
      <c r="G172" s="155" t="s">
        <v>17</v>
      </c>
      <c r="H172" s="192"/>
      <c r="I172" s="197"/>
      <c r="J172" s="191"/>
      <c r="K172" s="33"/>
      <c r="L172" s="192"/>
      <c r="M172" s="33"/>
      <c r="O172" s="192"/>
    </row>
    <row r="173" spans="1:15" ht="13.2">
      <c r="A173" s="266"/>
      <c r="B173" s="33"/>
      <c r="C173" s="33"/>
      <c r="D173" s="33"/>
      <c r="E173" s="33"/>
      <c r="F173" s="33"/>
      <c r="G173" s="33" t="s">
        <v>22</v>
      </c>
      <c r="H173" s="192"/>
      <c r="I173" s="191"/>
      <c r="J173" s="191"/>
      <c r="K173" s="33"/>
      <c r="L173" s="192"/>
      <c r="M173" s="33"/>
      <c r="O173" s="192"/>
    </row>
    <row r="174" spans="1:15" ht="13.2">
      <c r="A174" s="266"/>
      <c r="B174" s="33"/>
      <c r="C174" s="33"/>
      <c r="D174" s="33"/>
      <c r="E174" s="33"/>
      <c r="F174" s="33"/>
      <c r="G174" s="33" t="s">
        <v>24</v>
      </c>
      <c r="H174" s="192"/>
      <c r="I174" s="191"/>
      <c r="J174" s="191"/>
      <c r="K174" s="33"/>
      <c r="L174" s="192"/>
      <c r="M174" s="33"/>
      <c r="O174" s="192"/>
    </row>
    <row r="175" spans="1:15" ht="13.2">
      <c r="A175" s="266"/>
      <c r="B175" s="33" t="s">
        <v>2310</v>
      </c>
      <c r="C175" s="33" t="s">
        <v>1115</v>
      </c>
      <c r="D175" s="33" t="s">
        <v>19</v>
      </c>
      <c r="E175" s="160" t="s">
        <v>2443</v>
      </c>
      <c r="F175" s="33" t="s">
        <v>2444</v>
      </c>
      <c r="G175" s="33" t="s">
        <v>25</v>
      </c>
      <c r="H175" s="192"/>
      <c r="I175" s="191"/>
      <c r="J175" s="197"/>
      <c r="K175" s="33"/>
      <c r="L175" s="192"/>
      <c r="M175" s="33"/>
      <c r="O175" s="192"/>
    </row>
    <row r="176" spans="1:15" ht="13.2">
      <c r="A176" s="266"/>
      <c r="B176" s="33"/>
      <c r="C176" s="33"/>
      <c r="D176" s="33"/>
      <c r="E176" s="33"/>
      <c r="F176" s="33"/>
      <c r="G176" s="33" t="s">
        <v>26</v>
      </c>
      <c r="H176" s="192"/>
      <c r="I176" s="197"/>
      <c r="J176" s="197"/>
      <c r="K176" s="33"/>
      <c r="L176" s="192"/>
      <c r="M176" s="33"/>
      <c r="O176" s="192"/>
    </row>
    <row r="177" spans="1:15" ht="13.2">
      <c r="A177" s="266"/>
      <c r="B177" s="33"/>
      <c r="C177" s="33"/>
      <c r="D177" s="33"/>
      <c r="E177" s="33"/>
      <c r="F177" s="33"/>
      <c r="G177" s="33" t="s">
        <v>27</v>
      </c>
      <c r="H177" s="192"/>
      <c r="I177" s="197"/>
      <c r="J177" s="197"/>
      <c r="K177" s="33"/>
      <c r="L177" s="192"/>
      <c r="M177" s="33"/>
      <c r="O177" s="192"/>
    </row>
    <row r="178" spans="1:15" ht="13.2">
      <c r="A178" s="266"/>
      <c r="B178" s="33"/>
      <c r="C178" s="33"/>
      <c r="D178" s="33"/>
      <c r="E178" s="33"/>
      <c r="F178" s="33"/>
      <c r="G178" s="33" t="s">
        <v>28</v>
      </c>
      <c r="H178" s="192"/>
      <c r="I178" s="197"/>
      <c r="J178" s="197"/>
      <c r="K178" s="33"/>
      <c r="L178" s="192"/>
      <c r="M178" s="33"/>
      <c r="O178" s="192"/>
    </row>
    <row r="179" spans="1:15" ht="13.2">
      <c r="A179" s="266"/>
      <c r="B179" s="33"/>
      <c r="C179" s="33"/>
      <c r="D179" s="33"/>
      <c r="E179" s="33"/>
      <c r="F179" s="33"/>
      <c r="G179" s="33" t="s">
        <v>29</v>
      </c>
      <c r="H179" s="192"/>
      <c r="I179" s="197"/>
      <c r="J179" s="197"/>
      <c r="K179" s="33"/>
      <c r="L179" s="191"/>
      <c r="M179" s="33"/>
      <c r="O179" s="192"/>
    </row>
    <row r="180" spans="1:15" ht="13.2">
      <c r="A180" s="266"/>
      <c r="B180" s="33"/>
      <c r="C180" s="33"/>
      <c r="D180" s="33"/>
      <c r="E180" s="33"/>
      <c r="F180" s="33"/>
      <c r="G180" s="33" t="s">
        <v>30</v>
      </c>
      <c r="H180" s="192"/>
      <c r="I180" s="197"/>
      <c r="J180" s="197"/>
      <c r="K180" s="33"/>
      <c r="L180" s="191"/>
      <c r="M180" s="33"/>
      <c r="O180" s="192"/>
    </row>
    <row r="181" spans="1:15" ht="13.2">
      <c r="A181" s="267"/>
      <c r="B181" s="33"/>
      <c r="C181" s="33"/>
      <c r="D181" s="33"/>
      <c r="E181" s="33"/>
      <c r="F181" s="33"/>
      <c r="G181" s="158" t="s">
        <v>34</v>
      </c>
      <c r="H181" s="192"/>
      <c r="I181" s="197"/>
      <c r="J181" s="197"/>
      <c r="K181" s="33"/>
      <c r="L181" s="191"/>
      <c r="M181" s="33"/>
      <c r="O181" s="192"/>
    </row>
    <row r="182" spans="1:15" ht="13.2">
      <c r="A182" s="265">
        <v>45378</v>
      </c>
      <c r="B182" s="33"/>
      <c r="C182" s="33"/>
      <c r="D182" s="33"/>
      <c r="E182" s="33"/>
      <c r="F182" s="33"/>
      <c r="G182" s="155" t="s">
        <v>17</v>
      </c>
      <c r="H182" s="191"/>
      <c r="I182" s="191"/>
      <c r="J182" s="191"/>
      <c r="K182" s="192"/>
      <c r="L182" s="192"/>
      <c r="M182" s="33"/>
      <c r="O182" s="192"/>
    </row>
    <row r="183" spans="1:15" ht="13.2">
      <c r="A183" s="266"/>
      <c r="B183" s="33" t="s">
        <v>2021</v>
      </c>
      <c r="C183" s="33" t="s">
        <v>44</v>
      </c>
      <c r="D183" s="33" t="s">
        <v>19</v>
      </c>
      <c r="E183" s="33"/>
      <c r="F183" s="264" t="s">
        <v>2445</v>
      </c>
      <c r="G183" s="33" t="s">
        <v>22</v>
      </c>
      <c r="H183" s="191"/>
      <c r="I183" s="191"/>
      <c r="J183" s="191"/>
      <c r="K183" s="207"/>
      <c r="L183" s="192"/>
      <c r="M183" s="33"/>
      <c r="O183" s="192"/>
    </row>
    <row r="184" spans="1:15" ht="13.2">
      <c r="A184" s="266"/>
      <c r="B184" s="33"/>
      <c r="C184" s="33"/>
      <c r="D184" s="33"/>
      <c r="E184" s="33"/>
      <c r="F184" s="33"/>
      <c r="G184" s="33" t="s">
        <v>24</v>
      </c>
      <c r="H184" s="191"/>
      <c r="I184" s="191"/>
      <c r="J184" s="191"/>
      <c r="K184" s="208"/>
      <c r="L184" s="192"/>
      <c r="M184" s="33"/>
      <c r="O184" s="192"/>
    </row>
    <row r="185" spans="1:15" ht="13.2">
      <c r="A185" s="266"/>
      <c r="B185" s="33"/>
      <c r="C185" s="33"/>
      <c r="D185" s="33"/>
      <c r="E185" s="33"/>
      <c r="F185" s="33"/>
      <c r="G185" s="33" t="s">
        <v>25</v>
      </c>
      <c r="H185" s="191"/>
      <c r="I185" s="191"/>
      <c r="J185" s="191"/>
      <c r="K185" s="208"/>
      <c r="L185" s="192"/>
      <c r="M185" s="33"/>
      <c r="O185" s="192"/>
    </row>
    <row r="186" spans="1:15" ht="13.2">
      <c r="A186" s="266"/>
      <c r="B186" s="33" t="s">
        <v>2020</v>
      </c>
      <c r="C186" s="33" t="s">
        <v>102</v>
      </c>
      <c r="D186" s="33" t="s">
        <v>19</v>
      </c>
      <c r="E186" s="33"/>
      <c r="F186" s="33" t="s">
        <v>2446</v>
      </c>
      <c r="G186" s="33" t="s">
        <v>26</v>
      </c>
      <c r="H186" s="191"/>
      <c r="I186" s="191"/>
      <c r="J186" s="191"/>
      <c r="K186" s="191"/>
      <c r="L186" s="192"/>
      <c r="M186" s="33"/>
      <c r="O186" s="192"/>
    </row>
    <row r="187" spans="1:15" ht="13.2">
      <c r="A187" s="266"/>
      <c r="B187" s="33" t="s">
        <v>2120</v>
      </c>
      <c r="C187" s="33"/>
      <c r="D187" s="33"/>
      <c r="E187" s="33"/>
      <c r="F187" s="33"/>
      <c r="G187" s="33" t="s">
        <v>27</v>
      </c>
      <c r="H187" s="197"/>
      <c r="I187" s="197"/>
      <c r="J187" s="197"/>
      <c r="K187" s="191"/>
      <c r="L187" s="191"/>
      <c r="M187" s="33"/>
      <c r="O187" s="192"/>
    </row>
    <row r="188" spans="1:15" ht="13.2">
      <c r="A188" s="266"/>
      <c r="B188" s="33" t="s">
        <v>2120</v>
      </c>
      <c r="C188" s="33"/>
      <c r="D188" s="33"/>
      <c r="E188" s="33"/>
      <c r="F188" s="33"/>
      <c r="G188" s="33" t="s">
        <v>28</v>
      </c>
      <c r="H188" s="197"/>
      <c r="I188" s="197"/>
      <c r="J188" s="197"/>
      <c r="K188" s="192"/>
      <c r="L188" s="191"/>
      <c r="M188" s="33"/>
      <c r="O188" s="192"/>
    </row>
    <row r="189" spans="1:15" ht="13.2">
      <c r="A189" s="266"/>
      <c r="B189" s="33" t="s">
        <v>2120</v>
      </c>
      <c r="C189" s="33" t="s">
        <v>102</v>
      </c>
      <c r="D189" s="33" t="s">
        <v>19</v>
      </c>
      <c r="E189" s="173" t="s">
        <v>2447</v>
      </c>
      <c r="F189" s="33" t="s">
        <v>2448</v>
      </c>
      <c r="G189" s="33" t="s">
        <v>29</v>
      </c>
      <c r="H189" s="197"/>
      <c r="I189" s="197"/>
      <c r="J189" s="197"/>
      <c r="K189" s="227"/>
      <c r="L189" s="191"/>
      <c r="M189" s="33"/>
      <c r="O189" s="192"/>
    </row>
    <row r="190" spans="1:15" ht="13.2">
      <c r="A190" s="266"/>
      <c r="B190" s="33" t="s">
        <v>2120</v>
      </c>
      <c r="C190" s="33"/>
      <c r="D190" s="33"/>
      <c r="E190" s="33"/>
      <c r="F190" s="33"/>
      <c r="G190" s="33" t="s">
        <v>30</v>
      </c>
      <c r="H190" s="197"/>
      <c r="I190" s="197"/>
      <c r="J190" s="197"/>
      <c r="K190" s="228"/>
      <c r="L190" s="191"/>
      <c r="M190" s="33"/>
      <c r="O190" s="192"/>
    </row>
    <row r="191" spans="1:15" ht="13.2">
      <c r="A191" s="266"/>
      <c r="B191" s="33" t="s">
        <v>2120</v>
      </c>
      <c r="C191" s="33" t="s">
        <v>102</v>
      </c>
      <c r="D191" s="33" t="s">
        <v>19</v>
      </c>
      <c r="E191" s="173" t="s">
        <v>2449</v>
      </c>
      <c r="F191" s="33" t="s">
        <v>2450</v>
      </c>
      <c r="G191" s="158" t="s">
        <v>34</v>
      </c>
      <c r="H191" s="197"/>
      <c r="I191" s="197"/>
      <c r="J191" s="197"/>
      <c r="K191" s="228"/>
      <c r="L191" s="191"/>
      <c r="M191" s="33"/>
      <c r="O191" s="192"/>
    </row>
    <row r="192" spans="1:15" ht="13.2">
      <c r="A192" s="266"/>
      <c r="B192" s="33"/>
      <c r="C192" s="33"/>
      <c r="D192" s="33"/>
      <c r="E192" s="33"/>
      <c r="F192" s="33"/>
      <c r="G192" s="159" t="s">
        <v>35</v>
      </c>
      <c r="H192" s="197"/>
      <c r="I192" s="197"/>
      <c r="J192" s="197"/>
      <c r="K192" s="156"/>
      <c r="L192" s="191"/>
      <c r="M192" s="33"/>
      <c r="O192" s="192"/>
    </row>
    <row r="193" spans="1:15" ht="13.2">
      <c r="A193" s="266"/>
      <c r="B193" s="33"/>
      <c r="C193" s="33"/>
      <c r="D193" s="33"/>
      <c r="E193" s="33"/>
      <c r="F193" s="33"/>
      <c r="G193" s="159" t="s">
        <v>36</v>
      </c>
      <c r="H193" s="197"/>
      <c r="I193" s="197"/>
      <c r="J193" s="197"/>
      <c r="K193" s="156"/>
      <c r="L193" s="192"/>
      <c r="M193" s="33"/>
      <c r="O193" s="192"/>
    </row>
    <row r="194" spans="1:15" ht="13.2">
      <c r="A194" s="266"/>
      <c r="B194" s="33"/>
      <c r="C194" s="33"/>
      <c r="D194" s="33"/>
      <c r="E194" s="33"/>
      <c r="F194" s="33"/>
      <c r="G194" s="159" t="s">
        <v>37</v>
      </c>
      <c r="H194" s="197"/>
      <c r="I194" s="197"/>
      <c r="J194" s="197"/>
      <c r="K194" s="156"/>
      <c r="L194" s="192"/>
      <c r="M194" s="33"/>
      <c r="O194" s="192"/>
    </row>
    <row r="195" spans="1:15" ht="13.2">
      <c r="A195" s="267"/>
      <c r="B195" s="33"/>
      <c r="C195" s="33"/>
      <c r="D195" s="33"/>
      <c r="E195" s="33"/>
      <c r="F195" s="33"/>
      <c r="G195" s="159" t="s">
        <v>38</v>
      </c>
      <c r="H195" s="197"/>
      <c r="I195" s="197"/>
      <c r="J195" s="197"/>
      <c r="K195" s="156"/>
      <c r="L195" s="192"/>
      <c r="M195" s="33"/>
      <c r="O195" s="192"/>
    </row>
    <row r="196" spans="1:15" ht="13.2">
      <c r="A196" s="265">
        <v>45379</v>
      </c>
      <c r="B196" s="33" t="s">
        <v>2021</v>
      </c>
      <c r="C196" s="33"/>
      <c r="D196" s="33"/>
      <c r="E196" s="33"/>
      <c r="F196" s="33"/>
      <c r="G196" s="155" t="s">
        <v>17</v>
      </c>
      <c r="H196" s="192"/>
      <c r="I196" s="191"/>
      <c r="J196" s="191"/>
      <c r="K196" s="191"/>
      <c r="L196" s="192"/>
      <c r="M196" s="33"/>
      <c r="O196" s="192"/>
    </row>
    <row r="197" spans="1:15" ht="13.2">
      <c r="A197" s="266"/>
      <c r="B197" s="33" t="s">
        <v>2021</v>
      </c>
      <c r="C197" s="33"/>
      <c r="D197" s="33"/>
      <c r="E197" s="33"/>
      <c r="F197" s="33"/>
      <c r="G197" s="33" t="s">
        <v>22</v>
      </c>
      <c r="H197" s="192"/>
      <c r="I197" s="191"/>
      <c r="J197" s="191"/>
      <c r="K197" s="191"/>
      <c r="L197" s="192"/>
      <c r="M197" s="33"/>
      <c r="O197" s="192"/>
    </row>
    <row r="198" spans="1:15" ht="13.8">
      <c r="A198" s="266"/>
      <c r="B198" s="33" t="s">
        <v>2021</v>
      </c>
      <c r="C198" s="157" t="s">
        <v>399</v>
      </c>
      <c r="D198" s="157" t="s">
        <v>19</v>
      </c>
      <c r="E198" s="33"/>
      <c r="F198" s="157" t="s">
        <v>2451</v>
      </c>
      <c r="G198" s="33" t="s">
        <v>24</v>
      </c>
      <c r="H198" s="192"/>
      <c r="I198" s="191"/>
      <c r="J198" s="191"/>
      <c r="K198" s="191"/>
      <c r="L198" s="192"/>
      <c r="M198" s="33"/>
      <c r="O198" s="192"/>
    </row>
    <row r="199" spans="1:15" ht="13.2">
      <c r="A199" s="266"/>
      <c r="B199" s="33" t="s">
        <v>2310</v>
      </c>
      <c r="C199" s="33"/>
      <c r="D199" s="33"/>
      <c r="E199" s="33"/>
      <c r="F199" s="33"/>
      <c r="G199" s="33" t="s">
        <v>25</v>
      </c>
      <c r="H199" s="191"/>
      <c r="I199" s="191"/>
      <c r="J199" s="191"/>
      <c r="K199" s="191"/>
      <c r="L199" s="192"/>
      <c r="M199" s="33"/>
      <c r="O199" s="192"/>
    </row>
    <row r="200" spans="1:15" ht="13.2">
      <c r="A200" s="266"/>
      <c r="B200" s="33" t="s">
        <v>2310</v>
      </c>
      <c r="C200" s="33"/>
      <c r="D200" s="33"/>
      <c r="E200" s="33"/>
      <c r="F200" s="33"/>
      <c r="G200" s="33" t="s">
        <v>26</v>
      </c>
      <c r="H200" s="191"/>
      <c r="I200" s="191"/>
      <c r="J200" s="191"/>
      <c r="K200" s="192"/>
      <c r="L200" s="192"/>
      <c r="M200" s="33"/>
      <c r="O200" s="192"/>
    </row>
    <row r="201" spans="1:15" ht="20.25" customHeight="1">
      <c r="A201" s="266"/>
      <c r="B201" s="33" t="s">
        <v>2020</v>
      </c>
      <c r="C201" s="33" t="s">
        <v>41</v>
      </c>
      <c r="D201" s="33" t="s">
        <v>19</v>
      </c>
      <c r="E201" s="33"/>
      <c r="F201" s="160" t="s">
        <v>2452</v>
      </c>
      <c r="G201" s="33" t="s">
        <v>27</v>
      </c>
      <c r="H201" s="191"/>
      <c r="I201" s="191"/>
      <c r="J201" s="191"/>
      <c r="K201" s="192"/>
      <c r="L201" s="192"/>
      <c r="M201" s="33"/>
      <c r="O201" s="192"/>
    </row>
    <row r="202" spans="1:15" ht="13.2">
      <c r="A202" s="266"/>
      <c r="B202" s="33" t="s">
        <v>2020</v>
      </c>
      <c r="C202" s="33"/>
      <c r="D202" s="33"/>
      <c r="E202" s="33"/>
      <c r="G202" s="33" t="s">
        <v>28</v>
      </c>
      <c r="H202" s="191"/>
      <c r="I202" s="191"/>
      <c r="J202" s="191"/>
      <c r="K202" s="192"/>
      <c r="L202" s="192"/>
      <c r="M202" s="33"/>
      <c r="O202" s="192"/>
    </row>
    <row r="203" spans="1:15" ht="13.2">
      <c r="A203" s="266"/>
      <c r="B203" s="33" t="s">
        <v>2020</v>
      </c>
      <c r="C203" s="33"/>
      <c r="D203" s="33"/>
      <c r="E203" s="33"/>
      <c r="F203" s="33"/>
      <c r="G203" s="33" t="s">
        <v>29</v>
      </c>
      <c r="H203" s="191"/>
      <c r="I203" s="197"/>
      <c r="J203" s="197"/>
      <c r="K203" s="192"/>
      <c r="L203" s="192"/>
      <c r="M203" s="33"/>
      <c r="O203" s="192"/>
    </row>
    <row r="204" spans="1:15" ht="13.2">
      <c r="A204" s="266"/>
      <c r="B204" s="33" t="s">
        <v>2120</v>
      </c>
      <c r="C204" s="33"/>
      <c r="D204" s="33"/>
      <c r="E204" s="33"/>
      <c r="F204" s="33"/>
      <c r="G204" s="33" t="s">
        <v>30</v>
      </c>
      <c r="H204" s="192"/>
      <c r="I204" s="197"/>
      <c r="J204" s="197"/>
      <c r="K204" s="192"/>
      <c r="L204" s="191"/>
      <c r="M204" s="33"/>
      <c r="O204" s="192"/>
    </row>
    <row r="205" spans="1:15" ht="13.2">
      <c r="A205" s="266"/>
      <c r="B205" s="33" t="s">
        <v>2120</v>
      </c>
      <c r="C205" s="33"/>
      <c r="D205" s="33"/>
      <c r="E205" s="33"/>
      <c r="F205" s="33"/>
      <c r="G205" s="158" t="s">
        <v>34</v>
      </c>
      <c r="H205" s="192"/>
      <c r="I205" s="197"/>
      <c r="J205" s="197"/>
      <c r="K205" s="192"/>
      <c r="L205" s="191"/>
      <c r="M205" s="33"/>
      <c r="O205" s="192"/>
    </row>
    <row r="206" spans="1:15" ht="13.2">
      <c r="A206" s="266"/>
      <c r="B206" s="33" t="s">
        <v>2120</v>
      </c>
      <c r="C206" s="33"/>
      <c r="D206" s="33"/>
      <c r="E206" s="33"/>
      <c r="F206" s="33"/>
      <c r="G206" s="159" t="s">
        <v>35</v>
      </c>
      <c r="H206" s="197"/>
      <c r="I206" s="197"/>
      <c r="J206" s="197"/>
      <c r="K206" s="192"/>
      <c r="L206" s="191"/>
      <c r="M206" s="33"/>
      <c r="O206" s="192"/>
    </row>
    <row r="207" spans="1:15" ht="13.2">
      <c r="A207" s="266"/>
      <c r="B207" s="33" t="s">
        <v>2120</v>
      </c>
      <c r="C207" s="33"/>
      <c r="D207" s="33"/>
      <c r="E207" s="33"/>
      <c r="F207" s="33"/>
      <c r="G207" s="159" t="s">
        <v>36</v>
      </c>
      <c r="H207" s="197"/>
      <c r="I207" s="197"/>
      <c r="J207" s="197"/>
      <c r="K207" s="192"/>
      <c r="L207" s="191"/>
      <c r="M207" s="33"/>
      <c r="O207" s="192"/>
    </row>
    <row r="208" spans="1:15" ht="13.2">
      <c r="A208" s="266"/>
      <c r="B208" s="33" t="s">
        <v>2120</v>
      </c>
      <c r="C208" s="33"/>
      <c r="D208" s="33"/>
      <c r="E208" s="33"/>
      <c r="F208" s="33"/>
      <c r="G208" s="159" t="s">
        <v>37</v>
      </c>
      <c r="H208" s="197"/>
      <c r="I208" s="197"/>
      <c r="J208" s="197"/>
      <c r="K208" s="192"/>
      <c r="L208" s="191"/>
      <c r="M208" s="33"/>
      <c r="O208" s="192"/>
    </row>
    <row r="209" spans="1:15" ht="13.2">
      <c r="A209" s="267"/>
      <c r="B209" s="33"/>
      <c r="C209" s="33"/>
      <c r="D209" s="33"/>
      <c r="E209" s="33"/>
      <c r="F209" s="33"/>
      <c r="G209" s="159" t="s">
        <v>38</v>
      </c>
      <c r="H209" s="197"/>
      <c r="I209" s="197"/>
      <c r="J209" s="197"/>
      <c r="K209" s="192"/>
      <c r="L209" s="192"/>
      <c r="M209" s="33"/>
      <c r="O209" s="192"/>
    </row>
    <row r="210" spans="1:15" ht="13.2">
      <c r="A210" s="273">
        <v>45380</v>
      </c>
      <c r="B210" s="33" t="s">
        <v>2022</v>
      </c>
      <c r="C210" s="33"/>
      <c r="D210" s="33"/>
      <c r="E210" s="33"/>
      <c r="F210" s="33"/>
      <c r="G210" s="155" t="s">
        <v>17</v>
      </c>
      <c r="H210" s="197"/>
      <c r="I210" s="197"/>
      <c r="J210" s="197"/>
      <c r="K210" s="191"/>
      <c r="L210" s="192"/>
      <c r="M210" s="33"/>
      <c r="O210" s="192"/>
    </row>
    <row r="211" spans="1:15" ht="13.2">
      <c r="A211" s="266"/>
      <c r="B211" s="33" t="s">
        <v>2022</v>
      </c>
      <c r="C211" s="33"/>
      <c r="D211" s="33"/>
      <c r="E211" s="33"/>
      <c r="F211" s="33"/>
      <c r="G211" s="33" t="s">
        <v>22</v>
      </c>
      <c r="H211" s="197"/>
      <c r="I211" s="197"/>
      <c r="J211" s="197"/>
      <c r="K211" s="191"/>
      <c r="L211" s="192"/>
      <c r="M211" s="33"/>
      <c r="O211" s="192"/>
    </row>
    <row r="212" spans="1:15" ht="13.2">
      <c r="A212" s="266"/>
      <c r="B212" s="33" t="s">
        <v>2022</v>
      </c>
      <c r="C212" s="33"/>
      <c r="D212" s="33"/>
      <c r="E212" s="33"/>
      <c r="F212" s="33"/>
      <c r="G212" s="33" t="s">
        <v>24</v>
      </c>
      <c r="H212" s="197"/>
      <c r="I212" s="197"/>
      <c r="J212" s="197"/>
      <c r="K212" s="191"/>
      <c r="L212" s="192"/>
      <c r="M212" s="33"/>
      <c r="O212" s="192"/>
    </row>
    <row r="213" spans="1:15" ht="13.2">
      <c r="A213" s="266"/>
      <c r="B213" s="33" t="s">
        <v>2022</v>
      </c>
      <c r="C213" s="33"/>
      <c r="D213" s="33"/>
      <c r="E213" s="33"/>
      <c r="F213" s="33"/>
      <c r="G213" s="33" t="s">
        <v>25</v>
      </c>
      <c r="H213" s="197"/>
      <c r="I213" s="197"/>
      <c r="J213" s="197"/>
      <c r="K213" s="191"/>
      <c r="L213" s="192"/>
      <c r="M213" s="33"/>
      <c r="O213" s="192"/>
    </row>
    <row r="214" spans="1:15" ht="13.2">
      <c r="A214" s="266"/>
      <c r="B214" s="33"/>
      <c r="C214" s="33"/>
      <c r="D214" s="33"/>
      <c r="E214" s="33"/>
      <c r="F214" s="33"/>
      <c r="G214" s="33" t="s">
        <v>26</v>
      </c>
      <c r="H214" s="197"/>
      <c r="I214" s="197"/>
      <c r="J214" s="197"/>
      <c r="K214" s="192"/>
      <c r="L214" s="192"/>
      <c r="M214" s="33"/>
      <c r="O214" s="192"/>
    </row>
    <row r="215" spans="1:15" ht="13.2">
      <c r="A215" s="266"/>
      <c r="B215" s="33"/>
      <c r="C215" s="33"/>
      <c r="D215" s="33"/>
      <c r="E215" s="33"/>
      <c r="F215" s="33"/>
      <c r="G215" s="33" t="s">
        <v>27</v>
      </c>
      <c r="H215" s="197"/>
      <c r="I215" s="197"/>
      <c r="J215" s="197"/>
      <c r="K215" s="192"/>
      <c r="L215" s="192"/>
      <c r="M215" s="33"/>
      <c r="O215" s="192"/>
    </row>
    <row r="216" spans="1:15" ht="13.2">
      <c r="A216" s="266"/>
      <c r="B216" s="33"/>
      <c r="C216" s="33"/>
      <c r="D216" s="33"/>
      <c r="E216" s="33"/>
      <c r="F216" s="33"/>
      <c r="G216" s="33" t="s">
        <v>28</v>
      </c>
      <c r="H216" s="197"/>
      <c r="I216" s="197"/>
      <c r="J216" s="197"/>
      <c r="K216" s="192"/>
      <c r="L216" s="192"/>
      <c r="M216" s="33"/>
      <c r="O216" s="192"/>
    </row>
    <row r="217" spans="1:15" ht="13.2">
      <c r="A217" s="266"/>
      <c r="B217" s="33"/>
      <c r="C217" s="33"/>
      <c r="D217" s="33"/>
      <c r="E217" s="33"/>
      <c r="F217" s="33"/>
      <c r="G217" s="33" t="s">
        <v>29</v>
      </c>
      <c r="H217" s="197"/>
      <c r="I217" s="197"/>
      <c r="J217" s="197"/>
      <c r="K217" s="192"/>
      <c r="L217" s="192"/>
      <c r="M217" s="33"/>
      <c r="O217" s="257"/>
    </row>
    <row r="218" spans="1:15" ht="13.2">
      <c r="A218" s="266"/>
      <c r="B218" s="33" t="s">
        <v>2120</v>
      </c>
      <c r="C218" s="33"/>
      <c r="D218" s="33"/>
      <c r="E218" s="33"/>
      <c r="F218" s="33"/>
      <c r="G218" s="33" t="s">
        <v>30</v>
      </c>
      <c r="H218" s="197"/>
      <c r="I218" s="197"/>
      <c r="J218" s="197"/>
      <c r="K218" s="192"/>
      <c r="L218" s="192"/>
      <c r="M218" s="33"/>
      <c r="O218" s="257"/>
    </row>
    <row r="219" spans="1:15" ht="13.2">
      <c r="A219" s="266"/>
      <c r="B219" s="33" t="s">
        <v>2120</v>
      </c>
      <c r="C219" s="33"/>
      <c r="D219" s="33"/>
      <c r="E219" s="33"/>
      <c r="F219" s="33"/>
      <c r="G219" s="158" t="s">
        <v>34</v>
      </c>
      <c r="H219" s="197"/>
      <c r="I219" s="197"/>
      <c r="J219" s="197"/>
      <c r="K219" s="192"/>
      <c r="L219" s="191"/>
      <c r="M219" s="33"/>
      <c r="O219" s="257"/>
    </row>
    <row r="220" spans="1:15" ht="13.2">
      <c r="A220" s="266"/>
      <c r="B220" s="33" t="s">
        <v>2120</v>
      </c>
      <c r="C220" s="33"/>
      <c r="D220" s="33"/>
      <c r="E220" s="33"/>
      <c r="F220" s="33"/>
      <c r="G220" s="159" t="s">
        <v>35</v>
      </c>
      <c r="H220" s="197"/>
      <c r="I220" s="197"/>
      <c r="J220" s="197"/>
      <c r="K220" s="33"/>
      <c r="L220" s="191"/>
      <c r="M220" s="33"/>
      <c r="O220" s="257"/>
    </row>
    <row r="221" spans="1:15" ht="13.2">
      <c r="A221" s="266"/>
      <c r="B221" s="33"/>
      <c r="C221" s="33"/>
      <c r="D221" s="33"/>
      <c r="E221" s="33"/>
      <c r="F221" s="33"/>
      <c r="G221" s="159" t="s">
        <v>36</v>
      </c>
      <c r="H221" s="197"/>
      <c r="I221" s="197"/>
      <c r="J221" s="197"/>
      <c r="K221" s="33"/>
      <c r="L221" s="192"/>
      <c r="M221" s="33"/>
      <c r="O221" s="257"/>
    </row>
    <row r="222" spans="1:15" ht="13.2">
      <c r="A222" s="266"/>
      <c r="B222" s="33"/>
      <c r="C222" s="33"/>
      <c r="D222" s="33"/>
      <c r="E222" s="33"/>
      <c r="F222" s="33"/>
      <c r="G222" s="159" t="s">
        <v>37</v>
      </c>
      <c r="H222" s="197"/>
      <c r="I222" s="197"/>
      <c r="J222" s="197"/>
      <c r="K222" s="33"/>
      <c r="L222" s="192"/>
      <c r="M222" s="33"/>
      <c r="O222" s="192"/>
    </row>
    <row r="223" spans="1:15" ht="13.2">
      <c r="A223" s="267"/>
      <c r="B223" s="33"/>
      <c r="C223" s="33"/>
      <c r="D223" s="33"/>
      <c r="E223" s="33"/>
      <c r="F223" s="33"/>
      <c r="G223" s="159" t="s">
        <v>38</v>
      </c>
      <c r="H223" s="197"/>
      <c r="I223" s="197"/>
      <c r="J223" s="197"/>
      <c r="K223" s="33"/>
      <c r="L223" s="192"/>
      <c r="M223" s="33"/>
      <c r="O223" s="192"/>
    </row>
    <row r="224" spans="1:15" ht="13.2">
      <c r="A224" s="265">
        <v>45381</v>
      </c>
      <c r="B224" s="33"/>
      <c r="C224" s="33"/>
      <c r="D224" s="33"/>
      <c r="E224" s="33"/>
      <c r="F224" s="33"/>
      <c r="G224" s="155" t="s">
        <v>17</v>
      </c>
      <c r="H224" s="197"/>
      <c r="I224" s="197"/>
      <c r="J224" s="197"/>
      <c r="K224" s="192"/>
      <c r="L224" s="192"/>
      <c r="M224" s="33"/>
      <c r="O224" s="192"/>
    </row>
    <row r="225" spans="1:15" ht="13.2">
      <c r="A225" s="266"/>
      <c r="B225" s="33" t="s">
        <v>2020</v>
      </c>
      <c r="C225" s="33" t="s">
        <v>41</v>
      </c>
      <c r="D225" s="33" t="s">
        <v>19</v>
      </c>
      <c r="E225" s="33"/>
      <c r="F225" s="160" t="s">
        <v>2453</v>
      </c>
      <c r="G225" s="33" t="s">
        <v>22</v>
      </c>
      <c r="H225" s="205"/>
      <c r="I225" s="197"/>
      <c r="J225" s="197"/>
      <c r="K225" s="192"/>
      <c r="L225" s="192"/>
      <c r="M225" s="33"/>
      <c r="O225" s="192"/>
    </row>
    <row r="226" spans="1:15" ht="13.2">
      <c r="A226" s="266"/>
      <c r="B226" s="33"/>
      <c r="C226" s="33"/>
      <c r="D226" s="33"/>
      <c r="E226" s="33"/>
      <c r="F226" s="33"/>
      <c r="G226" s="33" t="s">
        <v>24</v>
      </c>
      <c r="H226" s="197"/>
      <c r="I226" s="197"/>
      <c r="J226" s="197"/>
      <c r="K226" s="192"/>
      <c r="L226" s="192"/>
      <c r="M226" s="33"/>
      <c r="O226" s="192"/>
    </row>
    <row r="227" spans="1:15" ht="13.2">
      <c r="A227" s="266"/>
      <c r="B227" s="33" t="s">
        <v>2020</v>
      </c>
      <c r="C227" s="33"/>
      <c r="D227" s="33"/>
      <c r="E227" s="33"/>
      <c r="F227" s="33"/>
      <c r="G227" s="33" t="s">
        <v>25</v>
      </c>
      <c r="H227" s="205"/>
      <c r="I227" s="197"/>
      <c r="J227" s="197"/>
      <c r="K227" s="192"/>
      <c r="L227" s="191"/>
      <c r="M227" s="33"/>
      <c r="O227" s="192"/>
    </row>
    <row r="228" spans="1:15" ht="13.2">
      <c r="A228" s="266"/>
      <c r="B228" s="33" t="s">
        <v>2020</v>
      </c>
      <c r="C228" s="33"/>
      <c r="D228" s="33"/>
      <c r="E228" s="33"/>
      <c r="F228" s="33"/>
      <c r="G228" s="33" t="s">
        <v>26</v>
      </c>
      <c r="H228" s="205"/>
      <c r="I228" s="197"/>
      <c r="J228" s="197"/>
      <c r="K228" s="192"/>
      <c r="L228" s="191"/>
      <c r="M228" s="33"/>
      <c r="O228" s="192"/>
    </row>
    <row r="229" spans="1:15" ht="13.2">
      <c r="A229" s="266"/>
      <c r="B229" s="33" t="s">
        <v>2020</v>
      </c>
      <c r="C229" s="33"/>
      <c r="D229" s="33"/>
      <c r="E229" s="33"/>
      <c r="F229" s="33"/>
      <c r="G229" s="33" t="s">
        <v>27</v>
      </c>
      <c r="H229" s="205"/>
      <c r="I229" s="197"/>
      <c r="J229" s="197"/>
      <c r="K229" s="192"/>
      <c r="L229" s="191"/>
      <c r="M229" s="33"/>
      <c r="O229" s="192"/>
    </row>
    <row r="230" spans="1:15" ht="13.2">
      <c r="A230" s="266"/>
      <c r="B230" s="33" t="s">
        <v>2120</v>
      </c>
      <c r="C230" s="33"/>
      <c r="D230" s="33"/>
      <c r="E230" s="33"/>
      <c r="F230" s="33"/>
      <c r="G230" s="33" t="s">
        <v>28</v>
      </c>
      <c r="H230" s="197"/>
      <c r="I230" s="197"/>
      <c r="J230" s="197"/>
      <c r="K230" s="192"/>
      <c r="L230" s="191"/>
      <c r="M230" s="33"/>
      <c r="O230" s="192"/>
    </row>
    <row r="231" spans="1:15" ht="13.2">
      <c r="A231" s="266"/>
      <c r="B231" s="33" t="s">
        <v>2120</v>
      </c>
      <c r="C231" s="33"/>
      <c r="D231" s="33"/>
      <c r="E231" s="33"/>
      <c r="F231" s="33"/>
      <c r="G231" s="33" t="s">
        <v>29</v>
      </c>
      <c r="H231" s="197"/>
      <c r="I231" s="197"/>
      <c r="J231" s="197"/>
      <c r="K231" s="192"/>
      <c r="L231" s="191"/>
      <c r="M231" s="33"/>
      <c r="O231" s="192"/>
    </row>
    <row r="232" spans="1:15" ht="13.2">
      <c r="A232" s="266"/>
      <c r="B232" s="33" t="s">
        <v>2022</v>
      </c>
      <c r="C232" s="33"/>
      <c r="D232" s="33"/>
      <c r="E232" s="33"/>
      <c r="F232" s="33"/>
      <c r="G232" s="33" t="s">
        <v>30</v>
      </c>
      <c r="H232" s="197"/>
      <c r="I232" s="197"/>
      <c r="J232" s="197"/>
      <c r="K232" s="191"/>
      <c r="L232" s="191"/>
      <c r="M232" s="33"/>
      <c r="O232" s="192"/>
    </row>
    <row r="233" spans="1:15" ht="13.2">
      <c r="A233" s="266"/>
      <c r="B233" s="33" t="s">
        <v>2022</v>
      </c>
      <c r="C233" s="33"/>
      <c r="D233" s="33"/>
      <c r="E233" s="33"/>
      <c r="F233" s="33"/>
      <c r="G233" s="158" t="s">
        <v>34</v>
      </c>
      <c r="H233" s="197"/>
      <c r="I233" s="197"/>
      <c r="J233" s="197"/>
      <c r="K233" s="191"/>
      <c r="L233" s="191"/>
      <c r="M233" s="33"/>
      <c r="O233" s="192"/>
    </row>
    <row r="234" spans="1:15" ht="13.2">
      <c r="A234" s="266"/>
      <c r="B234" s="33" t="s">
        <v>2022</v>
      </c>
      <c r="C234" s="33"/>
      <c r="D234" s="33"/>
      <c r="E234" s="33"/>
      <c r="F234" s="33"/>
      <c r="G234" s="159" t="s">
        <v>35</v>
      </c>
      <c r="H234" s="197"/>
      <c r="I234" s="197"/>
      <c r="J234" s="197"/>
      <c r="K234" s="191"/>
      <c r="L234" s="191"/>
      <c r="M234" s="33"/>
      <c r="O234" s="192"/>
    </row>
    <row r="235" spans="1:15" ht="13.2">
      <c r="A235" s="266"/>
      <c r="B235" s="33"/>
      <c r="C235" s="33"/>
      <c r="D235" s="33"/>
      <c r="E235" s="33"/>
      <c r="F235" s="33"/>
      <c r="G235" s="159" t="s">
        <v>36</v>
      </c>
      <c r="H235" s="197"/>
      <c r="I235" s="197"/>
      <c r="J235" s="197"/>
      <c r="K235" s="192"/>
      <c r="L235" s="192"/>
      <c r="M235" s="33"/>
      <c r="O235" s="192"/>
    </row>
    <row r="236" spans="1:15" ht="13.2">
      <c r="A236" s="266"/>
      <c r="B236" s="33"/>
      <c r="C236" s="33"/>
      <c r="D236" s="33"/>
      <c r="E236" s="33"/>
      <c r="F236" s="33"/>
      <c r="G236" s="159" t="s">
        <v>37</v>
      </c>
      <c r="H236" s="197"/>
      <c r="I236" s="197"/>
      <c r="J236" s="197"/>
      <c r="K236" s="192"/>
      <c r="L236" s="192"/>
      <c r="M236" s="33"/>
      <c r="O236" s="192"/>
    </row>
    <row r="237" spans="1:15" ht="13.2">
      <c r="A237" s="267"/>
      <c r="B237" s="33"/>
      <c r="C237" s="33"/>
      <c r="D237" s="33"/>
      <c r="E237" s="33"/>
      <c r="F237" s="33"/>
      <c r="G237" s="159" t="s">
        <v>38</v>
      </c>
      <c r="H237" s="197"/>
      <c r="I237" s="197"/>
      <c r="J237" s="197"/>
      <c r="K237" s="192"/>
      <c r="L237" s="192"/>
      <c r="M237" s="33"/>
      <c r="O237" s="192"/>
    </row>
    <row r="238" spans="1:15" ht="13.2">
      <c r="A238" s="265">
        <v>45382</v>
      </c>
      <c r="B238" s="33"/>
      <c r="C238" s="33"/>
      <c r="D238" s="33"/>
      <c r="E238" s="33"/>
      <c r="F238" s="33"/>
      <c r="G238" s="155" t="s">
        <v>17</v>
      </c>
      <c r="H238" s="197"/>
      <c r="I238" s="197"/>
      <c r="J238" s="197"/>
      <c r="K238" s="192"/>
      <c r="L238" s="192"/>
      <c r="M238" s="33"/>
      <c r="O238" s="192"/>
    </row>
    <row r="239" spans="1:15" ht="13.2">
      <c r="A239" s="266"/>
      <c r="B239" s="33"/>
      <c r="C239" s="33"/>
      <c r="D239" s="33"/>
      <c r="E239" s="33"/>
      <c r="F239" s="33"/>
      <c r="G239" s="33" t="s">
        <v>22</v>
      </c>
      <c r="H239" s="197"/>
      <c r="I239" s="197"/>
      <c r="J239" s="197"/>
      <c r="K239" s="192"/>
      <c r="L239" s="192"/>
      <c r="M239" s="33"/>
      <c r="O239" s="192"/>
    </row>
    <row r="240" spans="1:15" ht="13.2">
      <c r="A240" s="266"/>
      <c r="B240" s="33"/>
      <c r="C240" s="33"/>
      <c r="D240" s="33"/>
      <c r="E240" s="33"/>
      <c r="F240" s="33"/>
      <c r="G240" s="33" t="s">
        <v>24</v>
      </c>
      <c r="H240" s="197"/>
      <c r="I240" s="197"/>
      <c r="J240" s="197"/>
      <c r="K240" s="192"/>
      <c r="L240" s="192"/>
      <c r="M240" s="33"/>
      <c r="O240" s="192"/>
    </row>
    <row r="241" spans="1:15" ht="13.2">
      <c r="A241" s="266"/>
      <c r="B241" s="33" t="s">
        <v>2022</v>
      </c>
      <c r="C241" s="33"/>
      <c r="D241" s="33"/>
      <c r="E241" s="33"/>
      <c r="F241" s="33"/>
      <c r="G241" s="33" t="s">
        <v>25</v>
      </c>
      <c r="H241" s="197"/>
      <c r="I241" s="197"/>
      <c r="J241" s="197"/>
      <c r="K241" s="191"/>
      <c r="L241" s="191"/>
      <c r="M241" s="33"/>
      <c r="O241" s="192"/>
    </row>
    <row r="242" spans="1:15" ht="13.2">
      <c r="A242" s="266"/>
      <c r="B242" s="33" t="s">
        <v>2022</v>
      </c>
      <c r="C242" s="33"/>
      <c r="D242" s="33"/>
      <c r="E242" s="33"/>
      <c r="F242" s="33"/>
      <c r="G242" s="33" t="s">
        <v>26</v>
      </c>
      <c r="H242" s="197"/>
      <c r="I242" s="197"/>
      <c r="J242" s="197"/>
      <c r="K242" s="191"/>
      <c r="L242" s="191"/>
      <c r="M242" s="33"/>
      <c r="O242" s="192"/>
    </row>
    <row r="243" spans="1:15" ht="13.2">
      <c r="A243" s="266"/>
      <c r="B243" s="33" t="s">
        <v>2022</v>
      </c>
      <c r="C243" s="33"/>
      <c r="D243" s="33"/>
      <c r="E243" s="33"/>
      <c r="F243" s="33"/>
      <c r="G243" s="33" t="s">
        <v>27</v>
      </c>
      <c r="H243" s="197"/>
      <c r="I243" s="197"/>
      <c r="J243" s="197"/>
      <c r="K243" s="191"/>
      <c r="L243" s="191"/>
      <c r="M243" s="33"/>
      <c r="O243" s="192"/>
    </row>
    <row r="244" spans="1:15" ht="13.2">
      <c r="A244" s="266"/>
      <c r="B244" s="33" t="s">
        <v>2022</v>
      </c>
      <c r="C244" s="33"/>
      <c r="D244" s="33"/>
      <c r="E244" s="33"/>
      <c r="F244" s="33"/>
      <c r="G244" s="33" t="s">
        <v>28</v>
      </c>
      <c r="H244" s="197"/>
      <c r="I244" s="197"/>
      <c r="J244" s="197"/>
      <c r="K244" s="191"/>
      <c r="L244" s="191"/>
      <c r="M244" s="33"/>
      <c r="O244" s="192"/>
    </row>
    <row r="245" spans="1:15" ht="13.2">
      <c r="A245" s="266"/>
      <c r="B245" s="33" t="s">
        <v>2120</v>
      </c>
      <c r="C245" s="33"/>
      <c r="D245" s="33"/>
      <c r="G245" s="33" t="s">
        <v>29</v>
      </c>
      <c r="H245" s="197"/>
      <c r="I245" s="197"/>
      <c r="J245" s="197"/>
      <c r="K245" s="191"/>
      <c r="L245" s="191"/>
      <c r="M245" s="33"/>
      <c r="O245" s="192"/>
    </row>
    <row r="246" spans="1:15" ht="13.2">
      <c r="A246" s="266"/>
      <c r="B246" s="33" t="s">
        <v>2120</v>
      </c>
      <c r="C246" s="33"/>
      <c r="D246" s="33"/>
      <c r="E246" s="33"/>
      <c r="F246" s="33"/>
      <c r="G246" s="33" t="s">
        <v>30</v>
      </c>
      <c r="H246" s="197"/>
      <c r="I246" s="197"/>
      <c r="J246" s="197"/>
      <c r="K246" s="192"/>
      <c r="L246" s="191"/>
      <c r="M246" s="33"/>
      <c r="O246" s="192"/>
    </row>
    <row r="247" spans="1:15" ht="13.2">
      <c r="A247" s="266"/>
      <c r="B247" s="33" t="s">
        <v>2120</v>
      </c>
      <c r="C247" s="33"/>
      <c r="D247" s="33"/>
      <c r="E247" s="33"/>
      <c r="F247" s="33"/>
      <c r="G247" s="158" t="s">
        <v>34</v>
      </c>
      <c r="H247" s="197"/>
      <c r="I247" s="197"/>
      <c r="J247" s="197"/>
      <c r="K247" s="192"/>
      <c r="L247" s="191"/>
      <c r="M247" s="33"/>
      <c r="O247" s="192"/>
    </row>
    <row r="248" spans="1:15" ht="13.2">
      <c r="A248" s="266"/>
      <c r="B248" s="33"/>
      <c r="C248" s="33"/>
      <c r="D248" s="33"/>
      <c r="E248" s="33"/>
      <c r="F248" s="33"/>
      <c r="G248" s="159" t="s">
        <v>35</v>
      </c>
      <c r="H248" s="197"/>
      <c r="I248" s="197"/>
      <c r="J248" s="197"/>
      <c r="K248" s="192"/>
      <c r="L248" s="192"/>
      <c r="M248" s="33"/>
      <c r="O248" s="192"/>
    </row>
    <row r="249" spans="1:15" ht="13.2">
      <c r="A249" s="266"/>
      <c r="B249" s="33"/>
      <c r="C249" s="33"/>
      <c r="D249" s="33"/>
      <c r="E249" s="33"/>
      <c r="F249" s="33"/>
      <c r="G249" s="159" t="s">
        <v>36</v>
      </c>
      <c r="H249" s="197"/>
      <c r="I249" s="197"/>
      <c r="J249" s="197"/>
      <c r="K249" s="192"/>
      <c r="L249" s="192"/>
      <c r="M249" s="33"/>
      <c r="O249" s="192"/>
    </row>
    <row r="250" spans="1:15" ht="13.2">
      <c r="A250" s="266"/>
      <c r="B250" s="33"/>
      <c r="C250" s="33"/>
      <c r="D250" s="33"/>
      <c r="E250" s="33"/>
      <c r="F250" s="33"/>
      <c r="G250" s="159" t="s">
        <v>37</v>
      </c>
      <c r="H250" s="197"/>
      <c r="I250" s="197"/>
      <c r="J250" s="197"/>
      <c r="K250" s="192"/>
      <c r="L250" s="192"/>
      <c r="M250" s="33"/>
      <c r="O250" s="192"/>
    </row>
    <row r="251" spans="1:15" ht="13.2">
      <c r="A251" s="267"/>
      <c r="B251" s="33"/>
      <c r="C251" s="33"/>
      <c r="D251" s="33"/>
      <c r="E251" s="33"/>
      <c r="F251" s="33"/>
      <c r="G251" s="159" t="s">
        <v>38</v>
      </c>
      <c r="H251" s="197"/>
      <c r="I251" s="197"/>
      <c r="J251" s="197"/>
      <c r="K251" s="192"/>
      <c r="L251" s="192"/>
      <c r="M251" s="33"/>
      <c r="O251" s="192"/>
    </row>
  </sheetData>
  <autoFilter ref="A1:Z251" xr:uid="{00000000-0009-0000-0000-000024000000}"/>
  <mergeCells count="23">
    <mergeCell ref="A2:A11"/>
    <mergeCell ref="A12:A21"/>
    <mergeCell ref="A22:A31"/>
    <mergeCell ref="A32:A41"/>
    <mergeCell ref="A42:A51"/>
    <mergeCell ref="A52:A61"/>
    <mergeCell ref="A62:A71"/>
    <mergeCell ref="A72:A81"/>
    <mergeCell ref="A82:A91"/>
    <mergeCell ref="A92:A101"/>
    <mergeCell ref="A102:A111"/>
    <mergeCell ref="A112:A121"/>
    <mergeCell ref="A122:A131"/>
    <mergeCell ref="A132:A141"/>
    <mergeCell ref="A224:A237"/>
    <mergeCell ref="A238:A251"/>
    <mergeCell ref="A142:A151"/>
    <mergeCell ref="A152:A161"/>
    <mergeCell ref="A162:A171"/>
    <mergeCell ref="A172:A181"/>
    <mergeCell ref="A182:A195"/>
    <mergeCell ref="A196:A209"/>
    <mergeCell ref="A210:A223"/>
  </mergeCells>
  <hyperlinks>
    <hyperlink ref="E175" r:id="rId1" xr:uid="{00000000-0004-0000-2400-000000000000}"/>
    <hyperlink ref="E189" r:id="rId2" xr:uid="{00000000-0004-0000-2400-000001000000}"/>
    <hyperlink ref="E191" r:id="rId3" xr:uid="{00000000-0004-0000-2400-000002000000}"/>
    <hyperlink ref="F201" r:id="rId4" xr:uid="{00000000-0004-0000-2400-000003000000}"/>
    <hyperlink ref="F225" r:id="rId5" xr:uid="{00000000-0004-0000-2400-000004000000}"/>
  </hyperlinks>
  <pageMargins left="0.7" right="0.7" top="0.75" bottom="0.75" header="0.3" footer="0.3"/>
  <legacyDrawing r:id="rId6"/>
  <extLst>
    <ext xmlns:x14="http://schemas.microsoft.com/office/spreadsheetml/2009/9/main" uri="{CCE6A557-97BC-4b89-ADB6-D9C93CAAB3DF}">
      <x14:dataValidations xmlns:xm="http://schemas.microsoft.com/office/excel/2006/main" count="3">
        <x14:dataValidation type="list" allowBlank="1" showErrorMessage="1" xr:uid="{00000000-0002-0000-2400-000000000000}">
          <x14:formula1>
            <xm:f>'Служебный лист'!$B$2:$B$1000</xm:f>
          </x14:formula1>
          <xm:sqref>C2:C251</xm:sqref>
        </x14:dataValidation>
        <x14:dataValidation type="list" allowBlank="1" showErrorMessage="1" xr:uid="{00000000-0002-0000-2400-000001000000}">
          <x14:formula1>
            <xm:f>'Служебный лист'!$A$2:$A$1000</xm:f>
          </x14:formula1>
          <xm:sqref>B2:B251</xm:sqref>
        </x14:dataValidation>
        <x14:dataValidation type="list" allowBlank="1" showErrorMessage="1" xr:uid="{00000000-0002-0000-2400-000002000000}">
          <x14:formula1>
            <xm:f>'Служебный лист'!$C$2:$C$1000</xm:f>
          </x14:formula1>
          <xm:sqref>D2:D251</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COUNTIF('Март 25'!$B$2:B1002, A3)</f>
        <v>3</v>
      </c>
      <c r="C3" s="129">
        <f>SUM(B46:AE46)</f>
        <v>0</v>
      </c>
      <c r="D3" s="129">
        <f>COUNTIFS('Март 25'!$B$2:B1002, A3, 'Март 25'!$D$2:D1002, 'Служебный лист 2'!$C$2)</f>
        <v>0</v>
      </c>
      <c r="E3" s="129">
        <f>COUNTIFS('Март 25'!$B$2:B1002, A3, 'Март 25'!$D$2:D1002, 'Служебный лист 2'!$C$3)</f>
        <v>0</v>
      </c>
      <c r="F3" s="129">
        <f>COUNTIFS('Март 25'!$B$2:B1002, A3, 'Март 25'!$D$2:D1002, 'Служебный лист 2'!$C$4)</f>
        <v>0</v>
      </c>
      <c r="H3" s="129" t="s">
        <v>75</v>
      </c>
      <c r="I3" s="129">
        <f>COUNTIF('Март 25'!$C$2:C1002, H3)</f>
        <v>0</v>
      </c>
      <c r="J3" s="129">
        <f>COUNTIFS('Март 25'!$C$2:C1002, H3, 'Март 25'!$D$2:D1002, 'Служебный лист 2'!$C$2)</f>
        <v>0</v>
      </c>
      <c r="K3" s="129">
        <f>COUNTIFS('Март 25'!$C$2:C1002, H3, 'Март 25'!$D$2:D1002, 'Служебный лист 2'!$C$3)</f>
        <v>0</v>
      </c>
      <c r="L3" s="129">
        <f>COUNTIFS('Март 25'!$C$2:C1002, H3, 'Март 25'!$D$2:D1002, 'Служебный лист 2'!$C$4)</f>
        <v>0</v>
      </c>
    </row>
    <row r="4" spans="1:32">
      <c r="A4" s="129" t="s">
        <v>78</v>
      </c>
      <c r="B4" s="129">
        <f>COUNTIF('Март 25'!$B$2:B1002, A4)</f>
        <v>175</v>
      </c>
      <c r="C4" s="129">
        <f t="shared" ref="C4:C5" si="0">SUM(B48:AE48)</f>
        <v>0</v>
      </c>
      <c r="D4" s="129">
        <f>COUNTIFS('Март 25'!$B$2:B1002, A4, 'Март 25'!$D$2:D1002, 'Служебный лист 2'!$C$2)</f>
        <v>30</v>
      </c>
      <c r="E4" s="129">
        <f>COUNTIFS('Март 25'!$B$2:B1002, A4, 'Март 25'!$D$2:D1002, 'Служебный лист 2'!$C$3)</f>
        <v>0</v>
      </c>
      <c r="F4" s="129">
        <f>COUNTIFS('Март 25'!$B$2:B1002, A4, 'Март 25'!$D$2:D1002, 'Служебный лист 2'!$C$4)</f>
        <v>0</v>
      </c>
      <c r="H4" s="129" t="s">
        <v>44</v>
      </c>
      <c r="I4" s="129">
        <f>COUNTIF('Март 25'!$C$2:C1002, H4)</f>
        <v>1</v>
      </c>
      <c r="J4" s="129">
        <f>COUNTIFS('Март 25'!$C$2:C1002, H4, 'Март 25'!$D$2:D1002, 'Служебный лист 2'!$C$2)</f>
        <v>1</v>
      </c>
      <c r="K4" s="129">
        <f>COUNTIFS('Март 25'!$C$2:C1002, H4, 'Март 25'!$D$2:D1002, 'Служебный лист 2'!$C$3)</f>
        <v>0</v>
      </c>
      <c r="L4" s="129">
        <f>COUNTIFS('Март 25'!$C$2:C1002, H4, 'Март 25'!$D$2:D1002, 'Служебный лист 2'!$C$4)</f>
        <v>0</v>
      </c>
    </row>
    <row r="5" spans="1:32">
      <c r="A5" s="129" t="s">
        <v>522</v>
      </c>
      <c r="B5" s="129">
        <f>COUNTIF('Март 25'!$B$2:B1002, A5)</f>
        <v>53</v>
      </c>
      <c r="C5" s="129">
        <f t="shared" si="0"/>
        <v>0</v>
      </c>
      <c r="D5" s="129">
        <f>COUNTIFS('Март 25'!$B$2:B1002, A5, 'Март 25'!$D$2:D1002, 'Служебный лист 2'!$C$2)</f>
        <v>15</v>
      </c>
      <c r="E5" s="129">
        <f>COUNTIFS('Март 25'!$B$2:B1002, A5, 'Март 25'!$D$2:D1002, 'Служебный лист 2'!$C$3)</f>
        <v>0</v>
      </c>
      <c r="F5" s="129">
        <f>COUNTIFS('Март 25'!$B$2:B1002, A5, 'Март 25'!$D$2:D1002, 'Служебный лист 2'!$C$4)</f>
        <v>0</v>
      </c>
      <c r="H5" s="129" t="s">
        <v>541</v>
      </c>
      <c r="I5" s="129">
        <f>COUNTIF('Март 25'!$C$2:C1002, H5)</f>
        <v>0</v>
      </c>
      <c r="J5" s="129">
        <f>COUNTIFS('Март 25'!$C$2:C1002, H5, 'Март 25'!$D$2:D1002, 'Служебный лист 2'!$C$2)</f>
        <v>0</v>
      </c>
      <c r="K5" s="129">
        <f>COUNTIFS('Март 25'!$C$2:C1002, H5, 'Март 25'!$D$2:D1002, 'Служебный лист 2'!$C$3)</f>
        <v>0</v>
      </c>
      <c r="L5" s="129">
        <f>COUNTIFS('Март 25'!$C$2:C1002, H5, 'Март 25'!$D$2:D1002, 'Служебный лист 2'!$C$4)</f>
        <v>0</v>
      </c>
    </row>
    <row r="6" spans="1:32">
      <c r="A6" s="129" t="s">
        <v>640</v>
      </c>
      <c r="B6" s="129">
        <f>COUNTIF('Март 25'!$B$2:B1002, A6)</f>
        <v>143</v>
      </c>
      <c r="C6" s="129">
        <v>0</v>
      </c>
      <c r="D6" s="129">
        <f>COUNTIFS('Март 25'!$B$2:B1002, A6, 'Март 25'!$D$2:D1002, 'Служебный лист 2'!$C$2)</f>
        <v>41</v>
      </c>
      <c r="E6" s="129">
        <f>COUNTIFS('Март 25'!$B$2:B1002, A6, 'Март 25'!$D$2:D1002, 'Служебный лист 2'!$C$3)</f>
        <v>2</v>
      </c>
      <c r="F6" s="129">
        <f>COUNTIFS('Март 25'!$B$2:B1002, A6, 'Март 25'!$D$2:D1002, 'Служебный лист 2'!$C$4)</f>
        <v>0</v>
      </c>
      <c r="H6" s="129" t="s">
        <v>102</v>
      </c>
      <c r="I6" s="129">
        <f>COUNTIF('Март 25'!$C$2:C1002, H6)</f>
        <v>13</v>
      </c>
      <c r="J6" s="129">
        <f>COUNTIFS('Март 25'!$C$2:C1002, H6, 'Март 25'!$D$2:D1002, 'Служебный лист 2'!$C$2)</f>
        <v>13</v>
      </c>
      <c r="K6" s="129">
        <f>COUNTIFS('Март 25'!$C$2:C1002, H6, 'Март 25'!$D$2:D1002, 'Служебный лист 2'!$C$3)</f>
        <v>0</v>
      </c>
      <c r="L6" s="129">
        <f>COUNTIFS('Март 25'!$C$2:C1002, H6, 'Март 25'!$D$2:D1002, 'Служебный лист 2'!$C$4)</f>
        <v>0</v>
      </c>
    </row>
    <row r="7" spans="1:32">
      <c r="A7" s="129" t="s">
        <v>1119</v>
      </c>
      <c r="B7" s="129">
        <f>COUNTIF('Март 25'!$B$2:B1002, A7)</f>
        <v>60</v>
      </c>
      <c r="C7" s="129">
        <f>SUM(B51:AE51)</f>
        <v>0</v>
      </c>
      <c r="D7" s="129">
        <f>COUNTIFS('Март 25'!$B$2:B1002, A7, 'Март 25'!$D$2:D1002, 'Служебный лист 2'!$C$2)</f>
        <v>13</v>
      </c>
      <c r="E7" s="129">
        <f>COUNTIFS('Март 25'!$B$2:B1002, A7, 'Март 25'!$D$2:D1002, 'Служебный лист 2'!$C$3)</f>
        <v>0</v>
      </c>
      <c r="F7" s="129">
        <f>COUNTIFS('Март 25'!$B$2:B1002, A7, 'Март 25'!$D$2:D1002, 'Служебный лист 2'!$C$4)</f>
        <v>0</v>
      </c>
      <c r="H7" s="129" t="s">
        <v>638</v>
      </c>
      <c r="I7" s="129">
        <f>COUNTIF('Март 25'!$C$2:C1002, H7)</f>
        <v>1</v>
      </c>
      <c r="J7" s="129">
        <f>COUNTIFS('Март 25'!$C$2:C1002, H7, 'Март 25'!$D$2:D1002, 'Служебный лист 2'!$C$2)</f>
        <v>1</v>
      </c>
      <c r="K7" s="129">
        <f>COUNTIFS('Март 25'!$C$2:C1002, H7, 'Март 25'!$D$2:D1002, 'Служебный лист 2'!$C$3)</f>
        <v>0</v>
      </c>
      <c r="L7" s="129">
        <f>COUNTIFS('Март 25'!$C$2:C1002, H7, 'Март 25'!$D$2:D1002, 'Служебный лист 2'!$C$4)</f>
        <v>0</v>
      </c>
    </row>
    <row r="8" spans="1:32">
      <c r="A8" s="131" t="s">
        <v>1113</v>
      </c>
      <c r="B8" s="1">
        <f t="shared" ref="B8:F8" si="1">SUM(B3:B7)</f>
        <v>434</v>
      </c>
      <c r="C8" s="1">
        <f t="shared" si="1"/>
        <v>0</v>
      </c>
      <c r="D8" s="1">
        <f t="shared" si="1"/>
        <v>99</v>
      </c>
      <c r="E8" s="1">
        <f t="shared" si="1"/>
        <v>2</v>
      </c>
      <c r="F8" s="1">
        <f t="shared" si="1"/>
        <v>0</v>
      </c>
      <c r="H8" s="129" t="s">
        <v>1112</v>
      </c>
      <c r="I8" s="129">
        <f>COUNTIF('Март 25'!$C$2:C1002, H8)</f>
        <v>0</v>
      </c>
      <c r="J8" s="129">
        <f>COUNTIFS('Март 25'!$C$2:C1002, H8, 'Март 25'!$D$2:D1002, 'Служебный лист 2'!$C$2)</f>
        <v>0</v>
      </c>
      <c r="K8" s="129">
        <f>COUNTIFS('Март 25'!$C$2:C1002, H8, 'Март 25'!$D$2:D1002, 'Служебный лист 2'!$C$3)</f>
        <v>0</v>
      </c>
      <c r="L8" s="129">
        <f>COUNTIFS('Март 25'!$C$2:C1002, H8, 'Март 25'!$D$2:D1002, 'Служебный лист 2'!$C$4)</f>
        <v>0</v>
      </c>
    </row>
    <row r="9" spans="1:32">
      <c r="H9" s="129" t="s">
        <v>399</v>
      </c>
      <c r="I9" s="129">
        <f>COUNTIF('Март 25'!$C$2:C1002, H9)</f>
        <v>2</v>
      </c>
      <c r="J9" s="129">
        <f>COUNTIFS('Март 25'!$C$2:C1002, H9, 'Март 25'!$D$2:D1002, 'Служебный лист 2'!$C$2)</f>
        <v>2</v>
      </c>
      <c r="K9" s="129">
        <f>COUNTIFS('Март 25'!$C$2:C1002, H9, 'Март 25'!$D$2:D1002, 'Служебный лист 2'!$C$3)</f>
        <v>0</v>
      </c>
      <c r="L9" s="129">
        <f>COUNTIFS('Март 25'!$C$2:C1002, H9, 'Март 25'!$D$2:D1002, 'Служебный лист 2'!$C$4)</f>
        <v>0</v>
      </c>
    </row>
    <row r="10" spans="1:32">
      <c r="H10" s="129" t="s">
        <v>41</v>
      </c>
      <c r="I10" s="129">
        <f>COUNTIF('Март 25'!$C$2:C1002, H10)</f>
        <v>24</v>
      </c>
      <c r="J10" s="129">
        <f>COUNTIFS('Март 25'!$C$2:C1002, H10, 'Март 25'!$D$2:D1002, 'Служебный лист 2'!$C$2)</f>
        <v>24</v>
      </c>
      <c r="K10" s="129">
        <f>COUNTIFS('Март 25'!$C$2:C1002, H10, 'Март 25'!$D$2:D1002, 'Служебный лист 2'!$C$3)</f>
        <v>0</v>
      </c>
      <c r="L10" s="129">
        <f>COUNTIFS('Март 25'!$C$2:C1002, H10, 'Март 25'!$D$2:D1002, 'Служебный лист 2'!$C$4)</f>
        <v>0</v>
      </c>
    </row>
    <row r="11" spans="1:32">
      <c r="H11" s="129" t="s">
        <v>355</v>
      </c>
      <c r="I11" s="129">
        <f>COUNTIF('Март 25'!$C$2:C1002, H11)</f>
        <v>0</v>
      </c>
      <c r="J11" s="129">
        <f>COUNTIFS('Март 25'!$C$2:C1002, H11, 'Март 25'!$D$2:D1002, 'Служебный лист 2'!$C$2)</f>
        <v>0</v>
      </c>
      <c r="K11" s="129">
        <f>COUNTIFS('Март 25'!$C$2:C1002, H11, 'Март 25'!$D$2:D1002, 'Служебный лист 2'!$C$3)</f>
        <v>0</v>
      </c>
      <c r="L11" s="129">
        <f>COUNTIFS('Март 25'!$C$2:C1002, H11, 'Март 25'!$D$2:D1002, 'Служебный лист 2'!$C$4)</f>
        <v>0</v>
      </c>
    </row>
    <row r="12" spans="1:32">
      <c r="H12" s="129" t="s">
        <v>154</v>
      </c>
      <c r="I12" s="129">
        <f>COUNTIF('Март 25'!$C$2:C1002, H12)</f>
        <v>2</v>
      </c>
      <c r="J12" s="129">
        <f>COUNTIFS('Март 25'!$C$2:C1002, H12, 'Март 25'!$D$2:D1002, 'Служебный лист 2'!$C$2)</f>
        <v>2</v>
      </c>
      <c r="K12" s="129">
        <f>COUNTIFS('Март 25'!$C$2:C1002, H12, 'Март 25'!$D$2:D1002, 'Служебный лист 2'!$C$3)</f>
        <v>0</v>
      </c>
      <c r="L12" s="129">
        <f>COUNTIFS('Март 25'!$C$2:C1002, H12, 'Март 25'!$D$2:D1002, 'Служебный лист 2'!$C$4)</f>
        <v>0</v>
      </c>
    </row>
    <row r="13" spans="1:32">
      <c r="H13" s="129" t="s">
        <v>1114</v>
      </c>
      <c r="I13" s="129">
        <f>COUNTIF('Март 25'!$C$2:C1002, H13)</f>
        <v>0</v>
      </c>
      <c r="J13" s="129">
        <f>COUNTIFS('Март 25'!$C$2:C1002, H13, 'Март 25'!$D$2:D1002, 'Служебный лист 2'!$C$2)</f>
        <v>0</v>
      </c>
      <c r="K13" s="129">
        <f>COUNTIFS('Март 25'!$C$2:C1002, H13, 'Март 25'!$D$2:D1002, 'Служебный лист 2'!$C$3)</f>
        <v>0</v>
      </c>
      <c r="L13" s="129">
        <f>COUNTIFS('Март 25'!$C$2:C1002, H13, 'Март 25'!$D$2:D1002, 'Служебный лист 2'!$C$4)</f>
        <v>0</v>
      </c>
    </row>
    <row r="14" spans="1:32">
      <c r="H14" s="129" t="s">
        <v>224</v>
      </c>
      <c r="I14" s="129">
        <f>COUNTIF('Март 25'!$C$2:C1002, H14)</f>
        <v>1</v>
      </c>
      <c r="J14" s="129">
        <f>COUNTIFS('Март 25'!$C$2:C1002, H14, 'Март 25'!$D$2:D1002, 'Служебный лист 2'!$C$2)</f>
        <v>1</v>
      </c>
      <c r="K14" s="129">
        <f>COUNTIFS('Март 25'!$C$2:C1002, H14, 'Март 25'!$D$2:D1002, 'Служебный лист 2'!$C$3)</f>
        <v>0</v>
      </c>
      <c r="L14" s="129">
        <f>COUNTIFS('Март 25'!$C$2:C1002, H14, 'Март 25'!$D$2:D1002, 'Служебный лист 2'!$C$4)</f>
        <v>0</v>
      </c>
    </row>
    <row r="15" spans="1:32">
      <c r="A15" s="129">
        <f>'Служебный лист'!A13:A1002</f>
        <v>0</v>
      </c>
      <c r="H15" s="129" t="s">
        <v>1115</v>
      </c>
      <c r="I15" s="129">
        <f>COUNTIF('Март 25'!$C$2:C1002, H15)</f>
        <v>0</v>
      </c>
      <c r="J15" s="129">
        <f>COUNTIFS('Март 25'!$C$2:C1002, H15, 'Март 25'!$D$2:D1002, 'Служебный лист 2'!$C$2)</f>
        <v>0</v>
      </c>
      <c r="K15" s="129">
        <f>COUNTIFS('Март 25'!$C$2:C1002, H15, 'Март 25'!$D$2:D1002, 'Служебный лист 2'!$C$3)</f>
        <v>0</v>
      </c>
      <c r="L15" s="129">
        <f>COUNTIFS('Март 25'!$C$2:C1002, H15, 'Март 25'!$D$2:D1002, 'Служебный лист 2'!$C$4)</f>
        <v>0</v>
      </c>
    </row>
    <row r="16" spans="1:32">
      <c r="A16" s="129">
        <f>'Служебный лист'!A14:A1002</f>
        <v>0</v>
      </c>
      <c r="H16" s="129" t="s">
        <v>1116</v>
      </c>
      <c r="I16" s="129">
        <f>COUNTIF('Март 25'!$C$2:C1002, H16)</f>
        <v>1</v>
      </c>
      <c r="J16" s="129">
        <f>COUNTIFS('Март 25'!$C$2:C1002, H16, 'Март 25'!$D$2:D1002, 'Служебный лист 2'!$C$2)</f>
        <v>1</v>
      </c>
      <c r="K16" s="129">
        <f>COUNTIFS('Март 25'!$C$2:C1002, H16, 'Март 25'!$D$2:D1002, 'Служебный лист 2'!$C$3)</f>
        <v>0</v>
      </c>
      <c r="L16" s="129">
        <f>COUNTIFS('Март 25'!$C$2:C1002, H16, 'Март 25'!$D$2:D1002, 'Служебный лист 2'!$C$4)</f>
        <v>0</v>
      </c>
    </row>
    <row r="17" spans="1:12">
      <c r="C17" s="132" t="s">
        <v>1105</v>
      </c>
      <c r="D17" s="129">
        <f>D8</f>
        <v>99</v>
      </c>
      <c r="H17" s="129" t="s">
        <v>1117</v>
      </c>
      <c r="I17" s="129">
        <f>COUNTIF('Март 25'!$C$2:C1002, H17)</f>
        <v>0</v>
      </c>
      <c r="J17" s="129">
        <f>COUNTIFS('Март 25'!$C$2:C1002, H17, 'Март 25'!$D$2:D1002, 'Служебный лист 2'!$C$2)</f>
        <v>0</v>
      </c>
      <c r="K17" s="129">
        <f>COUNTIFS('Март 25'!$C$2:C1002, H17, 'Март 25'!$D$2:D1002, 'Служебный лист 2'!$C$3)</f>
        <v>0</v>
      </c>
      <c r="L17" s="129">
        <f>COUNTIFS('Март 25'!$C$2:C1002, H17, 'Март 25'!$D$2:D1002, 'Служебный лист 2'!$C$4)</f>
        <v>0</v>
      </c>
    </row>
    <row r="18" spans="1:12">
      <c r="A18" s="129">
        <f>'Служебный лист'!A15:A1002</f>
        <v>0</v>
      </c>
      <c r="C18" s="132" t="s">
        <v>1106</v>
      </c>
      <c r="D18" s="129">
        <f>E8</f>
        <v>2</v>
      </c>
      <c r="H18" s="129" t="s">
        <v>928</v>
      </c>
      <c r="I18" s="129">
        <f>COUNTIF('Март 25'!$C$2:C1002, H18)</f>
        <v>0</v>
      </c>
      <c r="J18" s="129">
        <f>COUNTIFS('Март 25'!$C$2:C1002, H18, 'Март 25'!$D$2:D1002, 'Служебный лист 2'!$C$2)</f>
        <v>0</v>
      </c>
      <c r="K18" s="129">
        <f>COUNTIFS('Март 25'!$C$2:C1002, H18, 'Март 25'!$D$2:D1002, 'Служебный лист 2'!$C$3)</f>
        <v>0</v>
      </c>
      <c r="L18" s="129">
        <f>COUNTIFS('Март 25'!$C$2:C1002, H18, 'Март 25'!$D$2:D1002, 'Служебный лист 2'!$C$4)</f>
        <v>0</v>
      </c>
    </row>
    <row r="19" spans="1:12">
      <c r="C19" s="132" t="s">
        <v>1107</v>
      </c>
      <c r="D19" s="129">
        <f>F8</f>
        <v>0</v>
      </c>
      <c r="H19" s="129" t="s">
        <v>18</v>
      </c>
      <c r="I19" s="129">
        <f>COUNTIF('Март 25'!$C$2:C1002, H19)</f>
        <v>37</v>
      </c>
      <c r="J19" s="129">
        <f>COUNTIFS('Март 25'!$C$2:C1002, H19, 'Март 25'!$D$2:D1002, 'Служебный лист 2'!$C$2)</f>
        <v>35</v>
      </c>
      <c r="K19" s="129">
        <f>COUNTIFS('Март 25'!$C$2:C1002, H19, 'Март 25'!$D$2:D1002, 'Служебный лист 2'!$C$3)</f>
        <v>2</v>
      </c>
      <c r="L19" s="129">
        <f>COUNTIFS('Март 25'!$C$2:C1002, H19, 'Март 25'!$D$2:D1002, 'Служебный лист 2'!$C$4)</f>
        <v>0</v>
      </c>
    </row>
    <row r="20" spans="1:12">
      <c r="C20" s="132"/>
      <c r="H20" s="129" t="s">
        <v>54</v>
      </c>
      <c r="I20" s="129">
        <f>COUNTIF('Март 25'!$C$2:C1002, H20)</f>
        <v>16</v>
      </c>
      <c r="J20" s="129">
        <f>COUNTIFS('Март 25'!$C$2:C1002, H20, 'Март 25'!$D$2:D1002, 'Служебный лист 2'!$C$2)</f>
        <v>16</v>
      </c>
      <c r="K20" s="129">
        <f>COUNTIFS('Март 25'!$C$2:C1002, H20, 'Март 25'!$D$2:D1002, 'Служебный лист 2'!$C$3)</f>
        <v>0</v>
      </c>
      <c r="L20" s="129">
        <f>COUNTIFS('Март 25'!$C$2:C1002, H20, 'Март 25'!$D$2:D1002, 'Служебный лист 2'!$C$4)</f>
        <v>0</v>
      </c>
    </row>
    <row r="21" spans="1:12">
      <c r="C21" s="132"/>
      <c r="H21" s="8" t="s">
        <v>308</v>
      </c>
      <c r="I21" s="129">
        <f>COUNTIF('Март 25'!$C$2:C1002, H21)</f>
        <v>1</v>
      </c>
      <c r="J21" s="129">
        <f>COUNTIFS('Март 25'!$C$2:C1002, H21, 'Март 25'!$D$2:D1002, 'Служебный лист 2'!$C$2)</f>
        <v>1</v>
      </c>
      <c r="K21" s="129">
        <f>COUNTIFS('Март 25'!$C$2:C1002, H21, 'Март 25'!$D$2:D1002, 'Служебный лист 2'!$C$3)</f>
        <v>0</v>
      </c>
      <c r="L21" s="129">
        <f>COUNTIFS('Март 25'!$C$2:C1002, H21, 'Март 25'!$D$2:D1002, 'Служебный лист 2'!$C$4)</f>
        <v>0</v>
      </c>
    </row>
    <row r="22" spans="1:12">
      <c r="C22" s="132"/>
      <c r="H22" s="8" t="s">
        <v>68</v>
      </c>
      <c r="I22" s="129">
        <f>COUNTIF('Март 25'!$C$2:C1002, H22)</f>
        <v>2</v>
      </c>
      <c r="J22" s="129">
        <f>COUNTIFS('Март 25'!$C$2:C1002, H22, 'Март 25'!$D$2:D1002, 'Служебный лист 2'!$C$2)</f>
        <v>2</v>
      </c>
      <c r="K22" s="129">
        <f>COUNTIFS('Март 25'!$C$2:C1002, H22, 'Март 25'!$D$2:D1002, 'Служебный лист 2'!$C$3)</f>
        <v>0</v>
      </c>
      <c r="L22" s="129">
        <f>COUNTIFS('Март 25'!$C$2:C1002, H22, 'Март 25'!$D$2:D1002, 'Служебный лист 2'!$C$4)</f>
        <v>0</v>
      </c>
    </row>
    <row r="23" spans="1:12">
      <c r="H23" s="131" t="s">
        <v>1113</v>
      </c>
      <c r="I23" s="129">
        <f t="shared" ref="I23:K23" si="2">SUM(I3:I22)</f>
        <v>101</v>
      </c>
      <c r="J23" s="129">
        <f t="shared" si="2"/>
        <v>99</v>
      </c>
      <c r="K23" s="129">
        <f t="shared" si="2"/>
        <v>2</v>
      </c>
      <c r="L23" s="129">
        <f>SUM(L2:L22)</f>
        <v>0</v>
      </c>
    </row>
    <row r="24" spans="1:12">
      <c r="H24" s="129">
        <f>'Служебный лист'!B19:B1002</f>
        <v>0</v>
      </c>
    </row>
    <row r="25" spans="1:12">
      <c r="H25" s="129">
        <f>'Служебный лист'!B20:B1002</f>
        <v>0</v>
      </c>
    </row>
    <row r="26" spans="1:12">
      <c r="H26" s="129">
        <f>'Служебный лист'!B21:B1002</f>
        <v>0</v>
      </c>
    </row>
    <row r="27" spans="1:12">
      <c r="H27" s="129">
        <f>'Служебный лист'!B22:B1002</f>
        <v>0</v>
      </c>
    </row>
    <row r="28" spans="1:12">
      <c r="H28" s="129">
        <f>'Служебный лист'!B23:B1002</f>
        <v>0</v>
      </c>
    </row>
    <row r="29" spans="1:12">
      <c r="H29" s="129">
        <f>'Служебный лист'!B24:B1002</f>
        <v>0</v>
      </c>
    </row>
    <row r="30" spans="1:12">
      <c r="H30" s="129">
        <f>'Служебный лист'!B25:B1002</f>
        <v>0</v>
      </c>
    </row>
    <row r="31" spans="1:12">
      <c r="H31" s="129">
        <f>'Служебный лист'!B26:B1002</f>
        <v>0</v>
      </c>
    </row>
    <row r="32" spans="1:12">
      <c r="H32" s="129">
        <f>'Служебный лист'!B27:B1002</f>
        <v>0</v>
      </c>
    </row>
    <row r="33" spans="1:32">
      <c r="H33" s="129">
        <f>'Служебный лист'!B28:B1002</f>
        <v>0</v>
      </c>
    </row>
    <row r="34" spans="1:32">
      <c r="H34" s="129">
        <f>'Служебный лист'!B29:B1002</f>
        <v>0</v>
      </c>
    </row>
    <row r="43" spans="1:32">
      <c r="A43" s="272" t="s">
        <v>1118</v>
      </c>
      <c r="B43" s="271"/>
    </row>
    <row r="45" spans="1:32">
      <c r="A45" s="185" t="s">
        <v>1102</v>
      </c>
      <c r="B45" s="186">
        <v>45597</v>
      </c>
      <c r="C45" s="186">
        <v>45598</v>
      </c>
      <c r="D45" s="186">
        <v>45599</v>
      </c>
      <c r="E45" s="186">
        <v>45600</v>
      </c>
      <c r="F45" s="186">
        <v>45601</v>
      </c>
      <c r="G45" s="186">
        <v>45602</v>
      </c>
      <c r="H45" s="186">
        <v>45603</v>
      </c>
      <c r="I45" s="186">
        <v>45604</v>
      </c>
      <c r="J45" s="186">
        <v>45605</v>
      </c>
      <c r="K45" s="186">
        <v>45606</v>
      </c>
      <c r="L45" s="186">
        <v>45607</v>
      </c>
      <c r="M45" s="186">
        <v>45608</v>
      </c>
      <c r="N45" s="186">
        <v>45609</v>
      </c>
      <c r="O45" s="186">
        <v>45610</v>
      </c>
      <c r="P45" s="186">
        <v>45611</v>
      </c>
      <c r="Q45" s="186">
        <v>45612</v>
      </c>
      <c r="R45" s="186">
        <v>45613</v>
      </c>
      <c r="S45" s="186">
        <v>45614</v>
      </c>
      <c r="T45" s="186">
        <v>45615</v>
      </c>
      <c r="U45" s="186">
        <v>45616</v>
      </c>
      <c r="V45" s="186">
        <v>45617</v>
      </c>
      <c r="W45" s="186">
        <v>45618</v>
      </c>
      <c r="X45" s="186">
        <v>45619</v>
      </c>
      <c r="Y45" s="186">
        <v>45620</v>
      </c>
      <c r="Z45" s="186">
        <v>45621</v>
      </c>
      <c r="AA45" s="186">
        <v>45622</v>
      </c>
      <c r="AB45" s="186">
        <v>45623</v>
      </c>
      <c r="AC45" s="186">
        <v>45624</v>
      </c>
      <c r="AD45" s="186">
        <v>45625</v>
      </c>
      <c r="AE45" s="186">
        <v>45626</v>
      </c>
      <c r="AF45" s="186">
        <v>45657</v>
      </c>
    </row>
    <row r="46" spans="1:32">
      <c r="A46" s="129" t="s">
        <v>2020</v>
      </c>
    </row>
    <row r="47" spans="1:32">
      <c r="A47" s="129" t="s">
        <v>2021</v>
      </c>
      <c r="E47" s="135"/>
      <c r="I47" s="135"/>
      <c r="L47" s="135"/>
      <c r="M47" s="135"/>
      <c r="O47" s="135"/>
      <c r="U47" s="135"/>
      <c r="V47" s="135"/>
    </row>
    <row r="48" spans="1:32">
      <c r="A48" s="129" t="s">
        <v>1271</v>
      </c>
    </row>
    <row r="49" spans="1:21">
      <c r="A49" s="129" t="s">
        <v>2022</v>
      </c>
      <c r="S49" s="136"/>
      <c r="T49" s="136"/>
      <c r="U49" s="136"/>
    </row>
    <row r="50" spans="1:21">
      <c r="A50" s="129" t="s">
        <v>1774</v>
      </c>
    </row>
  </sheetData>
  <mergeCells count="3">
    <mergeCell ref="A1:F1"/>
    <mergeCell ref="H1:L1"/>
    <mergeCell ref="A43:B43"/>
  </mergeCells>
  <conditionalFormatting sqref="L3:L23">
    <cfRule type="cellIs" dxfId="23" priority="1" operator="greaterThanOrEqual">
      <formula>1</formula>
    </cfRule>
  </conditionalFormatting>
  <conditionalFormatting sqref="F3:F14">
    <cfRule type="cellIs" dxfId="22" priority="2" operator="greaterThanOrEqual">
      <formula>1</formula>
    </cfRule>
  </conditionalFormatting>
  <pageMargins left="0.7" right="0.7" top="0.75" bottom="0.75" header="0.3" footer="0.3"/>
  <drawing r:id="rId1"/>
  <legacy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COUNTIF('Февраль 25'!$B$2:B999, A3)</f>
        <v>0</v>
      </c>
      <c r="C3" s="129">
        <f>SUM(B43:AE43)</f>
        <v>0</v>
      </c>
      <c r="D3" s="129">
        <f>COUNTIFS('Февраль 25'!$B$2:B999, A3, 'Февраль 25'!$D$2:D999, 'Служебный лист 2'!$C$2)</f>
        <v>0</v>
      </c>
      <c r="E3" s="129">
        <f>COUNTIFS('Февраль 25'!$B$2:B999, A3, 'Февраль 25'!$D$2:D999, 'Служебный лист 2'!$C$3)</f>
        <v>0</v>
      </c>
      <c r="F3" s="129">
        <f>COUNTIFS('Февраль 25'!$B$2:B999, A3, 'Февраль 25'!$D$2:D999, 'Служебный лист 2'!$C$4)</f>
        <v>0</v>
      </c>
      <c r="H3" s="129" t="s">
        <v>75</v>
      </c>
      <c r="I3" s="129">
        <f>COUNTIF('Февраль 25'!$C$2:C999, H3)</f>
        <v>1</v>
      </c>
      <c r="J3" s="129">
        <f>COUNTIFS('Февраль 25'!$C$2:C999, H3, 'Февраль 25'!$D$2:D999, 'Служебный лист 2'!$C$2)</f>
        <v>1</v>
      </c>
      <c r="K3" s="129">
        <f>COUNTIFS('Февраль 25'!$C$2:C999, H3, 'Февраль 25'!$D$2:D999, 'Служебный лист 2'!$C$3)</f>
        <v>0</v>
      </c>
      <c r="L3" s="129">
        <f>COUNTIFS('Февраль 25'!$C$2:C999, H3, 'Февраль 25'!$D$2:D999, 'Служебный лист 2'!$C$4)</f>
        <v>0</v>
      </c>
    </row>
    <row r="4" spans="1:32">
      <c r="A4" s="129" t="s">
        <v>1774</v>
      </c>
      <c r="B4" s="129">
        <f>COUNTIF('Февраль 25'!$B$2:B999, A4)</f>
        <v>0</v>
      </c>
      <c r="C4" s="129">
        <f>SUM(B47:AF47)</f>
        <v>0</v>
      </c>
      <c r="D4" s="129">
        <f>COUNTIFS('Февраль 25'!$B$2:B999, A4, 'Февраль 25'!$D$2:D999, 'Служебный лист 2'!$C$2)</f>
        <v>0</v>
      </c>
      <c r="E4" s="129">
        <f>COUNTIFS('Февраль 25'!$B$2:B999, A4, 'Февраль 25'!$D$2:D999, 'Служебный лист 2'!$C$3)</f>
        <v>0</v>
      </c>
      <c r="F4" s="129">
        <f>COUNTIFS('Февраль 25'!$B$2:B999, A4, 'Февраль 25'!$D$2:D999, 'Служебный лист 2'!$C$4)</f>
        <v>0</v>
      </c>
      <c r="H4" s="129" t="s">
        <v>44</v>
      </c>
      <c r="I4" s="129">
        <f>COUNTIF('Февраль 25'!$C$2:C999, H4)</f>
        <v>2</v>
      </c>
      <c r="J4" s="129">
        <f>COUNTIFS('Февраль 25'!$C$2:C999, H4, 'Февраль 25'!$D$2:D999, 'Служебный лист 2'!$C$2)</f>
        <v>2</v>
      </c>
      <c r="K4" s="129">
        <f>COUNTIFS('Февраль 25'!$C$2:C999, H4, 'Февраль 25'!$D$2:D999, 'Служебный лист 2'!$C$3)</f>
        <v>0</v>
      </c>
      <c r="L4" s="129">
        <f>COUNTIFS('Февраль 25'!$C$2:C999, H4, 'Февраль 25'!$D$2:D999, 'Служебный лист 2'!$C$4)</f>
        <v>0</v>
      </c>
    </row>
    <row r="5" spans="1:32">
      <c r="A5" s="129" t="s">
        <v>78</v>
      </c>
      <c r="B5" s="129">
        <f>COUNTIF('Февраль 25'!$B$2:B999, A5)</f>
        <v>121</v>
      </c>
      <c r="C5" s="129">
        <f t="shared" ref="C5:C6" si="0">SUM(B45:AE45)</f>
        <v>0</v>
      </c>
      <c r="D5" s="129">
        <f>COUNTIFS('Февраль 25'!$B$2:B999, A5, 'Февраль 25'!$D$2:D999, 'Служебный лист 2'!$C$2)</f>
        <v>35</v>
      </c>
      <c r="E5" s="129">
        <f>COUNTIFS('Февраль 25'!$B$2:B999, A5, 'Февраль 25'!$D$2:D999, 'Служебный лист 2'!$C$3)</f>
        <v>0</v>
      </c>
      <c r="F5" s="129">
        <f>COUNTIFS('Февраль 25'!$B$2:B999, A5, 'Февраль 25'!$D$2:D999, 'Служебный лист 2'!$C$4)</f>
        <v>1</v>
      </c>
      <c r="H5" s="129" t="s">
        <v>541</v>
      </c>
      <c r="I5" s="129">
        <f>COUNTIF('Февраль 25'!$C$2:C999, H5)</f>
        <v>2</v>
      </c>
      <c r="J5" s="129">
        <f>COUNTIFS('Февраль 25'!$C$2:C999, H5, 'Февраль 25'!$D$2:D999, 'Служебный лист 2'!$C$2)</f>
        <v>2</v>
      </c>
      <c r="K5" s="129">
        <f>COUNTIFS('Февраль 25'!$C$2:C999, H5, 'Февраль 25'!$D$2:D999, 'Служебный лист 2'!$C$3)</f>
        <v>0</v>
      </c>
      <c r="L5" s="129">
        <f>COUNTIFS('Февраль 25'!$C$2:C999, H5, 'Февраль 25'!$D$2:D999, 'Служебный лист 2'!$C$4)</f>
        <v>0</v>
      </c>
    </row>
    <row r="6" spans="1:32">
      <c r="A6" s="129" t="s">
        <v>522</v>
      </c>
      <c r="B6" s="129">
        <f>COUNTIF('Февраль 25'!$B$2:B999, A6)</f>
        <v>71</v>
      </c>
      <c r="C6" s="129">
        <f t="shared" si="0"/>
        <v>0</v>
      </c>
      <c r="D6" s="129">
        <f>COUNTIFS('Февраль 25'!$B$2:B999, A6, 'Февраль 25'!$D$2:D999, 'Служебный лист 2'!$C$2)</f>
        <v>14</v>
      </c>
      <c r="E6" s="129">
        <f>COUNTIFS('Февраль 25'!$B$2:B999, A6, 'Февраль 25'!$D$2:D999, 'Служебный лист 2'!$C$3)</f>
        <v>0</v>
      </c>
      <c r="F6" s="129">
        <f>COUNTIFS('Февраль 25'!$B$2:B999, A6, 'Февраль 25'!$D$2:D999, 'Служебный лист 2'!$C$4)</f>
        <v>0</v>
      </c>
      <c r="H6" s="129" t="s">
        <v>102</v>
      </c>
      <c r="I6" s="129">
        <f>COUNTIF('Февраль 25'!$C$2:C999, H6)</f>
        <v>11</v>
      </c>
      <c r="J6" s="129">
        <f>COUNTIFS('Февраль 25'!$C$2:C999, H6, 'Февраль 25'!$D$2:D999, 'Служебный лист 2'!$C$2)</f>
        <v>10</v>
      </c>
      <c r="K6" s="129">
        <f>COUNTIFS('Февраль 25'!$C$2:C999, H6, 'Февраль 25'!$D$2:D999, 'Служебный лист 2'!$C$3)</f>
        <v>1</v>
      </c>
      <c r="L6" s="129">
        <f>COUNTIFS('Февраль 25'!$C$2:C999, H6, 'Февраль 25'!$D$2:D999, 'Служебный лист 2'!$C$4)</f>
        <v>0</v>
      </c>
    </row>
    <row r="7" spans="1:32">
      <c r="A7" s="129" t="s">
        <v>2070</v>
      </c>
      <c r="B7" s="129">
        <f>COUNTIF('Февраль 25'!$B$2:B999, A7)</f>
        <v>0</v>
      </c>
      <c r="C7" s="129">
        <v>0</v>
      </c>
      <c r="D7" s="129">
        <f>COUNTIFS('Февраль 25'!$B$2:B999, A7, 'Февраль 25'!$D$2:D999, 'Служебный лист 2'!$C$2)</f>
        <v>0</v>
      </c>
      <c r="E7" s="129">
        <f>COUNTIFS('Февраль 25'!$B$2:B999, A7, 'Февраль 25'!$D$2:D999, 'Служебный лист 2'!$C$3)</f>
        <v>0</v>
      </c>
      <c r="F7" s="129">
        <f>COUNTIFS('Февраль 25'!$B$2:B999, A7, 'Февраль 25'!$D$2:D999, 'Служебный лист 2'!$C$4)</f>
        <v>0</v>
      </c>
      <c r="H7" s="129" t="s">
        <v>638</v>
      </c>
      <c r="I7" s="129">
        <f>COUNTIF('Февраль 25'!$C$2:C999, H7)</f>
        <v>2</v>
      </c>
      <c r="J7" s="129">
        <f>COUNTIFS('Февраль 25'!$C$2:C999, H7, 'Февраль 25'!$D$2:D999, 'Служебный лист 2'!$C$2)</f>
        <v>2</v>
      </c>
      <c r="K7" s="129">
        <f>COUNTIFS('Февраль 25'!$C$2:C999, H7, 'Февраль 25'!$D$2:D999, 'Служебный лист 2'!$C$3)</f>
        <v>0</v>
      </c>
      <c r="L7" s="129">
        <f>COUNTIFS('Февраль 25'!$C$2:C999, H7, 'Февраль 25'!$D$2:D999, 'Служебный лист 2'!$C$4)</f>
        <v>0</v>
      </c>
    </row>
    <row r="8" spans="1:32">
      <c r="A8" s="129" t="s">
        <v>640</v>
      </c>
      <c r="B8" s="129">
        <f>COUNTIF('Февраль 25'!$B$2:B999, A8)</f>
        <v>108</v>
      </c>
      <c r="C8" s="129">
        <v>0</v>
      </c>
      <c r="D8" s="129">
        <f>COUNTIFS('Февраль 25'!$B$2:B999, A8, 'Февраль 25'!$D$2:D999, 'Служебный лист 2'!$C$2)</f>
        <v>22</v>
      </c>
      <c r="E8" s="129">
        <f>COUNTIFS('Февраль 25'!$B$2:B999, A8, 'Февраль 25'!$D$2:D999, 'Служебный лист 2'!$C$3)</f>
        <v>4</v>
      </c>
      <c r="F8" s="129">
        <f>COUNTIFS('Февраль 25'!$B$2:B999, A8, 'Февраль 25'!$D$2:D999, 'Служебный лист 2'!$C$4)</f>
        <v>0</v>
      </c>
      <c r="H8" s="129" t="s">
        <v>1112</v>
      </c>
      <c r="I8" s="129">
        <f>COUNTIF('Февраль 25'!$C$2:C999, H8)</f>
        <v>0</v>
      </c>
      <c r="J8" s="129">
        <f>COUNTIFS('Февраль 25'!$C$2:C999, H8, 'Февраль 25'!$D$2:D999, 'Служебный лист 2'!$C$2)</f>
        <v>0</v>
      </c>
      <c r="K8" s="129">
        <f>COUNTIFS('Февраль 25'!$C$2:C999, H8, 'Февраль 25'!$D$2:D999, 'Служебный лист 2'!$C$3)</f>
        <v>0</v>
      </c>
      <c r="L8" s="129">
        <f>COUNTIFS('Февраль 25'!$C$2:C999, H8, 'Февраль 25'!$D$2:D999, 'Служебный лист 2'!$C$4)</f>
        <v>0</v>
      </c>
    </row>
    <row r="9" spans="1:32">
      <c r="A9" s="129" t="s">
        <v>1119</v>
      </c>
      <c r="B9" s="129">
        <f>COUNTIF('Февраль 25'!$B$2:B999, A9)</f>
        <v>92</v>
      </c>
      <c r="C9" s="129">
        <f t="shared" ref="C9:C11" si="1">SUM(B48:AE48)</f>
        <v>0</v>
      </c>
      <c r="D9" s="129">
        <f>COUNTIFS('Февраль 25'!$B$2:B999, A9, 'Февраль 25'!$D$2:D999, 'Служебный лист 2'!$C$2)</f>
        <v>24</v>
      </c>
      <c r="E9" s="129">
        <f>COUNTIFS('Февраль 25'!$B$2:B999, A9, 'Февраль 25'!$D$2:D999, 'Служебный лист 2'!$C$3)</f>
        <v>1</v>
      </c>
      <c r="F9" s="129">
        <f>COUNTIFS('Февраль 25'!$B$2:B999, A9, 'Февраль 25'!$D$2:D999, 'Служебный лист 2'!$C$4)</f>
        <v>0</v>
      </c>
      <c r="H9" s="129" t="s">
        <v>399</v>
      </c>
      <c r="I9" s="129">
        <f>COUNTIF('Февраль 25'!$C$2:C999, H9)</f>
        <v>0</v>
      </c>
      <c r="J9" s="129">
        <f>COUNTIFS('Февраль 25'!$C$2:C999, H9, 'Февраль 25'!$D$2:D999, 'Служебный лист 2'!$C$2)</f>
        <v>0</v>
      </c>
      <c r="K9" s="129">
        <f>COUNTIFS('Февраль 25'!$C$2:C999, H9, 'Февраль 25'!$D$2:D999, 'Служебный лист 2'!$C$3)</f>
        <v>0</v>
      </c>
      <c r="L9" s="129">
        <f>COUNTIFS('Февраль 25'!$C$2:C999, H9, 'Февраль 25'!$D$2:D999, 'Служебный лист 2'!$C$4)</f>
        <v>0</v>
      </c>
    </row>
    <row r="10" spans="1:32">
      <c r="A10" s="129" t="s">
        <v>1574</v>
      </c>
      <c r="B10" s="129">
        <f>COUNTIF('Февраль 25'!$B$2:B999, A10)</f>
        <v>0</v>
      </c>
      <c r="C10" s="129">
        <f t="shared" si="1"/>
        <v>0</v>
      </c>
      <c r="D10" s="129">
        <f>COUNTIFS('Февраль 25'!$B$2:B999, A10, 'Февраль 25'!$D$2:D999, 'Служебный лист 2'!$C$2)</f>
        <v>0</v>
      </c>
      <c r="E10" s="129">
        <f>COUNTIFS('Февраль 25'!$B$2:B999, A10, 'Февраль 25'!$D$2:D999, 'Служебный лист 2'!$C$3)</f>
        <v>0</v>
      </c>
      <c r="F10" s="129">
        <f>COUNTIFS('Февраль 25'!$B$2:B999, A10, 'Февраль 25'!$D$2:D999, 'Служебный лист 2'!$C$4)</f>
        <v>0</v>
      </c>
      <c r="H10" s="129" t="s">
        <v>41</v>
      </c>
      <c r="I10" s="129">
        <f>COUNTIF('Февраль 25'!$C$2:C999, H10)</f>
        <v>26</v>
      </c>
      <c r="J10" s="129">
        <f>COUNTIFS('Февраль 25'!$C$2:C999, H10, 'Февраль 25'!$D$2:D999, 'Служебный лист 2'!$C$2)</f>
        <v>25</v>
      </c>
      <c r="K10" s="129">
        <f>COUNTIFS('Февраль 25'!$C$2:C999, H10, 'Февраль 25'!$D$2:D999, 'Служебный лист 2'!$C$3)</f>
        <v>1</v>
      </c>
      <c r="L10" s="129">
        <f>COUNTIFS('Февраль 25'!$C$2:C999, H10, 'Февраль 25'!$D$2:D999, 'Служебный лист 2'!$C$4)</f>
        <v>0</v>
      </c>
    </row>
    <row r="11" spans="1:32">
      <c r="A11" s="129" t="s">
        <v>1601</v>
      </c>
      <c r="B11" s="129">
        <f>COUNTIF('Февраль 25'!$B$2:B999, A11)</f>
        <v>0</v>
      </c>
      <c r="C11" s="129">
        <f t="shared" si="1"/>
        <v>0</v>
      </c>
      <c r="D11" s="129">
        <f>COUNTIFS('Февраль 25'!$B$2:B999, A11, 'Февраль 25'!$D$2:D999, 'Служебный лист 2'!$C$2)</f>
        <v>0</v>
      </c>
      <c r="E11" s="129">
        <f>COUNTIFS('Февраль 25'!$B$2:B999, A11, 'Февраль 25'!$D$2:D999, 'Служебный лист 2'!$C$3)</f>
        <v>0</v>
      </c>
      <c r="F11" s="129">
        <f>COUNTIFS('Февраль 25'!$B$2:B999, A11, 'Февраль 25'!$D$2:D999, 'Служебный лист 2'!$C$4)</f>
        <v>0</v>
      </c>
      <c r="H11" s="129" t="s">
        <v>355</v>
      </c>
      <c r="I11" s="129">
        <f>COUNTIF('Февраль 25'!$C$2:C999, H11)</f>
        <v>0</v>
      </c>
      <c r="J11" s="129">
        <f>COUNTIFS('Февраль 25'!$C$2:C999, H11, 'Февраль 25'!$D$2:D999, 'Служебный лист 2'!$C$2)</f>
        <v>0</v>
      </c>
      <c r="K11" s="129">
        <f>COUNTIFS('Февраль 25'!$C$2:C999, H11, 'Февраль 25'!$D$2:D999, 'Служебный лист 2'!$C$3)</f>
        <v>0</v>
      </c>
      <c r="L11" s="129">
        <f>COUNTIFS('Февраль 25'!$C$2:C999, H11, 'Февраль 25'!$D$2:D999, 'Служебный лист 2'!$C$4)</f>
        <v>0</v>
      </c>
    </row>
    <row r="12" spans="1:32">
      <c r="A12" s="131" t="s">
        <v>1113</v>
      </c>
      <c r="B12" s="1">
        <f t="shared" ref="B12:F12" si="2">SUM(B3:B11)</f>
        <v>392</v>
      </c>
      <c r="C12" s="1">
        <f t="shared" si="2"/>
        <v>0</v>
      </c>
      <c r="D12" s="1">
        <f t="shared" si="2"/>
        <v>95</v>
      </c>
      <c r="E12" s="1">
        <f t="shared" si="2"/>
        <v>5</v>
      </c>
      <c r="F12" s="1">
        <f t="shared" si="2"/>
        <v>1</v>
      </c>
      <c r="H12" s="129" t="s">
        <v>154</v>
      </c>
      <c r="I12" s="129">
        <f>COUNTIF('Февраль 25'!$C$2:C999, H12)</f>
        <v>1</v>
      </c>
      <c r="J12" s="129">
        <f>COUNTIFS('Февраль 25'!$C$2:C999, H12, 'Февраль 25'!$D$2:D999, 'Служебный лист 2'!$C$2)</f>
        <v>1</v>
      </c>
      <c r="K12" s="129">
        <f>COUNTIFS('Февраль 25'!$C$2:C999, H12, 'Февраль 25'!$D$2:D999, 'Служебный лист 2'!$C$3)</f>
        <v>0</v>
      </c>
      <c r="L12" s="129">
        <f>COUNTIFS('Февраль 25'!$C$2:C999, H12, 'Февраль 25'!$D$2:D999, 'Служебный лист 2'!$C$4)</f>
        <v>0</v>
      </c>
    </row>
    <row r="13" spans="1:32">
      <c r="H13" s="129" t="s">
        <v>1114</v>
      </c>
      <c r="I13" s="129">
        <f>COUNTIF('Февраль 25'!$C$2:C999, H13)</f>
        <v>0</v>
      </c>
      <c r="J13" s="129">
        <f>COUNTIFS('Февраль 25'!$C$2:C999, H13, 'Февраль 25'!$D$2:D999, 'Служебный лист 2'!$C$2)</f>
        <v>0</v>
      </c>
      <c r="K13" s="129">
        <f>COUNTIFS('Февраль 25'!$C$2:C999, H13, 'Февраль 25'!$D$2:D999, 'Служебный лист 2'!$C$3)</f>
        <v>0</v>
      </c>
      <c r="L13" s="129">
        <f>COUNTIFS('Февраль 25'!$C$2:C999, H13, 'Февраль 25'!$D$2:D999, 'Служебный лист 2'!$C$4)</f>
        <v>0</v>
      </c>
    </row>
    <row r="14" spans="1:32">
      <c r="H14" s="129" t="s">
        <v>224</v>
      </c>
      <c r="I14" s="129">
        <f>COUNTIF('Февраль 25'!$C$2:C999, H14)</f>
        <v>0</v>
      </c>
      <c r="J14" s="129">
        <f>COUNTIFS('Февраль 25'!$C$2:C999, H14, 'Февраль 25'!$D$2:D999, 'Служебный лист 2'!$C$2)</f>
        <v>0</v>
      </c>
      <c r="K14" s="129">
        <f>COUNTIFS('Февраль 25'!$C$2:C999, H14, 'Февраль 25'!$D$2:D999, 'Служебный лист 2'!$C$3)</f>
        <v>0</v>
      </c>
      <c r="L14" s="129">
        <f>COUNTIFS('Февраль 25'!$C$2:C999, H14, 'Февраль 25'!$D$2:D999, 'Служебный лист 2'!$C$4)</f>
        <v>0</v>
      </c>
    </row>
    <row r="15" spans="1:32">
      <c r="A15" s="129">
        <f>'Служебный лист'!A13:A999</f>
        <v>0</v>
      </c>
      <c r="H15" s="129" t="s">
        <v>1115</v>
      </c>
      <c r="I15" s="129">
        <f>COUNTIF('Февраль 25'!$C$2:C999, H15)</f>
        <v>0</v>
      </c>
      <c r="J15" s="129">
        <f>COUNTIFS('Февраль 25'!$C$2:C999, H15, 'Февраль 25'!$D$2:D999, 'Служебный лист 2'!$C$2)</f>
        <v>0</v>
      </c>
      <c r="K15" s="129">
        <f>COUNTIFS('Февраль 25'!$C$2:C999, H15, 'Февраль 25'!$D$2:D999, 'Служебный лист 2'!$C$3)</f>
        <v>0</v>
      </c>
      <c r="L15" s="129">
        <f>COUNTIFS('Февраль 25'!$C$2:C999, H15, 'Февраль 25'!$D$2:D999, 'Служебный лист 2'!$C$4)</f>
        <v>0</v>
      </c>
    </row>
    <row r="16" spans="1:32">
      <c r="A16" s="129">
        <f>'Служебный лист'!A14:A999</f>
        <v>0</v>
      </c>
      <c r="H16" s="129" t="s">
        <v>1116</v>
      </c>
      <c r="I16" s="129">
        <f>COUNTIF('Февраль 25'!$C$2:C999, H16)</f>
        <v>0</v>
      </c>
      <c r="J16" s="129">
        <f>COUNTIFS('Февраль 25'!$C$2:C999, H16, 'Февраль 25'!$D$2:D999, 'Служебный лист 2'!$C$2)</f>
        <v>0</v>
      </c>
      <c r="K16" s="129">
        <f>COUNTIFS('Февраль 25'!$C$2:C999, H16, 'Февраль 25'!$D$2:D999, 'Служебный лист 2'!$C$3)</f>
        <v>0</v>
      </c>
      <c r="L16" s="129">
        <f>COUNTIFS('Февраль 25'!$C$2:C999, H16, 'Февраль 25'!$D$2:D999, 'Служебный лист 2'!$C$4)</f>
        <v>0</v>
      </c>
    </row>
    <row r="17" spans="1:12">
      <c r="C17" s="132" t="s">
        <v>1105</v>
      </c>
      <c r="D17" s="129">
        <f>D12</f>
        <v>95</v>
      </c>
      <c r="H17" s="129" t="s">
        <v>1117</v>
      </c>
      <c r="I17" s="129">
        <f>COUNTIF('Февраль 25'!$C$2:C999, H17)</f>
        <v>1</v>
      </c>
      <c r="J17" s="129">
        <f>COUNTIFS('Февраль 25'!$C$2:C999, H17, 'Февраль 25'!$D$2:D999, 'Служебный лист 2'!$C$2)</f>
        <v>1</v>
      </c>
      <c r="K17" s="129">
        <f>COUNTIFS('Февраль 25'!$C$2:C999, H17, 'Февраль 25'!$D$2:D999, 'Служебный лист 2'!$C$3)</f>
        <v>0</v>
      </c>
      <c r="L17" s="129">
        <f>COUNTIFS('Февраль 25'!$C$2:C999, H17, 'Февраль 25'!$D$2:D999, 'Служебный лист 2'!$C$4)</f>
        <v>0</v>
      </c>
    </row>
    <row r="18" spans="1:12">
      <c r="A18" s="129">
        <f>'Служебный лист'!A15:A999</f>
        <v>0</v>
      </c>
      <c r="C18" s="132" t="s">
        <v>1106</v>
      </c>
      <c r="D18" s="129">
        <f>E12</f>
        <v>5</v>
      </c>
      <c r="H18" s="129" t="s">
        <v>928</v>
      </c>
      <c r="I18" s="129">
        <f>COUNTIF('Февраль 25'!$C$2:C999, H18)</f>
        <v>0</v>
      </c>
      <c r="J18" s="129">
        <f>COUNTIFS('Февраль 25'!$C$2:C999, H18, 'Февраль 25'!$D$2:D999, 'Служебный лист 2'!$C$2)</f>
        <v>0</v>
      </c>
      <c r="K18" s="129">
        <f>COUNTIFS('Февраль 25'!$C$2:C999, H18, 'Февраль 25'!$D$2:D999, 'Служебный лист 2'!$C$3)</f>
        <v>0</v>
      </c>
      <c r="L18" s="129">
        <f>COUNTIFS('Февраль 25'!$C$2:C999, H18, 'Февраль 25'!$D$2:D999, 'Служебный лист 2'!$C$4)</f>
        <v>0</v>
      </c>
    </row>
    <row r="19" spans="1:12">
      <c r="C19" s="132" t="s">
        <v>1107</v>
      </c>
      <c r="D19" s="129">
        <f>F12</f>
        <v>1</v>
      </c>
      <c r="H19" s="129" t="s">
        <v>18</v>
      </c>
      <c r="I19" s="129">
        <f>COUNTIF('Февраль 25'!$C$2:C999, H19)</f>
        <v>44</v>
      </c>
      <c r="J19" s="129">
        <f>COUNTIFS('Февраль 25'!$C$2:C999, H19, 'Февраль 25'!$D$2:D999, 'Служебный лист 2'!$C$2)</f>
        <v>43</v>
      </c>
      <c r="K19" s="129">
        <f>COUNTIFS('Февраль 25'!$C$2:C999, H19, 'Февраль 25'!$D$2:D999, 'Служебный лист 2'!$C$3)</f>
        <v>0</v>
      </c>
      <c r="L19" s="129">
        <f>COUNTIFS('Февраль 25'!$C$2:C999, H19, 'Февраль 25'!$D$2:D999, 'Служебный лист 2'!$C$4)</f>
        <v>1</v>
      </c>
    </row>
    <row r="20" spans="1:12">
      <c r="H20" s="131" t="s">
        <v>1113</v>
      </c>
      <c r="I20" s="129">
        <f t="shared" ref="I20:K20" si="3">SUM(I3:I19)</f>
        <v>90</v>
      </c>
      <c r="J20" s="129">
        <f t="shared" si="3"/>
        <v>87</v>
      </c>
      <c r="K20" s="129">
        <f t="shared" si="3"/>
        <v>2</v>
      </c>
      <c r="L20" s="129">
        <f>SUM(L2:L19)</f>
        <v>1</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row>
  </sheetData>
  <mergeCells count="3">
    <mergeCell ref="A1:F1"/>
    <mergeCell ref="H1:L1"/>
    <mergeCell ref="A40:B40"/>
  </mergeCells>
  <conditionalFormatting sqref="L3:L20">
    <cfRule type="cellIs" dxfId="21" priority="1" operator="greaterThanOrEqual">
      <formula>1</formula>
    </cfRule>
  </conditionalFormatting>
  <conditionalFormatting sqref="F3:F14">
    <cfRule type="cellIs" dxfId="20" priority="2" operator="greaterThanOrEqual">
      <formula>1</formula>
    </cfRule>
  </conditionalFormatting>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COUNTIF('Январь 25'!$B$2:B999, A3)</f>
        <v>0</v>
      </c>
      <c r="C3" s="129">
        <f>SUM(B43:AE43)</f>
        <v>0</v>
      </c>
      <c r="D3" s="129">
        <f>COUNTIFS('Январь 25'!$B$2:B999, A3, 'Январь 25'!$D$2:D999, 'Служебный лист 2'!$C$2)</f>
        <v>0</v>
      </c>
      <c r="E3" s="129">
        <f>COUNTIFS('Январь 25'!$B$2:B999, A3, 'Январь 25'!$D$2:D999, 'Служебный лист 2'!$C$3)</f>
        <v>0</v>
      </c>
      <c r="F3" s="129">
        <f>COUNTIFS('Январь 25'!$B$2:B999, A3, 'Январь 25'!$D$2:D999, 'Служебный лист 2'!$C$4)</f>
        <v>0</v>
      </c>
      <c r="H3" s="129" t="s">
        <v>75</v>
      </c>
      <c r="I3" s="129">
        <f>COUNTIF('Январь 25'!$C$2:C999, H3)</f>
        <v>0</v>
      </c>
      <c r="J3" s="129">
        <f>COUNTIFS('Январь 25'!$C$2:C999, H3, 'Январь 25'!$D$2:D999, 'Служебный лист 2'!$C$2)</f>
        <v>0</v>
      </c>
      <c r="K3" s="129">
        <f>COUNTIFS('Январь 25'!$C$2:C999, H3, 'Январь 25'!$D$2:D999, 'Служебный лист 2'!$C$3)</f>
        <v>0</v>
      </c>
      <c r="L3" s="129">
        <f>COUNTIFS('Январь 25'!$C$2:C999, H3, 'Январь 25'!$D$2:D999, 'Служебный лист 2'!$C$4)</f>
        <v>0</v>
      </c>
    </row>
    <row r="4" spans="1:32">
      <c r="A4" s="129" t="s">
        <v>1774</v>
      </c>
      <c r="B4" s="129">
        <f>COUNTIF('Январь 25'!$B$2:B999, A4)</f>
        <v>0</v>
      </c>
      <c r="C4" s="129">
        <f>SUM(B47:AF47)</f>
        <v>0</v>
      </c>
      <c r="D4" s="129">
        <f>COUNTIFS('Январь 25'!$B$2:B999, A4, 'Январь 25'!$D$2:D999, 'Служебный лист 2'!$C$2)</f>
        <v>0</v>
      </c>
      <c r="E4" s="129">
        <f>COUNTIFS('Январь 25'!$B$2:B999, A4, 'Январь 25'!$D$2:D999, 'Служебный лист 2'!$C$3)</f>
        <v>0</v>
      </c>
      <c r="F4" s="129">
        <f>COUNTIFS('Январь 25'!$B$2:B999, A4, 'Январь 25'!$D$2:D999, 'Служебный лист 2'!$C$4)</f>
        <v>0</v>
      </c>
      <c r="H4" s="129" t="s">
        <v>44</v>
      </c>
      <c r="I4" s="129">
        <f>COUNTIF('Январь 25'!$C$2:C999, H4)</f>
        <v>1</v>
      </c>
      <c r="J4" s="129">
        <f>COUNTIFS('Январь 25'!$C$2:C999, H4, 'Январь 25'!$D$2:D999, 'Служебный лист 2'!$C$2)</f>
        <v>1</v>
      </c>
      <c r="K4" s="129">
        <f>COUNTIFS('Январь 25'!$C$2:C999, H4, 'Январь 25'!$D$2:D999, 'Служебный лист 2'!$C$3)</f>
        <v>0</v>
      </c>
      <c r="L4" s="129">
        <f>COUNTIFS('Январь 25'!$C$2:C999, H4, 'Январь 25'!$D$2:D999, 'Служебный лист 2'!$C$4)</f>
        <v>0</v>
      </c>
    </row>
    <row r="5" spans="1:32">
      <c r="A5" s="129" t="s">
        <v>78</v>
      </c>
      <c r="B5" s="129">
        <f>COUNTIF('Январь 25'!$B$2:B999, A5)</f>
        <v>100</v>
      </c>
      <c r="C5" s="129">
        <f t="shared" ref="C5:C6" si="0">SUM(B45:AE45)</f>
        <v>0</v>
      </c>
      <c r="D5" s="129">
        <f>COUNTIFS('Январь 25'!$B$2:B999, A5, 'Январь 25'!$D$2:D999, 'Служебный лист 2'!$C$2)</f>
        <v>41</v>
      </c>
      <c r="E5" s="129">
        <f>COUNTIFS('Январь 25'!$B$2:B999, A5, 'Январь 25'!$D$2:D999, 'Служебный лист 2'!$C$3)</f>
        <v>0</v>
      </c>
      <c r="F5" s="129">
        <f>COUNTIFS('Январь 25'!$B$2:B999, A5, 'Январь 25'!$D$2:D999, 'Служебный лист 2'!$C$4)</f>
        <v>2</v>
      </c>
      <c r="H5" s="129" t="s">
        <v>541</v>
      </c>
      <c r="I5" s="129">
        <f>COUNTIF('Январь 25'!$C$2:C999, H5)</f>
        <v>0</v>
      </c>
      <c r="J5" s="129">
        <f>COUNTIFS('Январь 25'!$C$2:C999, H5, 'Январь 25'!$D$2:D999, 'Служебный лист 2'!$C$2)</f>
        <v>0</v>
      </c>
      <c r="K5" s="129">
        <f>COUNTIFS('Январь 25'!$C$2:C999, H5, 'Январь 25'!$D$2:D999, 'Служебный лист 2'!$C$3)</f>
        <v>0</v>
      </c>
      <c r="L5" s="129">
        <f>COUNTIFS('Январь 25'!$C$2:C999, H5, 'Январь 25'!$D$2:D999, 'Служебный лист 2'!$C$4)</f>
        <v>0</v>
      </c>
    </row>
    <row r="6" spans="1:32">
      <c r="A6" s="129" t="s">
        <v>522</v>
      </c>
      <c r="B6" s="129">
        <f>COUNTIF('Январь 25'!$B$2:B999, A6)</f>
        <v>73</v>
      </c>
      <c r="C6" s="129">
        <f t="shared" si="0"/>
        <v>0</v>
      </c>
      <c r="D6" s="129">
        <f>COUNTIFS('Январь 25'!$B$2:B999, A6, 'Январь 25'!$D$2:D999, 'Служебный лист 2'!$C$2)</f>
        <v>11</v>
      </c>
      <c r="E6" s="129">
        <f>COUNTIFS('Январь 25'!$B$2:B999, A6, 'Январь 25'!$D$2:D999, 'Служебный лист 2'!$C$3)</f>
        <v>0</v>
      </c>
      <c r="F6" s="129">
        <f>COUNTIFS('Январь 25'!$B$2:B999, A6, 'Январь 25'!$D$2:D999, 'Служебный лист 2'!$C$4)</f>
        <v>2</v>
      </c>
      <c r="H6" s="129" t="s">
        <v>102</v>
      </c>
      <c r="I6" s="129">
        <f>COUNTIF('Январь 25'!$C$2:C999, H6)</f>
        <v>20</v>
      </c>
      <c r="J6" s="129">
        <f>COUNTIFS('Январь 25'!$C$2:C999, H6, 'Январь 25'!$D$2:D999, 'Служебный лист 2'!$C$2)</f>
        <v>19</v>
      </c>
      <c r="K6" s="129">
        <f>COUNTIFS('Январь 25'!$C$2:C999, H6, 'Январь 25'!$D$2:D999, 'Служебный лист 2'!$C$3)</f>
        <v>1</v>
      </c>
      <c r="L6" s="129">
        <f>COUNTIFS('Январь 25'!$C$2:C999, H6, 'Январь 25'!$D$2:D999, 'Служебный лист 2'!$C$4)</f>
        <v>0</v>
      </c>
    </row>
    <row r="7" spans="1:32">
      <c r="A7" s="129" t="s">
        <v>2070</v>
      </c>
      <c r="B7" s="129">
        <f>COUNTIF('Январь 25'!$B$2:B999, A7)</f>
        <v>0</v>
      </c>
      <c r="C7" s="129">
        <v>0</v>
      </c>
      <c r="D7" s="129">
        <f>COUNTIFS('Январь 25'!$B$2:B999, A7, 'Январь 25'!$D$2:D999, 'Служебный лист 2'!$C$2)</f>
        <v>0</v>
      </c>
      <c r="E7" s="129">
        <f>COUNTIFS('Январь 25'!$B$2:B999, A7, 'Январь 25'!$D$2:D999, 'Служебный лист 2'!$C$3)</f>
        <v>0</v>
      </c>
      <c r="F7" s="129">
        <f>COUNTIFS('Январь 25'!$B$2:B999, A7, 'Январь 25'!$D$2:D999, 'Служебный лист 2'!$C$4)</f>
        <v>0</v>
      </c>
      <c r="H7" s="129" t="s">
        <v>638</v>
      </c>
      <c r="I7" s="129">
        <f>COUNTIF('Январь 25'!$C$2:C999, H7)</f>
        <v>4</v>
      </c>
      <c r="J7" s="129">
        <f>COUNTIFS('Январь 25'!$C$2:C999, H7, 'Январь 25'!$D$2:D999, 'Служебный лист 2'!$C$2)</f>
        <v>4</v>
      </c>
      <c r="K7" s="129">
        <f>COUNTIFS('Январь 25'!$C$2:C999, H7, 'Январь 25'!$D$2:D999, 'Служебный лист 2'!$C$3)</f>
        <v>0</v>
      </c>
      <c r="L7" s="129">
        <f>COUNTIFS('Январь 25'!$C$2:C999, H7, 'Январь 25'!$D$2:D999, 'Служебный лист 2'!$C$4)</f>
        <v>0</v>
      </c>
    </row>
    <row r="8" spans="1:32">
      <c r="A8" s="129" t="s">
        <v>640</v>
      </c>
      <c r="B8" s="129">
        <f>COUNTIF('Январь 25'!$B$2:B999, A8)</f>
        <v>138</v>
      </c>
      <c r="C8" s="129">
        <v>0</v>
      </c>
      <c r="D8" s="129">
        <f>COUNTIFS('Январь 25'!$B$2:B999, A8, 'Январь 25'!$D$2:D999, 'Служебный лист 2'!$C$2)</f>
        <v>31</v>
      </c>
      <c r="E8" s="129">
        <f>COUNTIFS('Январь 25'!$B$2:B999, A8, 'Январь 25'!$D$2:D999, 'Служебный лист 2'!$C$3)</f>
        <v>3</v>
      </c>
      <c r="F8" s="129">
        <f>COUNTIFS('Январь 25'!$B$2:B999, A8, 'Январь 25'!$D$2:D999, 'Служебный лист 2'!$C$4)</f>
        <v>0</v>
      </c>
      <c r="H8" s="129" t="s">
        <v>1112</v>
      </c>
      <c r="I8" s="129">
        <f>COUNTIF('Январь 25'!$C$2:C999, H8)</f>
        <v>0</v>
      </c>
      <c r="J8" s="129">
        <f>COUNTIFS('Январь 25'!$C$2:C999, H8, 'Январь 25'!$D$2:D999, 'Служебный лист 2'!$C$2)</f>
        <v>0</v>
      </c>
      <c r="K8" s="129">
        <f>COUNTIFS('Январь 25'!$C$2:C999, H8, 'Январь 25'!$D$2:D999, 'Служебный лист 2'!$C$3)</f>
        <v>0</v>
      </c>
      <c r="L8" s="129">
        <f>COUNTIFS('Январь 25'!$C$2:C999, H8, 'Январь 25'!$D$2:D999, 'Служебный лист 2'!$C$4)</f>
        <v>0</v>
      </c>
    </row>
    <row r="9" spans="1:32">
      <c r="A9" s="129" t="s">
        <v>1119</v>
      </c>
      <c r="B9" s="129">
        <f>COUNTIF('Январь 25'!$B$2:B999, A9)</f>
        <v>113</v>
      </c>
      <c r="C9" s="129">
        <f t="shared" ref="C9:C11" si="1">SUM(B48:AE48)</f>
        <v>0</v>
      </c>
      <c r="D9" s="129">
        <f>COUNTIFS('Январь 25'!$B$2:B999, A9, 'Январь 25'!$D$2:D999, 'Служебный лист 2'!$C$2)</f>
        <v>33</v>
      </c>
      <c r="E9" s="129">
        <f>COUNTIFS('Январь 25'!$B$2:B999, A9, 'Январь 25'!$D$2:D999, 'Служебный лист 2'!$C$3)</f>
        <v>1</v>
      </c>
      <c r="F9" s="129">
        <f>COUNTIFS('Январь 25'!$B$2:B999, A9, 'Январь 25'!$D$2:D999, 'Служебный лист 2'!$C$4)</f>
        <v>0</v>
      </c>
      <c r="H9" s="129" t="s">
        <v>399</v>
      </c>
      <c r="I9" s="129">
        <f>COUNTIF('Январь 25'!$C$2:C999, H9)</f>
        <v>1</v>
      </c>
      <c r="J9" s="129">
        <f>COUNTIFS('Январь 25'!$C$2:C999, H9, 'Январь 25'!$D$2:D999, 'Служебный лист 2'!$C$2)</f>
        <v>1</v>
      </c>
      <c r="K9" s="129">
        <f>COUNTIFS('Январь 25'!$C$2:C999, H9, 'Январь 25'!$D$2:D999, 'Служебный лист 2'!$C$3)</f>
        <v>0</v>
      </c>
      <c r="L9" s="129">
        <f>COUNTIFS('Январь 25'!$C$2:C999, H9, 'Январь 25'!$D$2:D999, 'Служебный лист 2'!$C$4)</f>
        <v>0</v>
      </c>
    </row>
    <row r="10" spans="1:32">
      <c r="A10" s="129" t="s">
        <v>1574</v>
      </c>
      <c r="B10" s="129">
        <f>COUNTIF('Январь 25'!$B$2:B999, A10)</f>
        <v>2</v>
      </c>
      <c r="C10" s="129">
        <f t="shared" si="1"/>
        <v>0</v>
      </c>
      <c r="D10" s="129">
        <f>COUNTIFS('Январь 25'!$B$2:B999, A10, 'Январь 25'!$D$2:D999, 'Служебный лист 2'!$C$2)</f>
        <v>0</v>
      </c>
      <c r="E10" s="129">
        <f>COUNTIFS('Январь 25'!$B$2:B999, A10, 'Январь 25'!$D$2:D999, 'Служебный лист 2'!$C$3)</f>
        <v>0</v>
      </c>
      <c r="F10" s="129">
        <f>COUNTIFS('Январь 25'!$B$2:B999, A10, 'Январь 25'!$D$2:D999, 'Служебный лист 2'!$C$4)</f>
        <v>0</v>
      </c>
      <c r="H10" s="129" t="s">
        <v>41</v>
      </c>
      <c r="I10" s="129">
        <f>COUNTIF('Январь 25'!$C$2:C999, H10)</f>
        <v>22</v>
      </c>
      <c r="J10" s="129">
        <f>COUNTIFS('Январь 25'!$C$2:C999, H10, 'Январь 25'!$D$2:D999, 'Служебный лист 2'!$C$2)</f>
        <v>19</v>
      </c>
      <c r="K10" s="129">
        <f>COUNTIFS('Январь 25'!$C$2:C999, H10, 'Январь 25'!$D$2:D999, 'Служебный лист 2'!$C$3)</f>
        <v>1</v>
      </c>
      <c r="L10" s="129">
        <f>COUNTIFS('Январь 25'!$C$2:C999, H10, 'Январь 25'!$D$2:D999, 'Служебный лист 2'!$C$4)</f>
        <v>2</v>
      </c>
    </row>
    <row r="11" spans="1:32">
      <c r="A11" s="129" t="s">
        <v>1601</v>
      </c>
      <c r="B11" s="129">
        <f>COUNTIF('Январь 25'!$B$2:B999, A11)</f>
        <v>8</v>
      </c>
      <c r="C11" s="129">
        <f t="shared" si="1"/>
        <v>0</v>
      </c>
      <c r="D11" s="129">
        <f>COUNTIFS('Январь 25'!$B$2:B999, A11, 'Январь 25'!$D$2:D999, 'Служебный лист 2'!$C$2)</f>
        <v>2</v>
      </c>
      <c r="E11" s="129">
        <f>COUNTIFS('Январь 25'!$B$2:B999, A11, 'Январь 25'!$D$2:D999, 'Служебный лист 2'!$C$3)</f>
        <v>0</v>
      </c>
      <c r="F11" s="129">
        <f>COUNTIFS('Январь 25'!$B$2:B999, A11, 'Январь 25'!$D$2:D999, 'Служебный лист 2'!$C$4)</f>
        <v>0</v>
      </c>
      <c r="H11" s="129" t="s">
        <v>355</v>
      </c>
      <c r="I11" s="129">
        <f>COUNTIF('Январь 25'!$C$2:C999, H11)</f>
        <v>0</v>
      </c>
      <c r="J11" s="129">
        <f>COUNTIFS('Январь 25'!$C$2:C999, H11, 'Январь 25'!$D$2:D999, 'Служебный лист 2'!$C$2)</f>
        <v>0</v>
      </c>
      <c r="K11" s="129">
        <f>COUNTIFS('Январь 25'!$C$2:C999, H11, 'Январь 25'!$D$2:D999, 'Служебный лист 2'!$C$3)</f>
        <v>0</v>
      </c>
      <c r="L11" s="129">
        <f>COUNTIFS('Январь 25'!$C$2:C999, H11, 'Январь 25'!$D$2:D999, 'Служебный лист 2'!$C$4)</f>
        <v>0</v>
      </c>
    </row>
    <row r="12" spans="1:32">
      <c r="A12" s="131" t="s">
        <v>1113</v>
      </c>
      <c r="B12" s="1">
        <f t="shared" ref="B12:F12" si="2">SUM(B3:B11)</f>
        <v>434</v>
      </c>
      <c r="C12" s="1">
        <f t="shared" si="2"/>
        <v>0</v>
      </c>
      <c r="D12" s="1">
        <f t="shared" si="2"/>
        <v>118</v>
      </c>
      <c r="E12" s="1">
        <f t="shared" si="2"/>
        <v>4</v>
      </c>
      <c r="F12" s="1">
        <f t="shared" si="2"/>
        <v>4</v>
      </c>
      <c r="H12" s="129" t="s">
        <v>154</v>
      </c>
      <c r="I12" s="129">
        <f>COUNTIF('Январь 25'!$C$2:C999, H12)</f>
        <v>2</v>
      </c>
      <c r="J12" s="129">
        <f>COUNTIFS('Январь 25'!$C$2:C999, H12, 'Январь 25'!$D$2:D999, 'Служебный лист 2'!$C$2)</f>
        <v>2</v>
      </c>
      <c r="K12" s="129">
        <f>COUNTIFS('Январь 25'!$C$2:C999, H12, 'Январь 25'!$D$2:D999, 'Служебный лист 2'!$C$3)</f>
        <v>0</v>
      </c>
      <c r="L12" s="129">
        <f>COUNTIFS('Январь 25'!$C$2:C999, H12, 'Январь 25'!$D$2:D999, 'Служебный лист 2'!$C$4)</f>
        <v>0</v>
      </c>
    </row>
    <row r="13" spans="1:32">
      <c r="H13" s="129" t="s">
        <v>1114</v>
      </c>
      <c r="I13" s="129">
        <f>COUNTIF('Январь 25'!$C$2:C999, H13)</f>
        <v>0</v>
      </c>
      <c r="J13" s="129">
        <f>COUNTIFS('Январь 25'!$C$2:C999, H13, 'Январь 25'!$D$2:D999, 'Служебный лист 2'!$C$2)</f>
        <v>0</v>
      </c>
      <c r="K13" s="129">
        <f>COUNTIFS('Январь 25'!$C$2:C999, H13, 'Январь 25'!$D$2:D999, 'Служебный лист 2'!$C$3)</f>
        <v>0</v>
      </c>
      <c r="L13" s="129">
        <f>COUNTIFS('Январь 25'!$C$2:C999, H13, 'Январь 25'!$D$2:D999, 'Служебный лист 2'!$C$4)</f>
        <v>0</v>
      </c>
    </row>
    <row r="14" spans="1:32">
      <c r="H14" s="129" t="s">
        <v>224</v>
      </c>
      <c r="I14" s="129">
        <f>COUNTIF('Январь 25'!$C$2:C999, H14)</f>
        <v>1</v>
      </c>
      <c r="J14" s="129">
        <f>COUNTIFS('Январь 25'!$C$2:C999, H14, 'Январь 25'!$D$2:D999, 'Служебный лист 2'!$C$2)</f>
        <v>1</v>
      </c>
      <c r="K14" s="129">
        <f>COUNTIFS('Январь 25'!$C$2:C999, H14, 'Январь 25'!$D$2:D999, 'Служебный лист 2'!$C$3)</f>
        <v>0</v>
      </c>
      <c r="L14" s="129">
        <f>COUNTIFS('Январь 25'!$C$2:C999, H14, 'Январь 25'!$D$2:D999, 'Служебный лист 2'!$C$4)</f>
        <v>0</v>
      </c>
    </row>
    <row r="15" spans="1:32">
      <c r="A15" s="129">
        <f>'Служебный лист'!A13:A999</f>
        <v>0</v>
      </c>
      <c r="H15" s="129" t="s">
        <v>1115</v>
      </c>
      <c r="I15" s="129">
        <f>COUNTIF('Январь 25'!$C$2:C999, H15)</f>
        <v>0</v>
      </c>
      <c r="J15" s="129">
        <f>COUNTIFS('Январь 25'!$C$2:C999, H15, 'Январь 25'!$D$2:D999, 'Служебный лист 2'!$C$2)</f>
        <v>0</v>
      </c>
      <c r="K15" s="129">
        <f>COUNTIFS('Январь 25'!$C$2:C999, H15, 'Январь 25'!$D$2:D999, 'Служебный лист 2'!$C$3)</f>
        <v>0</v>
      </c>
      <c r="L15" s="129">
        <f>COUNTIFS('Январь 25'!$C$2:C999, H15, 'Январь 25'!$D$2:D999, 'Служебный лист 2'!$C$4)</f>
        <v>0</v>
      </c>
    </row>
    <row r="16" spans="1:32">
      <c r="A16" s="129">
        <f>'Служебный лист'!A14:A999</f>
        <v>0</v>
      </c>
      <c r="H16" s="129" t="s">
        <v>1116</v>
      </c>
      <c r="I16" s="129">
        <f>COUNTIF('Январь 25'!$C$2:C999, H16)</f>
        <v>0</v>
      </c>
      <c r="J16" s="129">
        <f>COUNTIFS('Январь 25'!$C$2:C999, H16, 'Январь 25'!$D$2:D999, 'Служебный лист 2'!$C$2)</f>
        <v>0</v>
      </c>
      <c r="K16" s="129">
        <f>COUNTIFS('Январь 25'!$C$2:C999, H16, 'Январь 25'!$D$2:D999, 'Служебный лист 2'!$C$3)</f>
        <v>0</v>
      </c>
      <c r="L16" s="129">
        <f>COUNTIFS('Январь 25'!$C$2:C999, H16, 'Январь 25'!$D$2:D999, 'Служебный лист 2'!$C$4)</f>
        <v>0</v>
      </c>
    </row>
    <row r="17" spans="1:12">
      <c r="C17" s="132" t="s">
        <v>1105</v>
      </c>
      <c r="D17" s="129">
        <f>D12</f>
        <v>118</v>
      </c>
      <c r="H17" s="129" t="s">
        <v>1117</v>
      </c>
      <c r="I17" s="129">
        <f>COUNTIF('Январь 25'!$C$2:C999, H17)</f>
        <v>1</v>
      </c>
      <c r="J17" s="129">
        <f>COUNTIFS('Январь 25'!$C$2:C999, H17, 'Январь 25'!$D$2:D999, 'Служебный лист 2'!$C$2)</f>
        <v>1</v>
      </c>
      <c r="K17" s="129">
        <f>COUNTIFS('Январь 25'!$C$2:C999, H17, 'Январь 25'!$D$2:D999, 'Служебный лист 2'!$C$3)</f>
        <v>0</v>
      </c>
      <c r="L17" s="129">
        <f>COUNTIFS('Январь 25'!$C$2:C999, H17, 'Январь 25'!$D$2:D999, 'Служебный лист 2'!$C$4)</f>
        <v>0</v>
      </c>
    </row>
    <row r="18" spans="1:12">
      <c r="A18" s="129">
        <f>'Служебный лист'!A15:A999</f>
        <v>0</v>
      </c>
      <c r="C18" s="132" t="s">
        <v>1106</v>
      </c>
      <c r="D18" s="129">
        <f>E12</f>
        <v>4</v>
      </c>
      <c r="H18" s="129" t="s">
        <v>928</v>
      </c>
      <c r="I18" s="129">
        <f>COUNTIF('Январь 25'!$C$2:C999, H18)</f>
        <v>0</v>
      </c>
      <c r="J18" s="129">
        <f>COUNTIFS('Январь 25'!$C$2:C999, H18, 'Январь 25'!$D$2:D999, 'Служебный лист 2'!$C$2)</f>
        <v>0</v>
      </c>
      <c r="K18" s="129">
        <f>COUNTIFS('Январь 25'!$C$2:C999, H18, 'Январь 25'!$D$2:D999, 'Служебный лист 2'!$C$3)</f>
        <v>0</v>
      </c>
      <c r="L18" s="129">
        <f>COUNTIFS('Январь 25'!$C$2:C999, H18, 'Январь 25'!$D$2:D999, 'Служебный лист 2'!$C$4)</f>
        <v>0</v>
      </c>
    </row>
    <row r="19" spans="1:12">
      <c r="C19" s="132" t="s">
        <v>1107</v>
      </c>
      <c r="D19" s="129">
        <f>F12</f>
        <v>4</v>
      </c>
      <c r="H19" s="129" t="s">
        <v>18</v>
      </c>
      <c r="I19" s="129">
        <f>COUNTIF('Январь 25'!$C$2:C999, H19)</f>
        <v>72</v>
      </c>
      <c r="J19" s="129">
        <f>COUNTIFS('Январь 25'!$C$2:C999, H19, 'Январь 25'!$D$2:D999, 'Служебный лист 2'!$C$2)</f>
        <v>68</v>
      </c>
      <c r="K19" s="129">
        <f>COUNTIFS('Январь 25'!$C$2:C999, H19, 'Январь 25'!$D$2:D999, 'Служебный лист 2'!$C$3)</f>
        <v>2</v>
      </c>
      <c r="L19" s="129">
        <f>COUNTIFS('Январь 25'!$C$2:C999, H19, 'Январь 25'!$D$2:D999, 'Служебный лист 2'!$C$4)</f>
        <v>2</v>
      </c>
    </row>
    <row r="20" spans="1:12">
      <c r="H20" s="131" t="s">
        <v>1113</v>
      </c>
      <c r="I20" s="129">
        <f t="shared" ref="I20:K20" si="3">SUM(I3:I19)</f>
        <v>124</v>
      </c>
      <c r="J20" s="129">
        <f t="shared" si="3"/>
        <v>116</v>
      </c>
      <c r="K20" s="129">
        <f t="shared" si="3"/>
        <v>4</v>
      </c>
      <c r="L20" s="129">
        <f>SUM(L2:L19)</f>
        <v>4</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row>
  </sheetData>
  <mergeCells count="3">
    <mergeCell ref="A1:F1"/>
    <mergeCell ref="H1:L1"/>
    <mergeCell ref="A40:B40"/>
  </mergeCells>
  <conditionalFormatting sqref="L3:L20">
    <cfRule type="cellIs" dxfId="19" priority="1" operator="greaterThanOrEqual">
      <formula>1</formula>
    </cfRule>
  </conditionalFormatting>
  <conditionalFormatting sqref="F3:F14">
    <cfRule type="cellIs" dxfId="18" priority="2" operator="greaterThanOrEqual">
      <formula>1</formula>
    </cfRule>
  </conditionalFormatting>
  <pageMargins left="0.7" right="0.7" top="0.75" bottom="0.75" header="0.3" footer="0.3"/>
  <drawing r:id="rId1"/>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COUNTIF('Декабрь 24'!$B$2:B999, A3)</f>
        <v>0</v>
      </c>
      <c r="C3" s="129">
        <f>SUM(B43:AE43)</f>
        <v>0</v>
      </c>
      <c r="D3" s="129">
        <f>COUNTIFS('Декабрь 24'!$B$2:B999, A3, 'Декабрь 24'!$D$2:D999, 'Служебный лист 2'!$C$2)</f>
        <v>0</v>
      </c>
      <c r="E3" s="129">
        <f>COUNTIFS('Декабрь 24'!$B$2:B999, A3, 'Декабрь 24'!$D$2:D999, 'Служебный лист 2'!$C$3)</f>
        <v>0</v>
      </c>
      <c r="F3" s="129">
        <f>COUNTIFS('Декабрь 24'!$B$2:B999, A3, 'Декабрь 24'!$D$2:D999, 'Служебный лист 2'!$C$4)</f>
        <v>0</v>
      </c>
      <c r="H3" s="129" t="s">
        <v>75</v>
      </c>
      <c r="I3" s="129">
        <f>COUNTIF('Декабрь 24'!$C$2:C999, H3)</f>
        <v>0</v>
      </c>
      <c r="J3" s="129">
        <f>COUNTIFS('Декабрь 24'!$C$2:C999, H3, 'Декабрь 24'!$D$2:D999, 'Служебный лист 2'!$C$2)</f>
        <v>0</v>
      </c>
      <c r="K3" s="129">
        <f>COUNTIFS('Декабрь 24'!$C$2:C999, H3, 'Декабрь 24'!$D$2:D999, 'Служебный лист 2'!$C$3)</f>
        <v>0</v>
      </c>
      <c r="L3" s="129">
        <f>COUNTIFS('Декабрь 24'!$C$2:C999, H3, 'Декабрь 24'!$D$2:D999, 'Служебный лист 2'!$C$4)</f>
        <v>0</v>
      </c>
    </row>
    <row r="4" spans="1:32">
      <c r="A4" s="129" t="s">
        <v>1774</v>
      </c>
      <c r="B4" s="129">
        <f>COUNTIF('Декабрь 24'!$B$2:B999, A4)</f>
        <v>69</v>
      </c>
      <c r="C4" s="129">
        <f>SUM(B47:AF47)</f>
        <v>35</v>
      </c>
      <c r="D4" s="129">
        <f>COUNTIFS('Декабрь 24'!$B$2:B999, A4, 'Декабрь 24'!$D$2:D999, 'Служебный лист 2'!$C$2)</f>
        <v>3</v>
      </c>
      <c r="E4" s="129">
        <f>COUNTIFS('Декабрь 24'!$B$2:B999, A4, 'Декабрь 24'!$D$2:D999, 'Служебный лист 2'!$C$3)</f>
        <v>0</v>
      </c>
      <c r="F4" s="129">
        <f>COUNTIFS('Декабрь 24'!$B$2:B999, A4, 'Декабрь 24'!$D$2:D999, 'Служебный лист 2'!$C$4)</f>
        <v>0</v>
      </c>
      <c r="H4" s="129" t="s">
        <v>44</v>
      </c>
      <c r="I4" s="129">
        <f>COUNTIF('Декабрь 24'!$C$2:C999, H4)</f>
        <v>3</v>
      </c>
      <c r="J4" s="129">
        <f>COUNTIFS('Декабрь 24'!$C$2:C999, H4, 'Декабрь 24'!$D$2:D999, 'Служебный лист 2'!$C$2)</f>
        <v>3</v>
      </c>
      <c r="K4" s="129">
        <f>COUNTIFS('Декабрь 24'!$C$2:C999, H4, 'Декабрь 24'!$D$2:D999, 'Служебный лист 2'!$C$3)</f>
        <v>0</v>
      </c>
      <c r="L4" s="129">
        <f>COUNTIFS('Декабрь 24'!$C$2:C999, H4, 'Декабрь 24'!$D$2:D999, 'Служебный лист 2'!$C$4)</f>
        <v>0</v>
      </c>
    </row>
    <row r="5" spans="1:32">
      <c r="A5" s="129" t="s">
        <v>78</v>
      </c>
      <c r="B5" s="129">
        <f>COUNTIF('Декабрь 24'!$B$2:B999, A5)</f>
        <v>15</v>
      </c>
      <c r="C5" s="129">
        <f t="shared" ref="C5:C6" si="0">SUM(B45:AE45)</f>
        <v>0</v>
      </c>
      <c r="D5" s="129">
        <f>COUNTIFS('Декабрь 24'!$B$2:B999, A5, 'Декабрь 24'!$D$2:D999, 'Служебный лист 2'!$C$2)</f>
        <v>7</v>
      </c>
      <c r="E5" s="129">
        <f>COUNTIFS('Декабрь 24'!$B$2:B999, A5, 'Декабрь 24'!$D$2:D999, 'Служебный лист 2'!$C$3)</f>
        <v>1</v>
      </c>
      <c r="F5" s="129">
        <f>COUNTIFS('Декабрь 24'!$B$2:B999, A5, 'Декабрь 24'!$D$2:D999, 'Служебный лист 2'!$C$4)</f>
        <v>0</v>
      </c>
      <c r="H5" s="129" t="s">
        <v>541</v>
      </c>
      <c r="I5" s="129">
        <f>COUNTIF('Декабрь 24'!$C$2:C999, H5)</f>
        <v>1</v>
      </c>
      <c r="J5" s="129">
        <f>COUNTIFS('Декабрь 24'!$C$2:C999, H5, 'Декабрь 24'!$D$2:D999, 'Служебный лист 2'!$C$2)</f>
        <v>1</v>
      </c>
      <c r="K5" s="129">
        <f>COUNTIFS('Декабрь 24'!$C$2:C999, H5, 'Декабрь 24'!$D$2:D999, 'Служебный лист 2'!$C$3)</f>
        <v>0</v>
      </c>
      <c r="L5" s="129">
        <f>COUNTIFS('Декабрь 24'!$C$2:C999, H5, 'Декабрь 24'!$D$2:D999, 'Служебный лист 2'!$C$4)</f>
        <v>0</v>
      </c>
    </row>
    <row r="6" spans="1:32">
      <c r="A6" s="129" t="s">
        <v>522</v>
      </c>
      <c r="B6" s="129">
        <f>COUNTIF('Декабрь 24'!$B$2:B999, A6)</f>
        <v>118</v>
      </c>
      <c r="C6" s="129">
        <f t="shared" si="0"/>
        <v>0</v>
      </c>
      <c r="D6" s="129">
        <f>COUNTIFS('Декабрь 24'!$B$2:B999, A6, 'Декабрь 24'!$D$2:D999, 'Служебный лист 2'!$C$2)</f>
        <v>13</v>
      </c>
      <c r="E6" s="129">
        <f>COUNTIFS('Декабрь 24'!$B$2:B999, A6, 'Декабрь 24'!$D$2:D999, 'Служебный лист 2'!$C$3)</f>
        <v>0</v>
      </c>
      <c r="F6" s="129">
        <f>COUNTIFS('Декабрь 24'!$B$2:B999, A6, 'Декабрь 24'!$D$2:D999, 'Служебный лист 2'!$C$4)</f>
        <v>0</v>
      </c>
      <c r="H6" s="129" t="s">
        <v>102</v>
      </c>
      <c r="I6" s="129">
        <f>COUNTIF('Декабрь 24'!$C$2:C999, H6)</f>
        <v>5</v>
      </c>
      <c r="J6" s="129">
        <f>COUNTIFS('Декабрь 24'!$C$2:C999, H6, 'Декабрь 24'!$D$2:D999, 'Служебный лист 2'!$C$2)</f>
        <v>4</v>
      </c>
      <c r="K6" s="129">
        <f>COUNTIFS('Декабрь 24'!$C$2:C999, H6, 'Декабрь 24'!$D$2:D999, 'Служебный лист 2'!$C$3)</f>
        <v>1</v>
      </c>
      <c r="L6" s="129">
        <f>COUNTIFS('Декабрь 24'!$C$2:C999, H6, 'Декабрь 24'!$D$2:D999, 'Служебный лист 2'!$C$4)</f>
        <v>0</v>
      </c>
    </row>
    <row r="7" spans="1:32">
      <c r="A7" s="129" t="s">
        <v>2070</v>
      </c>
      <c r="B7" s="129">
        <f>COUNTIF('Декабрь 24'!$B$2:B999, A7)</f>
        <v>0</v>
      </c>
      <c r="C7" s="129">
        <v>0</v>
      </c>
      <c r="D7" s="129">
        <f>COUNTIFS('Декабрь 24'!$B$2:B999, A7, 'Декабрь 24'!$D$2:D999, 'Служебный лист 2'!$C$2)</f>
        <v>0</v>
      </c>
      <c r="E7" s="129">
        <f>COUNTIFS('Декабрь 24'!$B$2:B999, A7, 'Декабрь 24'!$D$2:D999, 'Служебный лист 2'!$C$3)</f>
        <v>0</v>
      </c>
      <c r="F7" s="129">
        <f>COUNTIFS('Декабрь 24'!$B$2:B999, A7, 'Декабрь 24'!$D$2:D999, 'Служебный лист 2'!$C$4)</f>
        <v>0</v>
      </c>
      <c r="H7" s="129" t="s">
        <v>638</v>
      </c>
      <c r="I7" s="129">
        <f>COUNTIF('Декабрь 24'!$C$2:C999, H7)</f>
        <v>0</v>
      </c>
      <c r="J7" s="129">
        <f>COUNTIFS('Декабрь 24'!$C$2:C999, H7, 'Декабрь 24'!$D$2:D999, 'Служебный лист 2'!$C$2)</f>
        <v>0</v>
      </c>
      <c r="K7" s="129">
        <f>COUNTIFS('Декабрь 24'!$C$2:C999, H7, 'Декабрь 24'!$D$2:D999, 'Служебный лист 2'!$C$3)</f>
        <v>0</v>
      </c>
      <c r="L7" s="129">
        <f>COUNTIFS('Декабрь 24'!$C$2:C999, H7, 'Декабрь 24'!$D$2:D999, 'Служебный лист 2'!$C$4)</f>
        <v>0</v>
      </c>
    </row>
    <row r="8" spans="1:32">
      <c r="A8" s="129" t="s">
        <v>640</v>
      </c>
      <c r="B8" s="129">
        <f>COUNTIF('Декабрь 24'!$B$2:B999, A8)</f>
        <v>98</v>
      </c>
      <c r="C8" s="129">
        <v>0</v>
      </c>
      <c r="D8" s="129">
        <f>COUNTIFS('Декабрь 24'!$B$2:B999, A8, 'Декабрь 24'!$D$2:D999, 'Служебный лист 2'!$C$2)</f>
        <v>15</v>
      </c>
      <c r="E8" s="129">
        <f>COUNTIFS('Декабрь 24'!$B$2:B999, A8, 'Декабрь 24'!$D$2:D999, 'Служебный лист 2'!$C$3)</f>
        <v>0</v>
      </c>
      <c r="F8" s="129">
        <f>COUNTIFS('Декабрь 24'!$B$2:B999, A8, 'Декабрь 24'!$D$2:D999, 'Служебный лист 2'!$C$4)</f>
        <v>0</v>
      </c>
      <c r="H8" s="129" t="s">
        <v>1112</v>
      </c>
      <c r="I8" s="129">
        <f>COUNTIF('Декабрь 24'!$C$2:C999, H8)</f>
        <v>0</v>
      </c>
      <c r="J8" s="129">
        <f>COUNTIFS('Декабрь 24'!$C$2:C999, H8, 'Декабрь 24'!$D$2:D999, 'Служебный лист 2'!$C$2)</f>
        <v>0</v>
      </c>
      <c r="K8" s="129">
        <f>COUNTIFS('Декабрь 24'!$C$2:C999, H8, 'Декабрь 24'!$D$2:D999, 'Служебный лист 2'!$C$3)</f>
        <v>0</v>
      </c>
      <c r="L8" s="129">
        <f>COUNTIFS('Декабрь 24'!$C$2:C999, H8, 'Декабрь 24'!$D$2:D999, 'Служебный лист 2'!$C$4)</f>
        <v>0</v>
      </c>
    </row>
    <row r="9" spans="1:32">
      <c r="A9" s="129" t="s">
        <v>1119</v>
      </c>
      <c r="B9" s="129">
        <f>COUNTIF('Декабрь 24'!$B$2:B999, A9)</f>
        <v>61</v>
      </c>
      <c r="C9" s="129">
        <f t="shared" ref="C9:C11" si="1">SUM(B48:AE48)</f>
        <v>35</v>
      </c>
      <c r="D9" s="129">
        <f>COUNTIFS('Декабрь 24'!$B$2:B999, A9, 'Декабрь 24'!$D$2:D999, 'Служебный лист 2'!$C$2)</f>
        <v>23</v>
      </c>
      <c r="E9" s="129">
        <f>COUNTIFS('Декабрь 24'!$B$2:B999, A9, 'Декабрь 24'!$D$2:D999, 'Служебный лист 2'!$C$3)</f>
        <v>0</v>
      </c>
      <c r="F9" s="129">
        <f>COUNTIFS('Декабрь 24'!$B$2:B999, A9, 'Декабрь 24'!$D$2:D999, 'Служебный лист 2'!$C$4)</f>
        <v>0</v>
      </c>
      <c r="H9" s="129" t="s">
        <v>399</v>
      </c>
      <c r="I9" s="129">
        <f>COUNTIF('Декабрь 24'!$C$2:C999, H9)</f>
        <v>1</v>
      </c>
      <c r="J9" s="129">
        <f>COUNTIFS('Декабрь 24'!$C$2:C999, H9, 'Декабрь 24'!$D$2:D999, 'Служебный лист 2'!$C$2)</f>
        <v>1</v>
      </c>
      <c r="K9" s="129">
        <f>COUNTIFS('Декабрь 24'!$C$2:C999, H9, 'Декабрь 24'!$D$2:D999, 'Служебный лист 2'!$C$3)</f>
        <v>0</v>
      </c>
      <c r="L9" s="129">
        <f>COUNTIFS('Декабрь 24'!$C$2:C999, H9, 'Декабрь 24'!$D$2:D999, 'Служебный лист 2'!$C$4)</f>
        <v>0</v>
      </c>
    </row>
    <row r="10" spans="1:32">
      <c r="A10" s="129" t="s">
        <v>1574</v>
      </c>
      <c r="B10" s="129">
        <f>COUNTIF('Декабрь 24'!$B$2:B999, A10)</f>
        <v>60</v>
      </c>
      <c r="C10" s="129">
        <f t="shared" si="1"/>
        <v>0</v>
      </c>
      <c r="D10" s="129">
        <f>COUNTIFS('Декабрь 24'!$B$2:B999, A10, 'Декабрь 24'!$D$2:D999, 'Служебный лист 2'!$C$2)</f>
        <v>5</v>
      </c>
      <c r="E10" s="129">
        <f>COUNTIFS('Декабрь 24'!$B$2:B999, A10, 'Декабрь 24'!$D$2:D999, 'Служебный лист 2'!$C$3)</f>
        <v>1</v>
      </c>
      <c r="F10" s="129">
        <f>COUNTIFS('Декабрь 24'!$B$2:B999, A10, 'Декабрь 24'!$D$2:D999, 'Служебный лист 2'!$C$4)</f>
        <v>0</v>
      </c>
      <c r="H10" s="129" t="s">
        <v>41</v>
      </c>
      <c r="I10" s="129">
        <f>COUNTIF('Декабрь 24'!$C$2:C999, H10)</f>
        <v>13</v>
      </c>
      <c r="J10" s="129">
        <f>COUNTIFS('Декабрь 24'!$C$2:C999, H10, 'Декабрь 24'!$D$2:D999, 'Служебный лист 2'!$C$2)</f>
        <v>13</v>
      </c>
      <c r="K10" s="129">
        <f>COUNTIFS('Декабрь 24'!$C$2:C999, H10, 'Декабрь 24'!$D$2:D999, 'Служебный лист 2'!$C$3)</f>
        <v>0</v>
      </c>
      <c r="L10" s="129">
        <f>COUNTIFS('Декабрь 24'!$C$2:C999, H10, 'Декабрь 24'!$D$2:D999, 'Служебный лист 2'!$C$4)</f>
        <v>0</v>
      </c>
    </row>
    <row r="11" spans="1:32">
      <c r="A11" s="129" t="s">
        <v>1601</v>
      </c>
      <c r="B11" s="129">
        <f>COUNTIF('Декабрь 24'!$B$2:B999, A11)</f>
        <v>13</v>
      </c>
      <c r="C11" s="129">
        <f t="shared" si="1"/>
        <v>0</v>
      </c>
      <c r="D11" s="129">
        <f>COUNTIFS('Декабрь 24'!$B$2:B999, A11, 'Декабрь 24'!$D$2:D999, 'Служебный лист 2'!$C$2)</f>
        <v>2</v>
      </c>
      <c r="E11" s="129">
        <f>COUNTIFS('Декабрь 24'!$B$2:B999, A11, 'Декабрь 24'!$D$2:D999, 'Служебный лист 2'!$C$3)</f>
        <v>0</v>
      </c>
      <c r="F11" s="129">
        <f>COUNTIFS('Декабрь 24'!$B$2:B999, A11, 'Декабрь 24'!$D$2:D999, 'Служебный лист 2'!$C$4)</f>
        <v>0</v>
      </c>
      <c r="H11" s="129" t="s">
        <v>355</v>
      </c>
      <c r="I11" s="129">
        <f>COUNTIF('Декабрь 24'!$C$2:C999, H11)</f>
        <v>0</v>
      </c>
      <c r="J11" s="129">
        <f>COUNTIFS('Декабрь 24'!$C$2:C999, H11, 'Декабрь 24'!$D$2:D999, 'Служебный лист 2'!$C$2)</f>
        <v>0</v>
      </c>
      <c r="K11" s="129">
        <f>COUNTIFS('Декабрь 24'!$C$2:C999, H11, 'Декабрь 24'!$D$2:D999, 'Служебный лист 2'!$C$3)</f>
        <v>0</v>
      </c>
      <c r="L11" s="129">
        <f>COUNTIFS('Декабрь 24'!$C$2:C999, H11, 'Декабрь 24'!$D$2:D999, 'Служебный лист 2'!$C$4)</f>
        <v>0</v>
      </c>
    </row>
    <row r="12" spans="1:32">
      <c r="A12" s="131" t="s">
        <v>1113</v>
      </c>
      <c r="B12" s="1">
        <f t="shared" ref="B12:F12" si="2">SUM(B3:B11)</f>
        <v>434</v>
      </c>
      <c r="C12" s="1">
        <f t="shared" si="2"/>
        <v>70</v>
      </c>
      <c r="D12" s="1">
        <f t="shared" si="2"/>
        <v>68</v>
      </c>
      <c r="E12" s="1">
        <f t="shared" si="2"/>
        <v>2</v>
      </c>
      <c r="F12" s="1">
        <f t="shared" si="2"/>
        <v>0</v>
      </c>
      <c r="H12" s="129" t="s">
        <v>154</v>
      </c>
      <c r="I12" s="129">
        <f>COUNTIF('Декабрь 24'!$C$2:C999, H12)</f>
        <v>1</v>
      </c>
      <c r="J12" s="129">
        <f>COUNTIFS('Декабрь 24'!$C$2:C999, H12, 'Декабрь 24'!$D$2:D999, 'Служебный лист 2'!$C$2)</f>
        <v>1</v>
      </c>
      <c r="K12" s="129">
        <f>COUNTIFS('Декабрь 24'!$C$2:C999, H12, 'Декабрь 24'!$D$2:D999, 'Служебный лист 2'!$C$3)</f>
        <v>0</v>
      </c>
      <c r="L12" s="129">
        <f>COUNTIFS('Декабрь 24'!$C$2:C999, H12, 'Декабрь 24'!$D$2:D999, 'Служебный лист 2'!$C$4)</f>
        <v>0</v>
      </c>
    </row>
    <row r="13" spans="1:32">
      <c r="H13" s="129" t="s">
        <v>1114</v>
      </c>
      <c r="I13" s="129">
        <f>COUNTIF('Декабрь 24'!$C$2:C999, H13)</f>
        <v>0</v>
      </c>
      <c r="J13" s="129">
        <f>COUNTIFS('Декабрь 24'!$C$2:C999, H13, 'Декабрь 24'!$D$2:D999, 'Служебный лист 2'!$C$2)</f>
        <v>0</v>
      </c>
      <c r="K13" s="129">
        <f>COUNTIFS('Декабрь 24'!$C$2:C999, H13, 'Декабрь 24'!$D$2:D999, 'Служебный лист 2'!$C$3)</f>
        <v>0</v>
      </c>
      <c r="L13" s="129">
        <f>COUNTIFS('Декабрь 24'!$C$2:C999, H13, 'Декабрь 24'!$D$2:D999, 'Служебный лист 2'!$C$4)</f>
        <v>0</v>
      </c>
    </row>
    <row r="14" spans="1:32">
      <c r="H14" s="129" t="s">
        <v>224</v>
      </c>
      <c r="I14" s="129">
        <f>COUNTIF('Декабрь 24'!$C$2:C999, H14)</f>
        <v>1</v>
      </c>
      <c r="J14" s="129">
        <f>COUNTIFS('Декабрь 24'!$C$2:C999, H14, 'Декабрь 24'!$D$2:D999, 'Служебный лист 2'!$C$2)</f>
        <v>1</v>
      </c>
      <c r="K14" s="129">
        <f>COUNTIFS('Декабрь 24'!$C$2:C999, H14, 'Декабрь 24'!$D$2:D999, 'Служебный лист 2'!$C$3)</f>
        <v>0</v>
      </c>
      <c r="L14" s="129">
        <f>COUNTIFS('Декабрь 24'!$C$2:C999, H14, 'Декабрь 24'!$D$2:D999, 'Служебный лист 2'!$C$4)</f>
        <v>0</v>
      </c>
    </row>
    <row r="15" spans="1:32">
      <c r="A15" s="129">
        <f>'Служебный лист'!A13:A999</f>
        <v>0</v>
      </c>
      <c r="H15" s="129" t="s">
        <v>1115</v>
      </c>
      <c r="I15" s="129">
        <f>COUNTIF('Декабрь 24'!$C$2:C999, H15)</f>
        <v>0</v>
      </c>
      <c r="J15" s="129">
        <f>COUNTIFS('Декабрь 24'!$C$2:C999, H15, 'Декабрь 24'!$D$2:D999, 'Служебный лист 2'!$C$2)</f>
        <v>0</v>
      </c>
      <c r="K15" s="129">
        <f>COUNTIFS('Декабрь 24'!$C$2:C999, H15, 'Декабрь 24'!$D$2:D999, 'Служебный лист 2'!$C$3)</f>
        <v>0</v>
      </c>
      <c r="L15" s="129">
        <f>COUNTIFS('Декабрь 24'!$C$2:C999, H15, 'Декабрь 24'!$D$2:D999, 'Служебный лист 2'!$C$4)</f>
        <v>0</v>
      </c>
    </row>
    <row r="16" spans="1:32">
      <c r="A16" s="129">
        <f>'Служебный лист'!A14:A999</f>
        <v>0</v>
      </c>
      <c r="H16" s="129" t="s">
        <v>1116</v>
      </c>
      <c r="I16" s="129">
        <f>COUNTIF('Декабрь 24'!$C$2:C999, H16)</f>
        <v>0</v>
      </c>
      <c r="J16" s="129">
        <f>COUNTIFS('Декабрь 24'!$C$2:C999, H16, 'Декабрь 24'!$D$2:D999, 'Служебный лист 2'!$C$2)</f>
        <v>0</v>
      </c>
      <c r="K16" s="129">
        <f>COUNTIFS('Декабрь 24'!$C$2:C999, H16, 'Декабрь 24'!$D$2:D999, 'Служебный лист 2'!$C$3)</f>
        <v>0</v>
      </c>
      <c r="L16" s="129">
        <f>COUNTIFS('Декабрь 24'!$C$2:C999, H16, 'Декабрь 24'!$D$2:D999, 'Служебный лист 2'!$C$4)</f>
        <v>0</v>
      </c>
    </row>
    <row r="17" spans="1:12">
      <c r="C17" s="132" t="s">
        <v>1105</v>
      </c>
      <c r="D17" s="129">
        <f>D12</f>
        <v>68</v>
      </c>
      <c r="H17" s="129" t="s">
        <v>1117</v>
      </c>
      <c r="I17" s="129">
        <f>COUNTIF('Декабрь 24'!$C$2:C999, H17)</f>
        <v>0</v>
      </c>
      <c r="J17" s="129">
        <f>COUNTIFS('Декабрь 24'!$C$2:C999, H17, 'Декабрь 24'!$D$2:D999, 'Служебный лист 2'!$C$2)</f>
        <v>0</v>
      </c>
      <c r="K17" s="129">
        <f>COUNTIFS('Декабрь 24'!$C$2:C999, H17, 'Декабрь 24'!$D$2:D999, 'Служебный лист 2'!$C$3)</f>
        <v>0</v>
      </c>
      <c r="L17" s="129">
        <f>COUNTIFS('Декабрь 24'!$C$2:C999, H17, 'Декабрь 24'!$D$2:D999, 'Служебный лист 2'!$C$4)</f>
        <v>0</v>
      </c>
    </row>
    <row r="18" spans="1:12">
      <c r="A18" s="129">
        <f>'Служебный лист'!A15:A999</f>
        <v>0</v>
      </c>
      <c r="C18" s="132" t="s">
        <v>1106</v>
      </c>
      <c r="D18" s="129">
        <f>E12</f>
        <v>2</v>
      </c>
      <c r="H18" s="129" t="s">
        <v>928</v>
      </c>
      <c r="I18" s="129">
        <f>COUNTIF('Декабрь 24'!$C$2:C999, H18)</f>
        <v>0</v>
      </c>
      <c r="J18" s="129">
        <f>COUNTIFS('Декабрь 24'!$C$2:C999, H18, 'Декабрь 24'!$D$2:D999, 'Служебный лист 2'!$C$2)</f>
        <v>0</v>
      </c>
      <c r="K18" s="129">
        <f>COUNTIFS('Декабрь 24'!$C$2:C999, H18, 'Декабрь 24'!$D$2:D999, 'Служебный лист 2'!$C$3)</f>
        <v>0</v>
      </c>
      <c r="L18" s="129">
        <f>COUNTIFS('Декабрь 24'!$C$2:C999, H18, 'Декабрь 24'!$D$2:D999, 'Служебный лист 2'!$C$4)</f>
        <v>0</v>
      </c>
    </row>
    <row r="19" spans="1:12">
      <c r="C19" s="132" t="s">
        <v>1107</v>
      </c>
      <c r="D19" s="129">
        <f>F12</f>
        <v>0</v>
      </c>
      <c r="H19" s="129" t="s">
        <v>18</v>
      </c>
      <c r="I19" s="129">
        <f>COUNTIF('Декабрь 24'!$C$2:C999, H19)</f>
        <v>43</v>
      </c>
      <c r="J19" s="129">
        <f>COUNTIFS('Декабрь 24'!$C$2:C999, H19, 'Декабрь 24'!$D$2:D999, 'Служебный лист 2'!$C$2)</f>
        <v>42</v>
      </c>
      <c r="K19" s="129">
        <f>COUNTIFS('Декабрь 24'!$C$2:C999, H19, 'Декабрь 24'!$D$2:D999, 'Служебный лист 2'!$C$3)</f>
        <v>1</v>
      </c>
      <c r="L19" s="129">
        <f>COUNTIFS('Декабрь 24'!$C$2:C999, H19, 'Декабрь 24'!$D$2:D999, 'Служебный лист 2'!$C$4)</f>
        <v>0</v>
      </c>
    </row>
    <row r="20" spans="1:12">
      <c r="H20" s="131" t="s">
        <v>1113</v>
      </c>
      <c r="I20" s="129">
        <f t="shared" ref="I20:K20" si="3">SUM(I3:I19)</f>
        <v>68</v>
      </c>
      <c r="J20" s="129">
        <f t="shared" si="3"/>
        <v>66</v>
      </c>
      <c r="K20" s="129">
        <f t="shared" si="3"/>
        <v>2</v>
      </c>
      <c r="L20" s="129">
        <f>SUM(L2:L19)</f>
        <v>0</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c r="C47" s="129">
        <v>2</v>
      </c>
      <c r="D47" s="129">
        <v>1</v>
      </c>
      <c r="G47" s="129">
        <v>2</v>
      </c>
      <c r="J47" s="129">
        <v>3</v>
      </c>
      <c r="K47" s="129">
        <v>3</v>
      </c>
      <c r="L47" s="129">
        <v>3</v>
      </c>
      <c r="M47" s="129">
        <v>2</v>
      </c>
      <c r="N47" s="129">
        <v>3</v>
      </c>
      <c r="V47" s="129">
        <v>4</v>
      </c>
      <c r="W47" s="129">
        <v>5</v>
      </c>
      <c r="AE47" s="129">
        <v>3</v>
      </c>
      <c r="AF47" s="129">
        <v>4</v>
      </c>
    </row>
    <row r="48" spans="1:32">
      <c r="B48" s="129">
        <f>SUM(B47:AF47)</f>
        <v>35</v>
      </c>
    </row>
  </sheetData>
  <mergeCells count="3">
    <mergeCell ref="A1:F1"/>
    <mergeCell ref="H1:L1"/>
    <mergeCell ref="A40:B40"/>
  </mergeCells>
  <conditionalFormatting sqref="L3:L20">
    <cfRule type="cellIs" dxfId="17" priority="1" operator="greaterThanOrEqual">
      <formula>1</formula>
    </cfRule>
  </conditionalFormatting>
  <conditionalFormatting sqref="F3:F14">
    <cfRule type="cellIs" dxfId="16" priority="2" operator="greaterThanOrEqual">
      <formula>1</formula>
    </cfRule>
  </conditionalFormatting>
  <pageMargins left="0.7" right="0.7" top="0.75" bottom="0.75" header="0.3" footer="0.3"/>
  <drawing r:id="rId1"/>
  <legacy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COUNTIF('Ноябрь 24'!$B$2:B999, A3)</f>
        <v>0</v>
      </c>
      <c r="C3" s="129">
        <f>SUM(B43:AE43)</f>
        <v>0</v>
      </c>
      <c r="D3" s="129">
        <f>COUNTIFS('Ноябрь 24'!$B$2:B999, A3, 'Ноябрь 24'!$D$2:D999, 'Служебный лист 2'!$C$2)</f>
        <v>0</v>
      </c>
      <c r="E3" s="129">
        <f>COUNTIFS('Ноябрь 24'!$B$2:B999, A3, 'Ноябрь 24'!$D$2:D999, 'Служебный лист 2'!$C$3)</f>
        <v>0</v>
      </c>
      <c r="F3" s="129">
        <f>COUNTIFS('Ноябрь 24'!$B$2:B999, A3, 'Ноябрь 24'!$D$2:D999, 'Служебный лист 2'!$C$4)</f>
        <v>0</v>
      </c>
      <c r="H3" s="129" t="s">
        <v>75</v>
      </c>
      <c r="I3" s="129">
        <f>COUNTIF('Ноябрь 24'!$C$2:C999, H3)</f>
        <v>0</v>
      </c>
      <c r="J3" s="129">
        <f>COUNTIFS('Ноябрь 24'!$C$2:C999, H3, 'Ноябрь 24'!$D$2:D999, 'Служебный лист 2'!$C$2)</f>
        <v>0</v>
      </c>
      <c r="K3" s="129">
        <f>COUNTIFS('Ноябрь 24'!$C$2:C999, H3, 'Ноябрь 24'!$D$2:D999, 'Служебный лист 2'!$C$3)</f>
        <v>0</v>
      </c>
      <c r="L3" s="129">
        <f>COUNTIFS('Ноябрь 24'!$C$2:C999, H3, 'Ноябрь 24'!$D$2:D999, 'Служебный лист 2'!$C$4)</f>
        <v>0</v>
      </c>
    </row>
    <row r="4" spans="1:32">
      <c r="A4" s="129" t="s">
        <v>1774</v>
      </c>
      <c r="B4" s="129">
        <f>COUNTIF('Ноябрь 24'!$B$2:B999, A4)</f>
        <v>68</v>
      </c>
      <c r="C4" s="129">
        <f>SUM(B47:AE47)</f>
        <v>38</v>
      </c>
      <c r="D4" s="129">
        <f>COUNTIFS('Ноябрь 24'!$B$2:B999, A4, 'Ноябрь 24'!$D$2:D999, 'Служебный лист 2'!$C$2)</f>
        <v>3</v>
      </c>
      <c r="E4" s="129">
        <f>COUNTIFS('Ноябрь 24'!$B$2:B999, A4, 'Ноябрь 24'!$D$2:D999, 'Служебный лист 2'!$C$3)</f>
        <v>0</v>
      </c>
      <c r="F4" s="129">
        <f>COUNTIFS('Ноябрь 24'!$B$2:B999, A4, 'Ноябрь 24'!$D$2:D999, 'Служебный лист 2'!$C$4)</f>
        <v>0</v>
      </c>
      <c r="H4" s="129" t="s">
        <v>44</v>
      </c>
      <c r="I4" s="129">
        <f>COUNTIF('Ноябрь 24'!$C$2:C999, H4)</f>
        <v>0</v>
      </c>
      <c r="J4" s="129">
        <f>COUNTIFS('Ноябрь 24'!$C$2:C999, H4, 'Ноябрь 24'!$D$2:D999, 'Служебный лист 2'!$C$2)</f>
        <v>0</v>
      </c>
      <c r="K4" s="129">
        <f>COUNTIFS('Ноябрь 24'!$C$2:C999, H4, 'Ноябрь 24'!$D$2:D999, 'Служебный лист 2'!$C$3)</f>
        <v>0</v>
      </c>
      <c r="L4" s="129">
        <f>COUNTIFS('Ноябрь 24'!$C$2:C999, H4, 'Ноябрь 24'!$D$2:D999, 'Служебный лист 2'!$C$4)</f>
        <v>0</v>
      </c>
    </row>
    <row r="5" spans="1:32">
      <c r="A5" s="129" t="s">
        <v>78</v>
      </c>
      <c r="B5" s="129">
        <f>COUNTIF('Ноябрь 24'!$B$2:B999, A5)</f>
        <v>186</v>
      </c>
      <c r="C5" s="129">
        <f t="shared" ref="C5:C6" si="0">SUM(B45:AE45)</f>
        <v>0</v>
      </c>
      <c r="D5" s="129">
        <f>COUNTIFS('Ноябрь 24'!$B$2:B999, A5, 'Ноябрь 24'!$D$2:D999, 'Служебный лист 2'!$C$2)</f>
        <v>46</v>
      </c>
      <c r="E5" s="129">
        <f>COUNTIFS('Ноябрь 24'!$B$2:B999, A5, 'Ноябрь 24'!$D$2:D999, 'Служебный лист 2'!$C$3)</f>
        <v>2</v>
      </c>
      <c r="F5" s="129">
        <f>COUNTIFS('Ноябрь 24'!$B$2:B999, A5, 'Ноябрь 24'!$D$2:D999, 'Служебный лист 2'!$C$4)</f>
        <v>0</v>
      </c>
      <c r="H5" s="129" t="s">
        <v>541</v>
      </c>
      <c r="I5" s="129">
        <f>COUNTIF('Ноябрь 24'!$C$2:C999, H5)</f>
        <v>0</v>
      </c>
      <c r="J5" s="129">
        <f>COUNTIFS('Ноябрь 24'!$C$2:C999, H5, 'Ноябрь 24'!$D$2:D999, 'Служебный лист 2'!$C$2)</f>
        <v>0</v>
      </c>
      <c r="K5" s="129">
        <f>COUNTIFS('Ноябрь 24'!$C$2:C999, H5, 'Ноябрь 24'!$D$2:D999, 'Служебный лист 2'!$C$3)</f>
        <v>0</v>
      </c>
      <c r="L5" s="129">
        <f>COUNTIFS('Ноябрь 24'!$C$2:C999, H5, 'Ноябрь 24'!$D$2:D999, 'Служебный лист 2'!$C$4)</f>
        <v>0</v>
      </c>
    </row>
    <row r="6" spans="1:32">
      <c r="A6" s="129" t="s">
        <v>522</v>
      </c>
      <c r="B6" s="129">
        <f>COUNTIF('Ноябрь 24'!$B$2:B999, A6)</f>
        <v>30</v>
      </c>
      <c r="C6" s="129">
        <f t="shared" si="0"/>
        <v>0</v>
      </c>
      <c r="D6" s="129">
        <f>COUNTIFS('Ноябрь 24'!$B$2:B999, A6, 'Ноябрь 24'!$D$2:D999, 'Служебный лист 2'!$C$2)</f>
        <v>9</v>
      </c>
      <c r="E6" s="129">
        <f>COUNTIFS('Ноябрь 24'!$B$2:B999, A6, 'Ноябрь 24'!$D$2:D999, 'Служебный лист 2'!$C$3)</f>
        <v>0</v>
      </c>
      <c r="F6" s="129">
        <f>COUNTIFS('Ноябрь 24'!$B$2:B999, A6, 'Ноябрь 24'!$D$2:D999, 'Служебный лист 2'!$C$4)</f>
        <v>0</v>
      </c>
      <c r="H6" s="129" t="s">
        <v>102</v>
      </c>
      <c r="I6" s="129">
        <f>COUNTIF('Ноябрь 24'!$C$2:C999, H6)</f>
        <v>4</v>
      </c>
      <c r="J6" s="129">
        <f>COUNTIFS('Ноябрь 24'!$C$2:C999, H6, 'Ноябрь 24'!$D$2:D999, 'Служебный лист 2'!$C$2)</f>
        <v>4</v>
      </c>
      <c r="K6" s="129">
        <f>COUNTIFS('Ноябрь 24'!$C$2:C999, H6, 'Ноябрь 24'!$D$2:D999, 'Служебный лист 2'!$C$3)</f>
        <v>0</v>
      </c>
      <c r="L6" s="129">
        <f>COUNTIFS('Ноябрь 24'!$C$2:C999, H6, 'Ноябрь 24'!$D$2:D999, 'Служебный лист 2'!$C$4)</f>
        <v>0</v>
      </c>
    </row>
    <row r="7" spans="1:32">
      <c r="A7" s="129" t="s">
        <v>2070</v>
      </c>
      <c r="B7" s="129">
        <f>COUNTIF('Ноябрь 24'!$B$2:B999, A7)</f>
        <v>0</v>
      </c>
      <c r="C7" s="129">
        <v>0</v>
      </c>
      <c r="D7" s="129">
        <f>COUNTIFS('Ноябрь 24'!$B$2:B999, A7, 'Ноябрь 24'!$D$2:D999, 'Служебный лист 2'!$C$2)</f>
        <v>0</v>
      </c>
      <c r="E7" s="129">
        <f>COUNTIFS('Ноябрь 24'!$B$2:B999, A7, 'Ноябрь 24'!$D$2:D999, 'Служебный лист 2'!$C$3)</f>
        <v>0</v>
      </c>
      <c r="F7" s="129">
        <f>COUNTIFS('Ноябрь 24'!$B$2:B999, A7, 'Ноябрь 24'!$D$2:D999, 'Служебный лист 2'!$C$4)</f>
        <v>0</v>
      </c>
      <c r="H7" s="129" t="s">
        <v>638</v>
      </c>
      <c r="I7" s="129">
        <f>COUNTIF('Ноябрь 24'!$C$2:C999, H7)</f>
        <v>0</v>
      </c>
      <c r="J7" s="129">
        <f>COUNTIFS('Ноябрь 24'!$C$2:C999, H7, 'Ноябрь 24'!$D$2:D999, 'Служебный лист 2'!$C$2)</f>
        <v>0</v>
      </c>
      <c r="K7" s="129">
        <f>COUNTIFS('Ноябрь 24'!$C$2:C999, H7, 'Ноябрь 24'!$D$2:D999, 'Служебный лист 2'!$C$3)</f>
        <v>0</v>
      </c>
      <c r="L7" s="129">
        <f>COUNTIFS('Ноябрь 24'!$C$2:C999, H7, 'Ноябрь 24'!$D$2:D999, 'Служебный лист 2'!$C$4)</f>
        <v>0</v>
      </c>
    </row>
    <row r="8" spans="1:32">
      <c r="A8" s="129" t="s">
        <v>640</v>
      </c>
      <c r="B8" s="129">
        <f>COUNTIF('Ноябрь 24'!$B$2:B999, A8)</f>
        <v>110</v>
      </c>
      <c r="C8" s="129">
        <v>0</v>
      </c>
      <c r="D8" s="129">
        <f>COUNTIFS('Ноябрь 24'!$B$2:B999, A8, 'Ноябрь 24'!$D$2:D999, 'Служебный лист 2'!$C$2)</f>
        <v>17</v>
      </c>
      <c r="E8" s="129">
        <f>COUNTIFS('Ноябрь 24'!$B$2:B999, A8, 'Ноябрь 24'!$D$2:D999, 'Служебный лист 2'!$C$3)</f>
        <v>1</v>
      </c>
      <c r="F8" s="129">
        <f>COUNTIFS('Ноябрь 24'!$B$2:B999, A8, 'Ноябрь 24'!$D$2:D999, 'Служебный лист 2'!$C$4)</f>
        <v>0</v>
      </c>
      <c r="H8" s="129" t="s">
        <v>1112</v>
      </c>
      <c r="I8" s="129">
        <f>COUNTIF('Ноябрь 24'!$C$2:C999, H8)</f>
        <v>0</v>
      </c>
      <c r="J8" s="129">
        <f>COUNTIFS('Ноябрь 24'!$C$2:C999, H8, 'Ноябрь 24'!$D$2:D999, 'Служебный лист 2'!$C$2)</f>
        <v>0</v>
      </c>
      <c r="K8" s="129">
        <f>COUNTIFS('Ноябрь 24'!$C$2:C999, H8, 'Ноябрь 24'!$D$2:D999, 'Служебный лист 2'!$C$3)</f>
        <v>0</v>
      </c>
      <c r="L8" s="129">
        <f>COUNTIFS('Ноябрь 24'!$C$2:C999, H8, 'Ноябрь 24'!$D$2:D999, 'Служебный лист 2'!$C$4)</f>
        <v>0</v>
      </c>
    </row>
    <row r="9" spans="1:32">
      <c r="A9" s="129" t="s">
        <v>1119</v>
      </c>
      <c r="B9" s="129">
        <f>COUNTIF('Ноябрь 24'!$B$2:B999, A9)</f>
        <v>19</v>
      </c>
      <c r="C9" s="129">
        <f t="shared" ref="C9:C11" si="1">SUM(B48:AE48)</f>
        <v>0</v>
      </c>
      <c r="D9" s="129">
        <f>COUNTIFS('Ноябрь 24'!$B$2:B999, A9, 'Ноябрь 24'!$D$2:D999, 'Служебный лист 2'!$C$2)</f>
        <v>6</v>
      </c>
      <c r="E9" s="129">
        <f>COUNTIFS('Ноябрь 24'!$B$2:B999, A9, 'Ноябрь 24'!$D$2:D999, 'Служебный лист 2'!$C$3)</f>
        <v>0</v>
      </c>
      <c r="F9" s="129">
        <f>COUNTIFS('Ноябрь 24'!$B$2:B999, A9, 'Ноябрь 24'!$D$2:D999, 'Служебный лист 2'!$C$4)</f>
        <v>0</v>
      </c>
      <c r="H9" s="129" t="s">
        <v>399</v>
      </c>
      <c r="I9" s="129">
        <f>COUNTIF('Ноябрь 24'!$C$2:C999, H9)</f>
        <v>0</v>
      </c>
      <c r="J9" s="129">
        <f>COUNTIFS('Ноябрь 24'!$C$2:C999, H9, 'Ноябрь 24'!$D$2:D999, 'Служебный лист 2'!$C$2)</f>
        <v>0</v>
      </c>
      <c r="K9" s="129">
        <f>COUNTIFS('Ноябрь 24'!$C$2:C999, H9, 'Ноябрь 24'!$D$2:D999, 'Служебный лист 2'!$C$3)</f>
        <v>0</v>
      </c>
      <c r="L9" s="129">
        <f>COUNTIFS('Ноябрь 24'!$C$2:C999, H9, 'Ноябрь 24'!$D$2:D999, 'Служебный лист 2'!$C$4)</f>
        <v>0</v>
      </c>
    </row>
    <row r="10" spans="1:32">
      <c r="A10" s="129" t="s">
        <v>1574</v>
      </c>
      <c r="B10" s="129">
        <f>COUNTIF('Ноябрь 24'!$B$2:B999, A10)</f>
        <v>3</v>
      </c>
      <c r="C10" s="129">
        <f t="shared" si="1"/>
        <v>0</v>
      </c>
      <c r="D10" s="129">
        <f>COUNTIFS('Ноябрь 24'!$B$2:B999, A10, 'Ноябрь 24'!$D$2:D999, 'Служебный лист 2'!$C$2)</f>
        <v>0</v>
      </c>
      <c r="E10" s="129">
        <f>COUNTIFS('Ноябрь 24'!$B$2:B999, A10, 'Ноябрь 24'!$D$2:D999, 'Служебный лист 2'!$C$3)</f>
        <v>0</v>
      </c>
      <c r="F10" s="129">
        <f>COUNTIFS('Ноябрь 24'!$B$2:B999, A10, 'Ноябрь 24'!$D$2:D999, 'Служебный лист 2'!$C$4)</f>
        <v>0</v>
      </c>
      <c r="H10" s="129" t="s">
        <v>41</v>
      </c>
      <c r="I10" s="129">
        <f>COUNTIF('Ноябрь 24'!$C$2:C999, H10)</f>
        <v>38</v>
      </c>
      <c r="J10" s="129">
        <f>COUNTIFS('Ноябрь 24'!$C$2:C999, H10, 'Ноябрь 24'!$D$2:D999, 'Служебный лист 2'!$C$2)</f>
        <v>35</v>
      </c>
      <c r="K10" s="129">
        <f>COUNTIFS('Ноябрь 24'!$C$2:C999, H10, 'Ноябрь 24'!$D$2:D999, 'Служебный лист 2'!$C$3)</f>
        <v>3</v>
      </c>
      <c r="L10" s="129">
        <f>COUNTIFS('Ноябрь 24'!$C$2:C999, H10, 'Ноябрь 24'!$D$2:D999, 'Служебный лист 2'!$C$4)</f>
        <v>0</v>
      </c>
    </row>
    <row r="11" spans="1:32">
      <c r="A11" s="129" t="s">
        <v>1601</v>
      </c>
      <c r="B11" s="129">
        <f>COUNTIF('Ноябрь 24'!$B$2:B999, A11)</f>
        <v>4</v>
      </c>
      <c r="C11" s="129">
        <f t="shared" si="1"/>
        <v>0</v>
      </c>
      <c r="D11" s="129">
        <f>COUNTIFS('Ноябрь 24'!$B$2:B999, A11, 'Ноябрь 24'!$D$2:D999, 'Служебный лист 2'!$C$2)</f>
        <v>0</v>
      </c>
      <c r="E11" s="129">
        <f>COUNTIFS('Ноябрь 24'!$B$2:B999, A11, 'Ноябрь 24'!$D$2:D999, 'Служебный лист 2'!$C$3)</f>
        <v>0</v>
      </c>
      <c r="F11" s="129">
        <f>COUNTIFS('Ноябрь 24'!$B$2:B999, A11, 'Ноябрь 24'!$D$2:D999, 'Служебный лист 2'!$C$4)</f>
        <v>0</v>
      </c>
      <c r="H11" s="129" t="s">
        <v>355</v>
      </c>
      <c r="I11" s="129">
        <f>COUNTIF('Ноябрь 24'!$C$2:C999, H11)</f>
        <v>0</v>
      </c>
      <c r="J11" s="129">
        <f>COUNTIFS('Ноябрь 24'!$C$2:C999, H11, 'Ноябрь 24'!$D$2:D999, 'Служебный лист 2'!$C$2)</f>
        <v>0</v>
      </c>
      <c r="K11" s="129">
        <f>COUNTIFS('Ноябрь 24'!$C$2:C999, H11, 'Ноябрь 24'!$D$2:D999, 'Служебный лист 2'!$C$3)</f>
        <v>0</v>
      </c>
      <c r="L11" s="129">
        <f>COUNTIFS('Ноябрь 24'!$C$2:C999, H11, 'Ноябрь 24'!$D$2:D999, 'Служебный лист 2'!$C$4)</f>
        <v>0</v>
      </c>
    </row>
    <row r="12" spans="1:32">
      <c r="A12" s="131" t="s">
        <v>1113</v>
      </c>
      <c r="B12" s="1">
        <f t="shared" ref="B12:F12" si="2">SUM(B3:B11)</f>
        <v>420</v>
      </c>
      <c r="C12" s="1">
        <f t="shared" si="2"/>
        <v>38</v>
      </c>
      <c r="D12" s="1">
        <f t="shared" si="2"/>
        <v>81</v>
      </c>
      <c r="E12" s="1">
        <f t="shared" si="2"/>
        <v>3</v>
      </c>
      <c r="F12" s="1">
        <f t="shared" si="2"/>
        <v>0</v>
      </c>
      <c r="H12" s="129" t="s">
        <v>154</v>
      </c>
      <c r="I12" s="129">
        <f>COUNTIF('Ноябрь 24'!$C$2:C999, H12)</f>
        <v>1</v>
      </c>
      <c r="J12" s="129">
        <f>COUNTIFS('Ноябрь 24'!$C$2:C999, H12, 'Ноябрь 24'!$D$2:D999, 'Служебный лист 2'!$C$2)</f>
        <v>1</v>
      </c>
      <c r="K12" s="129">
        <f>COUNTIFS('Ноябрь 24'!$C$2:C999, H12, 'Ноябрь 24'!$D$2:D999, 'Служебный лист 2'!$C$3)</f>
        <v>0</v>
      </c>
      <c r="L12" s="129">
        <f>COUNTIFS('Ноябрь 24'!$C$2:C999, H12, 'Ноябрь 24'!$D$2:D999, 'Служебный лист 2'!$C$4)</f>
        <v>0</v>
      </c>
    </row>
    <row r="13" spans="1:32">
      <c r="H13" s="129" t="s">
        <v>1114</v>
      </c>
      <c r="I13" s="129">
        <f>COUNTIF('Ноябрь 24'!$C$2:C999, H13)</f>
        <v>0</v>
      </c>
      <c r="J13" s="129">
        <f>COUNTIFS('Ноябрь 24'!$C$2:C999, H13, 'Ноябрь 24'!$D$2:D999, 'Служебный лист 2'!$C$2)</f>
        <v>0</v>
      </c>
      <c r="K13" s="129">
        <f>COUNTIFS('Ноябрь 24'!$C$2:C999, H13, 'Ноябрь 24'!$D$2:D999, 'Служебный лист 2'!$C$3)</f>
        <v>0</v>
      </c>
      <c r="L13" s="129">
        <f>COUNTIFS('Ноябрь 24'!$C$2:C999, H13, 'Ноябрь 24'!$D$2:D999, 'Служебный лист 2'!$C$4)</f>
        <v>0</v>
      </c>
    </row>
    <row r="14" spans="1:32">
      <c r="H14" s="129" t="s">
        <v>224</v>
      </c>
      <c r="I14" s="129">
        <f>COUNTIF('Ноябрь 24'!$C$2:C999, H14)</f>
        <v>2</v>
      </c>
      <c r="J14" s="129">
        <f>COUNTIFS('Ноябрь 24'!$C$2:C999, H14, 'Ноябрь 24'!$D$2:D999, 'Служебный лист 2'!$C$2)</f>
        <v>2</v>
      </c>
      <c r="K14" s="129">
        <f>COUNTIFS('Ноябрь 24'!$C$2:C999, H14, 'Ноябрь 24'!$D$2:D999, 'Служебный лист 2'!$C$3)</f>
        <v>0</v>
      </c>
      <c r="L14" s="129">
        <f>COUNTIFS('Ноябрь 24'!$C$2:C999, H14, 'Ноябрь 24'!$D$2:D999, 'Служебный лист 2'!$C$4)</f>
        <v>0</v>
      </c>
    </row>
    <row r="15" spans="1:32">
      <c r="A15" s="129">
        <f>'Служебный лист'!A13:A999</f>
        <v>0</v>
      </c>
      <c r="H15" s="129" t="s">
        <v>1115</v>
      </c>
      <c r="I15" s="129">
        <f>COUNTIF('Ноябрь 24'!$C$2:C999, H15)</f>
        <v>0</v>
      </c>
      <c r="J15" s="129">
        <f>COUNTIFS('Ноябрь 24'!$C$2:C999, H15, 'Ноябрь 24'!$D$2:D999, 'Служебный лист 2'!$C$2)</f>
        <v>0</v>
      </c>
      <c r="K15" s="129">
        <f>COUNTIFS('Ноябрь 24'!$C$2:C999, H15, 'Ноябрь 24'!$D$2:D999, 'Служебный лист 2'!$C$3)</f>
        <v>0</v>
      </c>
      <c r="L15" s="129">
        <f>COUNTIFS('Ноябрь 24'!$C$2:C999, H15, 'Ноябрь 24'!$D$2:D999, 'Служебный лист 2'!$C$4)</f>
        <v>0</v>
      </c>
    </row>
    <row r="16" spans="1:32">
      <c r="A16" s="129">
        <f>'Служебный лист'!A14:A999</f>
        <v>0</v>
      </c>
      <c r="H16" s="129" t="s">
        <v>1116</v>
      </c>
      <c r="I16" s="129">
        <f>COUNTIF('Ноябрь 24'!$C$2:C999, H16)</f>
        <v>0</v>
      </c>
      <c r="J16" s="129">
        <f>COUNTIFS('Ноябрь 24'!$C$2:C999, H16, 'Ноябрь 24'!$D$2:D999, 'Служебный лист 2'!$C$2)</f>
        <v>0</v>
      </c>
      <c r="K16" s="129">
        <f>COUNTIFS('Ноябрь 24'!$C$2:C999, H16, 'Ноябрь 24'!$D$2:D999, 'Служебный лист 2'!$C$3)</f>
        <v>0</v>
      </c>
      <c r="L16" s="129">
        <f>COUNTIFS('Ноябрь 24'!$C$2:C999, H16, 'Ноябрь 24'!$D$2:D999, 'Служебный лист 2'!$C$4)</f>
        <v>0</v>
      </c>
    </row>
    <row r="17" spans="1:12">
      <c r="C17" s="132" t="s">
        <v>1105</v>
      </c>
      <c r="D17" s="129">
        <f>D12</f>
        <v>81</v>
      </c>
      <c r="H17" s="129" t="s">
        <v>1117</v>
      </c>
      <c r="I17" s="129">
        <f>COUNTIF('Ноябрь 24'!$C$2:C999, H17)</f>
        <v>0</v>
      </c>
      <c r="J17" s="129">
        <f>COUNTIFS('Ноябрь 24'!$C$2:C999, H17, 'Ноябрь 24'!$D$2:D999, 'Служебный лист 2'!$C$2)</f>
        <v>0</v>
      </c>
      <c r="K17" s="129">
        <f>COUNTIFS('Ноябрь 24'!$C$2:C999, H17, 'Ноябрь 24'!$D$2:D999, 'Служебный лист 2'!$C$3)</f>
        <v>0</v>
      </c>
      <c r="L17" s="129">
        <f>COUNTIFS('Ноябрь 24'!$C$2:C999, H17, 'Ноябрь 24'!$D$2:D999, 'Служебный лист 2'!$C$4)</f>
        <v>0</v>
      </c>
    </row>
    <row r="18" spans="1:12">
      <c r="A18" s="129">
        <f>'Служебный лист'!A15:A999</f>
        <v>0</v>
      </c>
      <c r="C18" s="132" t="s">
        <v>1106</v>
      </c>
      <c r="D18" s="129">
        <f>E12</f>
        <v>3</v>
      </c>
      <c r="H18" s="129" t="s">
        <v>928</v>
      </c>
      <c r="I18" s="129">
        <f>COUNTIF('Ноябрь 24'!$C$2:C999, H18)</f>
        <v>0</v>
      </c>
      <c r="J18" s="129">
        <f>COUNTIFS('Ноябрь 24'!$C$2:C999, H18, 'Ноябрь 24'!$D$2:D999, 'Служебный лист 2'!$C$2)</f>
        <v>0</v>
      </c>
      <c r="K18" s="129">
        <f>COUNTIFS('Ноябрь 24'!$C$2:C999, H18, 'Ноябрь 24'!$D$2:D999, 'Служебный лист 2'!$C$3)</f>
        <v>0</v>
      </c>
      <c r="L18" s="129">
        <f>COUNTIFS('Ноябрь 24'!$C$2:C999, H18, 'Ноябрь 24'!$D$2:D999, 'Служебный лист 2'!$C$4)</f>
        <v>0</v>
      </c>
    </row>
    <row r="19" spans="1:12">
      <c r="C19" s="132" t="s">
        <v>1107</v>
      </c>
      <c r="D19" s="129">
        <f>F12</f>
        <v>0</v>
      </c>
      <c r="H19" s="129" t="s">
        <v>18</v>
      </c>
      <c r="I19" s="129">
        <f>COUNTIF('Ноябрь 24'!$C$2:C999, H19)</f>
        <v>38</v>
      </c>
      <c r="J19" s="129">
        <f>COUNTIFS('Ноябрь 24'!$C$2:C999, H19, 'Ноябрь 24'!$D$2:D999, 'Служебный лист 2'!$C$2)</f>
        <v>38</v>
      </c>
      <c r="K19" s="129">
        <f>COUNTIFS('Ноябрь 24'!$C$2:C999, H19, 'Ноябрь 24'!$D$2:D999, 'Служебный лист 2'!$C$3)</f>
        <v>0</v>
      </c>
      <c r="L19" s="129">
        <f>COUNTIFS('Ноябрь 24'!$C$2:C999, H19, 'Ноябрь 24'!$D$2:D999, 'Служебный лист 2'!$C$4)</f>
        <v>0</v>
      </c>
    </row>
    <row r="20" spans="1:12">
      <c r="H20" s="131" t="s">
        <v>1113</v>
      </c>
      <c r="I20" s="129">
        <f t="shared" ref="I20:K20" si="3">SUM(I3:I19)</f>
        <v>83</v>
      </c>
      <c r="J20" s="129">
        <f t="shared" si="3"/>
        <v>80</v>
      </c>
      <c r="K20" s="129">
        <f t="shared" si="3"/>
        <v>3</v>
      </c>
      <c r="L20" s="129">
        <f>SUM(L2:L19)</f>
        <v>0</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c r="E47" s="129">
        <v>2</v>
      </c>
      <c r="F47" s="129">
        <v>3</v>
      </c>
      <c r="G47" s="129">
        <v>3</v>
      </c>
      <c r="H47" s="129">
        <v>3</v>
      </c>
      <c r="I47" s="129">
        <v>3</v>
      </c>
      <c r="L47" s="129">
        <v>3</v>
      </c>
      <c r="M47" s="129">
        <v>2</v>
      </c>
      <c r="N47" s="129">
        <v>3</v>
      </c>
      <c r="P47" s="129">
        <v>2</v>
      </c>
      <c r="U47" s="129">
        <v>3</v>
      </c>
      <c r="V47" s="129">
        <v>2</v>
      </c>
      <c r="Z47" s="129">
        <v>3</v>
      </c>
      <c r="AB47" s="129">
        <v>3</v>
      </c>
      <c r="AD47" s="129">
        <v>3</v>
      </c>
      <c r="AF47" s="129">
        <f>SUM(B47:AE47)</f>
        <v>38</v>
      </c>
    </row>
  </sheetData>
  <mergeCells count="3">
    <mergeCell ref="A1:F1"/>
    <mergeCell ref="H1:L1"/>
    <mergeCell ref="A40:B40"/>
  </mergeCells>
  <conditionalFormatting sqref="L3:L20">
    <cfRule type="cellIs" dxfId="15" priority="1" operator="greaterThanOrEqual">
      <formula>1</formula>
    </cfRule>
  </conditionalFormatting>
  <conditionalFormatting sqref="F3:F14">
    <cfRule type="cellIs" dxfId="14" priority="2" operator="greaterThanOrEqual">
      <formula>1</formula>
    </cfRule>
  </conditionalFormatting>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COUNTIF('Октябрь 24'!$B$2:B1000, A3)</f>
        <v>0</v>
      </c>
      <c r="C3" s="129">
        <f>SUM(B43:AE43)</f>
        <v>0</v>
      </c>
      <c r="D3" s="129">
        <f>COUNTIFS('Октябрь 24'!$B$2:B1000, A3, 'Октябрь 24'!$D$2:D1000, 'Служебный лист 2'!$C$2)</f>
        <v>0</v>
      </c>
      <c r="E3" s="129">
        <f>COUNTIFS('Октябрь 24'!$B$2:B1000, A3, 'Октябрь 24'!$D$2:D1000, 'Служебный лист 2'!$C$3)</f>
        <v>0</v>
      </c>
      <c r="F3" s="129">
        <f>COUNTIFS('Октябрь 24'!$B$2:B1000, A3, 'Октябрь 24'!$D$2:D1000, 'Служебный лист 2'!$C$4)</f>
        <v>0</v>
      </c>
      <c r="H3" s="129" t="s">
        <v>75</v>
      </c>
      <c r="I3" s="129">
        <f>COUNTIF('Октябрь 24'!$C$2:C1000, H3)</f>
        <v>1</v>
      </c>
      <c r="J3" s="129">
        <f>COUNTIFS('Октябрь 24'!$C$2:C1000, H3, 'Октябрь 24'!$D$2:D1000, 'Служебный лист 2'!$C$2)</f>
        <v>1</v>
      </c>
      <c r="K3" s="129">
        <f>COUNTIFS('Октябрь 24'!$C$2:C1000, H3, 'Октябрь 24'!$D$2:D1000, 'Служебный лист 2'!$C$3)</f>
        <v>0</v>
      </c>
      <c r="L3" s="129">
        <f>COUNTIFS('Октябрь 24'!$C$2:C1000, H3, 'Октябрь 24'!$D$2:D1000, 'Служебный лист 2'!$C$4)</f>
        <v>0</v>
      </c>
    </row>
    <row r="4" spans="1:32">
      <c r="A4" s="129" t="s">
        <v>1774</v>
      </c>
      <c r="B4" s="129">
        <f>COUNTIF('Октябрь 24'!$B$2:B1000, A4)</f>
        <v>81</v>
      </c>
      <c r="C4" s="129">
        <f>SUM(B48:AE48)</f>
        <v>25</v>
      </c>
      <c r="D4" s="129">
        <f>COUNTIFS('Октябрь 24'!$B$2:B1000, A4, 'Октябрь 24'!$D$2:D1000, 'Служебный лист 2'!$C$2)</f>
        <v>1</v>
      </c>
      <c r="E4" s="129">
        <f>COUNTIFS('Октябрь 24'!$B$2:B1000, A4, 'Октябрь 24'!$D$2:D1000, 'Служебный лист 2'!$C$3)</f>
        <v>0</v>
      </c>
      <c r="F4" s="129">
        <f>COUNTIFS('Октябрь 24'!$B$2:B1000, A4, 'Октябрь 24'!$D$2:D1000, 'Служебный лист 2'!$C$4)</f>
        <v>0</v>
      </c>
      <c r="H4" s="129" t="s">
        <v>44</v>
      </c>
      <c r="I4" s="129">
        <f>COUNTIF('Октябрь 24'!$C$2:C1000, H4)</f>
        <v>4</v>
      </c>
      <c r="J4" s="129">
        <f>COUNTIFS('Октябрь 24'!$C$2:C1000, H4, 'Октябрь 24'!$D$2:D1000, 'Служебный лист 2'!$C$2)</f>
        <v>4</v>
      </c>
      <c r="K4" s="129">
        <f>COUNTIFS('Октябрь 24'!$C$2:C1000, H4, 'Октябрь 24'!$D$2:D1000, 'Служебный лист 2'!$C$3)</f>
        <v>0</v>
      </c>
      <c r="L4" s="129">
        <f>COUNTIFS('Октябрь 24'!$C$2:C1000, H4, 'Октябрь 24'!$D$2:D1000, 'Служебный лист 2'!$C$4)</f>
        <v>0</v>
      </c>
    </row>
    <row r="5" spans="1:32">
      <c r="A5" s="129" t="s">
        <v>78</v>
      </c>
      <c r="B5" s="129">
        <f>COUNTIF('Октябрь 24'!$B$2:B1000, A5)</f>
        <v>167</v>
      </c>
      <c r="C5" s="129">
        <f t="shared" ref="C5:C6" si="0">SUM(B45:AE45)</f>
        <v>0</v>
      </c>
      <c r="D5" s="129">
        <f>COUNTIFS('Октябрь 24'!$B$2:B1000, A5, 'Октябрь 24'!$D$2:D1000, 'Служебный лист 2'!$C$2)</f>
        <v>34</v>
      </c>
      <c r="E5" s="129">
        <f>COUNTIFS('Октябрь 24'!$B$2:B1000, A5, 'Октябрь 24'!$D$2:D1000, 'Служебный лист 2'!$C$3)</f>
        <v>0</v>
      </c>
      <c r="F5" s="129">
        <f>COUNTIFS('Октябрь 24'!$B$2:B1000, A5, 'Октябрь 24'!$D$2:D1000, 'Служебный лист 2'!$C$4)</f>
        <v>0</v>
      </c>
      <c r="H5" s="129" t="s">
        <v>541</v>
      </c>
      <c r="I5" s="129">
        <f>COUNTIF('Октябрь 24'!$C$2:C1000, H5)</f>
        <v>0</v>
      </c>
      <c r="J5" s="129">
        <f>COUNTIFS('Октябрь 24'!$C$2:C1000, H5, 'Октябрь 24'!$D$2:D1000, 'Служебный лист 2'!$C$2)</f>
        <v>0</v>
      </c>
      <c r="K5" s="129">
        <f>COUNTIFS('Октябрь 24'!$C$2:C1000, H5, 'Октябрь 24'!$D$2:D1000, 'Служебный лист 2'!$C$3)</f>
        <v>0</v>
      </c>
      <c r="L5" s="129">
        <f>COUNTIFS('Октябрь 24'!$C$2:C1000, H5, 'Октябрь 24'!$D$2:D1000, 'Служебный лист 2'!$C$4)</f>
        <v>0</v>
      </c>
    </row>
    <row r="6" spans="1:32">
      <c r="A6" s="129" t="s">
        <v>522</v>
      </c>
      <c r="B6" s="129">
        <f>COUNTIF('Октябрь 24'!$B$2:B1000, A6)</f>
        <v>76</v>
      </c>
      <c r="C6" s="129">
        <f t="shared" si="0"/>
        <v>0</v>
      </c>
      <c r="D6" s="129">
        <f>COUNTIFS('Октябрь 24'!$B$2:B1000, A6, 'Октябрь 24'!$D$2:D1000, 'Служебный лист 2'!$C$2)</f>
        <v>13</v>
      </c>
      <c r="E6" s="129">
        <f>COUNTIFS('Октябрь 24'!$B$2:B1000, A6, 'Октябрь 24'!$D$2:D1000, 'Служебный лист 2'!$C$3)</f>
        <v>0</v>
      </c>
      <c r="F6" s="129">
        <f>COUNTIFS('Октябрь 24'!$B$2:B1000, A6, 'Октябрь 24'!$D$2:D1000, 'Служебный лист 2'!$C$4)</f>
        <v>0</v>
      </c>
      <c r="H6" s="129" t="s">
        <v>102</v>
      </c>
      <c r="I6" s="129">
        <f>COUNTIF('Октябрь 24'!$C$2:C1000, H6)</f>
        <v>5</v>
      </c>
      <c r="J6" s="129">
        <f>COUNTIFS('Октябрь 24'!$C$2:C1000, H6, 'Октябрь 24'!$D$2:D1000, 'Служебный лист 2'!$C$2)</f>
        <v>5</v>
      </c>
      <c r="K6" s="129">
        <f>COUNTIFS('Октябрь 24'!$C$2:C1000, H6, 'Октябрь 24'!$D$2:D1000, 'Служебный лист 2'!$C$3)</f>
        <v>0</v>
      </c>
      <c r="L6" s="129">
        <f>COUNTIFS('Октябрь 24'!$C$2:C1000, H6, 'Октябрь 24'!$D$2:D1000, 'Служебный лист 2'!$C$4)</f>
        <v>0</v>
      </c>
    </row>
    <row r="7" spans="1:32">
      <c r="A7" s="129" t="s">
        <v>2070</v>
      </c>
      <c r="B7" s="129">
        <f>COUNTIF('Октябрь 24'!$B$2:B1000, A7)</f>
        <v>0</v>
      </c>
      <c r="C7" s="129">
        <v>0</v>
      </c>
      <c r="D7" s="129">
        <f>COUNTIFS('Октябрь 24'!$B$2:B1000, A7, 'Октябрь 24'!$D$2:D1000, 'Служебный лист 2'!$C$2)</f>
        <v>0</v>
      </c>
      <c r="E7" s="129">
        <f>COUNTIFS('Октябрь 24'!$B$2:B1000, A7, 'Октябрь 24'!$D$2:D1000, 'Служебный лист 2'!$C$3)</f>
        <v>0</v>
      </c>
      <c r="F7" s="129">
        <f>COUNTIFS('Октябрь 24'!$B$2:B1000, A7, 'Октябрь 24'!$D$2:D1000, 'Служебный лист 2'!$C$4)</f>
        <v>0</v>
      </c>
      <c r="H7" s="129" t="s">
        <v>638</v>
      </c>
      <c r="I7" s="129">
        <f>COUNTIF('Октябрь 24'!$C$2:C1000, H7)</f>
        <v>0</v>
      </c>
      <c r="J7" s="129">
        <f>COUNTIFS('Октябрь 24'!$C$2:C1000, H7, 'Октябрь 24'!$D$2:D1000, 'Служебный лист 2'!$C$2)</f>
        <v>0</v>
      </c>
      <c r="K7" s="129">
        <f>COUNTIFS('Октябрь 24'!$C$2:C1000, H7, 'Октябрь 24'!$D$2:D1000, 'Служебный лист 2'!$C$3)</f>
        <v>0</v>
      </c>
      <c r="L7" s="129">
        <f>COUNTIFS('Октябрь 24'!$C$2:C1000, H7, 'Октябрь 24'!$D$2:D1000, 'Служебный лист 2'!$C$4)</f>
        <v>0</v>
      </c>
    </row>
    <row r="8" spans="1:32">
      <c r="A8" s="129" t="s">
        <v>640</v>
      </c>
      <c r="B8" s="129">
        <f>COUNTIF('Октябрь 24'!$B$2:B1000, A8)</f>
        <v>76</v>
      </c>
      <c r="C8" s="129">
        <v>0</v>
      </c>
      <c r="D8" s="129">
        <f>COUNTIFS('Октябрь 24'!$B$2:B1000, A8, 'Октябрь 24'!$D$2:D1000, 'Служебный лист 2'!$C$2)</f>
        <v>5</v>
      </c>
      <c r="E8" s="129">
        <f>COUNTIFS('Октябрь 24'!$B$2:B1000, A8, 'Октябрь 24'!$D$2:D1000, 'Служебный лист 2'!$C$3)</f>
        <v>0</v>
      </c>
      <c r="F8" s="129">
        <f>COUNTIFS('Октябрь 24'!$B$2:B1000, A8, 'Октябрь 24'!$D$2:D1000, 'Служебный лист 2'!$C$4)</f>
        <v>0</v>
      </c>
      <c r="H8" s="129" t="s">
        <v>1112</v>
      </c>
      <c r="I8" s="129">
        <f>COUNTIF('Октябрь 24'!$C$2:C1000, H8)</f>
        <v>0</v>
      </c>
      <c r="J8" s="129">
        <f>COUNTIFS('Октябрь 24'!$C$2:C1000, H8, 'Октябрь 24'!$D$2:D1000, 'Служебный лист 2'!$C$2)</f>
        <v>0</v>
      </c>
      <c r="K8" s="129">
        <f>COUNTIFS('Октябрь 24'!$C$2:C1000, H8, 'Октябрь 24'!$D$2:D1000, 'Служебный лист 2'!$C$3)</f>
        <v>0</v>
      </c>
      <c r="L8" s="129">
        <f>COUNTIFS('Октябрь 24'!$C$2:C1000, H8, 'Октябрь 24'!$D$2:D1000, 'Служебный лист 2'!$C$4)</f>
        <v>0</v>
      </c>
    </row>
    <row r="9" spans="1:32">
      <c r="A9" s="129" t="s">
        <v>1119</v>
      </c>
      <c r="B9" s="129">
        <f>COUNTIF('Октябрь 24'!$B$2:B1000, A9)</f>
        <v>32</v>
      </c>
      <c r="C9" s="129">
        <v>0</v>
      </c>
      <c r="D9" s="129">
        <f>COUNTIFS('Октябрь 24'!$B$2:B1000, A9, 'Октябрь 24'!$D$2:D1000, 'Служебный лист 2'!$C$2)</f>
        <v>3</v>
      </c>
      <c r="E9" s="129">
        <f>COUNTIFS('Октябрь 24'!$B$2:B1000, A9, 'Октябрь 24'!$D$2:D1000, 'Служебный лист 2'!$C$3)</f>
        <v>1</v>
      </c>
      <c r="F9" s="129">
        <f>COUNTIFS('Октябрь 24'!$B$2:B1000, A9, 'Октябрь 24'!$D$2:D1000, 'Служебный лист 2'!$C$4)</f>
        <v>0</v>
      </c>
      <c r="H9" s="129" t="s">
        <v>399</v>
      </c>
      <c r="I9" s="129">
        <f>COUNTIF('Октябрь 24'!$C$2:C1000, H9)</f>
        <v>1</v>
      </c>
      <c r="J9" s="129">
        <f>COUNTIFS('Октябрь 24'!$C$2:C1000, H9, 'Октябрь 24'!$D$2:D1000, 'Служебный лист 2'!$C$2)</f>
        <v>1</v>
      </c>
      <c r="K9" s="129">
        <f>COUNTIFS('Октябрь 24'!$C$2:C1000, H9, 'Октябрь 24'!$D$2:D1000, 'Служебный лист 2'!$C$3)</f>
        <v>0</v>
      </c>
      <c r="L9" s="129">
        <f>COUNTIFS('Октябрь 24'!$C$2:C1000, H9, 'Октябрь 24'!$D$2:D1000, 'Служебный лист 2'!$C$4)</f>
        <v>0</v>
      </c>
    </row>
    <row r="10" spans="1:32">
      <c r="A10" s="131" t="s">
        <v>1113</v>
      </c>
      <c r="B10" s="129">
        <f t="shared" ref="B10:F10" si="1">SUM(B3:B9)</f>
        <v>432</v>
      </c>
      <c r="C10" s="129">
        <f t="shared" si="1"/>
        <v>25</v>
      </c>
      <c r="D10" s="129">
        <f t="shared" si="1"/>
        <v>56</v>
      </c>
      <c r="E10" s="129">
        <f t="shared" si="1"/>
        <v>1</v>
      </c>
      <c r="F10" s="129">
        <f t="shared" si="1"/>
        <v>0</v>
      </c>
      <c r="H10" s="129" t="s">
        <v>41</v>
      </c>
      <c r="I10" s="129">
        <f>COUNTIF('Октябрь 24'!$C$2:C1000, H10)</f>
        <v>29</v>
      </c>
      <c r="J10" s="129">
        <f>COUNTIFS('Октябрь 24'!$C$2:C1000, H10, 'Октябрь 24'!$D$2:D1000, 'Служебный лист 2'!$C$2)</f>
        <v>28</v>
      </c>
      <c r="K10" s="129">
        <f>COUNTIFS('Октябрь 24'!$C$2:C1000, H10, 'Октябрь 24'!$D$2:D1000, 'Служебный лист 2'!$C$3)</f>
        <v>1</v>
      </c>
      <c r="L10" s="129">
        <f>COUNTIFS('Октябрь 24'!$C$2:C1000, H10, 'Октябрь 24'!$D$2:D1000, 'Служебный лист 2'!$C$4)</f>
        <v>0</v>
      </c>
    </row>
    <row r="11" spans="1:32">
      <c r="H11" s="129" t="s">
        <v>355</v>
      </c>
      <c r="I11" s="129">
        <f>COUNTIF('Октябрь 24'!$C$2:C1000, H11)</f>
        <v>0</v>
      </c>
      <c r="J11" s="129">
        <f>COUNTIFS('Октябрь 24'!$C$2:C1000, H11, 'Октябрь 24'!$D$2:D1000, 'Служебный лист 2'!$C$2)</f>
        <v>0</v>
      </c>
      <c r="K11" s="129">
        <f>COUNTIFS('Октябрь 24'!$C$2:C1000, H11, 'Октябрь 24'!$D$2:D1000, 'Служебный лист 2'!$C$3)</f>
        <v>0</v>
      </c>
      <c r="L11" s="129">
        <f>COUNTIFS('Октябрь 24'!$C$2:C1000, H11, 'Октябрь 24'!$D$2:D1000, 'Служебный лист 2'!$C$4)</f>
        <v>0</v>
      </c>
    </row>
    <row r="12" spans="1:32">
      <c r="H12" s="129" t="s">
        <v>154</v>
      </c>
      <c r="I12" s="129">
        <f>COUNTIF('Октябрь 24'!$C$2:C1000, H12)</f>
        <v>2</v>
      </c>
      <c r="J12" s="129">
        <f>COUNTIFS('Октябрь 24'!$C$2:C1000, H12, 'Октябрь 24'!$D$2:D1000, 'Служебный лист 2'!$C$2)</f>
        <v>2</v>
      </c>
      <c r="K12" s="129">
        <f>COUNTIFS('Октябрь 24'!$C$2:C1000, H12, 'Октябрь 24'!$D$2:D1000, 'Служебный лист 2'!$C$3)</f>
        <v>0</v>
      </c>
      <c r="L12" s="129">
        <f>COUNTIFS('Октябрь 24'!$C$2:C1000, H12, 'Октябрь 24'!$D$2:D1000, 'Служебный лист 2'!$C$4)</f>
        <v>0</v>
      </c>
    </row>
    <row r="13" spans="1:32">
      <c r="C13" s="132" t="s">
        <v>1105</v>
      </c>
      <c r="D13" s="129">
        <f>D10</f>
        <v>56</v>
      </c>
      <c r="H13" s="129" t="s">
        <v>1114</v>
      </c>
      <c r="I13" s="129">
        <f>COUNTIF('Октябрь 24'!$C$2:C1000, H13)</f>
        <v>0</v>
      </c>
      <c r="J13" s="129">
        <f>COUNTIFS('Октябрь 24'!$C$2:C1000, H13, 'Октябрь 24'!$D$2:D1000, 'Служебный лист 2'!$C$2)</f>
        <v>0</v>
      </c>
      <c r="K13" s="129">
        <f>COUNTIFS('Октябрь 24'!$C$2:C1000, H13, 'Октябрь 24'!$D$2:D1000, 'Служебный лист 2'!$C$3)</f>
        <v>0</v>
      </c>
      <c r="L13" s="129">
        <f>COUNTIFS('Октябрь 24'!$C$2:C1000, H13, 'Октябрь 24'!$D$2:D1000, 'Служебный лист 2'!$C$4)</f>
        <v>0</v>
      </c>
    </row>
    <row r="14" spans="1:32">
      <c r="C14" s="132" t="s">
        <v>1106</v>
      </c>
      <c r="D14" s="129">
        <f>E10</f>
        <v>1</v>
      </c>
      <c r="H14" s="129" t="s">
        <v>224</v>
      </c>
      <c r="I14" s="129">
        <f>COUNTIF('Октябрь 24'!$C$2:C1000, H14)</f>
        <v>1</v>
      </c>
      <c r="J14" s="129">
        <f>COUNTIFS('Октябрь 24'!$C$2:C1000, H14, 'Октябрь 24'!$D$2:D1000, 'Служебный лист 2'!$C$2)</f>
        <v>1</v>
      </c>
      <c r="K14" s="129">
        <f>COUNTIFS('Октябрь 24'!$C$2:C1000, H14, 'Октябрь 24'!$D$2:D1000, 'Служебный лист 2'!$C$3)</f>
        <v>0</v>
      </c>
      <c r="L14" s="129">
        <f>COUNTIFS('Октябрь 24'!$C$2:C1000, H14, 'Октябрь 24'!$D$2:D1000, 'Служебный лист 2'!$C$4)</f>
        <v>0</v>
      </c>
    </row>
    <row r="15" spans="1:32">
      <c r="A15" s="129">
        <f>'Служебный лист'!A13:A1000</f>
        <v>0</v>
      </c>
      <c r="C15" s="132" t="s">
        <v>1107</v>
      </c>
      <c r="D15" s="129">
        <f>F10</f>
        <v>0</v>
      </c>
      <c r="H15" s="129" t="s">
        <v>1115</v>
      </c>
      <c r="I15" s="129">
        <f>COUNTIF('Октябрь 24'!$C$2:C1000, H15)</f>
        <v>0</v>
      </c>
      <c r="J15" s="129">
        <f>COUNTIFS('Октябрь 24'!$C$2:C1000, H15, 'Октябрь 24'!$D$2:D1000, 'Служебный лист 2'!$C$2)</f>
        <v>0</v>
      </c>
      <c r="K15" s="129">
        <f>COUNTIFS('Октябрь 24'!$C$2:C1000, H15, 'Октябрь 24'!$D$2:D1000, 'Служебный лист 2'!$C$3)</f>
        <v>0</v>
      </c>
      <c r="L15" s="129">
        <f>COUNTIFS('Октябрь 24'!$C$2:C1000, H15, 'Октябрь 24'!$D$2:D1000, 'Служебный лист 2'!$C$4)</f>
        <v>0</v>
      </c>
    </row>
    <row r="16" spans="1:32">
      <c r="A16" s="129">
        <f>'Служебный лист'!A14:A1000</f>
        <v>0</v>
      </c>
      <c r="H16" s="129" t="s">
        <v>1116</v>
      </c>
      <c r="I16" s="129">
        <f>COUNTIF('Октябрь 24'!$C$2:C1000, H16)</f>
        <v>0</v>
      </c>
      <c r="J16" s="129">
        <f>COUNTIFS('Октябрь 24'!$C$2:C1000, H16, 'Октябрь 24'!$D$2:D1000, 'Служебный лист 2'!$C$2)</f>
        <v>0</v>
      </c>
      <c r="K16" s="129">
        <f>COUNTIFS('Октябрь 24'!$C$2:C1000, H16, 'Октябрь 24'!$D$2:D1000, 'Служебный лист 2'!$C$3)</f>
        <v>0</v>
      </c>
      <c r="L16" s="129">
        <f>COUNTIFS('Октябрь 24'!$C$2:C1000, H16, 'Октябрь 24'!$D$2:D1000, 'Служебный лист 2'!$C$4)</f>
        <v>0</v>
      </c>
    </row>
    <row r="17" spans="1:12">
      <c r="H17" s="129" t="s">
        <v>1117</v>
      </c>
      <c r="I17" s="129">
        <f>COUNTIF('Октябрь 24'!$C$2:C1000, H17)</f>
        <v>1</v>
      </c>
      <c r="J17" s="129">
        <f>COUNTIFS('Октябрь 24'!$C$2:C1000, H17, 'Октябрь 24'!$D$2:D1000, 'Служебный лист 2'!$C$2)</f>
        <v>1</v>
      </c>
      <c r="K17" s="129">
        <f>COUNTIFS('Октябрь 24'!$C$2:C1000, H17, 'Октябрь 24'!$D$2:D1000, 'Служебный лист 2'!$C$3)</f>
        <v>0</v>
      </c>
      <c r="L17" s="129">
        <f>COUNTIFS('Октябрь 24'!$C$2:C1000, H17, 'Октябрь 24'!$D$2:D1000, 'Служебный лист 2'!$C$4)</f>
        <v>0</v>
      </c>
    </row>
    <row r="18" spans="1:12">
      <c r="A18" s="129">
        <f>'Служебный лист'!A15:A1000</f>
        <v>0</v>
      </c>
      <c r="H18" s="129" t="s">
        <v>928</v>
      </c>
      <c r="I18" s="129">
        <f>COUNTIF('Октябрь 24'!$C$2:C1000, H18)</f>
        <v>0</v>
      </c>
      <c r="J18" s="129">
        <f>COUNTIFS('Октябрь 24'!$C$2:C1000, H18, 'Октябрь 24'!$D$2:D1000, 'Служебный лист 2'!$C$2)</f>
        <v>0</v>
      </c>
      <c r="K18" s="129">
        <f>COUNTIFS('Октябрь 24'!$C$2:C1000, H18, 'Октябрь 24'!$D$2:D1000, 'Служебный лист 2'!$C$3)</f>
        <v>0</v>
      </c>
      <c r="L18" s="129">
        <f>COUNTIFS('Октябрь 24'!$C$2:C1000, H18, 'Октябрь 24'!$D$2:D1000, 'Служебный лист 2'!$C$4)</f>
        <v>0</v>
      </c>
    </row>
    <row r="19" spans="1:12">
      <c r="H19" s="129" t="s">
        <v>18</v>
      </c>
      <c r="I19" s="129">
        <f>COUNTIF('Октябрь 24'!$C$2:C1000, H19)</f>
        <v>12</v>
      </c>
      <c r="J19" s="129">
        <f>COUNTIFS('Октябрь 24'!$C$2:C1000, H19, 'Октябрь 24'!$D$2:D1000, 'Служебный лист 2'!$C$2)</f>
        <v>12</v>
      </c>
      <c r="K19" s="129">
        <f>COUNTIFS('Октябрь 24'!$C$2:C1000, H19, 'Октябрь 24'!$D$2:D1000, 'Служебный лист 2'!$C$3)</f>
        <v>0</v>
      </c>
      <c r="L19" s="129">
        <f>COUNTIFS('Октябрь 24'!$C$2:C1000, H19, 'Октябрь 24'!$D$2:D1000, 'Служебный лист 2'!$C$4)</f>
        <v>0</v>
      </c>
    </row>
    <row r="20" spans="1:12">
      <c r="H20" s="131" t="s">
        <v>1113</v>
      </c>
      <c r="I20" s="129">
        <f t="shared" ref="I20:K20" si="2">SUM(I3:I18)</f>
        <v>44</v>
      </c>
      <c r="J20" s="129">
        <f t="shared" si="2"/>
        <v>43</v>
      </c>
      <c r="K20" s="129">
        <f t="shared" si="2"/>
        <v>1</v>
      </c>
      <c r="L20" s="129">
        <f>SUM(L2:L18)</f>
        <v>0</v>
      </c>
    </row>
    <row r="21" spans="1:12">
      <c r="H21" s="129">
        <f>'Служебный лист'!B19:B1000</f>
        <v>0</v>
      </c>
    </row>
    <row r="22" spans="1:12">
      <c r="H22" s="129">
        <f>'Служебный лист'!B20:B1000</f>
        <v>0</v>
      </c>
    </row>
    <row r="23" spans="1:12">
      <c r="H23" s="129">
        <f>'Служебный лист'!B21:B1000</f>
        <v>0</v>
      </c>
    </row>
    <row r="24" spans="1:12">
      <c r="H24" s="129">
        <f>'Служебный лист'!B22:B1000</f>
        <v>0</v>
      </c>
    </row>
    <row r="25" spans="1:12">
      <c r="H25" s="129">
        <f>'Служебный лист'!B23:B1000</f>
        <v>0</v>
      </c>
    </row>
    <row r="26" spans="1:12">
      <c r="H26" s="129">
        <f>'Служебный лист'!B24:B1000</f>
        <v>0</v>
      </c>
    </row>
    <row r="27" spans="1:12">
      <c r="H27" s="129">
        <f>'Служебный лист'!B25:B1000</f>
        <v>0</v>
      </c>
    </row>
    <row r="28" spans="1:12">
      <c r="H28" s="129">
        <f>'Служебный лист'!B26:B1000</f>
        <v>0</v>
      </c>
    </row>
    <row r="29" spans="1:12">
      <c r="H29" s="129">
        <f>'Служебный лист'!B27:B1000</f>
        <v>0</v>
      </c>
    </row>
    <row r="30" spans="1:12">
      <c r="H30" s="129">
        <f>'Служебный лист'!B28:B1000</f>
        <v>0</v>
      </c>
    </row>
    <row r="31" spans="1:12">
      <c r="H31" s="129">
        <f>'Служебный лист'!B29:B1000</f>
        <v>0</v>
      </c>
    </row>
    <row r="40" spans="1:32">
      <c r="A40" s="272" t="s">
        <v>1118</v>
      </c>
      <c r="B40" s="271"/>
    </row>
    <row r="42" spans="1:32">
      <c r="A42" s="185" t="s">
        <v>1102</v>
      </c>
      <c r="B42" s="186">
        <v>45566</v>
      </c>
      <c r="C42" s="186">
        <v>45567</v>
      </c>
      <c r="D42" s="186">
        <v>45568</v>
      </c>
      <c r="E42" s="186">
        <v>45569</v>
      </c>
      <c r="F42" s="186">
        <v>45570</v>
      </c>
      <c r="G42" s="186">
        <v>45571</v>
      </c>
      <c r="H42" s="186">
        <v>45572</v>
      </c>
      <c r="I42" s="186">
        <v>45573</v>
      </c>
      <c r="J42" s="186">
        <v>45574</v>
      </c>
      <c r="K42" s="186">
        <v>45575</v>
      </c>
      <c r="L42" s="186">
        <v>45576</v>
      </c>
      <c r="M42" s="186">
        <v>45577</v>
      </c>
      <c r="N42" s="186">
        <v>45578</v>
      </c>
      <c r="O42" s="186">
        <v>45579</v>
      </c>
      <c r="P42" s="186">
        <v>45580</v>
      </c>
      <c r="Q42" s="186">
        <v>45581</v>
      </c>
      <c r="R42" s="186">
        <v>45582</v>
      </c>
      <c r="S42" s="186">
        <v>45583</v>
      </c>
      <c r="T42" s="186">
        <v>45584</v>
      </c>
      <c r="U42" s="186">
        <v>45585</v>
      </c>
      <c r="V42" s="186">
        <v>45586</v>
      </c>
      <c r="W42" s="186">
        <v>45587</v>
      </c>
      <c r="X42" s="186">
        <v>45588</v>
      </c>
      <c r="Y42" s="186">
        <v>45589</v>
      </c>
      <c r="Z42" s="186">
        <v>45590</v>
      </c>
      <c r="AA42" s="186">
        <v>45591</v>
      </c>
      <c r="AB42" s="186">
        <v>45592</v>
      </c>
      <c r="AC42" s="186">
        <v>45593</v>
      </c>
      <c r="AD42" s="186">
        <v>45594</v>
      </c>
      <c r="AE42" s="186">
        <v>45595</v>
      </c>
      <c r="AF42" s="186">
        <v>45596</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2310</v>
      </c>
    </row>
    <row r="48" spans="1:32">
      <c r="A48" s="129" t="s">
        <v>1774</v>
      </c>
      <c r="C48" s="129">
        <v>2</v>
      </c>
      <c r="F48" s="129">
        <v>4</v>
      </c>
      <c r="I48" s="129">
        <v>2</v>
      </c>
      <c r="J48" s="129">
        <v>1</v>
      </c>
      <c r="K48" s="129">
        <v>1</v>
      </c>
      <c r="N48" s="129">
        <v>4</v>
      </c>
      <c r="O48" s="129">
        <v>1</v>
      </c>
      <c r="P48" s="129">
        <v>1</v>
      </c>
      <c r="Q48" s="129">
        <v>1</v>
      </c>
      <c r="R48" s="129">
        <v>1</v>
      </c>
      <c r="T48" s="129">
        <v>4</v>
      </c>
      <c r="AD48" s="129">
        <v>3</v>
      </c>
    </row>
  </sheetData>
  <mergeCells count="3">
    <mergeCell ref="A1:F1"/>
    <mergeCell ref="H1:L1"/>
    <mergeCell ref="A40:B40"/>
  </mergeCells>
  <conditionalFormatting sqref="L3:L20">
    <cfRule type="cellIs" dxfId="13" priority="1" operator="greaterThanOrEqual">
      <formula>1</formula>
    </cfRule>
  </conditionalFormatting>
  <conditionalFormatting sqref="F3:F14">
    <cfRule type="cellIs" dxfId="12" priority="2" operator="greaterThanOrEqual">
      <formula>1</formula>
    </cfRule>
  </conditionalFormatting>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AF49"/>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COUNTIF('Сентябрь 24'!$B$2:B1001, A3)</f>
        <v>0</v>
      </c>
      <c r="C3" s="129">
        <f t="shared" ref="C3:C6" si="0">SUM(B43:AE43)</f>
        <v>0</v>
      </c>
      <c r="D3" s="129">
        <f>COUNTIFS('Сентябрь 24'!$B$2:B1001, A3, 'Сентябрь 24'!$D$2:D1001, 'Служебный лист 2'!$C$2)</f>
        <v>0</v>
      </c>
      <c r="E3" s="129">
        <f>COUNTIFS('Сентябрь 24'!$B$2:B1001, A3, 'Сентябрь 24'!$D$2:D1001, 'Служебный лист 2'!$C$3)</f>
        <v>0</v>
      </c>
      <c r="F3" s="129">
        <f>COUNTIFS('Сентябрь 24'!$B$2:B1001, A3, 'Сентябрь 24'!$D$2:D1001, 'Служебный лист 2'!$C$4)</f>
        <v>0</v>
      </c>
      <c r="H3" s="129" t="s">
        <v>75</v>
      </c>
      <c r="I3" s="129">
        <f>COUNTIF('Сентябрь 24'!$C$2:C1001, H3)</f>
        <v>3</v>
      </c>
      <c r="J3" s="129">
        <f>COUNTIFS('Сентябрь 24'!$C$2:C1001, H3, 'Сентябрь 24'!$D$2:D1001, 'Служебный лист 2'!$C$2)</f>
        <v>3</v>
      </c>
      <c r="K3" s="129">
        <f>COUNTIFS('Сентябрь 24'!$C$2:C1001, H3, 'Сентябрь 24'!$D$2:D1001, 'Служебный лист 2'!$C$3)</f>
        <v>0</v>
      </c>
      <c r="L3" s="129">
        <f>COUNTIFS('Сентябрь 24'!$C$2:C1001, H3, 'Сентябрь 24'!$D$2:D1001, 'Служебный лист 2'!$C$4)</f>
        <v>0</v>
      </c>
    </row>
    <row r="4" spans="1:32">
      <c r="A4" s="129" t="s">
        <v>2021</v>
      </c>
      <c r="B4" s="129">
        <f>COUNTIF('Сентябрь 24'!$B$2:B1001, A4)</f>
        <v>0</v>
      </c>
      <c r="C4" s="129">
        <f t="shared" si="0"/>
        <v>0</v>
      </c>
      <c r="D4" s="129">
        <f>COUNTIFS('Сентябрь 24'!$B$2:B1001, A4, 'Сентябрь 24'!$D$2:D1001, 'Служебный лист 2'!$C$2)</f>
        <v>0</v>
      </c>
      <c r="E4" s="129">
        <f>COUNTIFS('Сентябрь 24'!$B$2:B1001, A4, 'Сентябрь 24'!$D$2:D1001, 'Служебный лист 2'!$C$3)</f>
        <v>0</v>
      </c>
      <c r="F4" s="129">
        <f>COUNTIFS('Сентябрь 24'!$B$2:B1001, A4, 'Сентябрь 24'!$D$2:D1001, 'Служебный лист 2'!$C$4)</f>
        <v>0</v>
      </c>
      <c r="H4" s="129" t="s">
        <v>44</v>
      </c>
      <c r="I4" s="129">
        <f>COUNTIF('Сентябрь 24'!$C$2:C1001, H4)</f>
        <v>3</v>
      </c>
      <c r="J4" s="129">
        <f>COUNTIFS('Сентябрь 24'!$C$2:C1001, H4, 'Сентябрь 24'!$D$2:D1001, 'Служебный лист'!$C$2)</f>
        <v>3</v>
      </c>
      <c r="K4" s="129">
        <f>COUNTIFS('Сентябрь 24'!$C$2:C1001, H4, 'Сентябрь 24'!$D$2:D1001, 'Служебный лист 2'!$C$3)</f>
        <v>0</v>
      </c>
      <c r="L4" s="129">
        <f>COUNTIFS('Сентябрь 24'!$C$2:C1001, H4, 'Сентябрь 24'!$D$2:D1001, 'Служебный лист 2'!$C$4)</f>
        <v>0</v>
      </c>
    </row>
    <row r="5" spans="1:32">
      <c r="A5" s="129" t="s">
        <v>1271</v>
      </c>
      <c r="B5" s="129">
        <f>COUNTIF('Сентябрь 24'!$B$2:B1001, A5)</f>
        <v>5</v>
      </c>
      <c r="C5" s="129">
        <f t="shared" si="0"/>
        <v>5</v>
      </c>
      <c r="D5" s="129">
        <f>COUNTIFS('Сентябрь 24'!$B$2:B1001, A5, 'Сентябрь 24'!$D$2:D1001, 'Служебный лист 2'!$C$2)</f>
        <v>0</v>
      </c>
      <c r="E5" s="129">
        <f>COUNTIFS('Сентябрь 24'!$B$2:B1001, A5, 'Сентябрь 24'!$D$2:D1001, 'Служебный лист 2'!$C$3)</f>
        <v>0</v>
      </c>
      <c r="F5" s="129">
        <f>COUNTIFS('Сентябрь 24'!$B$2:B1001, A5, 'Сентябрь 24'!$D$2:D1001, 'Служебный лист 2'!$C$4)</f>
        <v>0</v>
      </c>
      <c r="H5" s="129" t="s">
        <v>541</v>
      </c>
      <c r="I5" s="129">
        <f>COUNTIF('Сентябрь 24'!$C$2:C1001, H5)</f>
        <v>0</v>
      </c>
      <c r="J5" s="129">
        <f>COUNTIFS('Сентябрь 24'!$C$2:C1001, H5, 'Сентябрь 24'!$D$2:D1001, 'Служебный лист'!$C$2)</f>
        <v>0</v>
      </c>
      <c r="K5" s="129">
        <f>COUNTIFS('Сентябрь 24'!$C$2:C1001, H5, 'Сентябрь 24'!$D$2:D1001, 'Служебный лист 2'!$C$3)</f>
        <v>0</v>
      </c>
      <c r="L5" s="129">
        <f>COUNTIFS('Сентябрь 24'!$C$2:C1001, H5, 'Сентябрь 24'!$D$2:D1001, 'Служебный лист 2'!$C$4)</f>
        <v>0</v>
      </c>
    </row>
    <row r="6" spans="1:32">
      <c r="A6" s="129" t="s">
        <v>2022</v>
      </c>
      <c r="B6" s="129">
        <f>COUNTIF('Сентябрь 24'!$B$2:B1001, A6)</f>
        <v>0</v>
      </c>
      <c r="C6" s="129">
        <f t="shared" si="0"/>
        <v>0</v>
      </c>
      <c r="D6" s="129">
        <f>COUNTIFS('Сентябрь 24'!$B$2:B1001, A6, 'Сентябрь 24'!$D$2:D1001, 'Служебный лист 2'!$C$2)</f>
        <v>0</v>
      </c>
      <c r="E6" s="129">
        <f>COUNTIFS('Сентябрь 24'!$B$2:B1001, A6, 'Сентябрь 24'!$D$2:D1001, 'Служебный лист 2'!$C$3)</f>
        <v>0</v>
      </c>
      <c r="F6" s="129">
        <f>COUNTIFS('Сентябрь 24'!$B$2:B1001, A6, 'Сентябрь 24'!$D$2:D1001, 'Служебный лист 2'!$C$4)</f>
        <v>0</v>
      </c>
      <c r="H6" s="129" t="s">
        <v>102</v>
      </c>
      <c r="I6" s="129">
        <f>COUNTIF('Сентябрь 24'!$C$2:C1001, H6)</f>
        <v>18</v>
      </c>
      <c r="J6" s="129">
        <f>COUNTIFS('Сентябрь 24'!$C$2:C1001, H6, 'Сентябрь 24'!$D$2:D1001, 'Служебный лист'!$C$2)</f>
        <v>18</v>
      </c>
      <c r="K6" s="129">
        <f>COUNTIFS('Сентябрь 24'!$C$2:C1001, H6, 'Сентябрь 24'!$D$2:D1001, 'Служебный лист 2'!$C$3)</f>
        <v>0</v>
      </c>
      <c r="L6" s="129">
        <f>COUNTIFS('Сентябрь 24'!$C$2:C1001, H6, 'Сентябрь 24'!$D$2:D1001, 'Служебный лист 2'!$C$4)</f>
        <v>0</v>
      </c>
    </row>
    <row r="7" spans="1:32">
      <c r="A7" s="129" t="s">
        <v>1774</v>
      </c>
      <c r="B7" s="129">
        <f>COUNTIF('Сентябрь 24'!$B$2:B1001, A7)</f>
        <v>100</v>
      </c>
      <c r="C7" s="129">
        <f>SUM(B49:AE49)</f>
        <v>25</v>
      </c>
      <c r="D7" s="129">
        <f>COUNTIFS('Сентябрь 24'!$B$2:B1001, A7, 'Сентябрь 24'!$D$2:D1001, 'Служебный лист 2'!$C$2)</f>
        <v>4</v>
      </c>
      <c r="E7" s="129">
        <f>COUNTIFS('Сентябрь 24'!$B$2:B1001, A7, 'Сентябрь 24'!$D$2:D1001, 'Служебный лист 2'!$C$3)</f>
        <v>0</v>
      </c>
      <c r="F7" s="129">
        <f>COUNTIFS('Сентябрь 24'!$B$2:B1001, A7, 'Сентябрь 24'!$D$2:D1001, 'Служебный лист 2'!$C$4)</f>
        <v>0</v>
      </c>
      <c r="H7" s="129" t="s">
        <v>638</v>
      </c>
      <c r="I7" s="129">
        <f>COUNTIF('Сентябрь 24'!$C$2:C1001, H7)</f>
        <v>0</v>
      </c>
      <c r="J7" s="129">
        <f>COUNTIFS('Сентябрь 24'!$C$2:C1001, H7, 'Сентябрь 24'!$D$2:D1001, 'Служебный лист'!$C$2)</f>
        <v>0</v>
      </c>
      <c r="K7" s="129">
        <f>COUNTIFS('Сентябрь 24'!$C$2:C1001, H7, 'Сентябрь 24'!$D$2:D1001, 'Служебный лист 2'!$C$3)</f>
        <v>0</v>
      </c>
      <c r="L7" s="129">
        <f>COUNTIFS('Сентябрь 24'!$C$2:C1001, H7, 'Сентябрь 24'!$D$2:D1001, 'Служебный лист 2'!$C$4)</f>
        <v>0</v>
      </c>
    </row>
    <row r="8" spans="1:32">
      <c r="A8" s="129" t="s">
        <v>2310</v>
      </c>
      <c r="B8" s="129">
        <f>COUNTIF('Сентябрь 24'!$B$2:B1001, A8)</f>
        <v>0</v>
      </c>
      <c r="C8" s="129">
        <f t="shared" ref="C8:C13" si="1">SUM(B48:AE48)</f>
        <v>0</v>
      </c>
      <c r="D8" s="129">
        <f>COUNTIFS('Сентябрь 24'!$B$2:B1001, A8, 'Сентябрь 24'!$D$2:D1001, 'Служебный лист 2'!$C$2)</f>
        <v>0</v>
      </c>
      <c r="E8" s="129">
        <f>COUNTIFS('Сентябрь 24'!$B$2:B1001, A8, 'Сентябрь 24'!$D$2:D1001, 'Служебный лист 2'!$C$3)</f>
        <v>0</v>
      </c>
      <c r="F8" s="129">
        <f>COUNTIFS('Сентябрь 24'!$B$2:B1001, A8, 'Сентябрь 24'!$D$2:D1001, 'Служебный лист 2'!$C$4)</f>
        <v>0</v>
      </c>
      <c r="H8" s="129" t="s">
        <v>1112</v>
      </c>
      <c r="I8" s="129">
        <f>COUNTIF('Сентябрь 24'!$C$2:C1001, H8)</f>
        <v>0</v>
      </c>
      <c r="J8" s="129">
        <f>COUNTIFS('Сентябрь 24'!$C$2:C1001, H8, 'Сентябрь 24'!$D$2:D1001, 'Служебный лист'!$C$2)</f>
        <v>0</v>
      </c>
      <c r="K8" s="129">
        <f>COUNTIFS('Сентябрь 24'!$C$2:C1001, H8, 'Сентябрь 24'!$D$2:D1001, 'Служебный лист 2'!$C$3)</f>
        <v>0</v>
      </c>
      <c r="L8" s="129">
        <f>COUNTIFS('Сентябрь 24'!$C$2:C1001, H8, 'Сентябрь 24'!$D$2:D1001, 'Служебный лист 2'!$C$4)</f>
        <v>0</v>
      </c>
    </row>
    <row r="9" spans="1:32">
      <c r="A9" s="129" t="s">
        <v>78</v>
      </c>
      <c r="B9" s="129">
        <f>COUNTIF('Сентябрь 24'!$B$2:B1001, A9)</f>
        <v>200</v>
      </c>
      <c r="C9" s="129">
        <f t="shared" si="1"/>
        <v>25</v>
      </c>
      <c r="D9" s="129">
        <f>COUNTIFS('Сентябрь 24'!$B$2:B1001, A9, 'Сентябрь 24'!$D$2:D1001, 'Служебный лист 2'!$C$2)</f>
        <v>42</v>
      </c>
      <c r="E9" s="129">
        <f>COUNTIFS('Сентябрь 24'!$B$2:B1001, A9, 'Сентябрь 24'!$D$2:D1001, 'Служебный лист 2'!$C$3)</f>
        <v>0</v>
      </c>
      <c r="F9" s="129">
        <f>COUNTIFS('Сентябрь 24'!$B$2:B1001, A9, 'Сентябрь 24'!$D$2:D1001, 'Служебный лист 2'!$C$4)</f>
        <v>0</v>
      </c>
      <c r="H9" s="129" t="s">
        <v>399</v>
      </c>
      <c r="I9" s="129">
        <f>COUNTIF('Сентябрь 24'!$C$2:C1001, H9)</f>
        <v>1</v>
      </c>
      <c r="J9" s="129">
        <f>COUNTIFS('Сентябрь 24'!$C$2:C1001, H9, 'Сентябрь 24'!$D$2:D1001, 'Служебный лист'!$C$2)</f>
        <v>1</v>
      </c>
      <c r="K9" s="129">
        <f>COUNTIFS('Сентябрь 24'!$C$2:C1001, H9, 'Сентябрь 24'!$D$2:D1001, 'Служебный лист 2'!$C$3)</f>
        <v>0</v>
      </c>
      <c r="L9" s="129">
        <f>COUNTIFS('Сентябрь 24'!$C$2:C1001, H9, 'Сентябрь 24'!$D$2:D1001, 'Служебный лист 2'!$C$4)</f>
        <v>0</v>
      </c>
    </row>
    <row r="10" spans="1:32">
      <c r="A10" s="129" t="s">
        <v>522</v>
      </c>
      <c r="B10" s="129">
        <f>COUNTIF('Сентябрь 24'!$B$2:B1001, A10)</f>
        <v>86</v>
      </c>
      <c r="C10" s="129">
        <f t="shared" si="1"/>
        <v>0</v>
      </c>
      <c r="D10" s="129">
        <f>COUNTIFS('Сентябрь 24'!$B$2:B1001, A10, 'Сентябрь 24'!$D$2:D1001, 'Служебный лист 2'!$C$2)</f>
        <v>10</v>
      </c>
      <c r="E10" s="129">
        <f>COUNTIFS('Сентябрь 24'!$B$2:B1001, A10, 'Сентябрь 24'!$D$2:D1001, 'Служебный лист 2'!$C$3)</f>
        <v>0</v>
      </c>
      <c r="F10" s="129">
        <f>COUNTIFS('Сентябрь 24'!$B$2:B1001, A10, 'Сентябрь 24'!$D$2:D1001, 'Служебный лист 2'!$C$4)</f>
        <v>0</v>
      </c>
      <c r="H10" s="129" t="s">
        <v>41</v>
      </c>
      <c r="I10" s="129">
        <f>COUNTIF('Сентябрь 24'!$C$2:C1001, H10)</f>
        <v>28</v>
      </c>
      <c r="J10" s="129">
        <f>COUNTIFS('Сентябрь 24'!$C$2:C1001, H10, 'Сентябрь 24'!$D$2:D1001, 'Служебный лист'!$C$2)</f>
        <v>28</v>
      </c>
      <c r="K10" s="129">
        <f>COUNTIFS('Сентябрь 24'!$C$2:C1001, H10, 'Сентябрь 24'!$D$2:D1001, 'Служебный лист 2'!$C$3)</f>
        <v>0</v>
      </c>
      <c r="L10" s="129">
        <f>COUNTIFS('Сентябрь 24'!$C$2:C1001, H10, 'Сентябрь 24'!$D$2:D1001, 'Служебный лист 2'!$C$4)</f>
        <v>0</v>
      </c>
    </row>
    <row r="11" spans="1:32">
      <c r="A11" s="129" t="s">
        <v>2070</v>
      </c>
      <c r="B11" s="129">
        <f>COUNTIF('Сентябрь 24'!$B$2:B1001, A11)</f>
        <v>2</v>
      </c>
      <c r="C11" s="129">
        <f t="shared" si="1"/>
        <v>0</v>
      </c>
      <c r="D11" s="129">
        <f>COUNTIFS('Сентябрь 24'!$B$2:B1001, A11, 'Сентябрь 24'!$D$2:D1001, 'Служебный лист 2'!$C$2)</f>
        <v>0</v>
      </c>
      <c r="E11" s="129">
        <f>COUNTIFS('Сентябрь 24'!$B$2:B1001, A11, 'Сентябрь 24'!$D$2:D1001, 'Служебный лист 2'!$C$3)</f>
        <v>0</v>
      </c>
      <c r="F11" s="129">
        <f>COUNTIFS('Сентябрь 24'!$B$2:B1001, A11, 'Сентябрь 24'!$D$2:D1001, 'Служебный лист 2'!$C$4)</f>
        <v>0</v>
      </c>
      <c r="H11" s="129" t="s">
        <v>355</v>
      </c>
      <c r="I11" s="129">
        <f>COUNTIF('Сентябрь 24'!$C$2:C1001, H11)</f>
        <v>1</v>
      </c>
      <c r="J11" s="129">
        <f>COUNTIFS('Сентябрь 24'!$C$2:C1001, H11, 'Сентябрь 24'!$D$2:D1001, 'Служебный лист'!$C$2)</f>
        <v>1</v>
      </c>
      <c r="K11" s="129">
        <f>COUNTIFS('Сентябрь 24'!$C$2:C1001, H11, 'Сентябрь 24'!$D$2:D1001, 'Служебный лист 2'!$C$3)</f>
        <v>0</v>
      </c>
      <c r="L11" s="129">
        <f>COUNTIFS('Сентябрь 24'!$C$2:C1001, H11, 'Сентябрь 24'!$D$2:D1001, 'Служебный лист 2'!$C$4)</f>
        <v>0</v>
      </c>
    </row>
    <row r="12" spans="1:32">
      <c r="A12" s="129" t="s">
        <v>640</v>
      </c>
      <c r="B12" s="129">
        <f>COUNTIF('Сентябрь 24'!$B$2:B1001, A12)</f>
        <v>5</v>
      </c>
      <c r="C12" s="129">
        <f t="shared" si="1"/>
        <v>0</v>
      </c>
      <c r="D12" s="129">
        <f>COUNTIFS('Сентябрь 24'!$B$2:B1001, A12, 'Сентябрь 24'!$D$2:D1001, 'Служебный лист 2'!$C$2)</f>
        <v>0</v>
      </c>
      <c r="E12" s="129">
        <f>COUNTIFS('Сентябрь 24'!$B$2:B1001, A12, 'Сентябрь 24'!$D$2:D1001, 'Служебный лист 2'!$C$3)</f>
        <v>0</v>
      </c>
      <c r="F12" s="129">
        <f>COUNTIFS('Сентябрь 24'!$B$2:B1001, A12, 'Сентябрь 24'!$D$2:D1001, 'Служебный лист 2'!$C$4)</f>
        <v>0</v>
      </c>
      <c r="H12" s="129" t="s">
        <v>154</v>
      </c>
      <c r="I12" s="129">
        <f>COUNTIF('Сентябрь 24'!$C$2:C1001, H12)</f>
        <v>0</v>
      </c>
      <c r="J12" s="129">
        <f>COUNTIFS('Сентябрь 24'!$C$2:C1001, H12, 'Сентябрь 24'!$D$2:D1001, 'Служебный лист'!$C$2)</f>
        <v>0</v>
      </c>
      <c r="K12" s="129">
        <f>COUNTIFS('Сентябрь 24'!$C$2:C1001, H12, 'Сентябрь 24'!$D$2:D1001, 'Служебный лист 2'!$C$3)</f>
        <v>0</v>
      </c>
      <c r="L12" s="129">
        <f>COUNTIFS('Сентябрь 24'!$C$2:C1001, H12, 'Сентябрь 24'!$D$2:D1001, 'Служебный лист 2'!$C$4)</f>
        <v>0</v>
      </c>
    </row>
    <row r="13" spans="1:32">
      <c r="A13" s="129" t="s">
        <v>2454</v>
      </c>
      <c r="B13" s="129">
        <f>COUNTIF('Сентябрь 24'!$B$2:B1001, A13)</f>
        <v>0</v>
      </c>
      <c r="C13" s="129">
        <f t="shared" si="1"/>
        <v>0</v>
      </c>
      <c r="D13" s="129">
        <f>COUNTIFS('Сентябрь 24'!$B$2:B1001, A13, 'Сентябрь 24'!$D$2:D1001, 'Служебный лист 2'!$C$2)</f>
        <v>0</v>
      </c>
      <c r="E13" s="129">
        <f>COUNTIFS('Сентябрь 24'!$B$2:B1001, A13, 'Сентябрь 24'!$D$2:D1001, 'Служебный лист 2'!$C$3)</f>
        <v>0</v>
      </c>
      <c r="F13" s="129">
        <f>COUNTIFS('Сентябрь 24'!$B$2:B1001, A13, 'Сентябрь 24'!$D$2:D1001, 'Служебный лист 2'!$C$4)</f>
        <v>0</v>
      </c>
      <c r="H13" s="129" t="s">
        <v>1114</v>
      </c>
      <c r="I13" s="129">
        <f>COUNTIF('Сентябрь 24'!$C$2:C1001, H13)</f>
        <v>0</v>
      </c>
      <c r="J13" s="129">
        <f>COUNTIFS('Сентябрь 24'!$C$2:C1001, H13, 'Сентябрь 24'!$D$2:D1001, 'Служебный лист'!$C$2)</f>
        <v>0</v>
      </c>
      <c r="K13" s="129">
        <f>COUNTIFS('Сентябрь 24'!$C$2:C1001, H13, 'Сентябрь 24'!$D$2:D1001, 'Служебный лист 2'!$C$3)</f>
        <v>0</v>
      </c>
      <c r="L13" s="129">
        <f>COUNTIFS('Сентябрь 24'!$C$2:C1001, H13, 'Сентябрь 24'!$D$2:D1001, 'Служебный лист 2'!$C$4)</f>
        <v>0</v>
      </c>
    </row>
    <row r="14" spans="1:32">
      <c r="A14" s="131" t="s">
        <v>1113</v>
      </c>
      <c r="D14" s="129">
        <f t="shared" ref="D14:F14" si="2">SUM(D3:D13)</f>
        <v>56</v>
      </c>
      <c r="E14" s="129">
        <f t="shared" si="2"/>
        <v>0</v>
      </c>
      <c r="F14" s="129">
        <f t="shared" si="2"/>
        <v>0</v>
      </c>
      <c r="H14" s="129" t="s">
        <v>224</v>
      </c>
      <c r="I14" s="129">
        <f>COUNTIF('Сентябрь 24'!$C$2:C1001, H14)</f>
        <v>2</v>
      </c>
      <c r="J14" s="129">
        <f>COUNTIFS('Сентябрь 24'!$C$2:C1001, H14, 'Сентябрь 24'!$D$2:D1001, 'Служебный лист'!$C$2)</f>
        <v>2</v>
      </c>
      <c r="K14" s="129">
        <f>COUNTIFS('Сентябрь 24'!$C$2:C1001, H14, 'Сентябрь 24'!$D$2:D1001, 'Служебный лист 2'!$C$3)</f>
        <v>0</v>
      </c>
      <c r="L14" s="129">
        <f>COUNTIFS('Сентябрь 24'!$C$2:C1001, H14, 'Сентябрь 24'!$D$2:D1001, 'Служебный лист 2'!$C$4)</f>
        <v>0</v>
      </c>
    </row>
    <row r="15" spans="1:32">
      <c r="A15" s="129">
        <f>'Служебный лист'!A13:A1001</f>
        <v>0</v>
      </c>
      <c r="H15" s="129" t="s">
        <v>1115</v>
      </c>
      <c r="I15" s="129">
        <f>COUNTIF('Сентябрь 24'!$C$2:C1001, H15)</f>
        <v>0</v>
      </c>
      <c r="J15" s="129">
        <f>COUNTIFS('Сентябрь 24'!$C$2:C1001, H15, 'Сентябрь 24'!$D$2:D1001, 'Служебный лист'!$C$2)</f>
        <v>0</v>
      </c>
      <c r="K15" s="129">
        <f>COUNTIFS('Сентябрь 24'!$C$2:C1001, H15, 'Сентябрь 24'!$D$2:D1001, 'Служебный лист 2'!$C$3)</f>
        <v>0</v>
      </c>
      <c r="L15" s="129">
        <f>COUNTIFS('Сентябрь 24'!$C$2:C1001, H15, 'Сентябрь 24'!$D$2:D1001, 'Служебный лист 2'!$C$4)</f>
        <v>0</v>
      </c>
    </row>
    <row r="16" spans="1:32">
      <c r="A16" s="129">
        <f>'Служебный лист'!A14:A1001</f>
        <v>0</v>
      </c>
      <c r="H16" s="129" t="s">
        <v>1116</v>
      </c>
      <c r="I16" s="129">
        <f>COUNTIF('Сентябрь 24'!$C$2:C1001, H16)</f>
        <v>0</v>
      </c>
      <c r="J16" s="129">
        <f>COUNTIFS('Сентябрь 24'!$C$2:C1001, H16, 'Сентябрь 24'!$D$2:D1001, 'Служебный лист'!$C$2)</f>
        <v>0</v>
      </c>
      <c r="K16" s="129">
        <f>COUNTIFS('Сентябрь 24'!$C$2:C1001, H16, 'Сентябрь 24'!$D$2:D1001, 'Служебный лист 2'!$C$3)</f>
        <v>0</v>
      </c>
      <c r="L16" s="129">
        <f>COUNTIFS('Сентябрь 24'!$C$2:C1001, H16, 'Сентябрь 24'!$D$2:D1001, 'Служебный лист 2'!$C$4)</f>
        <v>0</v>
      </c>
    </row>
    <row r="17" spans="1:12">
      <c r="C17" s="132" t="s">
        <v>1105</v>
      </c>
      <c r="D17" s="129">
        <f>D14</f>
        <v>56</v>
      </c>
      <c r="H17" s="129" t="s">
        <v>1117</v>
      </c>
      <c r="I17" s="129">
        <f>COUNTIF('Сентябрь 24'!$C$2:C1001, H17)</f>
        <v>0</v>
      </c>
      <c r="J17" s="129">
        <f>COUNTIFS('Сентябрь 24'!$C$2:C1001, H17, 'Сентябрь 24'!$D$2:D1001, 'Служебный лист'!$C$2)</f>
        <v>0</v>
      </c>
      <c r="K17" s="129">
        <f>COUNTIFS('Сентябрь 24'!$C$2:C1001, H17, 'Сентябрь 24'!$D$2:D1001, 'Служебный лист 2'!$C$3)</f>
        <v>0</v>
      </c>
      <c r="L17" s="129">
        <f>COUNTIFS('Сентябрь 24'!$C$2:C1001, H17, 'Сентябрь 24'!$D$2:D1001, 'Служебный лист 2'!$C$4)</f>
        <v>0</v>
      </c>
    </row>
    <row r="18" spans="1:12">
      <c r="A18" s="129">
        <f>'Служебный лист'!A15:A1001</f>
        <v>0</v>
      </c>
      <c r="C18" s="132" t="s">
        <v>1106</v>
      </c>
      <c r="D18" s="129">
        <f>E14</f>
        <v>0</v>
      </c>
      <c r="H18" s="129" t="s">
        <v>928</v>
      </c>
      <c r="I18" s="129">
        <f>COUNTIF('Сентябрь 24'!$C$2:C1001, H18)</f>
        <v>0</v>
      </c>
      <c r="J18" s="129">
        <f>COUNTIFS('Сентябрь 24'!$C$2:C1001, H18, 'Сентябрь 24'!$D$2:D1001, 'Служебный лист'!$C$2)</f>
        <v>0</v>
      </c>
      <c r="K18" s="129">
        <f>COUNTIFS('Сентябрь 24'!$C$2:C1001, H18, 'Сентябрь 24'!$D$2:D1001, 'Служебный лист 2'!$C$3)</f>
        <v>0</v>
      </c>
      <c r="L18" s="129">
        <f>COUNTIFS('Сентябрь 24'!$C$2:C1001, H18, 'Сентябрь 24'!$D$2:D1001, 'Служебный лист 2'!$C$4)</f>
        <v>0</v>
      </c>
    </row>
    <row r="19" spans="1:12">
      <c r="C19" s="132" t="s">
        <v>1107</v>
      </c>
      <c r="D19" s="129">
        <f>F14</f>
        <v>0</v>
      </c>
      <c r="H19" s="131" t="s">
        <v>1113</v>
      </c>
      <c r="I19" s="129">
        <f t="shared" ref="I19:K19" si="3">SUM(I3:I18)</f>
        <v>56</v>
      </c>
      <c r="J19" s="129">
        <f t="shared" si="3"/>
        <v>56</v>
      </c>
      <c r="K19" s="129">
        <f t="shared" si="3"/>
        <v>0</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45536</v>
      </c>
      <c r="C42" s="186">
        <v>45537</v>
      </c>
      <c r="D42" s="186">
        <v>45538</v>
      </c>
      <c r="E42" s="186">
        <v>45539</v>
      </c>
      <c r="F42" s="186">
        <v>45540</v>
      </c>
      <c r="G42" s="186">
        <v>45541</v>
      </c>
      <c r="H42" s="186">
        <v>45542</v>
      </c>
      <c r="I42" s="186">
        <v>45543</v>
      </c>
      <c r="J42" s="186">
        <v>45544</v>
      </c>
      <c r="K42" s="186">
        <v>45545</v>
      </c>
      <c r="L42" s="186">
        <v>45546</v>
      </c>
      <c r="M42" s="186">
        <v>45547</v>
      </c>
      <c r="N42" s="186">
        <v>45548</v>
      </c>
      <c r="O42" s="186">
        <v>45549</v>
      </c>
      <c r="P42" s="186">
        <v>45550</v>
      </c>
      <c r="Q42" s="186">
        <v>45551</v>
      </c>
      <c r="R42" s="186">
        <v>45552</v>
      </c>
      <c r="S42" s="186">
        <v>45553</v>
      </c>
      <c r="T42" s="186">
        <v>45554</v>
      </c>
      <c r="U42" s="186">
        <v>45555</v>
      </c>
      <c r="V42" s="186">
        <v>45556</v>
      </c>
      <c r="W42" s="186">
        <v>45557</v>
      </c>
      <c r="X42" s="186">
        <v>45558</v>
      </c>
      <c r="Y42" s="186">
        <v>45559</v>
      </c>
      <c r="Z42" s="186">
        <v>45560</v>
      </c>
      <c r="AA42" s="186">
        <v>45561</v>
      </c>
      <c r="AB42" s="186">
        <v>45562</v>
      </c>
      <c r="AC42" s="186">
        <v>45563</v>
      </c>
      <c r="AD42" s="186">
        <v>45564</v>
      </c>
      <c r="AE42" s="186">
        <v>45565</v>
      </c>
      <c r="AF42" s="186"/>
    </row>
    <row r="43" spans="1:32">
      <c r="A43" s="129" t="s">
        <v>2020</v>
      </c>
    </row>
    <row r="44" spans="1:32">
      <c r="A44" s="129" t="s">
        <v>2021</v>
      </c>
      <c r="E44" s="135"/>
      <c r="I44" s="135"/>
      <c r="L44" s="135"/>
      <c r="M44" s="135"/>
      <c r="O44" s="135"/>
      <c r="U44" s="135"/>
      <c r="V44" s="135"/>
    </row>
    <row r="45" spans="1:32">
      <c r="A45" s="129" t="s">
        <v>1271</v>
      </c>
      <c r="H45" s="129">
        <v>2</v>
      </c>
      <c r="M45" s="129">
        <v>3</v>
      </c>
    </row>
    <row r="46" spans="1:32">
      <c r="A46" s="129" t="s">
        <v>2022</v>
      </c>
      <c r="S46" s="136"/>
      <c r="T46" s="136"/>
      <c r="U46" s="136"/>
    </row>
    <row r="47" spans="1:32">
      <c r="A47" s="129" t="s">
        <v>2310</v>
      </c>
    </row>
    <row r="48" spans="1:32">
      <c r="A48" s="129" t="s">
        <v>2455</v>
      </c>
    </row>
    <row r="49" spans="1:32">
      <c r="A49" s="129" t="s">
        <v>1774</v>
      </c>
      <c r="N49" s="129">
        <v>3</v>
      </c>
      <c r="P49" s="129">
        <v>3</v>
      </c>
      <c r="Q49" s="129">
        <v>3</v>
      </c>
      <c r="V49" s="129">
        <v>4</v>
      </c>
      <c r="W49" s="129">
        <v>4</v>
      </c>
      <c r="AC49" s="129">
        <v>4</v>
      </c>
      <c r="AD49" s="129">
        <v>4</v>
      </c>
      <c r="AF49" s="129">
        <f>SUM(B49:AE49)</f>
        <v>25</v>
      </c>
    </row>
  </sheetData>
  <mergeCells count="3">
    <mergeCell ref="A1:F1"/>
    <mergeCell ref="H1:L1"/>
    <mergeCell ref="A40:B40"/>
  </mergeCells>
  <conditionalFormatting sqref="L3:L19">
    <cfRule type="cellIs" dxfId="11" priority="1" operator="greaterThanOrEqual">
      <formula>1</formula>
    </cfRule>
  </conditionalFormatting>
  <conditionalFormatting sqref="F3:F14">
    <cfRule type="cellIs" dxfId="10" priority="2" operator="greaterThanOrEqual">
      <formula>1</formula>
    </cfRule>
  </conditionalFormatting>
  <pageMargins left="0.7" right="0.7" top="0.75" bottom="0.75" header="0.3" footer="0.3"/>
  <drawing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COUNTIF('Август 24'!$B$2:B1001, A3)</f>
        <v>0</v>
      </c>
      <c r="C3" s="129">
        <f t="shared" ref="C3:C6" si="0">SUM(B43:AE43)</f>
        <v>0</v>
      </c>
      <c r="D3" s="129">
        <f>COUNTIFS('Август 24'!$B$2:B1001, A3, 'Август 24'!$D$2:D1001, 'Служебный лист'!$C$2)</f>
        <v>0</v>
      </c>
      <c r="E3" s="129">
        <f>COUNTIFS('Август 24'!$B$2:B1001, A3, 'Август 24'!$D$2:D1001, 'Служебный лист'!$C$3)</f>
        <v>0</v>
      </c>
      <c r="F3" s="129">
        <f>COUNTIFS('Август 24'!$B$2:B1001, A3, 'Август 24'!$D$2:D1001, 'Служебный лист'!$C$4)</f>
        <v>0</v>
      </c>
      <c r="H3" s="129" t="s">
        <v>75</v>
      </c>
      <c r="I3" s="129">
        <f>COUNTIF('Август 24'!$C$2:C1001, H3)</f>
        <v>0</v>
      </c>
      <c r="J3" s="129">
        <f>COUNTIFS('Август 24'!$C$2:C1001, H3, 'Август 24'!$D$2:D1001, 'Служебный лист'!$C$2)</f>
        <v>0</v>
      </c>
      <c r="K3" s="129">
        <f>COUNTIFS('Август 24'!$C$2:C1001, H3, 'Август 24'!$D$2:D1001, 'Служебный лист'!$C$3)</f>
        <v>0</v>
      </c>
      <c r="L3" s="129">
        <f>COUNTIFS('Август 24'!$C$2:C1001, H3, 'Август 24'!$D$2:D1001, 'Служебный лист'!$C$4)</f>
        <v>0</v>
      </c>
    </row>
    <row r="4" spans="1:32">
      <c r="A4" s="129" t="s">
        <v>2021</v>
      </c>
      <c r="B4" s="129">
        <f>COUNTIF('Август 24'!$B$2:B1001, A4)</f>
        <v>0</v>
      </c>
      <c r="C4" s="129">
        <f t="shared" si="0"/>
        <v>0</v>
      </c>
      <c r="D4" s="129">
        <f>COUNTIFS('Август 24'!$B$2:B1001, A4, 'Август 24'!$D$2:D1001, 'Служебный лист'!$C$2)</f>
        <v>0</v>
      </c>
      <c r="E4" s="129">
        <f>COUNTIFS('Август 24'!$B$2:B1001, A4, 'Август 24'!$D$2:D1001, 'Служебный лист'!$C$3)</f>
        <v>0</v>
      </c>
      <c r="F4" s="129">
        <f>COUNTIFS('Август 24'!$B$2:B1001, A4, 'Август 24'!$D$2:D1001, 'Служебный лист'!$C$4)</f>
        <v>0</v>
      </c>
      <c r="H4" s="129" t="s">
        <v>44</v>
      </c>
      <c r="I4" s="129">
        <f>COUNTIF('Август 24'!$C$2:C1001, H4)</f>
        <v>0</v>
      </c>
      <c r="J4" s="129">
        <f>COUNTIFS('Август 24'!$C$2:C1001, H4, 'Август 24'!$D$2:D1001, 'Служебный лист'!$C$2)</f>
        <v>0</v>
      </c>
      <c r="K4" s="129">
        <f>COUNTIFS('Август 24'!$C$2:C1001, H4, 'Август 24'!$D$2:D1001, 'Служебный лист'!$C$3)</f>
        <v>0</v>
      </c>
      <c r="L4" s="129">
        <f>COUNTIFS('Август 24'!$C$2:C1001, H4, 'Август 24'!$D$2:D1001, 'Служебный лист'!$C$4)</f>
        <v>0</v>
      </c>
    </row>
    <row r="5" spans="1:32">
      <c r="A5" s="129" t="s">
        <v>2120</v>
      </c>
      <c r="B5" s="129">
        <f>COUNTIF('Август 24'!$B$2:B1001, A5)</f>
        <v>4</v>
      </c>
      <c r="C5" s="129">
        <f t="shared" si="0"/>
        <v>18.5</v>
      </c>
      <c r="D5" s="129">
        <f>COUNTIFS('Август 24'!$B$2:B1001, A5, 'Август 24'!$D$2:D1001, 'Служебный лист'!$C$2)</f>
        <v>0</v>
      </c>
      <c r="E5" s="129">
        <f>COUNTIFS('Август 24'!$B$2:B1001, A5, 'Август 24'!$D$2:D1001, 'Служебный лист'!$C$3)</f>
        <v>0</v>
      </c>
      <c r="F5" s="129">
        <f>COUNTIFS('Август 24'!$B$2:B1001, A5, 'Август 24'!$D$2:D1001, 'Служебный лист'!$C$4)</f>
        <v>0</v>
      </c>
      <c r="H5" s="129" t="s">
        <v>541</v>
      </c>
      <c r="I5" s="129">
        <f>COUNTIF('Август 24'!$C$2:C1001, H5)</f>
        <v>0</v>
      </c>
      <c r="J5" s="129">
        <f>COUNTIFS('Август 24'!$C$2:C1001, H5, 'Август 24'!$D$2:D1001, 'Служебный лист'!$C$2)</f>
        <v>0</v>
      </c>
      <c r="K5" s="129">
        <f>COUNTIFS('Август 24'!$C$2:C1001, H5, 'Август 24'!$D$2:D1001, 'Служебный лист'!$C$3)</f>
        <v>0</v>
      </c>
      <c r="L5" s="129">
        <f>COUNTIFS('Август 24'!$C$2:C1001, H5, 'Август 24'!$D$2:D1001, 'Служебный лист'!$C$4)</f>
        <v>0</v>
      </c>
    </row>
    <row r="6" spans="1:32">
      <c r="A6" s="129" t="s">
        <v>2022</v>
      </c>
      <c r="B6" s="129">
        <f>COUNTIF('Август 24'!$B$2:B1001, A6)</f>
        <v>7</v>
      </c>
      <c r="C6" s="129">
        <f t="shared" si="0"/>
        <v>0</v>
      </c>
      <c r="D6" s="129">
        <f>COUNTIFS('Август 24'!$B$2:B1001, A6, 'Август 24'!$D$2:D1001, 'Служебный лист'!$C$2)</f>
        <v>3</v>
      </c>
      <c r="E6" s="129">
        <f>COUNTIFS('Август 24'!$B$2:B1001, A6, 'Август 24'!$D$2:D1001, 'Служебный лист'!$C$3)</f>
        <v>0</v>
      </c>
      <c r="F6" s="129">
        <f>COUNTIFS('Август 24'!$B$2:B1001, A6, 'Август 24'!$D$2:D1001, 'Служебный лист'!$C$4)</f>
        <v>0</v>
      </c>
      <c r="H6" s="129" t="s">
        <v>102</v>
      </c>
      <c r="I6" s="129">
        <f>COUNTIF('Август 24'!$C$2:C1001, H6)</f>
        <v>13</v>
      </c>
      <c r="J6" s="129">
        <f>COUNTIFS('Август 24'!$C$2:C1001, H6, 'Август 24'!$D$2:D1001, 'Служебный лист'!$C$2)</f>
        <v>12</v>
      </c>
      <c r="K6" s="129">
        <f>COUNTIFS('Август 24'!$C$2:C1001, H6, 'Август 24'!$D$2:D1001, 'Служебный лист'!$C$3)</f>
        <v>1</v>
      </c>
      <c r="L6" s="129">
        <f>COUNTIFS('Август 24'!$C$2:C1001, H6, 'Август 24'!$D$2:D1001, 'Служебный лист'!$C$4)</f>
        <v>0</v>
      </c>
    </row>
    <row r="7" spans="1:32">
      <c r="A7" s="129" t="s">
        <v>1774</v>
      </c>
      <c r="B7" s="129">
        <f>COUNTIF('Август 24'!$B$2:B1001, A7)</f>
        <v>86</v>
      </c>
      <c r="C7" s="129">
        <f>SUM(B49:AE49)</f>
        <v>36</v>
      </c>
      <c r="D7" s="129">
        <f>COUNTIFS('Август 24'!$B$2:B1001, A7, 'Август 24'!$D$2:D1001, 'Служебный лист'!$C$2)</f>
        <v>9</v>
      </c>
      <c r="E7" s="129">
        <f>COUNTIFS('Август 24'!$B$2:B1001, A7, 'Август 24'!$D$2:D1001, 'Служебный лист'!$C$3)</f>
        <v>1</v>
      </c>
      <c r="F7" s="129">
        <f>COUNTIFS('Август 24'!$B$2:B1001, A7, 'Август 24'!$D$2:D1001, 'Служебный лист'!$C$4)</f>
        <v>0</v>
      </c>
      <c r="H7" s="129" t="s">
        <v>638</v>
      </c>
      <c r="I7" s="129">
        <f>COUNTIF('Август 24'!$C$2:C1001, H7)</f>
        <v>0</v>
      </c>
      <c r="J7" s="129">
        <f>COUNTIFS('Август 24'!$C$2:C1001, H7, 'Август 24'!$D$2:D1001, 'Служебный лист'!$C$2)</f>
        <v>0</v>
      </c>
      <c r="K7" s="129">
        <f>COUNTIFS('Август 24'!$C$2:C1001, H7, 'Август 24'!$D$2:D1001, 'Служебный лист'!$C$3)</f>
        <v>0</v>
      </c>
      <c r="L7" s="129">
        <f>COUNTIFS('Август 24'!$C$2:C1001, H7, 'Август 24'!$D$2:D1001, 'Служебный лист'!$C$4)</f>
        <v>0</v>
      </c>
    </row>
    <row r="8" spans="1:32">
      <c r="A8" s="129" t="s">
        <v>2310</v>
      </c>
      <c r="B8" s="129">
        <f>COUNTIF('Август 24'!$B$2:B1001, A8)</f>
        <v>0</v>
      </c>
      <c r="C8" s="129">
        <f>SUM(B48:AE48)</f>
        <v>0</v>
      </c>
      <c r="D8" s="129">
        <f>COUNTIFS('Август 24'!$B$2:B1001, A8, 'Август 24'!$D$2:D1001, 'Служебный лист'!$C$2)</f>
        <v>0</v>
      </c>
      <c r="E8" s="129">
        <f>COUNTIFS('Август 24'!$B$2:B1001, A8, 'Август 24'!$D$2:D1001, 'Служебный лист'!$C$3)</f>
        <v>0</v>
      </c>
      <c r="F8" s="129">
        <f>COUNTIFS('Август 24'!$B$2:B1001, A8, 'Август 24'!$D$2:D1001, 'Служебный лист'!$C$4)</f>
        <v>0</v>
      </c>
      <c r="H8" s="129" t="s">
        <v>1112</v>
      </c>
      <c r="I8" s="129">
        <f>COUNTIF('Август 24'!$C$2:C1001, H8)</f>
        <v>0</v>
      </c>
      <c r="J8" s="129">
        <f>COUNTIFS('Август 24'!$C$2:C1001, H8, 'Август 24'!$D$2:D1001, 'Служебный лист'!$C$2)</f>
        <v>0</v>
      </c>
      <c r="K8" s="129">
        <f>COUNTIFS('Август 24'!$C$2:C1001, H8, 'Август 24'!$D$2:D1001, 'Служебный лист'!$C$3)</f>
        <v>0</v>
      </c>
      <c r="L8" s="129">
        <f>COUNTIFS('Август 24'!$C$2:C1001, H8, 'Август 24'!$D$2:D1001, 'Служебный лист'!$C$4)</f>
        <v>0</v>
      </c>
    </row>
    <row r="9" spans="1:32">
      <c r="A9" s="129" t="s">
        <v>78</v>
      </c>
      <c r="B9" s="129">
        <f>COUNTIF('Август 24'!$B$2:B1001, A9)</f>
        <v>171</v>
      </c>
      <c r="D9" s="129">
        <f>COUNTIFS('Август 24'!$B$2:B1001, A9, 'Август 24'!$D$2:D1001, 'Служебный лист'!$C$2)</f>
        <v>23</v>
      </c>
      <c r="E9" s="129">
        <f>COUNTIFS('Август 24'!$B$2:B1001, A9, 'Август 24'!$D$2:D1001, 'Служебный лист'!$C$3)</f>
        <v>1</v>
      </c>
      <c r="F9" s="129">
        <f>COUNTIFS('Август 24'!$B$2:B1001, A9, 'Август 24'!$D$2:D1001, 'Служебный лист'!$C$4)</f>
        <v>0</v>
      </c>
      <c r="H9" s="129" t="s">
        <v>399</v>
      </c>
      <c r="I9" s="129">
        <f>COUNTIF('Август 24'!$C$2:C1001, H9)</f>
        <v>2</v>
      </c>
      <c r="J9" s="129">
        <f>COUNTIFS('Август 24'!$C$2:C1001, H9, 'Август 24'!$D$2:D1001, 'Служебный лист'!$C$2)</f>
        <v>2</v>
      </c>
      <c r="K9" s="129">
        <f>COUNTIFS('Август 24'!$C$2:C1001, H9, 'Август 24'!$D$2:D1001, 'Служебный лист'!$C$3)</f>
        <v>0</v>
      </c>
      <c r="L9" s="129">
        <f>COUNTIFS('Август 24'!$C$2:C1001, H9, 'Август 24'!$D$2:D1001, 'Служебный лист'!$C$4)</f>
        <v>0</v>
      </c>
    </row>
    <row r="10" spans="1:32">
      <c r="A10" s="129" t="s">
        <v>522</v>
      </c>
      <c r="B10" s="129">
        <f>COUNTIF('Август 24'!$B$2:B1001, A10)</f>
        <v>137</v>
      </c>
      <c r="C10" s="129">
        <f t="shared" ref="C10:C11" si="1">SUM(B50:AE50)</f>
        <v>0</v>
      </c>
      <c r="D10" s="129">
        <f>COUNTIFS('Август 24'!$B$2:B1001, A10, 'Август 24'!$D$2:D1001, 'Служебный лист'!$C$2)</f>
        <v>18</v>
      </c>
      <c r="E10" s="129">
        <f>COUNTIFS('Август 24'!$B$2:B1001, A10, 'Август 24'!$D$2:D1001, 'Служебный лист'!$C$3)</f>
        <v>0</v>
      </c>
      <c r="F10" s="129">
        <f>COUNTIFS('Август 24'!$B$2:B1001, A10, 'Август 24'!$D$2:D1001, 'Служебный лист'!$C$4)</f>
        <v>0</v>
      </c>
      <c r="H10" s="129" t="s">
        <v>41</v>
      </c>
      <c r="I10" s="129">
        <f>COUNTIF('Август 24'!$C$2:C1001, H10)</f>
        <v>29</v>
      </c>
      <c r="J10" s="129">
        <f>COUNTIFS('Август 24'!$C$2:C1001, H10, 'Август 24'!$D$2:D1001, 'Служебный лист'!$C$2)</f>
        <v>29</v>
      </c>
      <c r="K10" s="129">
        <f>COUNTIFS('Август 24'!$C$2:C1001, H10, 'Август 24'!$D$2:D1001, 'Служебный лист'!$C$3)</f>
        <v>0</v>
      </c>
      <c r="L10" s="129">
        <f>COUNTIFS('Август 24'!$C$2:C1001, H10, 'Август 24'!$D$2:D1001, 'Служебный лист'!$C$4)</f>
        <v>0</v>
      </c>
    </row>
    <row r="11" spans="1:32">
      <c r="A11" s="129" t="s">
        <v>2096</v>
      </c>
      <c r="B11" s="129">
        <f>COUNTIF('Август 24'!$B$2:B1001, A11)</f>
        <v>24</v>
      </c>
      <c r="C11" s="129">
        <f t="shared" si="1"/>
        <v>0</v>
      </c>
      <c r="D11" s="129">
        <f>COUNTIFS('Август 24'!$B$2:B1001, A11, 'Август 24'!$D$2:D1001, 'Служебный лист'!$C$2)</f>
        <v>2</v>
      </c>
      <c r="E11" s="129">
        <f>COUNTIFS('Август 24'!$B$2:B1001, A11, 'Август 24'!$D$2:D1001, 'Служебный лист'!$C$3)</f>
        <v>0</v>
      </c>
      <c r="F11" s="129">
        <f>COUNTIFS('Август 24'!$B$2:B1001, A11, 'Август 24'!$D$2:D1001, 'Служебный лист'!$C$4)</f>
        <v>0</v>
      </c>
      <c r="H11" s="129" t="s">
        <v>355</v>
      </c>
      <c r="I11" s="129">
        <f>COUNTIF('Август 24'!$C$2:C1001, H11)</f>
        <v>1</v>
      </c>
      <c r="J11" s="129">
        <f>COUNTIFS('Август 24'!$C$2:C1001, H11, 'Август 24'!$D$2:D1001, 'Служебный лист'!$C$2)</f>
        <v>1</v>
      </c>
      <c r="K11" s="129">
        <f>COUNTIFS('Август 24'!$C$2:C1001, H11, 'Август 24'!$D$2:D1001, 'Служебный лист'!$C$3)</f>
        <v>0</v>
      </c>
      <c r="L11" s="129">
        <f>COUNTIFS('Август 24'!$C$2:C1001, H11, 'Август 24'!$D$2:D1001, 'Служебный лист'!$C$4)</f>
        <v>0</v>
      </c>
    </row>
    <row r="12" spans="1:32">
      <c r="A12" s="131" t="s">
        <v>1113</v>
      </c>
      <c r="D12" s="129">
        <f t="shared" ref="D12:E12" si="2">SUM(D3:D11)</f>
        <v>55</v>
      </c>
      <c r="E12" s="129">
        <f t="shared" si="2"/>
        <v>2</v>
      </c>
      <c r="F12" s="129">
        <f>COUNTIFS('Июль 24'!$B$2:B1001, A12, 'Июль 24'!$D$2:D1001, 'Служебный лист'!$C$4)</f>
        <v>0</v>
      </c>
      <c r="H12" s="129" t="s">
        <v>154</v>
      </c>
      <c r="I12" s="129">
        <f>COUNTIF('Август 24'!$C$2:C1001, H12)</f>
        <v>6</v>
      </c>
      <c r="J12" s="129">
        <f>COUNTIFS('Август 24'!$C$2:C1001, H12, 'Август 24'!$D$2:D1001, 'Служебный лист'!$C$2)</f>
        <v>5</v>
      </c>
      <c r="K12" s="129">
        <f>COUNTIFS('Август 24'!$C$2:C1001, H12, 'Август 24'!$D$2:D1001, 'Служебный лист'!$C$3)</f>
        <v>1</v>
      </c>
      <c r="L12" s="129">
        <f>COUNTIFS('Август 24'!$C$2:C1001, H12, 'Август 24'!$D$2:D1001, 'Служебный лист'!$C$4)</f>
        <v>0</v>
      </c>
    </row>
    <row r="13" spans="1:32">
      <c r="A13" s="129">
        <f>'Служебный лист'!A11:A1001</f>
        <v>0</v>
      </c>
      <c r="H13" s="129" t="s">
        <v>1114</v>
      </c>
      <c r="I13" s="129">
        <f>COUNTIF('Август 24'!$C$2:C1001, H13)</f>
        <v>0</v>
      </c>
      <c r="J13" s="129">
        <f>COUNTIFS('Август 24'!$C$2:C1001, H13, 'Август 24'!$D$2:D1001, 'Служебный лист'!$C$2)</f>
        <v>0</v>
      </c>
      <c r="K13" s="129">
        <f>COUNTIFS('Август 24'!$C$2:C1001, H13, 'Август 24'!$D$2:D1001, 'Служебный лист'!$C$3)</f>
        <v>0</v>
      </c>
      <c r="L13" s="129">
        <f>COUNTIFS('Август 24'!$C$2:C1001, H13, 'Август 24'!$D$2:D1001, 'Служебный лист'!$C$4)</f>
        <v>0</v>
      </c>
    </row>
    <row r="14" spans="1:32">
      <c r="A14" s="129">
        <f>'Служебный лист'!A12:A1001</f>
        <v>0</v>
      </c>
      <c r="C14" s="132" t="s">
        <v>1105</v>
      </c>
      <c r="D14" s="129">
        <f>D12</f>
        <v>55</v>
      </c>
      <c r="H14" s="129" t="s">
        <v>224</v>
      </c>
      <c r="I14" s="129">
        <f>COUNTIF('Август 24'!$C$2:C1001, H14)</f>
        <v>0</v>
      </c>
      <c r="J14" s="129">
        <f>COUNTIFS('Август 24'!$C$2:C1001, H14, 'Август 24'!$D$2:D1001, 'Служебный лист'!$C$2)</f>
        <v>0</v>
      </c>
      <c r="K14" s="129">
        <f>COUNTIFS('Август 24'!$C$2:C1001, H14, 'Август 24'!$D$2:D1001, 'Служебный лист'!$C$3)</f>
        <v>0</v>
      </c>
      <c r="L14" s="129">
        <f>COUNTIFS('Август 24'!$C$2:C1001, H14, 'Август 24'!$D$2:D1001, 'Служебный лист'!$C$4)</f>
        <v>0</v>
      </c>
    </row>
    <row r="15" spans="1:32">
      <c r="A15" s="129">
        <f>'Служебный лист'!A13:A1001</f>
        <v>0</v>
      </c>
      <c r="C15" s="132" t="s">
        <v>1106</v>
      </c>
      <c r="D15" s="129">
        <f>E12</f>
        <v>2</v>
      </c>
      <c r="H15" s="129" t="s">
        <v>1115</v>
      </c>
      <c r="I15" s="129">
        <f>COUNTIF('Август 24'!$C$2:C1001, H15)</f>
        <v>1</v>
      </c>
      <c r="J15" s="129">
        <f>COUNTIFS('Август 24'!$C$2:C1001, H15, 'Август 24'!$D$2:D1001, 'Служебный лист'!$C$2)</f>
        <v>1</v>
      </c>
      <c r="K15" s="129">
        <f>COUNTIFS('Август 24'!$C$2:C1001, H15, 'Август 24'!$D$2:D1001, 'Служебный лист'!$C$3)</f>
        <v>0</v>
      </c>
      <c r="L15" s="129">
        <f>COUNTIFS('Август 24'!$C$2:C1001, H15, 'Август 24'!$D$2:D1001, 'Служебный лист'!$C$4)</f>
        <v>0</v>
      </c>
    </row>
    <row r="16" spans="1:32">
      <c r="A16" s="129">
        <f>'Служебный лист'!A14:A1001</f>
        <v>0</v>
      </c>
      <c r="C16" s="132" t="s">
        <v>1107</v>
      </c>
      <c r="D16" s="129">
        <f>F12</f>
        <v>0</v>
      </c>
      <c r="H16" s="129" t="s">
        <v>1116</v>
      </c>
      <c r="I16" s="129">
        <f>COUNTIF('Август 24'!$C$2:C1001, H16)</f>
        <v>1</v>
      </c>
      <c r="J16" s="129">
        <f>COUNTIFS('Август 24'!$C$2:C1001, H16, 'Август 24'!$D$2:D1001, 'Служебный лист'!$C$2)</f>
        <v>1</v>
      </c>
      <c r="K16" s="129">
        <f>COUNTIFS('Август 24'!$C$2:C1001, H16, 'Август 24'!$D$2:D1001, 'Служебный лист'!$C$3)</f>
        <v>0</v>
      </c>
      <c r="L16" s="129">
        <f>COUNTIFS('Август 24'!$C$2:C1001, H16, 'Август 24'!$D$2:D1001, 'Служебный лист'!$C$4)</f>
        <v>0</v>
      </c>
    </row>
    <row r="17" spans="1:12">
      <c r="H17" s="129" t="s">
        <v>1117</v>
      </c>
      <c r="I17" s="129">
        <f>COUNTIF('Август 24'!$C$2:C1001, H17)</f>
        <v>0</v>
      </c>
      <c r="J17" s="129">
        <f>COUNTIFS('Август 24'!$C$2:C1001, H17, 'Август 24'!$D$2:D1001, 'Служебный лист'!$C$2)</f>
        <v>0</v>
      </c>
      <c r="K17" s="129">
        <f>COUNTIFS('Август 24'!$C$2:C1001, H17, 'Август 24'!$D$2:D1001, 'Служебный лист'!$C$3)</f>
        <v>0</v>
      </c>
      <c r="L17" s="129">
        <f>COUNTIFS('Август 24'!$C$2:C1001, H17, 'Август 24'!$D$2:D1001, 'Служебный лист'!$C$4)</f>
        <v>0</v>
      </c>
    </row>
    <row r="18" spans="1:12">
      <c r="A18" s="129">
        <f>'Служебный лист'!A15:A1001</f>
        <v>0</v>
      </c>
      <c r="H18" s="129" t="s">
        <v>928</v>
      </c>
      <c r="I18" s="129">
        <f>COUNTIF('Август 24'!$C$2:C1001, H18)</f>
        <v>3</v>
      </c>
      <c r="J18" s="129">
        <f>COUNTIFS('Август 24'!$C$2:C1001, H18, 'Август 24'!$D$2:D1001, 'Служебный лист'!$C$2)</f>
        <v>3</v>
      </c>
      <c r="K18" s="129">
        <f>COUNTIFS('Август 24'!$C$2:C1001, H18, 'Август 24'!$D$2:D1001, 'Служебный лист'!$C$3)</f>
        <v>0</v>
      </c>
      <c r="L18" s="129">
        <f>COUNTIFS('Август 24'!$C$2:C1001, H18, 'Август 24'!$D$2:D1001, 'Служебный лист'!$C$4)</f>
        <v>0</v>
      </c>
    </row>
    <row r="19" spans="1:12">
      <c r="H19" s="131" t="s">
        <v>1113</v>
      </c>
      <c r="I19" s="129">
        <f t="shared" ref="I19:K19" si="3">SUM(I3:I18)</f>
        <v>56</v>
      </c>
      <c r="J19" s="129">
        <f t="shared" si="3"/>
        <v>54</v>
      </c>
      <c r="K19" s="129">
        <f t="shared" si="3"/>
        <v>2</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45474</v>
      </c>
      <c r="C42" s="186">
        <v>45475</v>
      </c>
      <c r="D42" s="186">
        <v>45476</v>
      </c>
      <c r="E42" s="186">
        <v>45477</v>
      </c>
      <c r="F42" s="186">
        <v>45478</v>
      </c>
      <c r="G42" s="186">
        <v>45479</v>
      </c>
      <c r="H42" s="186">
        <v>45480</v>
      </c>
      <c r="I42" s="186">
        <v>45481</v>
      </c>
      <c r="J42" s="186">
        <v>45482</v>
      </c>
      <c r="K42" s="186">
        <v>45483</v>
      </c>
      <c r="L42" s="186">
        <v>45484</v>
      </c>
      <c r="M42" s="186">
        <v>45485</v>
      </c>
      <c r="N42" s="186">
        <v>45486</v>
      </c>
      <c r="O42" s="186">
        <v>45487</v>
      </c>
      <c r="P42" s="186">
        <v>45488</v>
      </c>
      <c r="Q42" s="186">
        <v>45489</v>
      </c>
      <c r="R42" s="186">
        <v>45490</v>
      </c>
      <c r="S42" s="186">
        <v>45491</v>
      </c>
      <c r="T42" s="186">
        <v>45492</v>
      </c>
      <c r="U42" s="186">
        <v>45493</v>
      </c>
      <c r="V42" s="186">
        <v>45494</v>
      </c>
      <c r="W42" s="186">
        <v>45495</v>
      </c>
      <c r="X42" s="186">
        <v>45496</v>
      </c>
      <c r="Y42" s="186">
        <v>45497</v>
      </c>
      <c r="Z42" s="186">
        <v>45498</v>
      </c>
      <c r="AA42" s="186">
        <v>45499</v>
      </c>
      <c r="AB42" s="186">
        <v>45500</v>
      </c>
      <c r="AC42" s="186">
        <v>45501</v>
      </c>
      <c r="AD42" s="186">
        <v>45502</v>
      </c>
      <c r="AE42" s="186">
        <v>45503</v>
      </c>
      <c r="AF42" s="186">
        <v>45504</v>
      </c>
    </row>
    <row r="43" spans="1:32">
      <c r="A43" s="129" t="s">
        <v>2020</v>
      </c>
    </row>
    <row r="44" spans="1:32">
      <c r="A44" s="129" t="s">
        <v>2021</v>
      </c>
      <c r="E44" s="135"/>
      <c r="I44" s="135"/>
      <c r="L44" s="135"/>
      <c r="M44" s="135"/>
      <c r="O44" s="135"/>
      <c r="U44" s="135"/>
      <c r="V44" s="135"/>
    </row>
    <row r="45" spans="1:32">
      <c r="A45" s="129" t="s">
        <v>2120</v>
      </c>
      <c r="B45" s="129">
        <v>3</v>
      </c>
      <c r="J45" s="129">
        <v>1.5</v>
      </c>
      <c r="O45" s="129">
        <v>5.5</v>
      </c>
      <c r="P45" s="129">
        <v>1.5</v>
      </c>
      <c r="V45" s="129">
        <v>3</v>
      </c>
      <c r="X45" s="129">
        <v>3</v>
      </c>
      <c r="Y45" s="129">
        <v>1</v>
      </c>
    </row>
    <row r="46" spans="1:32">
      <c r="A46" s="129" t="s">
        <v>2022</v>
      </c>
    </row>
    <row r="47" spans="1:32">
      <c r="A47" s="129" t="s">
        <v>2310</v>
      </c>
    </row>
    <row r="48" spans="1:32">
      <c r="A48" s="129" t="s">
        <v>2455</v>
      </c>
    </row>
    <row r="49" spans="1:26">
      <c r="A49" s="129" t="s">
        <v>1774</v>
      </c>
      <c r="F49" s="129">
        <v>5</v>
      </c>
      <c r="I49" s="129">
        <v>2</v>
      </c>
      <c r="J49" s="129">
        <v>3</v>
      </c>
      <c r="M49" s="129">
        <v>3</v>
      </c>
      <c r="O49" s="129">
        <v>2</v>
      </c>
      <c r="Q49" s="129">
        <v>3</v>
      </c>
      <c r="R49" s="129">
        <v>5</v>
      </c>
      <c r="T49" s="129">
        <v>3</v>
      </c>
      <c r="U49" s="129">
        <v>3</v>
      </c>
      <c r="W49" s="129">
        <v>2</v>
      </c>
      <c r="Z49" s="129">
        <v>5</v>
      </c>
    </row>
  </sheetData>
  <mergeCells count="3">
    <mergeCell ref="A1:F1"/>
    <mergeCell ref="H1:L1"/>
    <mergeCell ref="A40:B40"/>
  </mergeCells>
  <conditionalFormatting sqref="L3:L19">
    <cfRule type="cellIs" dxfId="9" priority="1" operator="greaterThanOrEqual">
      <formula>1</formula>
    </cfRule>
  </conditionalFormatting>
  <conditionalFormatting sqref="F3:F12">
    <cfRule type="cellIs" dxfId="8" priority="2" operator="greaterThanOrEqual">
      <formula>1</formula>
    </cfRule>
  </conditionalFormatting>
  <pageMargins left="0.7" right="0.7" top="0.75" bottom="0.75" header="0.3" footer="0.3"/>
  <drawing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COUNTIF('Июль 24'!$B$2:B1001, A3)</f>
        <v>0</v>
      </c>
      <c r="C3" s="129">
        <f t="shared" ref="C3:C6" si="0">SUM(B43:AE43)</f>
        <v>0</v>
      </c>
      <c r="D3" s="129">
        <f>COUNTIFS('Июль 24'!$B$2:B1001, A3, 'Июль 24'!$D$2:D1001, 'Служебный лист'!$C$2)</f>
        <v>0</v>
      </c>
      <c r="E3" s="129">
        <f>COUNTIFS('Июль 24'!$B$2:B1001, A3, 'Июль 24'!$D$2:D1001, 'Служебный лист'!$C$3)</f>
        <v>0</v>
      </c>
      <c r="F3" s="129">
        <f>COUNTIFS('Июль 24'!$B$2:B1001, A3, 'Июль 24'!$D$2:D1001, 'Служебный лист'!$C$4)</f>
        <v>0</v>
      </c>
      <c r="H3" s="129" t="s">
        <v>75</v>
      </c>
      <c r="I3" s="129">
        <f>COUNTIF('Июль 24'!$C$2:C1001, H3)</f>
        <v>0</v>
      </c>
      <c r="J3" s="129">
        <f>COUNTIFS('Июль 24'!$C$2:C1001, H3, 'Июль 24'!$D$2:D1001, 'Служебный лист'!$C$2)</f>
        <v>0</v>
      </c>
      <c r="K3" s="129">
        <f>COUNTIFS('Июль 24'!$C$2:C1001, H3, 'Июль 24'!$D$2:D1001, 'Служебный лист'!$C$3)</f>
        <v>0</v>
      </c>
      <c r="L3" s="129">
        <f>COUNTIFS('Июль 24'!$C$2:C1001, H3, 'Июль 24'!$D$2:D1001, 'Служебный лист'!$C$4)</f>
        <v>0</v>
      </c>
    </row>
    <row r="4" spans="1:32">
      <c r="A4" s="129" t="s">
        <v>2021</v>
      </c>
      <c r="B4" s="129">
        <f>COUNTIF('Июль 24'!$B$2:B1001, A4)</f>
        <v>0</v>
      </c>
      <c r="C4" s="129">
        <f t="shared" si="0"/>
        <v>0</v>
      </c>
      <c r="D4" s="129">
        <f>COUNTIFS('Июль 24'!$B$2:B1001, A4, 'Июль 24'!$D$2:D1001, 'Служебный лист'!$C$2)</f>
        <v>0</v>
      </c>
      <c r="E4" s="129">
        <f>COUNTIFS('Июль 24'!$B$2:B1001, A4, 'Июль 24'!$D$2:D1001, 'Служебный лист'!$C$3)</f>
        <v>0</v>
      </c>
      <c r="F4" s="129">
        <f>COUNTIFS('Июль 24'!$B$2:B1001, A4, 'Июль 24'!$D$2:D1001, 'Служебный лист'!$C$4)</f>
        <v>0</v>
      </c>
      <c r="H4" s="129" t="s">
        <v>44</v>
      </c>
      <c r="I4" s="129">
        <f>COUNTIF('Июль 24'!$C$2:C1001, H4)</f>
        <v>0</v>
      </c>
      <c r="J4" s="129">
        <f>COUNTIFS('Июль 24'!$C$2:C1001, H4, 'Июль 24'!$D$2:D1001, 'Служебный лист'!$C$2)</f>
        <v>0</v>
      </c>
      <c r="K4" s="129">
        <f>COUNTIFS('Июль 24'!$C$2:C1001, H4, 'Июль 24'!$D$2:D1001, 'Служебный лист'!$C$3)</f>
        <v>0</v>
      </c>
      <c r="L4" s="129">
        <f>COUNTIFS('Июль 24'!$C$2:C1001, H4, 'Июль 24'!$D$2:D1001, 'Служебный лист'!$C$4)</f>
        <v>0</v>
      </c>
    </row>
    <row r="5" spans="1:32">
      <c r="A5" s="129" t="s">
        <v>2120</v>
      </c>
      <c r="B5" s="129">
        <f>COUNTIF('Июль 24'!$B$2:B1001, A5)</f>
        <v>0</v>
      </c>
      <c r="C5" s="129">
        <f t="shared" si="0"/>
        <v>10</v>
      </c>
      <c r="D5" s="129">
        <f>COUNTIFS('Июль 24'!$B$2:B1001, A5, 'Июль 24'!$D$2:D1001, 'Служебный лист'!$C$2)</f>
        <v>0</v>
      </c>
      <c r="E5" s="129">
        <f>COUNTIFS('Июль 24'!$B$2:B1001, A5, 'Июль 24'!$D$2:D1001, 'Служебный лист'!$C$3)</f>
        <v>0</v>
      </c>
      <c r="F5" s="129">
        <f>COUNTIFS('Июль 24'!$B$2:B1001, A5, 'Июль 24'!$D$2:D1001, 'Служебный лист'!$C$4)</f>
        <v>0</v>
      </c>
      <c r="H5" s="129" t="s">
        <v>541</v>
      </c>
      <c r="I5" s="129">
        <f>COUNTIF('Июль 24'!$C$2:C1001, H5)</f>
        <v>0</v>
      </c>
      <c r="J5" s="129">
        <f>COUNTIFS('Июль 24'!$C$2:C1001, H5, 'Июль 24'!$D$2:D1001, 'Служебный лист'!$C$2)</f>
        <v>0</v>
      </c>
      <c r="K5" s="129">
        <f>COUNTIFS('Июль 24'!$C$2:C1001, H5, 'Июль 24'!$D$2:D1001, 'Служебный лист'!$C$3)</f>
        <v>0</v>
      </c>
      <c r="L5" s="129">
        <f>COUNTIFS('Июль 24'!$C$2:C1001, H5, 'Июль 24'!$D$2:D1001, 'Служебный лист'!$C$4)</f>
        <v>0</v>
      </c>
    </row>
    <row r="6" spans="1:32">
      <c r="A6" s="129" t="s">
        <v>2022</v>
      </c>
      <c r="B6" s="129">
        <f>COUNTIF('Июль 24'!$B$2:B1001, A6)</f>
        <v>3</v>
      </c>
      <c r="C6" s="129">
        <f t="shared" si="0"/>
        <v>3</v>
      </c>
      <c r="D6" s="129">
        <f>COUNTIFS('Июль 24'!$B$2:B1001, A6, 'Июль 24'!$D$2:D1001, 'Служебный лист'!$C$2)</f>
        <v>1</v>
      </c>
      <c r="E6" s="129">
        <f>COUNTIFS('Июль 24'!$B$2:B1001, A6, 'Июль 24'!$D$2:D1001, 'Служебный лист'!$C$3)</f>
        <v>0</v>
      </c>
      <c r="F6" s="129">
        <f>COUNTIFS('Июль 24'!$B$2:B1001, A6, 'Июль 24'!$D$2:D1001, 'Служебный лист'!$C$4)</f>
        <v>0</v>
      </c>
      <c r="H6" s="129" t="s">
        <v>102</v>
      </c>
      <c r="I6" s="129">
        <f>COUNTIF('Июль 24'!$C$2:C1001, H6)</f>
        <v>3</v>
      </c>
      <c r="J6" s="129">
        <f>COUNTIFS('Июль 24'!$C$2:C1001, H6, 'Июль 24'!$D$2:D1001, 'Служебный лист'!$C$2)</f>
        <v>3</v>
      </c>
      <c r="K6" s="129">
        <f>COUNTIFS('Июль 24'!$C$2:C1001, H6, 'Июль 24'!$D$2:D1001, 'Служебный лист'!$C$3)</f>
        <v>0</v>
      </c>
      <c r="L6" s="129">
        <f>COUNTIFS('Июль 24'!$C$2:C1001, H6, 'Июль 24'!$D$2:D1001, 'Служебный лист'!$C$4)</f>
        <v>0</v>
      </c>
    </row>
    <row r="7" spans="1:32">
      <c r="A7" s="129" t="s">
        <v>1774</v>
      </c>
      <c r="B7" s="129">
        <f>COUNTIF('Июль 24'!$B$2:B1001, A7)</f>
        <v>64</v>
      </c>
      <c r="C7" s="129">
        <f>SUM(B49:AE49)</f>
        <v>22</v>
      </c>
      <c r="D7" s="129">
        <f>COUNTIFS('Июль 24'!$B$2:B1001, A7, 'Июль 24'!$D$2:D1001, 'Служебный лист'!$C$2)</f>
        <v>4</v>
      </c>
      <c r="E7" s="129">
        <f>COUNTIFS('Июль 24'!$B$2:B1001, A7, 'Июль 24'!$D$2:D1001, 'Служебный лист'!$C$3)</f>
        <v>0</v>
      </c>
      <c r="F7" s="129">
        <f>COUNTIFS('Июль 24'!$B$2:B1001, A7, 'Июль 24'!$D$2:D1001, 'Служебный лист'!$C$4)</f>
        <v>0</v>
      </c>
      <c r="H7" s="129" t="s">
        <v>638</v>
      </c>
      <c r="I7" s="129">
        <f>COUNTIF('Июль 24'!$C$2:C1001, H7)</f>
        <v>0</v>
      </c>
      <c r="J7" s="129">
        <f>COUNTIFS('Июль 24'!$C$2:C1001, H7, 'Июль 24'!$D$2:D1001, 'Служебный лист'!$C$2)</f>
        <v>0</v>
      </c>
      <c r="K7" s="129">
        <f>COUNTIFS('Июль 24'!$C$2:C1001, H7, 'Июль 24'!$D$2:D1001, 'Служебный лист'!$C$3)</f>
        <v>0</v>
      </c>
      <c r="L7" s="129">
        <f>COUNTIFS('Июль 24'!$C$2:C1001, H7, 'Июль 24'!$D$2:D1001, 'Служебный лист'!$C$4)</f>
        <v>0</v>
      </c>
    </row>
    <row r="8" spans="1:32">
      <c r="A8" s="129" t="s">
        <v>2310</v>
      </c>
      <c r="B8" s="129">
        <f>COUNTIF('Июль 24'!$B$2:B1001, A8)</f>
        <v>0</v>
      </c>
      <c r="C8" s="129">
        <f t="shared" ref="C8:C11" si="1">SUM(B48:AE48)</f>
        <v>0</v>
      </c>
      <c r="D8" s="129">
        <f>COUNTIFS('Июль 24'!$B$2:B1001, A8, 'Июль 24'!$D$2:D1001, 'Служебный лист'!$C$2)</f>
        <v>0</v>
      </c>
      <c r="E8" s="129">
        <f>COUNTIFS('Июль 24'!$B$2:B1001, A8, 'Июль 24'!$D$2:D1001, 'Служебный лист'!$C$3)</f>
        <v>0</v>
      </c>
      <c r="F8" s="129">
        <f>COUNTIFS('Июль 24'!$B$2:B1001, A8, 'Июль 24'!$D$2:D1001, 'Служебный лист'!$C$4)</f>
        <v>0</v>
      </c>
      <c r="H8" s="129" t="s">
        <v>1112</v>
      </c>
      <c r="I8" s="129">
        <f>COUNTIF('Июль 24'!$C$2:C1001, H8)</f>
        <v>0</v>
      </c>
      <c r="J8" s="129">
        <f>COUNTIFS('Июль 24'!$C$2:C1001, H8, 'Июль 24'!$D$2:D1001, 'Служебный лист'!$C$2)</f>
        <v>0</v>
      </c>
      <c r="K8" s="129">
        <f>COUNTIFS('Июль 24'!$C$2:C1001, H8, 'Июль 24'!$D$2:D1001, 'Служебный лист'!$C$3)</f>
        <v>0</v>
      </c>
      <c r="L8" s="129">
        <f>COUNTIFS('Июль 24'!$C$2:C1001, H8, 'Июль 24'!$D$2:D1001, 'Служебный лист'!$C$4)</f>
        <v>0</v>
      </c>
    </row>
    <row r="9" spans="1:32">
      <c r="A9" s="129" t="s">
        <v>78</v>
      </c>
      <c r="B9" s="129">
        <f>COUNTIF('Июль 24'!$B$2:B1001, A9)</f>
        <v>173</v>
      </c>
      <c r="C9" s="129">
        <f t="shared" si="1"/>
        <v>22</v>
      </c>
      <c r="D9" s="129">
        <f>COUNTIFS('Июль 24'!$B$2:B1001, A9, 'Июль 24'!$D$2:D1001, 'Служебный лист'!$C$2)</f>
        <v>16</v>
      </c>
      <c r="E9" s="129">
        <f>COUNTIFS('Июль 24'!$B$2:B1001, A9, 'Июль 24'!$D$2:D1001, 'Служебный лист'!$C$3)</f>
        <v>1</v>
      </c>
      <c r="F9" s="129">
        <f>COUNTIFS('Июль 24'!$B$2:B1001, A9, 'Июль 24'!$D$2:D1001, 'Служебный лист'!$C$4)</f>
        <v>0</v>
      </c>
      <c r="H9" s="129" t="s">
        <v>399</v>
      </c>
      <c r="I9" s="129">
        <f>COUNTIF('Июль 24'!$C$2:C1001, H9)</f>
        <v>0</v>
      </c>
      <c r="J9" s="129">
        <f>COUNTIFS('Июль 24'!$C$2:C1001, H9, 'Июль 24'!$D$2:D1001, 'Служебный лист'!$C$2)</f>
        <v>0</v>
      </c>
      <c r="K9" s="129">
        <f>COUNTIFS('Июль 24'!$C$2:C1001, H9, 'Июль 24'!$D$2:D1001, 'Служебный лист'!$C$3)</f>
        <v>0</v>
      </c>
      <c r="L9" s="129">
        <f>COUNTIFS('Июль 24'!$C$2:C1001, H9, 'Июль 24'!$D$2:D1001, 'Служебный лист'!$C$4)</f>
        <v>0</v>
      </c>
    </row>
    <row r="10" spans="1:32">
      <c r="A10" s="129" t="s">
        <v>522</v>
      </c>
      <c r="B10" s="129">
        <f>COUNTIF('Июль 24'!$B$2:B1001, A10)</f>
        <v>147</v>
      </c>
      <c r="C10" s="129">
        <f t="shared" si="1"/>
        <v>0</v>
      </c>
      <c r="D10" s="129">
        <f>COUNTIFS('Июль 24'!$B$2:B1001, A10, 'Июль 24'!$D$2:D1001, 'Служебный лист'!$C$2)</f>
        <v>14</v>
      </c>
      <c r="E10" s="129">
        <f>COUNTIFS('Июль 24'!$B$2:B1001, A10, 'Июль 24'!$D$2:D1001, 'Служебный лист'!$C$3)</f>
        <v>0</v>
      </c>
      <c r="F10" s="129">
        <f>COUNTIFS('Июль 24'!$B$2:B1001, A10, 'Июль 24'!$D$2:D1001, 'Служебный лист'!$C$4)</f>
        <v>0</v>
      </c>
      <c r="H10" s="129" t="s">
        <v>41</v>
      </c>
      <c r="I10" s="129">
        <f>COUNTIF('Июль 24'!$C$2:C1001, H10)</f>
        <v>29</v>
      </c>
      <c r="J10" s="129">
        <f>COUNTIFS('Июль 24'!$C$2:C1001, H10, 'Июль 24'!$D$2:D1001, 'Служебный лист'!$C$2)</f>
        <v>28</v>
      </c>
      <c r="K10" s="129">
        <f>COUNTIFS('Июль 24'!$C$2:C1001, H10, 'Июль 24'!$D$2:D1001, 'Служебный лист'!$C$3)</f>
        <v>1</v>
      </c>
      <c r="L10" s="129">
        <f>COUNTIFS('Июль 24'!$C$2:C1001, H10, 'Июль 24'!$D$2:D1001, 'Служебный лист'!$C$4)</f>
        <v>0</v>
      </c>
    </row>
    <row r="11" spans="1:32">
      <c r="A11" s="129" t="s">
        <v>2096</v>
      </c>
      <c r="B11" s="129">
        <f>COUNTIF('Июль 24'!$B$2:B1001, A11)</f>
        <v>30</v>
      </c>
      <c r="C11" s="129">
        <f t="shared" si="1"/>
        <v>0</v>
      </c>
      <c r="D11" s="129">
        <f>COUNTIFS('Июль 24'!$B$2:B1001, A11, 'Июль 24'!$D$2:D1001, 'Служебный лист'!$C$2)</f>
        <v>1</v>
      </c>
      <c r="E11" s="129">
        <f>COUNTIFS('Июль 24'!$B$2:B1001, A11, 'Июль 24'!$D$2:D1001, 'Служебный лист'!$C$3)</f>
        <v>0</v>
      </c>
      <c r="F11" s="129">
        <f>COUNTIFS('Июль 24'!$B$2:B1001, A11, 'Июль 24'!$D$2:D1001, 'Служебный лист'!$C$4)</f>
        <v>0</v>
      </c>
      <c r="H11" s="129" t="s">
        <v>355</v>
      </c>
      <c r="I11" s="129">
        <f>COUNTIF('Июль 24'!$C$2:C1001, H11)</f>
        <v>2</v>
      </c>
      <c r="J11" s="129">
        <f>COUNTIFS('Июль 24'!$C$2:C1001, H11, 'Июль 24'!$D$2:D1001, 'Служебный лист'!$C$2)</f>
        <v>2</v>
      </c>
      <c r="K11" s="129">
        <f>COUNTIFS('Июль 24'!$C$2:C1001, H11, 'Июль 24'!$D$2:D1001, 'Служебный лист'!$C$3)</f>
        <v>0</v>
      </c>
      <c r="L11" s="129">
        <f>COUNTIFS('Июль 24'!$C$2:C1001, H11, 'Июль 24'!$D$2:D1001, 'Служебный лист'!$C$4)</f>
        <v>0</v>
      </c>
    </row>
    <row r="12" spans="1:32">
      <c r="A12" s="131" t="s">
        <v>1113</v>
      </c>
      <c r="D12" s="129">
        <f t="shared" ref="D12:E12" si="2">SUM(D3:D11)</f>
        <v>36</v>
      </c>
      <c r="E12" s="129">
        <f t="shared" si="2"/>
        <v>1</v>
      </c>
      <c r="F12" s="129">
        <f>COUNTIFS('Июль 24'!$B$2:B1001, A12, 'Июль 24'!$D$2:D1001, 'Служебный лист'!$C$4)</f>
        <v>0</v>
      </c>
      <c r="H12" s="129" t="s">
        <v>154</v>
      </c>
      <c r="I12" s="129">
        <f>COUNTIF('Июль 24'!$C$2:C1001, H12)</f>
        <v>0</v>
      </c>
      <c r="J12" s="129">
        <f>COUNTIFS('Июль 24'!$C$2:C1001, H12, 'Июль 24'!$D$2:D1001, 'Служебный лист'!$C$2)</f>
        <v>0</v>
      </c>
      <c r="K12" s="129">
        <f>COUNTIFS('Июль 24'!$C$2:C1001, H12, 'Июль 24'!$D$2:D1001, 'Служебный лист'!$C$3)</f>
        <v>0</v>
      </c>
      <c r="L12" s="129">
        <f>COUNTIFS('Июль 24'!$C$2:C1001, H12, 'Июль 24'!$D$2:D1001, 'Служебный лист'!$C$4)</f>
        <v>0</v>
      </c>
    </row>
    <row r="13" spans="1:32">
      <c r="A13" s="129">
        <f>'Служебный лист'!A11:A1001</f>
        <v>0</v>
      </c>
      <c r="H13" s="129" t="s">
        <v>1114</v>
      </c>
      <c r="I13" s="129">
        <f>COUNTIF('Июль 24'!$C$2:C1001, H13)</f>
        <v>0</v>
      </c>
      <c r="J13" s="129">
        <f>COUNTIFS('Июль 24'!$C$2:C1001, H13, 'Июль 24'!$D$2:D1001, 'Служебный лист'!$C$2)</f>
        <v>0</v>
      </c>
      <c r="K13" s="129">
        <f>COUNTIFS('Июль 24'!$C$2:C1001, H13, 'Июль 24'!$D$2:D1001, 'Служебный лист'!$C$3)</f>
        <v>0</v>
      </c>
      <c r="L13" s="129">
        <f>COUNTIFS('Июль 24'!$C$2:C1001, H13, 'Июль 24'!$D$2:D1001, 'Служебный лист'!$C$4)</f>
        <v>0</v>
      </c>
    </row>
    <row r="14" spans="1:32">
      <c r="A14" s="129">
        <f>'Служебный лист'!A12:A1001</f>
        <v>0</v>
      </c>
      <c r="C14" s="132" t="s">
        <v>1105</v>
      </c>
      <c r="D14" s="129">
        <f>D12</f>
        <v>36</v>
      </c>
      <c r="H14" s="129" t="s">
        <v>224</v>
      </c>
      <c r="I14" s="129">
        <f>COUNTIF('Июль 24'!$C$2:C1001, H14)</f>
        <v>1</v>
      </c>
      <c r="J14" s="129">
        <f>COUNTIFS('Июль 24'!$C$2:C1001, H14, 'Июль 24'!$D$2:D1001, 'Служебный лист'!$C$2)</f>
        <v>1</v>
      </c>
      <c r="K14" s="129">
        <f>COUNTIFS('Июль 24'!$C$2:C1001, H14, 'Июль 24'!$D$2:D1001, 'Служебный лист'!$C$3)</f>
        <v>0</v>
      </c>
      <c r="L14" s="129">
        <f>COUNTIFS('Июль 24'!$C$2:C1001, H14, 'Июль 24'!$D$2:D1001, 'Служебный лист'!$C$4)</f>
        <v>0</v>
      </c>
    </row>
    <row r="15" spans="1:32">
      <c r="A15" s="129">
        <f>'Служебный лист'!A13:A1001</f>
        <v>0</v>
      </c>
      <c r="C15" s="132" t="s">
        <v>1106</v>
      </c>
      <c r="D15" s="129">
        <f>E12</f>
        <v>1</v>
      </c>
      <c r="H15" s="129" t="s">
        <v>1115</v>
      </c>
      <c r="I15" s="129">
        <f>COUNTIF('Июль 24'!$C$2:C1001, H15)</f>
        <v>0</v>
      </c>
      <c r="J15" s="129">
        <f>COUNTIFS('Июль 24'!$C$2:C1001, H15, 'Июль 24'!$D$2:D1001, 'Служебный лист'!$C$2)</f>
        <v>0</v>
      </c>
      <c r="K15" s="129">
        <f>COUNTIFS('Июль 24'!$C$2:C1001, H15, 'Июль 24'!$D$2:D1001, 'Служебный лист'!$C$3)</f>
        <v>0</v>
      </c>
      <c r="L15" s="129">
        <f>COUNTIFS('Июль 24'!$C$2:C1001, H15, 'Июль 24'!$D$2:D1001, 'Служебный лист'!$C$4)</f>
        <v>0</v>
      </c>
    </row>
    <row r="16" spans="1:32">
      <c r="A16" s="129">
        <f>'Служебный лист'!A14:A1001</f>
        <v>0</v>
      </c>
      <c r="C16" s="132" t="s">
        <v>1107</v>
      </c>
      <c r="D16" s="129">
        <f>F12</f>
        <v>0</v>
      </c>
      <c r="H16" s="129" t="s">
        <v>1116</v>
      </c>
      <c r="I16" s="129">
        <f>COUNTIF('Июль 24'!$C$2:C1001, H16)</f>
        <v>1</v>
      </c>
      <c r="J16" s="129">
        <f>COUNTIFS('Июль 24'!$C$2:C1001, H16, 'Июль 24'!$D$2:D1001, 'Служебный лист'!$C$2)</f>
        <v>1</v>
      </c>
      <c r="K16" s="129">
        <f>COUNTIFS('Июль 24'!$C$2:C1001, H16, 'Июль 24'!$D$2:D1001, 'Служебный лист'!$C$3)</f>
        <v>0</v>
      </c>
      <c r="L16" s="129">
        <f>COUNTIFS('Июль 24'!$C$2:C1001, H16, 'Июль 24'!$D$2:D1001, 'Служебный лист'!$C$4)</f>
        <v>0</v>
      </c>
    </row>
    <row r="17" spans="1:12">
      <c r="H17" s="129" t="s">
        <v>1117</v>
      </c>
      <c r="I17" s="129">
        <f>COUNTIF('Июль 24'!$C$2:C1001, H17)</f>
        <v>0</v>
      </c>
      <c r="J17" s="129">
        <f>COUNTIFS('Июль 24'!$C$2:C1001, H17, 'Июль 24'!$D$2:D1001, 'Служебный лист'!$C$2)</f>
        <v>0</v>
      </c>
      <c r="K17" s="129">
        <f>COUNTIFS('Июль 24'!$C$2:C1001, H17, 'Июль 24'!$D$2:D1001, 'Служебный лист'!$C$3)</f>
        <v>0</v>
      </c>
      <c r="L17" s="129">
        <f>COUNTIFS('Июль 24'!$C$2:C1001, H17, 'Июль 24'!$D$2:D1001, 'Служебный лист'!$C$4)</f>
        <v>0</v>
      </c>
    </row>
    <row r="18" spans="1:12">
      <c r="A18" s="129">
        <f>'Служебный лист'!A15:A1001</f>
        <v>0</v>
      </c>
      <c r="H18" s="129" t="s">
        <v>928</v>
      </c>
      <c r="I18" s="129">
        <f>COUNTIF('Июль 24'!$C$2:C1001, H18)</f>
        <v>1</v>
      </c>
      <c r="J18" s="129">
        <f>COUNTIFS('Июль 24'!$C$2:C1001, H18, 'Июль 24'!$D$2:D1001, 'Служебный лист'!$C$2)</f>
        <v>1</v>
      </c>
      <c r="K18" s="129">
        <f>COUNTIFS('Июль 24'!$C$2:C1001, H18, 'Июль 24'!$D$2:D1001, 'Служебный лист'!$C$3)</f>
        <v>0</v>
      </c>
      <c r="L18" s="129">
        <f>COUNTIFS('Июль 24'!$C$2:C1001, H18, 'Июль 24'!$D$2:D1001, 'Служебный лист'!$C$4)</f>
        <v>0</v>
      </c>
    </row>
    <row r="19" spans="1:12">
      <c r="H19" s="131" t="s">
        <v>1113</v>
      </c>
      <c r="I19" s="129">
        <f t="shared" ref="I19:K19" si="3">SUM(I3:I18)</f>
        <v>37</v>
      </c>
      <c r="J19" s="129">
        <f t="shared" si="3"/>
        <v>36</v>
      </c>
      <c r="K19" s="129">
        <f t="shared" si="3"/>
        <v>1</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45474</v>
      </c>
      <c r="C42" s="186">
        <v>45475</v>
      </c>
      <c r="D42" s="186">
        <v>45476</v>
      </c>
      <c r="E42" s="186">
        <v>45477</v>
      </c>
      <c r="F42" s="186">
        <v>45478</v>
      </c>
      <c r="G42" s="186">
        <v>45479</v>
      </c>
      <c r="H42" s="186">
        <v>45480</v>
      </c>
      <c r="I42" s="186">
        <v>45481</v>
      </c>
      <c r="J42" s="186">
        <v>45482</v>
      </c>
      <c r="K42" s="186">
        <v>45483</v>
      </c>
      <c r="L42" s="186">
        <v>45484</v>
      </c>
      <c r="M42" s="186">
        <v>45485</v>
      </c>
      <c r="N42" s="186">
        <v>45486</v>
      </c>
      <c r="O42" s="186">
        <v>45487</v>
      </c>
      <c r="P42" s="186">
        <v>45488</v>
      </c>
      <c r="Q42" s="186">
        <v>45489</v>
      </c>
      <c r="R42" s="186">
        <v>45490</v>
      </c>
      <c r="S42" s="186">
        <v>45491</v>
      </c>
      <c r="T42" s="186">
        <v>45492</v>
      </c>
      <c r="U42" s="186">
        <v>45493</v>
      </c>
      <c r="V42" s="186">
        <v>45494</v>
      </c>
      <c r="W42" s="186">
        <v>45495</v>
      </c>
      <c r="X42" s="186">
        <v>45496</v>
      </c>
      <c r="Y42" s="186">
        <v>45497</v>
      </c>
      <c r="Z42" s="186">
        <v>45498</v>
      </c>
      <c r="AA42" s="186">
        <v>45499</v>
      </c>
      <c r="AB42" s="186">
        <v>45500</v>
      </c>
      <c r="AC42" s="186">
        <v>45501</v>
      </c>
      <c r="AD42" s="186">
        <v>45502</v>
      </c>
      <c r="AE42" s="186">
        <v>45503</v>
      </c>
      <c r="AF42" s="186">
        <v>45504</v>
      </c>
    </row>
    <row r="43" spans="1:32">
      <c r="A43" s="129" t="s">
        <v>2020</v>
      </c>
    </row>
    <row r="44" spans="1:32">
      <c r="A44" s="129" t="s">
        <v>2021</v>
      </c>
      <c r="E44" s="135"/>
      <c r="I44" s="135"/>
      <c r="L44" s="135"/>
      <c r="M44" s="135"/>
      <c r="O44" s="135"/>
      <c r="U44" s="135"/>
      <c r="V44" s="135"/>
    </row>
    <row r="45" spans="1:32">
      <c r="A45" s="129" t="s">
        <v>2120</v>
      </c>
      <c r="B45" s="129">
        <v>4</v>
      </c>
      <c r="C45" s="129">
        <v>3</v>
      </c>
      <c r="D45" s="129">
        <v>2.5</v>
      </c>
      <c r="N45" s="129">
        <v>0.5</v>
      </c>
    </row>
    <row r="46" spans="1:32">
      <c r="A46" s="129" t="s">
        <v>2022</v>
      </c>
      <c r="O46" s="129">
        <v>3</v>
      </c>
    </row>
    <row r="47" spans="1:32">
      <c r="A47" s="129" t="s">
        <v>2310</v>
      </c>
    </row>
    <row r="48" spans="1:32">
      <c r="A48" s="129" t="s">
        <v>2455</v>
      </c>
    </row>
    <row r="49" spans="1:21">
      <c r="A49" s="129" t="s">
        <v>1774</v>
      </c>
      <c r="J49" s="129">
        <v>2</v>
      </c>
      <c r="K49" s="129">
        <v>2</v>
      </c>
      <c r="M49" s="129">
        <v>3</v>
      </c>
      <c r="N49" s="129">
        <v>4</v>
      </c>
      <c r="P49" s="129">
        <v>1</v>
      </c>
      <c r="Q49" s="129">
        <v>3</v>
      </c>
      <c r="T49" s="129">
        <v>2</v>
      </c>
      <c r="U49" s="129">
        <v>5</v>
      </c>
    </row>
  </sheetData>
  <mergeCells count="3">
    <mergeCell ref="A1:F1"/>
    <mergeCell ref="H1:L1"/>
    <mergeCell ref="A40:B40"/>
  </mergeCells>
  <conditionalFormatting sqref="L3:L19">
    <cfRule type="cellIs" dxfId="7" priority="1" operator="greaterThanOrEqual">
      <formula>1</formula>
    </cfRule>
  </conditionalFormatting>
  <conditionalFormatting sqref="F3:F12">
    <cfRule type="cellIs" dxfId="6" priority="2" operator="greaterThanOrEqual">
      <formula>1</formula>
    </cfRule>
  </conditionalFormatting>
  <pageMargins left="0.7" right="0.7" top="0.75" bottom="0.75" header="0.3" footer="0.3"/>
  <drawing r:id="rId1"/>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COUNTIF('Июнь 24'!$B$2:B1002, A3)</f>
        <v>0</v>
      </c>
      <c r="C3" s="129">
        <f t="shared" ref="C3:C6" si="0">SUM(B44:AE44)</f>
        <v>0</v>
      </c>
      <c r="D3" s="129">
        <f>COUNTIFS('Июнь 24'!$B$2:B1002, A3, 'Июнь 24'!$D$2:D1002, 'Служебный лист'!$C$2)</f>
        <v>0</v>
      </c>
      <c r="E3" s="129">
        <f>COUNTIFS('Июнь 24'!$B$2:B1002, A3, 'Июнь 24'!$D$2:D1002, 'Служебный лист'!$C$3)</f>
        <v>0</v>
      </c>
      <c r="F3" s="129">
        <f>COUNTIFS('Июнь 24'!$B$2:B1002, A3, 'Июнь 24'!$D$2:D1002, 'Служебный лист'!$C$4)</f>
        <v>0</v>
      </c>
      <c r="H3" s="129" t="s">
        <v>75</v>
      </c>
      <c r="I3" s="129">
        <f>COUNTIF('Июнь 24'!$C$2:C1002, H3)</f>
        <v>2</v>
      </c>
      <c r="J3" s="129">
        <f>COUNTIFS('Июнь 24'!$C$2:C1002, H3, 'Июнь 24'!$D$2:D1002, 'Служебный лист'!$C$2)</f>
        <v>2</v>
      </c>
      <c r="K3" s="129">
        <f>COUNTIFS('Июнь 24'!$C$2:C1002, H3, 'Июнь 24'!$D$2:D1002, 'Служебный лист'!$C$3)</f>
        <v>0</v>
      </c>
      <c r="L3" s="129">
        <f>COUNTIFS('Июнь 24'!$C$2:C1002, H3, 'Июнь 24'!$D$2:D1002, 'Служебный лист'!$C$4)</f>
        <v>0</v>
      </c>
    </row>
    <row r="4" spans="1:32">
      <c r="A4" s="129" t="s">
        <v>2021</v>
      </c>
      <c r="B4" s="129">
        <f>COUNTIF('Июнь 24'!$B$2:B1002, A4)</f>
        <v>0</v>
      </c>
      <c r="C4" s="129">
        <f t="shared" si="0"/>
        <v>0</v>
      </c>
      <c r="D4" s="129">
        <f>COUNTIFS('Июнь 24'!$B$2:B1002, A4, 'Июнь 24'!$D$2:D1002, 'Служебный лист'!$C$2)</f>
        <v>0</v>
      </c>
      <c r="E4" s="129">
        <f>COUNTIFS('Июнь 24'!$B$2:B1002, A4, 'Июнь 24'!$D$2:D1002, 'Служебный лист'!$C$3)</f>
        <v>0</v>
      </c>
      <c r="F4" s="129">
        <f>COUNTIFS('Июнь 24'!$B$2:B1002, A4, 'Июнь 24'!$D$2:D1002, 'Служебный лист'!$C$4)</f>
        <v>0</v>
      </c>
      <c r="H4" s="129" t="s">
        <v>44</v>
      </c>
      <c r="I4" s="129">
        <f>COUNTIF('Июнь 24'!$C$2:C1002, H4)</f>
        <v>0</v>
      </c>
      <c r="J4" s="129">
        <f>COUNTIFS('Июнь 24'!$C$2:C1002, H4, 'Июнь 24'!$D$2:D1002, 'Служебный лист'!$C$2)</f>
        <v>0</v>
      </c>
      <c r="K4" s="129">
        <f>COUNTIFS('Июнь 24'!$C$2:C1002, H4, 'Июнь 24'!$D$2:D1002, 'Служебный лист'!$C$3)</f>
        <v>0</v>
      </c>
      <c r="L4" s="129">
        <f>COUNTIFS('Июнь 24'!$C$2:C1002, H4, 'Июнь 24'!$D$2:D1002, 'Служебный лист'!$C$4)</f>
        <v>0</v>
      </c>
    </row>
    <row r="5" spans="1:32">
      <c r="A5" s="129" t="s">
        <v>2120</v>
      </c>
      <c r="B5" s="129">
        <f>COUNTIF('Июнь 24'!$B$2:B1002, A5)</f>
        <v>7</v>
      </c>
      <c r="C5" s="129">
        <f t="shared" si="0"/>
        <v>12.5</v>
      </c>
      <c r="D5" s="129">
        <f>COUNTIFS('Июнь 24'!$B$2:B1002, A5, 'Июнь 24'!$D$2:D1002, 'Служебный лист'!$C$2)</f>
        <v>1</v>
      </c>
      <c r="E5" s="129">
        <f>COUNTIFS('Июнь 24'!$B$2:B1002, A5, 'Июнь 24'!$D$2:D1002, 'Служебный лист'!$C$3)</f>
        <v>0</v>
      </c>
      <c r="F5" s="129">
        <f>COUNTIFS('Июнь 24'!$B$2:B1002, A5, 'Июнь 24'!$D$2:D1002, 'Служебный лист'!$C$4)</f>
        <v>0</v>
      </c>
      <c r="H5" s="129" t="s">
        <v>541</v>
      </c>
      <c r="I5" s="129">
        <f>COUNTIF('Июнь 24'!$C$2:C1002, H5)</f>
        <v>0</v>
      </c>
      <c r="J5" s="129">
        <f>COUNTIFS('Июнь 24'!$C$2:C1002, H5, 'Июнь 24'!$D$2:D1002, 'Служебный лист'!$C$2)</f>
        <v>0</v>
      </c>
      <c r="K5" s="129">
        <f>COUNTIFS('Июнь 24'!$C$2:C1002, H5, 'Июнь 24'!$D$2:D1002, 'Служебный лист'!$C$3)</f>
        <v>0</v>
      </c>
      <c r="L5" s="129">
        <f>COUNTIFS('Июнь 24'!$C$2:C1002, H5, 'Июнь 24'!$D$2:D1002, 'Служебный лист'!$C$4)</f>
        <v>0</v>
      </c>
    </row>
    <row r="6" spans="1:32">
      <c r="A6" s="129" t="s">
        <v>2022</v>
      </c>
      <c r="B6" s="129">
        <f>COUNTIF('Июнь 24'!$B$2:B1002, A6)</f>
        <v>3</v>
      </c>
      <c r="C6" s="129">
        <f t="shared" si="0"/>
        <v>0</v>
      </c>
      <c r="D6" s="129">
        <f>COUNTIFS('Июнь 24'!$B$2:B1002, A6, 'Июнь 24'!$D$2:D1002, 'Служебный лист'!$C$2)</f>
        <v>0</v>
      </c>
      <c r="E6" s="129">
        <f>COUNTIFS('Июнь 24'!$B$2:B1002, A6, 'Июнь 24'!$D$2:D1002, 'Служебный лист'!$C$3)</f>
        <v>0</v>
      </c>
      <c r="F6" s="129">
        <f>COUNTIFS('Июнь 24'!$B$2:B1002, A6, 'Июнь 24'!$D$2:D1002, 'Служебный лист'!$C$4)</f>
        <v>0</v>
      </c>
      <c r="H6" s="129" t="s">
        <v>102</v>
      </c>
      <c r="I6" s="129">
        <f>COUNTIF('Июнь 24'!$C$2:C1002, H6)</f>
        <v>5</v>
      </c>
      <c r="J6" s="129">
        <f>COUNTIFS('Июнь 24'!$C$2:C1002, H6, 'Июнь 24'!$D$2:D1002, 'Служебный лист'!$C$2)</f>
        <v>5</v>
      </c>
      <c r="K6" s="129">
        <f>COUNTIFS('Июнь 24'!$C$2:C1002, H6, 'Июнь 24'!$D$2:D1002, 'Служебный лист'!$C$3)</f>
        <v>0</v>
      </c>
      <c r="L6" s="129">
        <f>COUNTIFS('Июнь 24'!$C$2:C1002, H6, 'Июнь 24'!$D$2:D1002, 'Служебный лист'!$C$4)</f>
        <v>0</v>
      </c>
    </row>
    <row r="7" spans="1:32">
      <c r="A7" s="129" t="s">
        <v>1774</v>
      </c>
      <c r="B7" s="129">
        <f>COUNTIF('Июнь 24'!$B$2:B1002, A7)</f>
        <v>42</v>
      </c>
      <c r="D7" s="129">
        <f>COUNTIFS('Июнь 24'!$B$2:B1002, A7, 'Июнь 24'!$D$2:D1002, 'Служебный лист'!$C$2)</f>
        <v>4</v>
      </c>
      <c r="E7" s="129">
        <f>COUNTIFS('Июнь 24'!$B$2:B1002, A7, 'Июнь 24'!$D$2:D1002, 'Служебный лист'!$C$3)</f>
        <v>0</v>
      </c>
      <c r="F7" s="129">
        <f>COUNTIFS('Июнь 24'!$B$2:B1002, A7, 'Июнь 24'!$D$2:D1002, 'Служебный лист'!$C$4)</f>
        <v>0</v>
      </c>
      <c r="H7" s="129" t="s">
        <v>638</v>
      </c>
      <c r="I7" s="129">
        <f>COUNTIF('Июнь 24'!$C$2:C1002, H7)</f>
        <v>0</v>
      </c>
      <c r="J7" s="129">
        <f>COUNTIFS('Июнь 24'!$C$2:C1002, H7, 'Июнь 24'!$D$2:D1002, 'Служебный лист'!$C$2)</f>
        <v>0</v>
      </c>
      <c r="K7" s="129">
        <f>COUNTIFS('Июнь 24'!$C$2:C1002, H7, 'Июнь 24'!$D$2:D1002, 'Служебный лист'!$C$3)</f>
        <v>0</v>
      </c>
      <c r="L7" s="129">
        <f>COUNTIFS('Июнь 24'!$C$2:C1002, H7, 'Июнь 24'!$D$2:D1002, 'Служебный лист'!$C$4)</f>
        <v>0</v>
      </c>
    </row>
    <row r="8" spans="1:32">
      <c r="A8" s="129" t="s">
        <v>2310</v>
      </c>
      <c r="B8" s="129">
        <f>COUNTIF('Июнь 24'!$B$2:B1002, A8)</f>
        <v>0</v>
      </c>
      <c r="C8" s="129">
        <f>SUM(B48:AE48)</f>
        <v>0</v>
      </c>
      <c r="D8" s="129">
        <f>COUNTIFS('Июнь 24'!$B$2:B1002, A8, 'Июнь 24'!$D$2:D1002, 'Служебный лист'!$C$2)</f>
        <v>0</v>
      </c>
      <c r="E8" s="129">
        <f>COUNTIFS('Июнь 24'!$B$2:B1002, A8, 'Июнь 24'!$D$2:D1002, 'Служебный лист'!$C$3)</f>
        <v>0</v>
      </c>
      <c r="F8" s="129">
        <f>COUNTIFS('Июнь 24'!$B$2:B1002, A8, 'Июнь 24'!$D$2:D1002, 'Служебный лист'!$C$4)</f>
        <v>0</v>
      </c>
      <c r="H8" s="129" t="s">
        <v>1112</v>
      </c>
      <c r="I8" s="129">
        <f>COUNTIF('Июнь 24'!$C$2:C1002, H8)</f>
        <v>0</v>
      </c>
      <c r="J8" s="129">
        <f>COUNTIFS('Июнь 24'!$C$2:C1002, H8, 'Июнь 24'!$D$2:D1002, 'Служебный лист'!$C$2)</f>
        <v>0</v>
      </c>
      <c r="K8" s="129">
        <f>COUNTIFS('Июнь 24'!$C$2:C1002, H8, 'Июнь 24'!$D$2:D1002, 'Служебный лист'!$C$3)</f>
        <v>0</v>
      </c>
      <c r="L8" s="129">
        <f>COUNTIFS('Июнь 24'!$C$2:C1002, H8, 'Июнь 24'!$D$2:D1002, 'Служебный лист'!$C$4)</f>
        <v>0</v>
      </c>
    </row>
    <row r="9" spans="1:32">
      <c r="A9" s="129" t="s">
        <v>78</v>
      </c>
      <c r="B9" s="129">
        <f>COUNTIF('Июнь 24'!$B$2:B1002, A9)</f>
        <v>159</v>
      </c>
      <c r="D9" s="129">
        <f>COUNTIFS('Июнь 24'!$B$2:B1002, A9, 'Июнь 24'!$D$2:D1002, 'Служебный лист'!$C$2)</f>
        <v>8</v>
      </c>
      <c r="E9" s="129">
        <f>COUNTIFS('Июнь 24'!$B$2:B1002, A9, 'Июнь 24'!$D$2:D1002, 'Служебный лист'!$C$3)</f>
        <v>0</v>
      </c>
      <c r="F9" s="129">
        <f>COUNTIFS('Июнь 24'!$B$2:B1002, A9, 'Июнь 24'!$D$2:D1002, 'Служебный лист'!$C$4)</f>
        <v>0</v>
      </c>
      <c r="H9" s="129" t="s">
        <v>399</v>
      </c>
      <c r="I9" s="129">
        <f>COUNTIF('Июнь 24'!$C$2:C1002, H9)</f>
        <v>0</v>
      </c>
      <c r="J9" s="129">
        <f>COUNTIFS('Июнь 24'!$C$2:C1002, H9, 'Июнь 24'!$D$2:D1002, 'Служебный лист'!$C$2)</f>
        <v>0</v>
      </c>
      <c r="K9" s="129">
        <f>COUNTIFS('Июнь 24'!$C$2:C1002, H9, 'Июнь 24'!$D$2:D1002, 'Служебный лист'!$C$3)</f>
        <v>0</v>
      </c>
      <c r="L9" s="129">
        <f>COUNTIFS('Июнь 24'!$C$2:C1002, H9, 'Июнь 24'!$D$2:D1002, 'Служебный лист'!$C$4)</f>
        <v>0</v>
      </c>
    </row>
    <row r="10" spans="1:32">
      <c r="A10" s="129" t="s">
        <v>522</v>
      </c>
      <c r="B10" s="129">
        <f>COUNTIF('Июнь 24'!$B$2:B1002, A10)</f>
        <v>135</v>
      </c>
      <c r="D10" s="129">
        <f>COUNTIFS('Июнь 24'!$B$2:B1002, A10, 'Июнь 24'!$D$2:D1002, 'Служебный лист'!$C$2)</f>
        <v>13</v>
      </c>
      <c r="E10" s="129">
        <f>COUNTIFS('Июнь 24'!$B$2:B1002, A10, 'Июнь 24'!$D$2:D1002, 'Служебный лист'!$C$3)</f>
        <v>0</v>
      </c>
      <c r="F10" s="129">
        <f>COUNTIFS('Июнь 24'!$B$2:B1002, A10, 'Июнь 24'!$D$2:D1002, 'Служебный лист'!$C$4)</f>
        <v>0</v>
      </c>
      <c r="H10" s="129" t="s">
        <v>41</v>
      </c>
      <c r="I10" s="129">
        <f>COUNTIF('Июнь 24'!$C$2:C1002, H10)</f>
        <v>18</v>
      </c>
      <c r="J10" s="129">
        <f>COUNTIFS('Июнь 24'!$C$2:C1002, H10, 'Июнь 24'!$D$2:D1002, 'Служебный лист'!$C$2)</f>
        <v>17</v>
      </c>
      <c r="K10" s="129">
        <f>COUNTIFS('Июнь 24'!$C$2:C1002, H10, 'Июнь 24'!$D$2:D1002, 'Служебный лист'!$C$3)</f>
        <v>0</v>
      </c>
      <c r="L10" s="129">
        <f>COUNTIFS('Июнь 24'!$C$2:C1002, H10, 'Июнь 24'!$D$2:D1002, 'Служебный лист'!$C$4)</f>
        <v>0</v>
      </c>
    </row>
    <row r="11" spans="1:32">
      <c r="A11" s="129" t="s">
        <v>2096</v>
      </c>
      <c r="B11" s="129">
        <f>COUNTIF('Июнь 24'!$B$2:B1002, A11)</f>
        <v>36</v>
      </c>
      <c r="D11" s="129">
        <f>COUNTIFS('Июнь 24'!$B$2:B1002, A11, 'Июнь 24'!$D$2:D1002, 'Служебный лист'!$C$2)</f>
        <v>1</v>
      </c>
      <c r="E11" s="129">
        <f>COUNTIFS('Июнь 24'!$B$2:B1002, A11, 'Июнь 24'!$D$2:D1002, 'Служебный лист'!$C$3)</f>
        <v>0</v>
      </c>
      <c r="F11" s="129">
        <f>COUNTIFS('Июнь 24'!$B$2:B1002, A11, 'Июнь 24'!$D$2:D1002, 'Служебный лист'!$C$4)</f>
        <v>0</v>
      </c>
      <c r="H11" s="129" t="s">
        <v>355</v>
      </c>
      <c r="I11" s="129">
        <f>COUNTIF('Июнь 24'!$C$2:C1002, H11)</f>
        <v>0</v>
      </c>
      <c r="J11" s="129">
        <f>COUNTIFS('Июнь 24'!$C$2:C1002, H11, 'Июнь 24'!$D$2:D1002, 'Служебный лист'!$C$2)</f>
        <v>0</v>
      </c>
      <c r="K11" s="129">
        <f>COUNTIFS('Июнь 24'!$C$2:C1002, H11, 'Июнь 24'!$D$2:D1002, 'Служебный лист'!$C$3)</f>
        <v>0</v>
      </c>
      <c r="L11" s="129">
        <f>COUNTIFS('Июнь 24'!$C$2:C1002, H11, 'Июнь 24'!$D$2:D1002, 'Служебный лист'!$C$4)</f>
        <v>0</v>
      </c>
    </row>
    <row r="12" spans="1:32">
      <c r="A12" s="131" t="s">
        <v>1113</v>
      </c>
      <c r="D12" s="129">
        <f t="shared" ref="D12:E12" si="1">SUM(D3:D11)</f>
        <v>27</v>
      </c>
      <c r="E12" s="129">
        <f t="shared" si="1"/>
        <v>0</v>
      </c>
      <c r="F12" s="129">
        <f>COUNTIFS('Июнь 24'!$B$2:B1002, A12, 'Июнь 24'!$D$2:D1002, 'Служебный лист'!$C$4)</f>
        <v>0</v>
      </c>
      <c r="H12" s="129" t="s">
        <v>154</v>
      </c>
      <c r="I12" s="129">
        <f>COUNTIF('Июнь 24'!$C$2:C1002, H12)</f>
        <v>0</v>
      </c>
      <c r="J12" s="129">
        <f>COUNTIFS('Июнь 24'!$C$2:C1002, H12, 'Июнь 24'!$D$2:D1002, 'Служебный лист'!$C$2)</f>
        <v>0</v>
      </c>
      <c r="K12" s="129">
        <f>COUNTIFS('Июнь 24'!$C$2:C1002, H12, 'Июнь 24'!$D$2:D1002, 'Служебный лист'!$C$3)</f>
        <v>0</v>
      </c>
      <c r="L12" s="129">
        <f>COUNTIFS('Июнь 24'!$C$2:C1002, H12, 'Июнь 24'!$D$2:D1002, 'Служебный лист'!$C$4)</f>
        <v>0</v>
      </c>
    </row>
    <row r="13" spans="1:32">
      <c r="A13" s="129">
        <f>'Служебный лист'!A11:A1002</f>
        <v>0</v>
      </c>
      <c r="H13" s="129" t="s">
        <v>1114</v>
      </c>
      <c r="I13" s="129">
        <f>COUNTIF('Июнь 24'!$C$2:C1002, H13)</f>
        <v>0</v>
      </c>
      <c r="J13" s="129">
        <f>COUNTIFS('Июнь 24'!$C$2:C1002, H13, 'Июнь 24'!$D$2:D1002, 'Служебный лист'!$C$2)</f>
        <v>0</v>
      </c>
      <c r="K13" s="129">
        <f>COUNTIFS('Июнь 24'!$C$2:C1002, H13, 'Июнь 24'!$D$2:D1002, 'Служебный лист'!$C$3)</f>
        <v>0</v>
      </c>
      <c r="L13" s="129">
        <f>COUNTIFS('Июнь 24'!$C$2:C1002, H13, 'Июнь 24'!$D$2:D1002, 'Служебный лист'!$C$4)</f>
        <v>0</v>
      </c>
    </row>
    <row r="14" spans="1:32">
      <c r="A14" s="129">
        <f>'Служебный лист'!A12:A1002</f>
        <v>0</v>
      </c>
      <c r="C14" s="132" t="s">
        <v>1105</v>
      </c>
      <c r="D14" s="129">
        <f>D12</f>
        <v>27</v>
      </c>
      <c r="H14" s="129" t="s">
        <v>224</v>
      </c>
      <c r="I14" s="129">
        <f>COUNTIF('Июнь 24'!$C$2:C1002, H14)</f>
        <v>2</v>
      </c>
      <c r="J14" s="129">
        <f>COUNTIFS('Июнь 24'!$C$2:C1002, H14, 'Июнь 24'!$D$2:D1002, 'Служебный лист'!$C$2)</f>
        <v>2</v>
      </c>
      <c r="K14" s="129">
        <f>COUNTIFS('Июнь 24'!$C$2:C1002, H14, 'Июнь 24'!$D$2:D1002, 'Служебный лист'!$C$3)</f>
        <v>0</v>
      </c>
      <c r="L14" s="129">
        <f>COUNTIFS('Июнь 24'!$C$2:C1002, H14, 'Июнь 24'!$D$2:D1002, 'Служебный лист'!$C$4)</f>
        <v>0</v>
      </c>
    </row>
    <row r="15" spans="1:32">
      <c r="A15" s="129">
        <f>'Служебный лист'!A13:A1002</f>
        <v>0</v>
      </c>
      <c r="C15" s="132" t="s">
        <v>1106</v>
      </c>
      <c r="D15" s="129">
        <f>E12</f>
        <v>0</v>
      </c>
      <c r="H15" s="129" t="s">
        <v>1115</v>
      </c>
      <c r="I15" s="129">
        <f>COUNTIF('Июнь 24'!$C$2:C1002, H15)</f>
        <v>0</v>
      </c>
      <c r="J15" s="129">
        <f>COUNTIFS('Июнь 24'!$C$2:C1002, H15, 'Июнь 24'!$D$2:D1002, 'Служебный лист'!$C$2)</f>
        <v>0</v>
      </c>
      <c r="K15" s="129">
        <f>COUNTIFS('Июнь 24'!$C$2:C1002, H15, 'Июнь 24'!$D$2:D1002, 'Служебный лист'!$C$3)</f>
        <v>0</v>
      </c>
      <c r="L15" s="129">
        <f>COUNTIFS('Июнь 24'!$C$2:C1002, H15, 'Июнь 24'!$D$2:D1002, 'Служебный лист'!$C$4)</f>
        <v>0</v>
      </c>
    </row>
    <row r="16" spans="1:32">
      <c r="A16" s="129">
        <f>'Служебный лист'!A14:A1002</f>
        <v>0</v>
      </c>
      <c r="C16" s="132" t="s">
        <v>1107</v>
      </c>
      <c r="D16" s="129">
        <f>F12</f>
        <v>0</v>
      </c>
      <c r="H16" s="129" t="s">
        <v>1116</v>
      </c>
      <c r="I16" s="129">
        <f>COUNTIF('Июнь 24'!$C$2:C1002, H16)</f>
        <v>0</v>
      </c>
      <c r="J16" s="129">
        <f>COUNTIFS('Июнь 24'!$C$2:C1002, H16, 'Июнь 24'!$D$2:D1002, 'Служебный лист'!$C$2)</f>
        <v>0</v>
      </c>
      <c r="K16" s="129">
        <f>COUNTIFS('Июнь 24'!$C$2:C1002, H16, 'Июнь 24'!$D$2:D1002, 'Служебный лист'!$C$3)</f>
        <v>0</v>
      </c>
      <c r="L16" s="129">
        <f>COUNTIFS('Июнь 24'!$C$2:C1002, H16, 'Июнь 24'!$D$2:D1002, 'Служебный лист'!$C$4)</f>
        <v>0</v>
      </c>
    </row>
    <row r="17" spans="1:12">
      <c r="H17" s="129" t="s">
        <v>1117</v>
      </c>
      <c r="I17" s="129">
        <f>COUNTIF('Июнь 24'!$C$2:C1002, H17)</f>
        <v>0</v>
      </c>
      <c r="J17" s="129">
        <f>COUNTIFS('Июнь 24'!$C$2:C1002, H17, 'Июнь 24'!$D$2:D1002, 'Служебный лист'!$C$2)</f>
        <v>0</v>
      </c>
      <c r="K17" s="129">
        <f>COUNTIFS('Июнь 24'!$C$2:C1002, H17, 'Июнь 24'!$D$2:D1002, 'Служебный лист'!$C$3)</f>
        <v>0</v>
      </c>
      <c r="L17" s="129">
        <f>COUNTIFS('Июнь 24'!$C$2:C1002, H17, 'Июнь 24'!$D$2:D1002, 'Служебный лист'!$C$4)</f>
        <v>0</v>
      </c>
    </row>
    <row r="18" spans="1:12">
      <c r="H18" s="129" t="s">
        <v>928</v>
      </c>
      <c r="I18" s="129">
        <f>COUNTIF('Июнь 24'!$C$2:C1002, H18)</f>
        <v>1</v>
      </c>
      <c r="J18" s="129">
        <f>COUNTIFS('Июнь 24'!$C$2:C1002, H18, 'Июнь 24'!$D$2:D1002, 'Служебный лист'!$C$2)</f>
        <v>1</v>
      </c>
      <c r="K18" s="129">
        <f>COUNTIFS('Июнь 24'!$C$2:C1002, H18, 'Июнь 24'!$D$2:D1002, 'Служебный лист'!$C$3)</f>
        <v>0</v>
      </c>
      <c r="L18" s="129">
        <f>COUNTIFS('Июнь 24'!$C$2:C1002, H18, 'Июнь 24'!$D$2:D1002, 'Служебный лист'!$C$4)</f>
        <v>0</v>
      </c>
    </row>
    <row r="19" spans="1:12">
      <c r="A19" s="129">
        <f>'Служебный лист'!A15:A1002</f>
        <v>0</v>
      </c>
      <c r="H19" s="131" t="s">
        <v>1113</v>
      </c>
      <c r="I19" s="129">
        <f t="shared" ref="I19:L19" si="2">SUM(I3:I18)</f>
        <v>28</v>
      </c>
      <c r="J19" s="129">
        <f t="shared" si="2"/>
        <v>27</v>
      </c>
      <c r="K19" s="129">
        <f t="shared" si="2"/>
        <v>0</v>
      </c>
      <c r="L19" s="129">
        <f t="shared" si="2"/>
        <v>0</v>
      </c>
    </row>
    <row r="20" spans="1:12">
      <c r="H20" s="129">
        <f>'Служебный лист'!B18:B1002</f>
        <v>0</v>
      </c>
    </row>
    <row r="21" spans="1:12">
      <c r="H21" s="129">
        <f>'Служебный лист'!B18:B1002</f>
        <v>0</v>
      </c>
    </row>
    <row r="22" spans="1:12">
      <c r="H22" s="129">
        <f>'Служебный лист'!B19:B1002</f>
        <v>0</v>
      </c>
    </row>
    <row r="23" spans="1:12">
      <c r="H23" s="129">
        <f>'Служебный лист'!B20:B1002</f>
        <v>0</v>
      </c>
    </row>
    <row r="24" spans="1:12">
      <c r="H24" s="129">
        <f>'Служебный лист'!B21:B1002</f>
        <v>0</v>
      </c>
    </row>
    <row r="25" spans="1:12">
      <c r="H25" s="129">
        <f>'Служебный лист'!B22:B1002</f>
        <v>0</v>
      </c>
    </row>
    <row r="26" spans="1:12">
      <c r="H26" s="129">
        <f>'Служебный лист'!B23:B1002</f>
        <v>0</v>
      </c>
    </row>
    <row r="27" spans="1:12">
      <c r="H27" s="129">
        <f>'Служебный лист'!B24:B1002</f>
        <v>0</v>
      </c>
    </row>
    <row r="28" spans="1:12">
      <c r="H28" s="129">
        <f>'Служебный лист'!B25:B1002</f>
        <v>0</v>
      </c>
    </row>
    <row r="29" spans="1:12">
      <c r="H29" s="129">
        <f>'Служебный лист'!B26:B1002</f>
        <v>0</v>
      </c>
    </row>
    <row r="30" spans="1:12">
      <c r="H30" s="129">
        <f>'Служебный лист'!B27:B1002</f>
        <v>0</v>
      </c>
    </row>
    <row r="31" spans="1:12">
      <c r="H31" s="129">
        <f>'Служебный лист'!B28:B1002</f>
        <v>0</v>
      </c>
    </row>
    <row r="32" spans="1:12">
      <c r="H32" s="129">
        <f>'Служебный лист'!B29:B1002</f>
        <v>0</v>
      </c>
    </row>
    <row r="41" spans="1:32">
      <c r="A41" s="272" t="s">
        <v>1118</v>
      </c>
      <c r="B41" s="271"/>
    </row>
    <row r="43" spans="1:32">
      <c r="A43" s="185" t="s">
        <v>1102</v>
      </c>
      <c r="B43" s="186">
        <v>45444</v>
      </c>
      <c r="C43" s="186">
        <v>45445</v>
      </c>
      <c r="D43" s="186">
        <v>45446</v>
      </c>
      <c r="E43" s="186">
        <v>45447</v>
      </c>
      <c r="F43" s="186">
        <v>45448</v>
      </c>
      <c r="G43" s="186">
        <v>45449</v>
      </c>
      <c r="H43" s="186">
        <v>45450</v>
      </c>
      <c r="I43" s="186">
        <v>45451</v>
      </c>
      <c r="J43" s="186">
        <v>45452</v>
      </c>
      <c r="K43" s="186">
        <v>45453</v>
      </c>
      <c r="L43" s="186">
        <v>45454</v>
      </c>
      <c r="M43" s="186">
        <v>45455</v>
      </c>
      <c r="N43" s="186">
        <v>45456</v>
      </c>
      <c r="O43" s="186">
        <v>45457</v>
      </c>
      <c r="P43" s="186">
        <v>45458</v>
      </c>
      <c r="Q43" s="186">
        <v>45459</v>
      </c>
      <c r="R43" s="186">
        <v>45460</v>
      </c>
      <c r="S43" s="186">
        <v>45461</v>
      </c>
      <c r="T43" s="186">
        <v>45462</v>
      </c>
      <c r="U43" s="186">
        <v>45463</v>
      </c>
      <c r="V43" s="186">
        <v>45464</v>
      </c>
      <c r="W43" s="186">
        <v>45465</v>
      </c>
      <c r="X43" s="186">
        <v>45466</v>
      </c>
      <c r="Y43" s="186">
        <v>45467</v>
      </c>
      <c r="Z43" s="186">
        <v>45468</v>
      </c>
      <c r="AA43" s="186">
        <v>45469</v>
      </c>
      <c r="AB43" s="186">
        <v>45470</v>
      </c>
      <c r="AC43" s="186">
        <v>45471</v>
      </c>
      <c r="AD43" s="186">
        <v>45472</v>
      </c>
      <c r="AE43" s="186">
        <v>45473</v>
      </c>
      <c r="AF43" s="186"/>
    </row>
    <row r="44" spans="1:32">
      <c r="A44" s="129" t="s">
        <v>2020</v>
      </c>
    </row>
    <row r="45" spans="1:32">
      <c r="A45" s="129" t="s">
        <v>2021</v>
      </c>
      <c r="E45" s="135"/>
      <c r="I45" s="135"/>
      <c r="L45" s="135"/>
      <c r="M45" s="135"/>
      <c r="O45" s="135"/>
      <c r="U45" s="135"/>
      <c r="V45" s="135"/>
    </row>
    <row r="46" spans="1:32">
      <c r="A46" s="129" t="s">
        <v>2120</v>
      </c>
      <c r="I46" s="129">
        <v>2</v>
      </c>
      <c r="M46" s="129">
        <v>4</v>
      </c>
      <c r="X46" s="129">
        <v>1</v>
      </c>
      <c r="Z46" s="129">
        <v>2</v>
      </c>
      <c r="AA46" s="129">
        <v>1.5</v>
      </c>
      <c r="AB46" s="129">
        <v>1</v>
      </c>
      <c r="AC46" s="129">
        <v>1</v>
      </c>
    </row>
    <row r="47" spans="1:32">
      <c r="A47" s="129" t="s">
        <v>2022</v>
      </c>
    </row>
    <row r="48" spans="1:32">
      <c r="A48" s="129" t="s">
        <v>2310</v>
      </c>
    </row>
    <row r="49" spans="1:1">
      <c r="A49" s="129" t="s">
        <v>2455</v>
      </c>
    </row>
  </sheetData>
  <mergeCells count="3">
    <mergeCell ref="A1:F1"/>
    <mergeCell ref="H1:L1"/>
    <mergeCell ref="A41:B41"/>
  </mergeCells>
  <conditionalFormatting sqref="L3:L18">
    <cfRule type="cellIs" dxfId="5" priority="1" operator="greaterThanOrEqual">
      <formula>1</formula>
    </cfRule>
  </conditionalFormatting>
  <conditionalFormatting sqref="F3:F12">
    <cfRule type="cellIs" dxfId="4" priority="2" operator="greaterThanOrEqual">
      <formula>1</formula>
    </cfRule>
  </conditionalFormatting>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AF51"/>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COUNTIF('Май 24'!$B$2:B1004, A3)</f>
        <v>0</v>
      </c>
      <c r="C3" s="129">
        <f t="shared" ref="C3:C6" si="0">SUM(B46:AE46)</f>
        <v>0</v>
      </c>
      <c r="D3" s="129">
        <f>COUNTIFS('Май 24'!$B$2:B1004, A3, 'Май 24'!$D$2:D1004, 'Служебный лист'!$C$2)</f>
        <v>0</v>
      </c>
      <c r="E3" s="129">
        <f>COUNTIFS('Май 24'!$B$2:B1004, A3, 'Май 24'!$D$2:D1004, 'Служебный лист'!$C$3)</f>
        <v>0</v>
      </c>
      <c r="F3" s="129">
        <f>COUNTIFS('Май 24'!$B$2:B1004, A3, 'Май 24'!$D$2:D1004, 'Служебный лист'!$C$4)</f>
        <v>0</v>
      </c>
      <c r="H3" s="129" t="s">
        <v>75</v>
      </c>
      <c r="I3" s="129">
        <f>COUNTIF('Май 24'!$C$2:C1004, H3)</f>
        <v>0</v>
      </c>
      <c r="J3" s="129">
        <f>COUNTIFS('Май 24'!$C$2:C1004, H3, 'Май 24'!$D$2:D1004, 'Служебный лист'!$C$2)</f>
        <v>0</v>
      </c>
      <c r="K3" s="129">
        <f>COUNTIFS('Май 24'!$C$2:C1004, H3, 'Май 24'!$D$2:D1004, 'Служебный лист'!$C$3)</f>
        <v>0</v>
      </c>
      <c r="L3" s="129">
        <f>COUNTIFS('Май 24'!$C$2:C1004, H3, 'Май 24'!$D$2:D1004, 'Служебный лист'!$C$4)</f>
        <v>0</v>
      </c>
    </row>
    <row r="4" spans="1:32">
      <c r="A4" s="129" t="s">
        <v>2021</v>
      </c>
      <c r="B4" s="129">
        <f>COUNTIF('Май 24'!$B$2:B1004, A4)</f>
        <v>4</v>
      </c>
      <c r="C4" s="129">
        <f t="shared" si="0"/>
        <v>4</v>
      </c>
      <c r="D4" s="129">
        <f>COUNTIFS('Май 24'!$B$2:B1004, A4, 'Май 24'!$D$2:D1004, 'Служебный лист'!$C$2)</f>
        <v>1</v>
      </c>
      <c r="E4" s="129">
        <f>COUNTIFS('Май 24'!$B$2:B1004, A4, 'Май 24'!$D$2:D1004, 'Служебный лист'!$C$3)</f>
        <v>0</v>
      </c>
      <c r="F4" s="129">
        <f>COUNTIFS('Май 24'!$B$2:B1004, A4, 'Май 24'!$D$2:D1004, 'Служебный лист'!$C$4)</f>
        <v>0</v>
      </c>
      <c r="H4" s="129" t="s">
        <v>44</v>
      </c>
      <c r="I4" s="129">
        <f>COUNTIF('Май 24'!$C$2:C1004, H4)</f>
        <v>1</v>
      </c>
      <c r="J4" s="129">
        <f>COUNTIFS('Май 24'!$C$2:C1004, H4, 'Май 24'!$D$2:D1004, 'Служебный лист'!$C$2)</f>
        <v>1</v>
      </c>
      <c r="K4" s="129">
        <f>COUNTIFS('Май 24'!$C$2:C1004, H4, 'Май 24'!$D$2:D1004, 'Служебный лист'!$C$3)</f>
        <v>0</v>
      </c>
      <c r="L4" s="129">
        <f>COUNTIFS('Май 24'!$C$2:C1004, H4, 'Май 24'!$D$2:D1004, 'Служебный лист'!$C$4)</f>
        <v>0</v>
      </c>
    </row>
    <row r="5" spans="1:32">
      <c r="A5" s="129" t="s">
        <v>2120</v>
      </c>
      <c r="B5" s="129">
        <f>COUNTIF('Май 24'!$B$2:B1004, A5)</f>
        <v>32</v>
      </c>
      <c r="C5" s="129">
        <f t="shared" si="0"/>
        <v>30</v>
      </c>
      <c r="D5" s="129">
        <f>COUNTIFS('Май 24'!$B$2:B1004, A5, 'Май 24'!$D$2:D1004, 'Служебный лист'!$C$2)</f>
        <v>0</v>
      </c>
      <c r="E5" s="129">
        <f>COUNTIFS('Май 24'!$B$2:B1004, A5, 'Май 24'!$D$2:D1004, 'Служебный лист'!$C$3)</f>
        <v>0</v>
      </c>
      <c r="F5" s="129">
        <f>COUNTIFS('Май 24'!$B$2:B1004, A5, 'Май 24'!$D$2:D1004, 'Служебный лист'!$C$4)</f>
        <v>0</v>
      </c>
      <c r="H5" s="129" t="s">
        <v>541</v>
      </c>
      <c r="I5" s="129">
        <f>COUNTIF('Май 24'!$C$2:C1004, H5)</f>
        <v>0</v>
      </c>
      <c r="J5" s="129">
        <f>COUNTIFS('Май 24'!$C$2:C1004, H5, 'Май 24'!$D$2:D1004, 'Служебный лист'!$C$2)</f>
        <v>0</v>
      </c>
      <c r="K5" s="129">
        <f>COUNTIFS('Май 24'!$C$2:C1004, H5, 'Май 24'!$D$2:D1004, 'Служебный лист'!$C$3)</f>
        <v>0</v>
      </c>
      <c r="L5" s="129">
        <f>COUNTIFS('Май 24'!$C$2:C1004, H5, 'Май 24'!$D$2:D1004, 'Служебный лист'!$C$4)</f>
        <v>0</v>
      </c>
    </row>
    <row r="6" spans="1:32">
      <c r="A6" s="129" t="s">
        <v>2022</v>
      </c>
      <c r="B6" s="129">
        <f>COUNTIF('Май 24'!$B$2:B1004, A6)</f>
        <v>30</v>
      </c>
      <c r="C6" s="129">
        <f t="shared" si="0"/>
        <v>11</v>
      </c>
      <c r="D6" s="129">
        <f>COUNTIFS('Май 24'!$B$2:B1004, A6, 'Май 24'!$D$2:D1004, 'Служебный лист'!$C$2)</f>
        <v>4</v>
      </c>
      <c r="E6" s="129">
        <f>COUNTIFS('Май 24'!$B$2:B1004, A6, 'Май 24'!$D$2:D1004, 'Служебный лист'!$C$3)</f>
        <v>0</v>
      </c>
      <c r="F6" s="129">
        <f>COUNTIFS('Май 24'!$B$2:B1004, A6, 'Май 24'!$D$2:D1004, 'Служебный лист'!$C$4)</f>
        <v>0</v>
      </c>
      <c r="H6" s="129" t="s">
        <v>102</v>
      </c>
      <c r="I6" s="129">
        <f>COUNTIF('Май 24'!$C$2:C1004, H6)</f>
        <v>4</v>
      </c>
      <c r="J6" s="129">
        <f>COUNTIFS('Май 24'!$C$2:C1004, H6, 'Май 24'!$D$2:D1004, 'Служебный лист'!$C$2)</f>
        <v>4</v>
      </c>
      <c r="K6" s="129">
        <f>COUNTIFS('Май 24'!$C$2:C1004, H6, 'Май 24'!$D$2:D1004, 'Служебный лист'!$C$3)</f>
        <v>0</v>
      </c>
      <c r="L6" s="129">
        <f>COUNTIFS('Май 24'!$C$2:C1004, H6, 'Май 24'!$D$2:D1004, 'Служебный лист'!$C$4)</f>
        <v>0</v>
      </c>
    </row>
    <row r="7" spans="1:32">
      <c r="A7" s="129" t="s">
        <v>1774</v>
      </c>
      <c r="B7" s="129">
        <f>COUNTIF('Май 24'!$B$2:B1004, A7)</f>
        <v>91</v>
      </c>
      <c r="D7" s="129">
        <f>COUNTIFS('Май 24'!$B$2:B1004, A7, 'Май 24'!$D$2:D1004, 'Служебный лист'!$C$2)</f>
        <v>3</v>
      </c>
      <c r="E7" s="129">
        <f>COUNTIFS('Май 24'!$B$2:B1004, A7, 'Май 24'!$D$2:D1004, 'Служебный лист'!$C$3)</f>
        <v>0</v>
      </c>
      <c r="F7" s="129">
        <f>COUNTIFS('Май 24'!$B$2:B1004, A7, 'Май 24'!$D$2:D1004, 'Служебный лист'!$C$4)</f>
        <v>0</v>
      </c>
      <c r="H7" s="129" t="s">
        <v>638</v>
      </c>
      <c r="I7" s="129">
        <f>COUNTIF('Май 24'!$C$2:C1004, H7)</f>
        <v>0</v>
      </c>
      <c r="J7" s="129">
        <f>COUNTIFS('Май 24'!$C$2:C1004, H7, 'Май 24'!$D$2:D1004, 'Служебный лист'!$C$2)</f>
        <v>0</v>
      </c>
      <c r="K7" s="129">
        <f>COUNTIFS('Май 24'!$C$2:C1004, H7, 'Май 24'!$D$2:D1004, 'Служебный лист'!$C$3)</f>
        <v>0</v>
      </c>
      <c r="L7" s="129">
        <f>COUNTIFS('Май 24'!$C$2:C1004, H7, 'Май 24'!$D$2:D1004, 'Служебный лист'!$C$4)</f>
        <v>0</v>
      </c>
    </row>
    <row r="8" spans="1:32">
      <c r="A8" s="129" t="s">
        <v>2310</v>
      </c>
      <c r="B8" s="129">
        <f>COUNTIF('Май 24'!$B$2:B1004, A8)</f>
        <v>0</v>
      </c>
      <c r="C8" s="129">
        <f>SUM(B50:AE50)</f>
        <v>0</v>
      </c>
      <c r="D8" s="129">
        <f>COUNTIFS('Май 24'!$B$2:B1004, A8, 'Май 24'!$D$2:D1004, 'Служебный лист'!$C$2)</f>
        <v>0</v>
      </c>
      <c r="E8" s="129">
        <f>COUNTIFS('Май 24'!$B$2:B1004, A8, 'Май 24'!$D$2:D1004, 'Служебный лист'!$C$3)</f>
        <v>0</v>
      </c>
      <c r="F8" s="129">
        <f>COUNTIFS('Май 24'!$B$2:B1004, A8, 'Май 24'!$D$2:D1004, 'Служебный лист'!$C$4)</f>
        <v>0</v>
      </c>
      <c r="H8" s="129" t="s">
        <v>1112</v>
      </c>
      <c r="I8" s="129">
        <f>COUNTIF('Май 24'!$C$2:C1004, H8)</f>
        <v>0</v>
      </c>
      <c r="J8" s="129">
        <f>COUNTIFS('Май 24'!$C$2:C1004, H8, 'Май 24'!$D$2:D1004, 'Служебный лист'!$C$2)</f>
        <v>0</v>
      </c>
      <c r="K8" s="129">
        <f>COUNTIFS('Май 24'!$C$2:C1004, H8, 'Май 24'!$D$2:D1004, 'Служебный лист'!$C$3)</f>
        <v>0</v>
      </c>
      <c r="L8" s="129">
        <f>COUNTIFS('Май 24'!$C$2:C1004, H8, 'Май 24'!$D$2:D1004, 'Служебный лист'!$C$4)</f>
        <v>0</v>
      </c>
    </row>
    <row r="9" spans="1:32">
      <c r="A9" s="129" t="s">
        <v>78</v>
      </c>
      <c r="B9" s="129">
        <f>COUNTIF('Май 24'!$B$2:B1004, A9)</f>
        <v>83</v>
      </c>
      <c r="D9" s="129">
        <f>COUNTIFS('Май 24'!$B$2:B1004, A9, 'Май 24'!$D$2:D1004, 'Служебный лист'!$C$2)</f>
        <v>8</v>
      </c>
      <c r="E9" s="129">
        <f>COUNTIFS('Май 24'!$B$2:B1004, A9, 'Май 24'!$D$2:D1004, 'Служебный лист'!$C$3)</f>
        <v>1</v>
      </c>
      <c r="F9" s="129">
        <f>COUNTIFS('Май 24'!$B$2:B1004, A9, 'Май 24'!$D$2:D1004, 'Служебный лист'!$C$4)</f>
        <v>0</v>
      </c>
      <c r="H9" s="129" t="s">
        <v>399</v>
      </c>
      <c r="I9" s="129">
        <f>COUNTIF('Май 24'!$C$2:C1004, H9)</f>
        <v>0</v>
      </c>
      <c r="J9" s="129">
        <f>COUNTIFS('Май 24'!$C$2:C1004, H9, 'Май 24'!$D$2:D1004, 'Служебный лист'!$C$2)</f>
        <v>0</v>
      </c>
      <c r="K9" s="129">
        <f>COUNTIFS('Май 24'!$C$2:C1004, H9, 'Май 24'!$D$2:D1004, 'Служебный лист'!$C$3)</f>
        <v>0</v>
      </c>
      <c r="L9" s="129">
        <f>COUNTIFS('Май 24'!$C$2:C1004, H9, 'Май 24'!$D$2:D1004, 'Служебный лист'!$C$4)</f>
        <v>0</v>
      </c>
    </row>
    <row r="10" spans="1:32">
      <c r="A10" s="129" t="s">
        <v>522</v>
      </c>
      <c r="B10" s="129">
        <f>COUNTIF('Май 24'!$B$2:B1004, A10)</f>
        <v>118</v>
      </c>
      <c r="D10" s="129">
        <f>COUNTIFS('Май 24'!$B$2:B1004, A10, 'Май 24'!$D$2:D1004, 'Служебный лист'!$C$2)</f>
        <v>4</v>
      </c>
      <c r="E10" s="129">
        <f>COUNTIFS('Май 24'!$B$2:B1004, A10, 'Май 24'!$D$2:D1004, 'Служебный лист'!$C$3)</f>
        <v>1</v>
      </c>
      <c r="F10" s="129">
        <f>COUNTIFS('Май 24'!$B$2:B1004, A10, 'Май 24'!$D$2:D1004, 'Служебный лист'!$C$4)</f>
        <v>0</v>
      </c>
      <c r="H10" s="129" t="s">
        <v>41</v>
      </c>
      <c r="I10" s="129">
        <f>COUNTIF('Май 24'!$C$2:C1004, H10)</f>
        <v>12</v>
      </c>
      <c r="J10" s="129">
        <f>COUNTIFS('Май 24'!$C$2:C1004, H10, 'Май 24'!$D$2:D1004, 'Служебный лист'!$C$2)</f>
        <v>10</v>
      </c>
      <c r="K10" s="129">
        <f>COUNTIFS('Май 24'!$C$2:C1004, H10, 'Май 24'!$D$2:D1004, 'Служебный лист'!$C$3)</f>
        <v>2</v>
      </c>
      <c r="L10" s="129">
        <f>COUNTIFS('Май 24'!$C$2:C1004, H10, 'Май 24'!$D$2:D1004, 'Служебный лист'!$C$4)</f>
        <v>0</v>
      </c>
    </row>
    <row r="11" spans="1:32">
      <c r="A11" s="129" t="s">
        <v>2096</v>
      </c>
      <c r="B11" s="129">
        <f>COUNTIF('Май 24'!$B$2:B1004, A11)</f>
        <v>41</v>
      </c>
      <c r="D11" s="129">
        <f>COUNTIFS('Май 24'!$B$2:B1004, A11, 'Май 24'!$D$2:D1004, 'Служебный лист'!$C$2)</f>
        <v>2</v>
      </c>
      <c r="E11" s="129">
        <f>COUNTIFS('Май 24'!$B$2:B1004, A11, 'Май 24'!$D$2:D1004, 'Служебный лист'!$C$3)</f>
        <v>0</v>
      </c>
      <c r="F11" s="129">
        <f>COUNTIFS('Май 24'!$B$2:B1004, A11, 'Май 24'!$D$2:D1004, 'Служебный лист'!$C$4)</f>
        <v>0</v>
      </c>
      <c r="H11" s="129" t="s">
        <v>355</v>
      </c>
      <c r="I11" s="129">
        <f>COUNTIF('Май 24'!$C$2:C1004, H11)</f>
        <v>1</v>
      </c>
      <c r="J11" s="129">
        <f>COUNTIFS('Май 24'!$C$2:C1004, H11, 'Май 24'!$D$2:D1004, 'Служебный лист'!$C$2)</f>
        <v>1</v>
      </c>
      <c r="K11" s="129">
        <f>COUNTIFS('Май 24'!$C$2:C1004, H11, 'Май 24'!$D$2:D1004, 'Служебный лист'!$C$3)</f>
        <v>0</v>
      </c>
      <c r="L11" s="129">
        <f>COUNTIFS('Май 24'!$C$2:C1004, H11, 'Май 24'!$D$2:D1004, 'Служебный лист'!$C$4)</f>
        <v>0</v>
      </c>
    </row>
    <row r="12" spans="1:32">
      <c r="A12" s="166" t="s">
        <v>2457</v>
      </c>
      <c r="D12" s="129">
        <f>COUNTIFS('Май 24'!$B$2:B1004, A12, 'Май 24'!$D$2:D1004, 'Служебный лист'!$C$2)</f>
        <v>0</v>
      </c>
      <c r="H12" s="129" t="s">
        <v>154</v>
      </c>
      <c r="I12" s="129">
        <f>COUNTIF('Май 24'!$C$2:C1004, H12)</f>
        <v>1</v>
      </c>
      <c r="J12" s="129">
        <f>COUNTIFS('Май 24'!$C$2:C1004, H12, 'Май 24'!$D$2:D1004, 'Служебный лист'!$C$2)</f>
        <v>1</v>
      </c>
      <c r="K12" s="129">
        <f>COUNTIFS('Май 24'!$C$2:C1004, H12, 'Май 24'!$D$2:D1004, 'Служебный лист'!$C$3)</f>
        <v>0</v>
      </c>
      <c r="L12" s="129">
        <f>COUNTIFS('Май 24'!$C$2:C1004, H12, 'Май 24'!$D$2:D1004, 'Служебный лист'!$C$4)</f>
        <v>0</v>
      </c>
    </row>
    <row r="13" spans="1:32">
      <c r="A13" s="131" t="s">
        <v>1113</v>
      </c>
      <c r="D13" s="129">
        <f t="shared" ref="D13:F13" si="1">SUM(D3:D11)</f>
        <v>22</v>
      </c>
      <c r="E13" s="129">
        <f t="shared" si="1"/>
        <v>2</v>
      </c>
      <c r="F13" s="129">
        <f t="shared" si="1"/>
        <v>0</v>
      </c>
      <c r="H13" s="129" t="s">
        <v>1114</v>
      </c>
      <c r="I13" s="129">
        <f>COUNTIF('Май 24'!$C$2:C1004, H13)</f>
        <v>0</v>
      </c>
      <c r="J13" s="129">
        <f>COUNTIFS('Май 24'!$C$2:C1004, H13, 'Май 24'!$D$2:D1004, 'Служебный лист'!$C$2)</f>
        <v>0</v>
      </c>
      <c r="K13" s="129">
        <f>COUNTIFS('Май 24'!$C$2:C1004, H13, 'Май 24'!$D$2:D1004, 'Служебный лист'!$C$3)</f>
        <v>0</v>
      </c>
      <c r="L13" s="129">
        <f>COUNTIFS('Май 24'!$C$2:C1004, H13, 'Май 24'!$D$2:D1004, 'Служебный лист'!$C$4)</f>
        <v>0</v>
      </c>
    </row>
    <row r="14" spans="1:32">
      <c r="A14" s="129">
        <f>'Служебный лист'!A11:A1004</f>
        <v>0</v>
      </c>
      <c r="H14" s="129" t="s">
        <v>224</v>
      </c>
      <c r="I14" s="129">
        <f>COUNTIF('Май 24'!$C$2:C1004, H14)</f>
        <v>2</v>
      </c>
      <c r="J14" s="129">
        <f>COUNTIFS('Май 24'!$C$2:C1004, H14, 'Май 24'!$D$2:D1004, 'Служебный лист'!$C$2)</f>
        <v>2</v>
      </c>
      <c r="K14" s="129">
        <f>COUNTIFS('Май 24'!$C$2:C1004, H14, 'Май 24'!$D$2:D1004, 'Служебный лист'!$C$3)</f>
        <v>0</v>
      </c>
      <c r="L14" s="129">
        <f>COUNTIFS('Май 24'!$C$2:C1004, H14, 'Май 24'!$D$2:D1004, 'Служебный лист'!$C$4)</f>
        <v>0</v>
      </c>
    </row>
    <row r="15" spans="1:32">
      <c r="A15" s="129">
        <f>'Служебный лист'!A12:A1004</f>
        <v>0</v>
      </c>
      <c r="C15" s="132" t="s">
        <v>1105</v>
      </c>
      <c r="D15" s="129">
        <f>D13</f>
        <v>22</v>
      </c>
      <c r="H15" s="129" t="s">
        <v>1115</v>
      </c>
      <c r="I15" s="129">
        <f>COUNTIF('Май 24'!$C$2:C1004, H15)</f>
        <v>0</v>
      </c>
      <c r="J15" s="129">
        <f>COUNTIFS('Май 24'!$C$2:C1004, H15, 'Май 24'!$D$2:D1004, 'Служебный лист'!$C$2)</f>
        <v>0</v>
      </c>
      <c r="K15" s="129">
        <f>COUNTIFS('Май 24'!$C$2:C1004, H15, 'Май 24'!$D$2:D1004, 'Служебный лист'!$C$3)</f>
        <v>0</v>
      </c>
      <c r="L15" s="129">
        <f>COUNTIFS('Май 24'!$C$2:C1004, H15, 'Май 24'!$D$2:D1004, 'Служебный лист'!$C$4)</f>
        <v>0</v>
      </c>
    </row>
    <row r="16" spans="1:32">
      <c r="A16" s="129">
        <f>'Служебный лист'!A13:A1004</f>
        <v>0</v>
      </c>
      <c r="C16" s="132" t="s">
        <v>1106</v>
      </c>
      <c r="D16" s="129">
        <f>E13</f>
        <v>2</v>
      </c>
      <c r="H16" s="129" t="s">
        <v>1116</v>
      </c>
      <c r="I16" s="129">
        <f>COUNTIF('Май 24'!$C$2:C1004, H16)</f>
        <v>0</v>
      </c>
      <c r="J16" s="129">
        <f>COUNTIFS('Май 24'!$C$2:C1004, H16, 'Май 24'!$D$2:D1004, 'Служебный лист'!$C$2)</f>
        <v>0</v>
      </c>
      <c r="K16" s="129">
        <f>COUNTIFS('Май 24'!$C$2:C1004, H16, 'Май 24'!$D$2:D1004, 'Служебный лист'!$C$3)</f>
        <v>0</v>
      </c>
      <c r="L16" s="129">
        <f>COUNTIFS('Май 24'!$C$2:C1004, H16, 'Май 24'!$D$2:D1004, 'Служебный лист'!$C$4)</f>
        <v>0</v>
      </c>
    </row>
    <row r="17" spans="1:12">
      <c r="A17" s="129">
        <f>'Служебный лист'!A14:A1004</f>
        <v>0</v>
      </c>
      <c r="C17" s="132" t="s">
        <v>1107</v>
      </c>
      <c r="D17" s="129">
        <f>F13</f>
        <v>0</v>
      </c>
      <c r="H17" s="129" t="s">
        <v>1117</v>
      </c>
      <c r="I17" s="129">
        <f>COUNTIF('Май 24'!$C$2:C1004, H17)</f>
        <v>0</v>
      </c>
      <c r="J17" s="129">
        <f>COUNTIFS('Май 24'!$C$2:C1004, H17, 'Май 24'!$D$2:D1004, 'Служебный лист'!$C$2)</f>
        <v>0</v>
      </c>
      <c r="K17" s="129">
        <f>COUNTIFS('Май 24'!$C$2:C1004, H17, 'Май 24'!$D$2:D1004, 'Служебный лист'!$C$3)</f>
        <v>0</v>
      </c>
      <c r="L17" s="129">
        <f>COUNTIFS('Май 24'!$C$2:C1004, H17, 'Май 24'!$D$2:D1004, 'Служебный лист'!$C$4)</f>
        <v>0</v>
      </c>
    </row>
    <row r="18" spans="1:12">
      <c r="C18" s="132"/>
      <c r="H18" s="129" t="s">
        <v>928</v>
      </c>
      <c r="I18" s="129">
        <f>COUNTIF('Май 24'!$C$2:C1004, H18)</f>
        <v>1</v>
      </c>
      <c r="J18" s="129">
        <f>COUNTIFS('Май 24'!$C$2:C1004, H18, 'Май 24'!$D$2:D1004, 'Служебный лист'!$C$2)</f>
        <v>1</v>
      </c>
      <c r="K18" s="129">
        <f>COUNTIFS('Май 24'!$C$2:C1004, H18, 'Май 24'!$D$2:D1004, 'Служебный лист'!$C$3)</f>
        <v>0</v>
      </c>
    </row>
    <row r="19" spans="1:12">
      <c r="C19" s="132"/>
      <c r="H19" s="129" t="s">
        <v>68</v>
      </c>
      <c r="I19" s="129">
        <f>COUNTIF('Май 24'!$C$2:C1004, H19)</f>
        <v>2</v>
      </c>
      <c r="J19" s="129">
        <f>COUNTIFS('Май 24'!$C$2:C1004, H19, 'Май 24'!$D$2:D1004, 'Служебный лист'!$C$2)</f>
        <v>2</v>
      </c>
      <c r="K19" s="129">
        <f>COUNTIFS('Май 24'!$C$2:C1004, H19, 'Май 24'!$D$2:D1004, 'Служебный лист'!$C$3)</f>
        <v>0</v>
      </c>
      <c r="L19" s="129">
        <f>COUNTIFS('Май 24'!$C$2:C1004, H19, 'Май 24'!$D$2:D1004, 'Служебный лист'!$C$4)</f>
        <v>0</v>
      </c>
    </row>
    <row r="20" spans="1:12">
      <c r="H20" s="131" t="s">
        <v>1113</v>
      </c>
      <c r="I20" s="129">
        <f t="shared" ref="I20:L20" si="2">SUM(I3:I19)</f>
        <v>24</v>
      </c>
      <c r="J20" s="129">
        <f t="shared" si="2"/>
        <v>22</v>
      </c>
      <c r="K20" s="129">
        <f t="shared" si="2"/>
        <v>2</v>
      </c>
      <c r="L20" s="129">
        <f t="shared" si="2"/>
        <v>0</v>
      </c>
    </row>
    <row r="21" spans="1:12">
      <c r="A21" s="129">
        <f>'Служебный лист'!A15:A1004</f>
        <v>0</v>
      </c>
    </row>
    <row r="22" spans="1:12">
      <c r="H22" s="129">
        <f>'Служебный лист'!B18:B1004</f>
        <v>0</v>
      </c>
    </row>
    <row r="23" spans="1:12">
      <c r="H23" s="129">
        <f>'Служебный лист'!B18:B1004</f>
        <v>0</v>
      </c>
    </row>
    <row r="24" spans="1:12">
      <c r="H24" s="129">
        <f>'Служебный лист'!B19:B1004</f>
        <v>0</v>
      </c>
    </row>
    <row r="25" spans="1:12">
      <c r="H25" s="129">
        <f>'Служебный лист'!B20:B1004</f>
        <v>0</v>
      </c>
    </row>
    <row r="26" spans="1:12">
      <c r="H26" s="129">
        <f>'Служебный лист'!B21:B1004</f>
        <v>0</v>
      </c>
    </row>
    <row r="27" spans="1:12">
      <c r="H27" s="129">
        <f>'Служебный лист'!B22:B1004</f>
        <v>0</v>
      </c>
    </row>
    <row r="28" spans="1:12">
      <c r="H28" s="129">
        <f>'Служебный лист'!B23:B1004</f>
        <v>0</v>
      </c>
    </row>
    <row r="29" spans="1:12">
      <c r="H29" s="129">
        <f>'Служебный лист'!B24:B1004</f>
        <v>0</v>
      </c>
    </row>
    <row r="30" spans="1:12">
      <c r="H30" s="129">
        <f>'Служебный лист'!B25:B1004</f>
        <v>0</v>
      </c>
    </row>
    <row r="31" spans="1:12">
      <c r="H31" s="129">
        <f>'Служебный лист'!B26:B1004</f>
        <v>0</v>
      </c>
    </row>
    <row r="32" spans="1:12">
      <c r="H32" s="129">
        <f>'Служебный лист'!B27:B1004</f>
        <v>0</v>
      </c>
    </row>
    <row r="33" spans="1:32">
      <c r="H33" s="129">
        <f>'Служебный лист'!B28:B1004</f>
        <v>0</v>
      </c>
    </row>
    <row r="34" spans="1:32">
      <c r="H34" s="129">
        <f>'Служебный лист'!B29:B1004</f>
        <v>0</v>
      </c>
    </row>
    <row r="43" spans="1:32">
      <c r="A43" s="272" t="s">
        <v>1118</v>
      </c>
      <c r="B43" s="271"/>
    </row>
    <row r="45" spans="1:32">
      <c r="A45" s="185" t="s">
        <v>1102</v>
      </c>
      <c r="B45" s="186">
        <v>45413</v>
      </c>
      <c r="C45" s="186">
        <v>45414</v>
      </c>
      <c r="D45" s="186">
        <v>45415</v>
      </c>
      <c r="E45" s="186">
        <v>45416</v>
      </c>
      <c r="F45" s="186">
        <v>45417</v>
      </c>
      <c r="G45" s="186">
        <v>45418</v>
      </c>
      <c r="H45" s="186">
        <v>45419</v>
      </c>
      <c r="I45" s="186">
        <v>45420</v>
      </c>
      <c r="J45" s="186">
        <v>45421</v>
      </c>
      <c r="K45" s="186">
        <v>45422</v>
      </c>
      <c r="L45" s="186">
        <v>45423</v>
      </c>
      <c r="M45" s="186">
        <v>45424</v>
      </c>
      <c r="N45" s="186">
        <v>45425</v>
      </c>
      <c r="O45" s="186">
        <v>45426</v>
      </c>
      <c r="P45" s="186">
        <v>45427</v>
      </c>
      <c r="Q45" s="186">
        <v>45428</v>
      </c>
      <c r="R45" s="186">
        <v>45429</v>
      </c>
      <c r="S45" s="186">
        <v>45430</v>
      </c>
      <c r="T45" s="186">
        <v>45431</v>
      </c>
      <c r="U45" s="186">
        <v>45432</v>
      </c>
      <c r="V45" s="186">
        <v>45433</v>
      </c>
      <c r="W45" s="186">
        <v>45434</v>
      </c>
      <c r="X45" s="186">
        <v>45435</v>
      </c>
      <c r="Y45" s="186">
        <v>45436</v>
      </c>
      <c r="Z45" s="186">
        <v>45437</v>
      </c>
      <c r="AA45" s="186">
        <v>45438</v>
      </c>
      <c r="AB45" s="186">
        <v>45439</v>
      </c>
      <c r="AC45" s="186">
        <v>45440</v>
      </c>
      <c r="AD45" s="186">
        <v>45441</v>
      </c>
      <c r="AE45" s="186">
        <v>45442</v>
      </c>
      <c r="AF45" s="186">
        <v>45443</v>
      </c>
    </row>
    <row r="46" spans="1:32">
      <c r="A46" s="129" t="s">
        <v>2020</v>
      </c>
    </row>
    <row r="47" spans="1:32">
      <c r="A47" s="129" t="s">
        <v>2021</v>
      </c>
      <c r="E47" s="135">
        <v>4</v>
      </c>
      <c r="I47" s="135"/>
      <c r="L47" s="135"/>
      <c r="M47" s="135"/>
      <c r="O47" s="135"/>
      <c r="U47" s="135"/>
      <c r="V47" s="135"/>
    </row>
    <row r="48" spans="1:32">
      <c r="A48" s="129" t="s">
        <v>2120</v>
      </c>
      <c r="B48" s="129">
        <v>3</v>
      </c>
      <c r="G48" s="129">
        <v>3</v>
      </c>
      <c r="J48" s="129">
        <v>3</v>
      </c>
      <c r="K48" s="129">
        <v>2</v>
      </c>
      <c r="L48" s="129">
        <v>6</v>
      </c>
      <c r="M48" s="129">
        <v>6</v>
      </c>
      <c r="S48" s="129">
        <v>3</v>
      </c>
      <c r="Z48" s="129">
        <v>2</v>
      </c>
      <c r="AA48" s="129">
        <v>2</v>
      </c>
    </row>
    <row r="49" spans="1:22">
      <c r="A49" s="129" t="s">
        <v>2022</v>
      </c>
      <c r="E49" s="129">
        <v>4</v>
      </c>
      <c r="O49" s="129">
        <v>3</v>
      </c>
      <c r="P49" s="129">
        <v>2</v>
      </c>
      <c r="V49" s="129">
        <v>2</v>
      </c>
    </row>
    <row r="50" spans="1:22">
      <c r="A50" s="129" t="s">
        <v>2310</v>
      </c>
    </row>
    <row r="51" spans="1:22">
      <c r="A51" s="129" t="s">
        <v>2455</v>
      </c>
    </row>
  </sheetData>
  <mergeCells count="3">
    <mergeCell ref="A1:F1"/>
    <mergeCell ref="H1:L1"/>
    <mergeCell ref="A43:B43"/>
  </mergeCells>
  <conditionalFormatting sqref="L3:L20">
    <cfRule type="cellIs" dxfId="3" priority="1" operator="greaterThanOrEqual">
      <formula>1</formula>
    </cfRule>
  </conditionalFormatting>
  <conditionalFormatting sqref="F3:F11">
    <cfRule type="cellIs" dxfId="2" priority="2" operator="greaterThanOrEqual">
      <formula>1</formula>
    </cfRule>
  </conditionalFormatting>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COUNTIF('Апрель 24'!$B$2:B1002, A3)</f>
        <v>22</v>
      </c>
      <c r="C3" s="129">
        <f t="shared" ref="C3:C6" si="0">SUM(B44:AE44)</f>
        <v>15</v>
      </c>
      <c r="D3" s="129">
        <f>COUNTIFS('Апрель 24'!$B$2:B1002, A3, 'Апрель 24'!$D$2:D1002, 'Служебный лист'!$C$2)</f>
        <v>9</v>
      </c>
      <c r="E3" s="129">
        <f>COUNTIFS('Апрель 24'!$B$2:B1002, A3, 'Апрель 24'!$D$2:D1002, 'Служебный лист'!$C$3)</f>
        <v>0</v>
      </c>
      <c r="F3" s="129">
        <f>COUNTIFS('Апрель 24'!$B$2:B1002, A3, 'Апрель 24'!$D$2:D1002, 'Служебный лист'!$C$4)</f>
        <v>0</v>
      </c>
      <c r="H3" s="129" t="s">
        <v>75</v>
      </c>
      <c r="I3" s="129">
        <f>COUNTIF('Апрель 24'!$C$2:C1002, H3)</f>
        <v>2</v>
      </c>
      <c r="J3" s="129">
        <f>COUNTIFS('Апрель 24'!$C$2:C1002, H3, 'Апрель 24'!$D$2:D1002, 'Служебный лист'!$C$2)</f>
        <v>2</v>
      </c>
      <c r="K3" s="129">
        <f>COUNTIFS('Апрель 24'!$C$2:C1002, H3, 'Апрель 24'!$D$2:D1002, 'Служебный лист'!$C$3)</f>
        <v>0</v>
      </c>
      <c r="L3" s="129">
        <f>COUNTIFS('Апрель 24'!$C$2:C1002, H3, 'Апрель 24'!$D$2:D1002, 'Служебный лист'!$C$4)</f>
        <v>0</v>
      </c>
    </row>
    <row r="4" spans="1:32">
      <c r="A4" s="129" t="s">
        <v>2021</v>
      </c>
      <c r="B4" s="129">
        <f>COUNTIF('Апрель 24'!$B$2:B1002, A4)</f>
        <v>60</v>
      </c>
      <c r="C4" s="129">
        <f t="shared" si="0"/>
        <v>27</v>
      </c>
      <c r="D4" s="129">
        <f>COUNTIFS('Апрель 24'!$B$2:B1002, A4, 'Апрель 24'!$D$2:D1002, 'Служебный лист'!$C$2)</f>
        <v>9</v>
      </c>
      <c r="E4" s="129">
        <f>COUNTIFS('Апрель 24'!$B$2:B1002, A4, 'Апрель 24'!$D$2:D1002, 'Служебный лист'!$C$3)</f>
        <v>0</v>
      </c>
      <c r="F4" s="129">
        <f>COUNTIFS('Апрель 24'!$B$2:B1002, A4, 'Апрель 24'!$D$2:D1002, 'Служебный лист'!$C$4)</f>
        <v>0</v>
      </c>
      <c r="H4" s="129" t="s">
        <v>44</v>
      </c>
      <c r="I4" s="129">
        <f>COUNTIF('Апрель 24'!$C$2:C1002, H4)</f>
        <v>4</v>
      </c>
      <c r="J4" s="129">
        <f>COUNTIFS('Апрель 24'!$C$2:C1002, H4, 'Апрель 24'!$D$2:D1002, 'Служебный лист'!$C$2)</f>
        <v>4</v>
      </c>
      <c r="K4" s="129">
        <f>COUNTIFS('Апрель 24'!$C$2:C1002, H4, 'Апрель 24'!$D$2:D1002, 'Служебный лист'!$C$3)</f>
        <v>0</v>
      </c>
      <c r="L4" s="129">
        <f>COUNTIFS('Апрель 24'!$C$2:C1002, H4, 'Апрель 24'!$D$2:D1002, 'Служебный лист'!$C$4)</f>
        <v>0</v>
      </c>
    </row>
    <row r="5" spans="1:32">
      <c r="A5" s="129" t="s">
        <v>2120</v>
      </c>
      <c r="B5" s="129">
        <f>COUNTIF('Апрель 24'!$B$2:B1002, A5)</f>
        <v>61</v>
      </c>
      <c r="C5" s="129">
        <f t="shared" si="0"/>
        <v>36</v>
      </c>
      <c r="D5" s="129">
        <f>COUNTIFS('Апрель 24'!$B$2:B1002, A5, 'Апрель 24'!$D$2:D1002, 'Служебный лист'!$C$2)</f>
        <v>6</v>
      </c>
      <c r="E5" s="129">
        <f>COUNTIFS('Апрель 24'!$B$2:B1002, A5, 'Апрель 24'!$D$2:D1002, 'Служебный лист'!$C$3)</f>
        <v>0</v>
      </c>
      <c r="F5" s="129">
        <f>COUNTIFS('Апрель 24'!$B$2:B1002, A5, 'Апрель 24'!$D$2:D1002, 'Служебный лист'!$C$4)</f>
        <v>0</v>
      </c>
      <c r="H5" s="129" t="s">
        <v>541</v>
      </c>
      <c r="I5" s="129">
        <f>COUNTIF('Апрель 24'!$C$2:C1002, H5)</f>
        <v>0</v>
      </c>
      <c r="J5" s="129">
        <f>COUNTIFS('Апрель 24'!$C$2:C1002, H5, 'Апрель 24'!$D$2:D1002, 'Служебный лист'!$C$2)</f>
        <v>0</v>
      </c>
      <c r="K5" s="129">
        <f>COUNTIFS('Апрель 24'!$C$2:C1002, H5, 'Апрель 24'!$D$2:D1002, 'Служебный лист'!$C$3)</f>
        <v>0</v>
      </c>
      <c r="L5" s="129">
        <f>COUNTIFS('Апрель 24'!$C$2:C1002, H5, 'Апрель 24'!$D$2:D1002, 'Служебный лист'!$C$4)</f>
        <v>0</v>
      </c>
    </row>
    <row r="6" spans="1:32">
      <c r="A6" s="129" t="s">
        <v>2022</v>
      </c>
      <c r="B6" s="129">
        <f>COUNTIF('Апрель 24'!$B$2:B1002, A6)</f>
        <v>36</v>
      </c>
      <c r="C6" s="129">
        <f t="shared" si="0"/>
        <v>8</v>
      </c>
      <c r="D6" s="129">
        <f>COUNTIFS('Апрель 24'!$B$2:B1002, A6, 'Апрель 24'!$D$2:D1002, 'Служебный лист'!$C$2)</f>
        <v>8</v>
      </c>
      <c r="E6" s="129">
        <f>COUNTIFS('Апрель 24'!$B$2:B1002, A6, 'Апрель 24'!$D$2:D1002, 'Служебный лист'!$C$3)</f>
        <v>0</v>
      </c>
      <c r="F6" s="129">
        <f>COUNTIFS('Апрель 24'!$B$2:B1002, A6, 'Апрель 24'!$D$2:D1002, 'Служебный лист'!$C$4)</f>
        <v>0</v>
      </c>
      <c r="H6" s="129" t="s">
        <v>102</v>
      </c>
      <c r="I6" s="129">
        <f>COUNTIF('Апрель 24'!$C$2:C1002, H6)</f>
        <v>12</v>
      </c>
      <c r="J6" s="129">
        <f>COUNTIFS('Апрель 24'!$C$2:C1002, H6, 'Апрель 24'!$D$2:D1002, 'Служебный лист'!$C$2)</f>
        <v>12</v>
      </c>
      <c r="K6" s="129">
        <f>COUNTIFS('Апрель 24'!$C$2:C1002, H6, 'Апрель 24'!$D$2:D1002, 'Служебный лист'!$C$3)</f>
        <v>0</v>
      </c>
      <c r="L6" s="129">
        <f>COUNTIFS('Апрель 24'!$C$2:C1002, H6, 'Апрель 24'!$D$2:D1002, 'Служебный лист'!$C$4)</f>
        <v>0</v>
      </c>
    </row>
    <row r="7" spans="1:32">
      <c r="A7" s="129" t="s">
        <v>1774</v>
      </c>
      <c r="B7" s="129">
        <f>COUNTIF('Апрель 24'!$B$2:B1002, A7)</f>
        <v>29</v>
      </c>
      <c r="D7" s="129">
        <f>COUNTIFS('Апрель 24'!$B$2:B1002, A7, 'Апрель 24'!$D$2:D1002, 'Служебный лист'!$C$2)</f>
        <v>3</v>
      </c>
      <c r="E7" s="129">
        <f>COUNTIFS('Апрель 24'!$B$2:B1002, A7, 'Апрель 24'!$D$2:D1002, 'Служебный лист'!$C$3)</f>
        <v>0</v>
      </c>
      <c r="F7" s="129">
        <f>COUNTIFS('Апрель 24'!$B$2:B1002, A7, 'Апрель 24'!$D$2:D1002, 'Служебный лист'!$C$4)</f>
        <v>0</v>
      </c>
      <c r="H7" s="129" t="s">
        <v>638</v>
      </c>
      <c r="I7" s="129">
        <f>COUNTIF('Апрель 24'!$C$2:C1002, H7)</f>
        <v>3</v>
      </c>
      <c r="J7" s="129">
        <f>COUNTIFS('Апрель 24'!$C$2:C1002, H7, 'Апрель 24'!$D$2:D1002, 'Служебный лист'!$C$2)</f>
        <v>3</v>
      </c>
      <c r="K7" s="129">
        <f>COUNTIFS('Апрель 24'!$C$2:C1002, H7, 'Апрель 24'!$D$2:D1002, 'Служебный лист'!$C$3)</f>
        <v>0</v>
      </c>
      <c r="L7" s="129">
        <f>COUNTIFS('Апрель 24'!$C$2:C1002, H7, 'Апрель 24'!$D$2:D1002, 'Служебный лист'!$C$4)</f>
        <v>0</v>
      </c>
    </row>
    <row r="8" spans="1:32">
      <c r="A8" s="129" t="s">
        <v>2310</v>
      </c>
      <c r="B8" s="129">
        <f>COUNTIF('Апрель 24'!$B$2:B1002, A8)</f>
        <v>34</v>
      </c>
      <c r="C8" s="129">
        <f>SUM(B48:AE48)</f>
        <v>29</v>
      </c>
      <c r="D8" s="129">
        <f>COUNTIFS('Апрель 24'!$B$2:B1002, A8, 'Апрель 24'!$D$2:D1002, 'Служебный лист'!$C$2)</f>
        <v>2</v>
      </c>
      <c r="E8" s="129">
        <f>COUNTIFS('Апрель 24'!$B$2:B1002, A8, 'Апрель 24'!$D$2:D1002, 'Служебный лист'!$C$3)</f>
        <v>0</v>
      </c>
      <c r="F8" s="129">
        <f>COUNTIFS('Апрель 24'!$B$2:B1002, A8, 'Апрель 24'!$D$2:D1002, 'Служебный лист'!$C$4)</f>
        <v>0</v>
      </c>
      <c r="H8" s="129" t="s">
        <v>1112</v>
      </c>
      <c r="I8" s="129">
        <f>COUNTIF('Апрель 24'!$C$2:C1002, H8)</f>
        <v>0</v>
      </c>
      <c r="J8" s="129">
        <f>COUNTIFS('Апрель 24'!$C$2:C1002, H8, 'Апрель 24'!$D$2:D1002, 'Служебный лист'!$C$2)</f>
        <v>0</v>
      </c>
      <c r="K8" s="129">
        <f>COUNTIFS('Апрель 24'!$C$2:C1002, H8, 'Апрель 24'!$D$2:D1002, 'Служебный лист'!$C$3)</f>
        <v>0</v>
      </c>
      <c r="L8" s="129">
        <f>COUNTIFS('Апрель 24'!$C$2:C1002, H8, 'Апрель 24'!$D$2:D1002, 'Служебный лист'!$C$4)</f>
        <v>0</v>
      </c>
    </row>
    <row r="9" spans="1:32">
      <c r="A9" s="129" t="s">
        <v>78</v>
      </c>
      <c r="B9" s="129">
        <f>COUNTIF('Апрель 24'!$B$2:B1002, A9)</f>
        <v>57</v>
      </c>
      <c r="D9" s="129">
        <f>COUNTIFS('Апрель 24'!$B$2:B1002, A9, 'Апрель 24'!$D$2:D1002, 'Служебный лист'!$C$2)</f>
        <v>7</v>
      </c>
      <c r="E9" s="129">
        <f>COUNTIFS('Апрель 24'!$B$2:B1002, A9, 'Апрель 24'!$D$2:D1002, 'Служебный лист'!$C$3)</f>
        <v>0</v>
      </c>
      <c r="F9" s="129">
        <f>COUNTIFS('Апрель 24'!$B$2:B1002, A9, 'Апрель 24'!$D$2:D1002, 'Служебный лист'!$C$4)</f>
        <v>0</v>
      </c>
      <c r="H9" s="129" t="s">
        <v>399</v>
      </c>
      <c r="I9" s="129">
        <f>COUNTIF('Апрель 24'!$C$2:C1002, H9)</f>
        <v>2</v>
      </c>
      <c r="J9" s="129">
        <f>COUNTIFS('Апрель 24'!$C$2:C1002, H9, 'Апрель 24'!$D$2:D1002, 'Служебный лист'!$C$2)</f>
        <v>2</v>
      </c>
      <c r="K9" s="129">
        <f>COUNTIFS('Апрель 24'!$C$2:C1002, H9, 'Апрель 24'!$D$2:D1002, 'Служебный лист'!$C$3)</f>
        <v>0</v>
      </c>
      <c r="L9" s="129">
        <f>COUNTIFS('Апрель 24'!$C$2:C1002, H9, 'Апрель 24'!$D$2:D1002, 'Служебный лист'!$C$4)</f>
        <v>0</v>
      </c>
    </row>
    <row r="10" spans="1:32">
      <c r="A10" s="129" t="s">
        <v>522</v>
      </c>
      <c r="B10" s="129">
        <f>COUNTIF('Апрель 24'!$B$2:B1002, A10)</f>
        <v>63</v>
      </c>
      <c r="D10" s="129">
        <f>COUNTIFS('Апрель 24'!$B$2:B1002, A10, 'Апрель 24'!$D$2:D1002, 'Служебный лист'!$C$2)</f>
        <v>5</v>
      </c>
      <c r="E10" s="129">
        <f>COUNTIFS('Апрель 24'!$B$2:B1002, A10, 'Апрель 24'!$D$2:D1002, 'Служебный лист'!$C$3)</f>
        <v>0</v>
      </c>
      <c r="F10" s="129">
        <f>COUNTIFS('Апрель 24'!$B$2:B1002, A10, 'Апрель 24'!$D$2:D1002, 'Служебный лист'!$C$4)</f>
        <v>0</v>
      </c>
      <c r="H10" s="129" t="s">
        <v>41</v>
      </c>
      <c r="I10" s="129">
        <f>COUNTIF('Апрель 24'!$C$2:C1002, H10)</f>
        <v>11</v>
      </c>
      <c r="J10" s="129">
        <f>COUNTIFS('Апрель 24'!$C$2:C1002, H10, 'Апрель 24'!$D$2:D1002, 'Служебный лист'!$C$2)</f>
        <v>11</v>
      </c>
      <c r="K10" s="129">
        <f>COUNTIFS('Апрель 24'!$C$2:C1002, H10, 'Апрель 24'!$D$2:D1002, 'Служебный лист'!$C$3)</f>
        <v>0</v>
      </c>
      <c r="L10" s="129">
        <f>COUNTIFS('Апрель 24'!$C$2:C1002, H10, 'Апрель 24'!$D$2:D1002, 'Служебный лист'!$C$4)</f>
        <v>0</v>
      </c>
    </row>
    <row r="11" spans="1:32">
      <c r="A11" s="129" t="s">
        <v>2096</v>
      </c>
      <c r="B11" s="129">
        <f>COUNTIF('Апрель 24'!$B$2:B1002, A11)</f>
        <v>17</v>
      </c>
      <c r="D11" s="129">
        <f>COUNTIFS('Апрель 24'!$B$2:B1002, A11, 'Апрель 24'!$D$2:D1002, 'Служебный лист'!$C$2)</f>
        <v>0</v>
      </c>
      <c r="E11" s="129">
        <f>COUNTIFS('Апрель 24'!$B$2:B1002, A11, 'Апрель 24'!$D$2:D1002, 'Служебный лист'!$C$3)</f>
        <v>0</v>
      </c>
      <c r="F11" s="129">
        <f>COUNTIFS('Апрель 24'!$B$2:B1002, A11, 'Апрель 24'!$D$2:D1002, 'Служебный лист'!$C$4)</f>
        <v>0</v>
      </c>
      <c r="H11" s="129" t="s">
        <v>355</v>
      </c>
      <c r="I11" s="129">
        <f>COUNTIF('Апрель 24'!$C$2:C1002, H11)</f>
        <v>6</v>
      </c>
      <c r="J11" s="129">
        <f>COUNTIFS('Апрель 24'!$C$2:C1002, H11, 'Апрель 24'!$D$2:D1002, 'Служебный лист'!$C$2)</f>
        <v>6</v>
      </c>
      <c r="K11" s="129">
        <f>COUNTIFS('Апрель 24'!$C$2:C1002, H11, 'Апрель 24'!$D$2:D1002, 'Служебный лист'!$C$3)</f>
        <v>0</v>
      </c>
      <c r="L11" s="129">
        <f>COUNTIFS('Апрель 24'!$C$2:C1002, H11, 'Апрель 24'!$D$2:D1002, 'Служебный лист'!$C$4)</f>
        <v>0</v>
      </c>
    </row>
    <row r="12" spans="1:32">
      <c r="A12" s="166" t="s">
        <v>2457</v>
      </c>
      <c r="C12" s="129">
        <f>SUM(B49:AE49)</f>
        <v>4</v>
      </c>
      <c r="H12" s="129" t="s">
        <v>154</v>
      </c>
      <c r="I12" s="129">
        <f>COUNTIF('Апрель 24'!$C$2:C1002, H12)</f>
        <v>2</v>
      </c>
      <c r="J12" s="129">
        <f>COUNTIFS('Апрель 24'!$C$2:C1002, H12, 'Апрель 24'!$D$2:D1002, 'Служебный лист'!$C$2)</f>
        <v>2</v>
      </c>
      <c r="K12" s="129">
        <f>COUNTIFS('Апрель 24'!$C$2:C1002, H12, 'Апрель 24'!$D$2:D1002, 'Служебный лист'!$C$3)</f>
        <v>0</v>
      </c>
      <c r="L12" s="129">
        <f>COUNTIFS('Апрель 24'!$C$2:C1002, H12, 'Апрель 24'!$D$2:D1002, 'Служебный лист'!$C$4)</f>
        <v>0</v>
      </c>
    </row>
    <row r="13" spans="1:32">
      <c r="A13" s="131" t="s">
        <v>1113</v>
      </c>
      <c r="D13" s="129">
        <f t="shared" ref="D13:F13" si="1">SUM(D3:D11)</f>
        <v>49</v>
      </c>
      <c r="E13" s="129">
        <f t="shared" si="1"/>
        <v>0</v>
      </c>
      <c r="F13" s="129">
        <f t="shared" si="1"/>
        <v>0</v>
      </c>
      <c r="H13" s="129" t="s">
        <v>1114</v>
      </c>
      <c r="I13" s="129">
        <f>COUNTIF('Апрель 24'!$C$2:C1002, H13)</f>
        <v>0</v>
      </c>
      <c r="J13" s="129">
        <f>COUNTIFS('Апрель 24'!$C$2:C1002, H13, 'Апрель 24'!$D$2:D1002, 'Служебный лист'!$C$2)</f>
        <v>0</v>
      </c>
      <c r="K13" s="129">
        <f>COUNTIFS('Апрель 24'!$C$2:C1002, H13, 'Апрель 24'!$D$2:D1002, 'Служебный лист'!$C$3)</f>
        <v>0</v>
      </c>
      <c r="L13" s="129">
        <f>COUNTIFS('Апрель 24'!$C$2:C1002, H13, 'Апрель 24'!$D$2:D1002, 'Служебный лист'!$C$4)</f>
        <v>0</v>
      </c>
    </row>
    <row r="14" spans="1:32">
      <c r="A14" s="129">
        <f>'Служебный лист'!A11:A1002</f>
        <v>0</v>
      </c>
      <c r="H14" s="129" t="s">
        <v>224</v>
      </c>
      <c r="I14" s="129">
        <f>COUNTIF('Апрель 24'!$C$2:C1002, H14)</f>
        <v>2</v>
      </c>
      <c r="J14" s="129">
        <f>COUNTIFS('Апрель 24'!$C$2:C1002, H14, 'Апрель 24'!$D$2:D1002, 'Служебный лист'!$C$2)</f>
        <v>2</v>
      </c>
      <c r="K14" s="129">
        <f>COUNTIFS('Апрель 24'!$C$2:C1002, H14, 'Апрель 24'!$D$2:D1002, 'Служебный лист'!$C$3)</f>
        <v>0</v>
      </c>
      <c r="L14" s="129">
        <f>COUNTIFS('Апрель 24'!$C$2:C1002, H14, 'Апрель 24'!$D$2:D1002, 'Служебный лист'!$C$4)</f>
        <v>0</v>
      </c>
    </row>
    <row r="15" spans="1:32">
      <c r="A15" s="129">
        <f>'Служебный лист'!A12:A1002</f>
        <v>0</v>
      </c>
      <c r="C15" s="132" t="s">
        <v>1105</v>
      </c>
      <c r="D15" s="129">
        <f>D13</f>
        <v>49</v>
      </c>
      <c r="H15" s="129" t="s">
        <v>1115</v>
      </c>
      <c r="I15" s="129">
        <f>COUNTIF('Апрель 24'!$C$2:C1002, H15)</f>
        <v>1</v>
      </c>
      <c r="J15" s="129">
        <f>COUNTIFS('Апрель 24'!$C$2:C1002, H15, 'Апрель 24'!$D$2:D1002, 'Служебный лист'!$C$2)</f>
        <v>1</v>
      </c>
      <c r="K15" s="129">
        <f>COUNTIFS('Апрель 24'!$C$2:C1002, H15, 'Апрель 24'!$D$2:D1002, 'Служебный лист'!$C$3)</f>
        <v>0</v>
      </c>
      <c r="L15" s="129">
        <f>COUNTIFS('Апрель 24'!$C$2:C1002, H15, 'Апрель 24'!$D$2:D1002, 'Служебный лист'!$C$4)</f>
        <v>0</v>
      </c>
    </row>
    <row r="16" spans="1:32">
      <c r="A16" s="129">
        <f>'Служебный лист'!A13:A1002</f>
        <v>0</v>
      </c>
      <c r="C16" s="132" t="s">
        <v>1106</v>
      </c>
      <c r="D16" s="129">
        <f>E13</f>
        <v>0</v>
      </c>
      <c r="H16" s="129" t="s">
        <v>1116</v>
      </c>
      <c r="I16" s="129">
        <f>COUNTIF('Апрель 24'!$C$2:C1002, H16)</f>
        <v>0</v>
      </c>
      <c r="J16" s="129">
        <f>COUNTIFS('Апрель 24'!$C$2:C1002, H16, 'Апрель 24'!$D$2:D1002, 'Служебный лист'!$C$2)</f>
        <v>0</v>
      </c>
      <c r="K16" s="129">
        <f>COUNTIFS('Апрель 24'!$C$2:C1002, H16, 'Апрель 24'!$D$2:D1002, 'Служебный лист'!$C$3)</f>
        <v>0</v>
      </c>
      <c r="L16" s="129">
        <f>COUNTIFS('Апрель 24'!$C$2:C1002, H16, 'Апрель 24'!$D$2:D1002, 'Служебный лист'!$C$4)</f>
        <v>0</v>
      </c>
    </row>
    <row r="17" spans="1:12">
      <c r="A17" s="129">
        <f>'Служебный лист'!A14:A1002</f>
        <v>0</v>
      </c>
      <c r="C17" s="132" t="s">
        <v>1107</v>
      </c>
      <c r="D17" s="129">
        <f>F13</f>
        <v>0</v>
      </c>
      <c r="H17" s="129" t="s">
        <v>1117</v>
      </c>
      <c r="I17" s="129">
        <f>COUNTIF('Апрель 24'!$C$2:C1002, H17)</f>
        <v>5</v>
      </c>
      <c r="J17" s="129">
        <f>COUNTIFS('Апрель 24'!$C$2:C1002, H17, 'Апрель 24'!$D$2:D1002, 'Служебный лист'!$C$2)</f>
        <v>5</v>
      </c>
      <c r="K17" s="129">
        <f>COUNTIFS('Апрель 24'!$C$2:C1002, H17, 'Апрель 24'!$D$2:D1002, 'Служебный лист'!$C$3)</f>
        <v>0</v>
      </c>
      <c r="L17" s="129">
        <f>COUNTIFS('Апрель 24'!$C$2:C1002, H17, 'Апрель 24'!$D$2:D1002, 'Служебный лист'!$C$4)</f>
        <v>0</v>
      </c>
    </row>
    <row r="18" spans="1:12">
      <c r="H18" s="131" t="s">
        <v>1113</v>
      </c>
      <c r="I18" s="129">
        <f t="shared" ref="I18:L18" si="2">SUM(I3:I17)</f>
        <v>50</v>
      </c>
      <c r="J18" s="129">
        <f t="shared" si="2"/>
        <v>50</v>
      </c>
      <c r="K18" s="129">
        <f t="shared" si="2"/>
        <v>0</v>
      </c>
      <c r="L18" s="129">
        <f t="shared" si="2"/>
        <v>0</v>
      </c>
    </row>
    <row r="19" spans="1:12">
      <c r="A19" s="129">
        <f>'Служебный лист'!A15:A1002</f>
        <v>0</v>
      </c>
    </row>
    <row r="20" spans="1:12">
      <c r="H20" s="129">
        <f>'Служебный лист'!B18:B1002</f>
        <v>0</v>
      </c>
    </row>
    <row r="21" spans="1:12">
      <c r="H21" s="129">
        <f>'Служебный лист'!B18:B1002</f>
        <v>0</v>
      </c>
    </row>
    <row r="22" spans="1:12">
      <c r="H22" s="129">
        <f>'Служебный лист'!B19:B1002</f>
        <v>0</v>
      </c>
    </row>
    <row r="23" spans="1:12">
      <c r="H23" s="129">
        <f>'Служебный лист'!B20:B1002</f>
        <v>0</v>
      </c>
    </row>
    <row r="24" spans="1:12">
      <c r="H24" s="129">
        <f>'Служебный лист'!B21:B1002</f>
        <v>0</v>
      </c>
    </row>
    <row r="25" spans="1:12">
      <c r="H25" s="129">
        <f>'Служебный лист'!B22:B1002</f>
        <v>0</v>
      </c>
    </row>
    <row r="26" spans="1:12">
      <c r="H26" s="129">
        <f>'Служебный лист'!B23:B1002</f>
        <v>0</v>
      </c>
    </row>
    <row r="27" spans="1:12">
      <c r="H27" s="129">
        <f>'Служебный лист'!B24:B1002</f>
        <v>0</v>
      </c>
    </row>
    <row r="28" spans="1:12">
      <c r="H28" s="129">
        <f>'Служебный лист'!B25:B1002</f>
        <v>0</v>
      </c>
    </row>
    <row r="29" spans="1:12">
      <c r="H29" s="129">
        <f>'Служебный лист'!B26:B1002</f>
        <v>0</v>
      </c>
    </row>
    <row r="30" spans="1:12">
      <c r="H30" s="129">
        <f>'Служебный лист'!B27:B1002</f>
        <v>0</v>
      </c>
    </row>
    <row r="31" spans="1:12">
      <c r="H31" s="129">
        <f>'Служебный лист'!B28:B1002</f>
        <v>0</v>
      </c>
    </row>
    <row r="32" spans="1:12">
      <c r="H32" s="129">
        <f>'Служебный лист'!B29:B1002</f>
        <v>0</v>
      </c>
    </row>
    <row r="41" spans="1:31">
      <c r="A41" s="272" t="s">
        <v>1118</v>
      </c>
      <c r="B41" s="271"/>
    </row>
    <row r="43" spans="1:31">
      <c r="A43" s="185" t="s">
        <v>1102</v>
      </c>
      <c r="B43" s="186">
        <v>45383</v>
      </c>
      <c r="C43" s="186">
        <v>45384</v>
      </c>
      <c r="D43" s="186">
        <v>45385</v>
      </c>
      <c r="E43" s="186">
        <v>45386</v>
      </c>
      <c r="F43" s="186">
        <v>45387</v>
      </c>
      <c r="G43" s="186">
        <v>45388</v>
      </c>
      <c r="H43" s="186">
        <v>45389</v>
      </c>
      <c r="I43" s="186">
        <v>45390</v>
      </c>
      <c r="J43" s="186">
        <v>45391</v>
      </c>
      <c r="K43" s="186">
        <v>45392</v>
      </c>
      <c r="L43" s="186">
        <v>45393</v>
      </c>
      <c r="M43" s="186">
        <v>45394</v>
      </c>
      <c r="N43" s="186">
        <v>45395</v>
      </c>
      <c r="O43" s="186">
        <v>45396</v>
      </c>
      <c r="P43" s="186">
        <v>45397</v>
      </c>
      <c r="Q43" s="186">
        <v>45398</v>
      </c>
      <c r="R43" s="186">
        <v>45399</v>
      </c>
      <c r="S43" s="186">
        <v>45400</v>
      </c>
      <c r="T43" s="186">
        <v>45401</v>
      </c>
      <c r="U43" s="186">
        <v>45402</v>
      </c>
      <c r="V43" s="186">
        <v>45403</v>
      </c>
      <c r="W43" s="186">
        <v>45404</v>
      </c>
      <c r="X43" s="186">
        <v>45405</v>
      </c>
      <c r="Y43" s="186">
        <v>45406</v>
      </c>
      <c r="Z43" s="186">
        <v>45407</v>
      </c>
      <c r="AA43" s="186">
        <v>45408</v>
      </c>
      <c r="AB43" s="186">
        <v>45409</v>
      </c>
      <c r="AC43" s="186">
        <v>45410</v>
      </c>
      <c r="AD43" s="186">
        <v>45411</v>
      </c>
      <c r="AE43" s="186">
        <v>45412</v>
      </c>
    </row>
    <row r="44" spans="1:31">
      <c r="A44" s="129" t="s">
        <v>2020</v>
      </c>
      <c r="J44" s="129">
        <v>2</v>
      </c>
      <c r="K44" s="129">
        <v>3</v>
      </c>
      <c r="M44" s="129">
        <v>2</v>
      </c>
      <c r="O44" s="129">
        <v>4</v>
      </c>
      <c r="Q44" s="129">
        <v>4</v>
      </c>
    </row>
    <row r="45" spans="1:31">
      <c r="A45" s="129" t="s">
        <v>2021</v>
      </c>
      <c r="B45" s="129">
        <v>1</v>
      </c>
      <c r="E45" s="129">
        <v>1</v>
      </c>
      <c r="G45" s="129">
        <v>2</v>
      </c>
      <c r="I45" s="135">
        <v>3</v>
      </c>
      <c r="L45" s="135">
        <v>4</v>
      </c>
      <c r="M45" s="135"/>
      <c r="N45" s="129">
        <v>5</v>
      </c>
      <c r="O45" s="135">
        <v>4</v>
      </c>
      <c r="U45" s="135">
        <v>4</v>
      </c>
      <c r="V45" s="135">
        <v>3</v>
      </c>
    </row>
    <row r="46" spans="1:31">
      <c r="A46" s="129" t="s">
        <v>2120</v>
      </c>
      <c r="C46" s="129">
        <v>5</v>
      </c>
      <c r="D46" s="129">
        <v>2</v>
      </c>
      <c r="F46" s="129">
        <v>2</v>
      </c>
      <c r="G46" s="129">
        <v>3</v>
      </c>
      <c r="L46" s="129">
        <v>2</v>
      </c>
      <c r="N46" s="129">
        <v>3</v>
      </c>
      <c r="P46" s="129">
        <v>2</v>
      </c>
      <c r="Q46" s="129">
        <v>2</v>
      </c>
      <c r="S46" s="129">
        <v>1</v>
      </c>
      <c r="U46" s="129">
        <v>4</v>
      </c>
      <c r="W46" s="129">
        <v>2</v>
      </c>
      <c r="Y46" s="129">
        <v>1</v>
      </c>
      <c r="AB46" s="129">
        <v>4</v>
      </c>
      <c r="AE46" s="129">
        <v>3</v>
      </c>
    </row>
    <row r="47" spans="1:31">
      <c r="A47" s="129" t="s">
        <v>2022</v>
      </c>
      <c r="N47" s="129">
        <v>4</v>
      </c>
      <c r="V47" s="129">
        <v>4</v>
      </c>
    </row>
    <row r="48" spans="1:31">
      <c r="A48" s="129" t="s">
        <v>2310</v>
      </c>
      <c r="F48" s="129">
        <v>2</v>
      </c>
      <c r="G48" s="129">
        <v>3</v>
      </c>
      <c r="H48" s="129">
        <v>5</v>
      </c>
      <c r="T48" s="129">
        <v>3</v>
      </c>
      <c r="U48" s="129">
        <v>3</v>
      </c>
      <c r="V48" s="129">
        <v>4</v>
      </c>
      <c r="AC48" s="129">
        <v>4</v>
      </c>
      <c r="AD48" s="129">
        <v>2</v>
      </c>
      <c r="AE48" s="129">
        <v>3</v>
      </c>
    </row>
    <row r="49" spans="1:30">
      <c r="A49" s="129" t="s">
        <v>2457</v>
      </c>
      <c r="K49" s="129">
        <v>1</v>
      </c>
      <c r="M49" s="129">
        <v>1</v>
      </c>
      <c r="AD49" s="129">
        <v>2</v>
      </c>
    </row>
  </sheetData>
  <mergeCells count="3">
    <mergeCell ref="A1:F1"/>
    <mergeCell ref="H1:L1"/>
    <mergeCell ref="A41:B41"/>
  </mergeCells>
  <conditionalFormatting sqref="L3:L17">
    <cfRule type="cellIs" dxfId="1" priority="1" operator="greaterThanOrEqual">
      <formula>1</formula>
    </cfRule>
  </conditionalFormatting>
  <conditionalFormatting sqref="F3:F11">
    <cfRule type="cellIs" dxfId="0" priority="2" operator="greaterThanOrEqual">
      <formula>1</formula>
    </cfRule>
  </conditionalFormatting>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5F5F5"/>
    <outlinePr summaryBelow="0" summaryRight="0"/>
  </sheetPr>
  <dimension ref="A1:D22"/>
  <sheetViews>
    <sheetView workbookViewId="0">
      <pane ySplit="1" topLeftCell="A2" activePane="bottomLeft" state="frozen"/>
      <selection pane="bottomLeft" activeCell="B3" sqref="B3"/>
    </sheetView>
  </sheetViews>
  <sheetFormatPr defaultColWidth="12.6640625" defaultRowHeight="15.75" customHeight="1"/>
  <cols>
    <col min="1" max="1" width="17.6640625" customWidth="1"/>
    <col min="2" max="2" width="23.21875" customWidth="1"/>
    <col min="3" max="3" width="11.21875" customWidth="1"/>
    <col min="4" max="4" width="28.33203125" customWidth="1"/>
  </cols>
  <sheetData>
    <row r="1" spans="1:4">
      <c r="A1" s="133" t="s">
        <v>2458</v>
      </c>
      <c r="B1" s="133" t="s">
        <v>2459</v>
      </c>
      <c r="C1" s="133" t="s">
        <v>2460</v>
      </c>
      <c r="D1" s="129" t="s">
        <v>2461</v>
      </c>
    </row>
    <row r="2" spans="1:4">
      <c r="A2" s="129" t="s">
        <v>78</v>
      </c>
      <c r="B2" s="129" t="s">
        <v>75</v>
      </c>
      <c r="C2" s="129" t="s">
        <v>19</v>
      </c>
      <c r="D2" s="129" t="s">
        <v>43</v>
      </c>
    </row>
    <row r="3" spans="1:4">
      <c r="A3" s="129" t="s">
        <v>522</v>
      </c>
      <c r="B3" s="129" t="s">
        <v>44</v>
      </c>
      <c r="C3" s="129" t="s">
        <v>92</v>
      </c>
      <c r="D3" s="129" t="s">
        <v>2462</v>
      </c>
    </row>
    <row r="4" spans="1:4">
      <c r="A4" s="129" t="s">
        <v>640</v>
      </c>
      <c r="B4" s="129" t="s">
        <v>541</v>
      </c>
      <c r="C4" s="129" t="s">
        <v>31</v>
      </c>
      <c r="D4" s="129" t="s">
        <v>62</v>
      </c>
    </row>
    <row r="5" spans="1:4">
      <c r="A5" s="129" t="s">
        <v>1119</v>
      </c>
      <c r="B5" s="129" t="s">
        <v>102</v>
      </c>
      <c r="D5" s="129" t="s">
        <v>23</v>
      </c>
    </row>
    <row r="6" spans="1:4">
      <c r="A6" s="129" t="s">
        <v>632</v>
      </c>
      <c r="B6" s="129" t="s">
        <v>638</v>
      </c>
    </row>
    <row r="7" spans="1:4">
      <c r="A7" s="129" t="s">
        <v>783</v>
      </c>
      <c r="B7" s="129" t="s">
        <v>1112</v>
      </c>
    </row>
    <row r="8" spans="1:4">
      <c r="A8" s="129" t="s">
        <v>51</v>
      </c>
      <c r="B8" s="129" t="s">
        <v>399</v>
      </c>
    </row>
    <row r="9" spans="1:4">
      <c r="A9" s="129" t="s">
        <v>343</v>
      </c>
      <c r="B9" s="129" t="s">
        <v>41</v>
      </c>
    </row>
    <row r="10" spans="1:4">
      <c r="A10" s="129" t="s">
        <v>531</v>
      </c>
      <c r="B10" s="129" t="s">
        <v>355</v>
      </c>
    </row>
    <row r="11" spans="1:4">
      <c r="A11" s="129" t="s">
        <v>16</v>
      </c>
      <c r="B11" s="129" t="s">
        <v>154</v>
      </c>
    </row>
    <row r="12" spans="1:4">
      <c r="B12" s="129" t="s">
        <v>1114</v>
      </c>
    </row>
    <row r="13" spans="1:4">
      <c r="B13" s="129" t="s">
        <v>224</v>
      </c>
    </row>
    <row r="14" spans="1:4">
      <c r="B14" s="129" t="s">
        <v>1115</v>
      </c>
    </row>
    <row r="15" spans="1:4">
      <c r="B15" s="129" t="s">
        <v>1116</v>
      </c>
    </row>
    <row r="16" spans="1:4">
      <c r="B16" s="129" t="s">
        <v>1117</v>
      </c>
    </row>
    <row r="17" spans="2:2">
      <c r="B17" s="129" t="s">
        <v>928</v>
      </c>
    </row>
    <row r="18" spans="2:2">
      <c r="B18" s="129" t="s">
        <v>68</v>
      </c>
    </row>
    <row r="19" spans="2:2">
      <c r="B19" s="129" t="s">
        <v>308</v>
      </c>
    </row>
    <row r="20" spans="2:2">
      <c r="B20" s="129" t="s">
        <v>18</v>
      </c>
    </row>
    <row r="21" spans="2:2">
      <c r="B21" s="129" t="s">
        <v>54</v>
      </c>
    </row>
    <row r="22" spans="2:2">
      <c r="B22" s="129" t="s">
        <v>693</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Z19"/>
  <sheetViews>
    <sheetView workbookViewId="0">
      <pane ySplit="1" topLeftCell="A2" activePane="bottomLeft" state="frozen"/>
      <selection pane="bottomLeft" activeCell="B3" sqref="B3"/>
    </sheetView>
  </sheetViews>
  <sheetFormatPr defaultColWidth="12.6640625" defaultRowHeight="15.75" customHeight="1"/>
  <cols>
    <col min="1" max="1" width="25.109375" customWidth="1"/>
    <col min="2" max="2" width="17.21875" customWidth="1"/>
  </cols>
  <sheetData>
    <row r="1" spans="1:26">
      <c r="A1" s="1" t="s">
        <v>2458</v>
      </c>
      <c r="B1" s="1" t="s">
        <v>2459</v>
      </c>
      <c r="C1" s="1" t="s">
        <v>2460</v>
      </c>
      <c r="D1" s="1"/>
      <c r="E1" s="1"/>
      <c r="F1" s="1"/>
      <c r="G1" s="1"/>
      <c r="H1" s="1"/>
      <c r="I1" s="1"/>
      <c r="J1" s="1"/>
      <c r="K1" s="1"/>
      <c r="L1" s="1"/>
      <c r="M1" s="1"/>
      <c r="N1" s="1"/>
      <c r="O1" s="1"/>
      <c r="P1" s="1"/>
      <c r="Q1" s="1"/>
      <c r="R1" s="1"/>
      <c r="S1" s="1"/>
      <c r="T1" s="1"/>
      <c r="U1" s="1"/>
      <c r="V1" s="1"/>
      <c r="W1" s="1"/>
      <c r="X1" s="1"/>
      <c r="Y1" s="1"/>
      <c r="Z1" s="1"/>
    </row>
    <row r="2" spans="1:26">
      <c r="A2" s="129" t="s">
        <v>2020</v>
      </c>
      <c r="B2" s="129" t="s">
        <v>75</v>
      </c>
      <c r="C2" s="129" t="s">
        <v>19</v>
      </c>
    </row>
    <row r="3" spans="1:26">
      <c r="A3" s="129" t="s">
        <v>2021</v>
      </c>
      <c r="B3" s="129" t="s">
        <v>44</v>
      </c>
      <c r="C3" s="129" t="s">
        <v>92</v>
      </c>
    </row>
    <row r="4" spans="1:26">
      <c r="A4" s="129" t="s">
        <v>1271</v>
      </c>
      <c r="B4" s="129" t="s">
        <v>541</v>
      </c>
      <c r="C4" s="129" t="s">
        <v>31</v>
      </c>
    </row>
    <row r="5" spans="1:26">
      <c r="A5" s="129" t="s">
        <v>2022</v>
      </c>
      <c r="B5" s="129" t="s">
        <v>102</v>
      </c>
    </row>
    <row r="6" spans="1:26">
      <c r="A6" s="129" t="s">
        <v>1774</v>
      </c>
      <c r="B6" s="129" t="s">
        <v>638</v>
      </c>
    </row>
    <row r="7" spans="1:26">
      <c r="A7" s="129" t="s">
        <v>2310</v>
      </c>
      <c r="B7" s="129" t="s">
        <v>1112</v>
      </c>
    </row>
    <row r="8" spans="1:26">
      <c r="A8" s="129" t="s">
        <v>78</v>
      </c>
      <c r="B8" s="129" t="s">
        <v>399</v>
      </c>
    </row>
    <row r="9" spans="1:26">
      <c r="A9" s="129" t="s">
        <v>522</v>
      </c>
      <c r="B9" s="129" t="s">
        <v>41</v>
      </c>
    </row>
    <row r="10" spans="1:26">
      <c r="A10" s="129" t="s">
        <v>2096</v>
      </c>
      <c r="B10" s="129" t="s">
        <v>355</v>
      </c>
      <c r="D10" s="6"/>
      <c r="E10" s="6"/>
      <c r="F10" s="6"/>
    </row>
    <row r="11" spans="1:26">
      <c r="B11" s="129" t="s">
        <v>154</v>
      </c>
    </row>
    <row r="12" spans="1:26">
      <c r="B12" s="129" t="s">
        <v>1114</v>
      </c>
    </row>
    <row r="13" spans="1:26">
      <c r="B13" s="129" t="s">
        <v>224</v>
      </c>
    </row>
    <row r="14" spans="1:26">
      <c r="B14" s="129" t="s">
        <v>1115</v>
      </c>
    </row>
    <row r="15" spans="1:26">
      <c r="B15" s="129" t="s">
        <v>1116</v>
      </c>
    </row>
    <row r="16" spans="1:26">
      <c r="B16" s="129" t="s">
        <v>1117</v>
      </c>
    </row>
    <row r="17" spans="2:2">
      <c r="B17" s="129" t="s">
        <v>928</v>
      </c>
    </row>
    <row r="18" spans="2:2">
      <c r="B18" s="129" t="s">
        <v>68</v>
      </c>
    </row>
    <row r="19" spans="2:2">
      <c r="B19" s="129" t="s">
        <v>308</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A30"/>
  <sheetViews>
    <sheetView workbookViewId="0"/>
  </sheetViews>
  <sheetFormatPr defaultColWidth="12.6640625" defaultRowHeight="15.75" customHeight="1"/>
  <cols>
    <col min="1" max="1" width="17.6640625" customWidth="1"/>
    <col min="2" max="2" width="23.44140625" customWidth="1"/>
    <col min="3" max="3" width="18.44140625" customWidth="1"/>
    <col min="4" max="4" width="22.21875" customWidth="1"/>
    <col min="5" max="5" width="21.44140625" customWidth="1"/>
    <col min="8" max="8" width="23" customWidth="1"/>
    <col min="9" max="9" width="21.33203125" customWidth="1"/>
    <col min="10" max="10" width="22.109375" customWidth="1"/>
    <col min="11" max="11" width="21.44140625" customWidth="1"/>
  </cols>
  <sheetData>
    <row r="1" spans="1:27">
      <c r="A1" s="270" t="s">
        <v>1100</v>
      </c>
      <c r="B1" s="271"/>
      <c r="C1" s="271"/>
      <c r="D1" s="271"/>
      <c r="E1" s="271"/>
      <c r="F1" s="6"/>
      <c r="G1" s="270" t="s">
        <v>1101</v>
      </c>
      <c r="H1" s="271"/>
      <c r="I1" s="271"/>
      <c r="J1" s="271"/>
      <c r="K1" s="271"/>
      <c r="L1" s="8"/>
      <c r="M1" s="8"/>
      <c r="N1" s="8"/>
      <c r="O1" s="8"/>
      <c r="P1" s="8"/>
      <c r="Q1" s="8"/>
      <c r="R1" s="8"/>
      <c r="S1" s="8"/>
      <c r="T1" s="8"/>
      <c r="U1" s="8"/>
      <c r="V1" s="8"/>
      <c r="W1" s="8"/>
      <c r="X1" s="8"/>
      <c r="Y1" s="8"/>
      <c r="Z1" s="8"/>
      <c r="AA1" s="8"/>
    </row>
    <row r="2" spans="1:27">
      <c r="A2" s="6" t="s">
        <v>1102</v>
      </c>
      <c r="B2" s="6" t="s">
        <v>1103</v>
      </c>
      <c r="C2" s="6" t="s">
        <v>1105</v>
      </c>
      <c r="D2" s="6" t="s">
        <v>1106</v>
      </c>
      <c r="E2" s="6" t="s">
        <v>1107</v>
      </c>
      <c r="F2" s="6"/>
      <c r="G2" s="6" t="s">
        <v>4</v>
      </c>
      <c r="H2" s="6" t="s">
        <v>1108</v>
      </c>
      <c r="I2" s="6" t="s">
        <v>1109</v>
      </c>
      <c r="J2" s="6" t="s">
        <v>1110</v>
      </c>
      <c r="K2" s="6" t="s">
        <v>2456</v>
      </c>
      <c r="L2" s="8"/>
      <c r="M2" s="8"/>
      <c r="N2" s="8"/>
      <c r="O2" s="8"/>
      <c r="P2" s="8"/>
      <c r="Q2" s="8"/>
      <c r="R2" s="8"/>
      <c r="S2" s="8"/>
      <c r="T2" s="8"/>
      <c r="U2" s="8"/>
      <c r="V2" s="8"/>
      <c r="W2" s="8"/>
      <c r="X2" s="8"/>
      <c r="Y2" s="8"/>
      <c r="Z2" s="8"/>
      <c r="AA2" s="8"/>
    </row>
    <row r="3" spans="1:27">
      <c r="A3" s="129" t="s">
        <v>2020</v>
      </c>
      <c r="B3" s="129">
        <f>COUNTIF('Март 24'!$B$2:B1001, A3)</f>
        <v>8</v>
      </c>
      <c r="C3" s="129">
        <f>COUNTIFS('Март 24'!$B$2:B1001, A3, 'Март 24'!$D$2:D1001, 'Служебный лист'!$C$2)</f>
        <v>3</v>
      </c>
      <c r="D3" s="129">
        <f>COUNTIFS('Март 24'!$B$2:B1001, A3, 'Март 24'!$D$2:D1001, 'Служебный лист'!$C$3)</f>
        <v>0</v>
      </c>
      <c r="E3" s="129">
        <f>COUNTIFS('Март 24'!$B$2:B1001, A3, 'Март 24'!$D$2:D1001, 'Служебный лист'!$C$4)</f>
        <v>0</v>
      </c>
      <c r="G3" s="129" t="s">
        <v>75</v>
      </c>
      <c r="H3" s="129">
        <f>COUNTIF('Март 24'!$C$2:C1001, G3)</f>
        <v>0</v>
      </c>
      <c r="I3" s="129">
        <f>COUNTIFS('Март 24'!$C$2:C1001, G3, 'Март 24'!$D$2:D1001, 'Служебный лист'!$C$2)</f>
        <v>0</v>
      </c>
      <c r="J3" s="129">
        <f>COUNTIFS('Март 24'!$C$2:C1001, G3, 'Март 24'!$D$2:D1001, 'Служебный лист'!$C$3)</f>
        <v>0</v>
      </c>
      <c r="K3" s="129">
        <f>COUNTIFS('Март 24'!$C$2:C1001, G3, 'Март 24'!$D$2:D1001, 'Служебный лист'!$C$4)</f>
        <v>0</v>
      </c>
    </row>
    <row r="4" spans="1:27">
      <c r="A4" s="129" t="s">
        <v>2021</v>
      </c>
      <c r="B4" s="129">
        <f>COUNTIF('Март 24'!$B$2:B1001, A4)</f>
        <v>5</v>
      </c>
      <c r="C4" s="129">
        <f>COUNTIFS('Март 24'!$B$2:B1001, A4, 'Март 24'!$D$2:D1001, 'Служебный лист'!$C$2)</f>
        <v>3</v>
      </c>
      <c r="D4" s="129">
        <f>COUNTIFS('Март 24'!$B$2:B1001, A4, 'Март 24'!$D$2:D1001, 'Служебный лист'!$C$3)</f>
        <v>0</v>
      </c>
      <c r="E4" s="129">
        <f>COUNTIFS('Март 24'!$B$2:B1001, A4, 'Март 24'!$D$2:D1001, 'Служебный лист'!$C$4)</f>
        <v>0</v>
      </c>
      <c r="G4" s="129" t="s">
        <v>44</v>
      </c>
      <c r="H4" s="129">
        <f>COUNTIF('Март 24'!$C$2:C1001, G4)</f>
        <v>1</v>
      </c>
      <c r="I4" s="129">
        <f>COUNTIFS('Март 24'!$C$2:C1001, G4, 'Март 24'!$D$2:D1001, 'Служебный лист'!$C$2)</f>
        <v>1</v>
      </c>
      <c r="J4" s="129">
        <f>COUNTIFS('Март 24'!$C$2:C1001, G4, 'Март 24'!$D$2:D1001, 'Служебный лист'!$C$3)</f>
        <v>0</v>
      </c>
      <c r="K4" s="129">
        <f>COUNTIFS('Март 24'!$C$2:C1001, G4, 'Март 24'!$D$2:D1001, 'Служебный лист'!$C$4)</f>
        <v>0</v>
      </c>
    </row>
    <row r="5" spans="1:27">
      <c r="A5" s="129" t="s">
        <v>2120</v>
      </c>
      <c r="B5" s="129">
        <f>COUNTIF('Март 24'!$B$2:B1001, A5)</f>
        <v>18</v>
      </c>
      <c r="C5" s="129">
        <f>COUNTIFS('Март 24'!$B$2:B1001, A5, 'Март 24'!$D$2:D1001, 'Служебный лист'!$C$2)</f>
        <v>2</v>
      </c>
      <c r="D5" s="129">
        <f>COUNTIFS('Март 24'!$B$2:B1001, A5, 'Март 24'!$D$2:D1001, 'Служебный лист'!$C$3)</f>
        <v>0</v>
      </c>
      <c r="E5" s="129">
        <f>COUNTIFS('Март 24'!$B$2:B1001, A5, 'Март 24'!$D$2:D1001, 'Служебный лист'!$C$4)</f>
        <v>0</v>
      </c>
      <c r="G5" s="129" t="s">
        <v>541</v>
      </c>
      <c r="H5" s="129">
        <f>COUNTIF('Март 24'!$C$2:C1001, G5)</f>
        <v>0</v>
      </c>
      <c r="I5" s="129">
        <f>COUNTIFS('Март 24'!$C$2:C1001, G5, 'Март 24'!$D$2:D1001, 'Служебный лист'!$C$2)</f>
        <v>0</v>
      </c>
      <c r="J5" s="129">
        <f>COUNTIFS('Март 24'!$C$2:C1001, G5, 'Март 24'!$D$2:D1001, 'Служебный лист'!$C$3)</f>
        <v>0</v>
      </c>
      <c r="K5" s="129">
        <f>COUNTIFS('Март 24'!$C$2:C1001, G5, 'Март 24'!$D$2:D1001, 'Служебный лист'!$C$4)</f>
        <v>0</v>
      </c>
    </row>
    <row r="6" spans="1:27">
      <c r="A6" s="129" t="s">
        <v>2022</v>
      </c>
      <c r="B6" s="129">
        <f>COUNTIF('Март 24'!$B$2:B1001, A6)</f>
        <v>11</v>
      </c>
      <c r="C6" s="129">
        <f>COUNTIFS('Март 24'!$B$2:B1001, A6, 'Март 24'!$D$2:D1001, 'Служебный лист'!$C$2)</f>
        <v>0</v>
      </c>
      <c r="D6" s="129">
        <f>COUNTIFS('Март 24'!$B$2:B1001, A6, 'Март 24'!$D$2:D1001, 'Служебный лист'!$C$3)</f>
        <v>0</v>
      </c>
      <c r="E6" s="129">
        <f>COUNTIFS('Март 24'!$B$2:B1001, A6, 'Март 24'!$D$2:D1001, 'Служебный лист'!$C$4)</f>
        <v>0</v>
      </c>
      <c r="G6" s="129" t="s">
        <v>102</v>
      </c>
      <c r="H6" s="129">
        <f>COUNTIF('Март 24'!$C$2:C1001, G6)</f>
        <v>3</v>
      </c>
      <c r="I6" s="129">
        <f>COUNTIFS('Март 24'!$C$2:C1001, G6, 'Март 24'!$D$2:D1001, 'Служебный лист'!$C$2)</f>
        <v>3</v>
      </c>
      <c r="J6" s="129">
        <f>COUNTIFS('Март 24'!$C$2:C1001, G6, 'Март 24'!$D$2:D1001, 'Служебный лист'!$C$3)</f>
        <v>0</v>
      </c>
      <c r="K6" s="129">
        <f>COUNTIFS('Март 24'!$C$2:C1001, G6, 'Март 24'!$D$2:D1001, 'Служебный лист'!$C$4)</f>
        <v>0</v>
      </c>
    </row>
    <row r="7" spans="1:27">
      <c r="A7" s="129" t="s">
        <v>1774</v>
      </c>
      <c r="B7" s="129">
        <f>COUNTIF('Март 24'!$B$2:B1001, A7)</f>
        <v>0</v>
      </c>
      <c r="C7" s="129">
        <f>COUNTIFS('Март 24'!$B$2:B1001, A7, 'Март 24'!$D$2:D1001, 'Служебный лист'!$C$2)</f>
        <v>0</v>
      </c>
      <c r="D7" s="129">
        <f>COUNTIFS('Март 24'!$B$2:B1001, A7, 'Март 24'!$D$2:D1001, 'Служебный лист'!$C$3)</f>
        <v>0</v>
      </c>
      <c r="E7" s="129">
        <f>COUNTIFS('Март 24'!$B$2:B1001, A7, 'Март 24'!$D$2:D1001, 'Служебный лист'!$C$4)</f>
        <v>0</v>
      </c>
      <c r="G7" s="129" t="s">
        <v>638</v>
      </c>
      <c r="H7" s="129">
        <f>COUNTIF('Март 24'!$C$2:C1001, G7)</f>
        <v>0</v>
      </c>
      <c r="I7" s="129">
        <f>COUNTIFS('Март 24'!$C$2:C1001, G7, 'Март 24'!$D$2:D1001, 'Служебный лист'!$C$2)</f>
        <v>0</v>
      </c>
      <c r="J7" s="129">
        <f>COUNTIFS('Март 24'!$C$2:C1001, G7, 'Март 24'!$D$2:D1001, 'Служебный лист'!$C$3)</f>
        <v>0</v>
      </c>
      <c r="K7" s="129">
        <f>COUNTIFS('Март 24'!$C$2:C1001, G7, 'Март 24'!$D$2:D1001, 'Служебный лист'!$C$4)</f>
        <v>0</v>
      </c>
    </row>
    <row r="8" spans="1:27">
      <c r="A8" s="129" t="s">
        <v>2310</v>
      </c>
      <c r="B8" s="129">
        <f>COUNTIF('Март 24'!$B$2:B1001, A8)</f>
        <v>3</v>
      </c>
      <c r="C8" s="129">
        <f>COUNTIFS('Март 24'!$B$2:B1001, A8, 'Март 24'!$D$2:D1001, 'Служебный лист'!$C$2)</f>
        <v>1</v>
      </c>
      <c r="E8" s="129">
        <f>COUNTIFS('Март 24'!$B$2:B1001, A8, 'Март 24'!$D$2:D1001, 'Служебный лист'!$C$4)</f>
        <v>0</v>
      </c>
      <c r="G8" s="129" t="s">
        <v>1112</v>
      </c>
      <c r="H8" s="129">
        <f>COUNTIF('Март 24'!$C$2:C1001, G8)</f>
        <v>0</v>
      </c>
      <c r="I8" s="129">
        <f>COUNTIFS('Март 24'!$C$2:C1001, G8, 'Март 24'!$D$2:D1001, 'Служебный лист'!$C$2)</f>
        <v>0</v>
      </c>
      <c r="J8" s="129">
        <f>COUNTIFS('Март 24'!$C$2:C1001, G8, 'Март 24'!$D$2:D1001, 'Служебный лист'!$C$3)</f>
        <v>0</v>
      </c>
      <c r="K8" s="129">
        <f>COUNTIFS('Март 24'!$C$2:C1001, G8, 'Март 24'!$D$2:D1001, 'Служебный лист'!$C$4)</f>
        <v>0</v>
      </c>
    </row>
    <row r="9" spans="1:27">
      <c r="G9" s="129" t="s">
        <v>399</v>
      </c>
      <c r="H9" s="129">
        <f>COUNTIF('Март 24'!$C$2:C1001, G9)</f>
        <v>2</v>
      </c>
      <c r="I9" s="129">
        <f>COUNTIFS('Март 24'!$C$2:C1001, G9, 'Март 24'!$D$2:D1001, 'Служебный лист'!$C$2)</f>
        <v>2</v>
      </c>
      <c r="J9" s="129">
        <f>COUNTIFS('Март 24'!$C$2:C1001, G9, 'Март 24'!$D$2:D1001, 'Служебный лист'!$C$3)</f>
        <v>0</v>
      </c>
      <c r="K9" s="129">
        <f>COUNTIFS('Март 24'!$C$2:C1001, G9, 'Март 24'!$D$2:D1001, 'Служебный лист'!$C$4)</f>
        <v>0</v>
      </c>
    </row>
    <row r="10" spans="1:27">
      <c r="G10" s="129" t="s">
        <v>41</v>
      </c>
      <c r="H10" s="129">
        <f>COUNTIF('Март 24'!$C$2:C1001, G10)</f>
        <v>2</v>
      </c>
      <c r="I10" s="129">
        <f>COUNTIFS('Март 24'!$C$2:C1001, G10, 'Март 24'!$D$2:D1001, 'Служебный лист'!$C$2)</f>
        <v>2</v>
      </c>
      <c r="J10" s="129">
        <f>COUNTIFS('Март 24'!$C$2:C1001, G10, 'Март 24'!$D$2:D1001, 'Служебный лист'!$C$3)</f>
        <v>0</v>
      </c>
      <c r="K10" s="129">
        <f>COUNTIFS('Март 24'!$C$2:C1001, G10, 'Март 24'!$D$2:D1001, 'Служебный лист'!$C$4)</f>
        <v>0</v>
      </c>
    </row>
    <row r="11" spans="1:27">
      <c r="G11" s="129" t="s">
        <v>355</v>
      </c>
      <c r="H11" s="129">
        <f>COUNTIF('Март 24'!$C$2:C1001, G11)</f>
        <v>0</v>
      </c>
      <c r="I11" s="129">
        <f>COUNTIFS('Март 24'!$C$2:C1001, G11, 'Март 24'!$D$2:D1001, 'Служебный лист'!$C$2)</f>
        <v>0</v>
      </c>
      <c r="J11" s="129">
        <f>COUNTIFS('Март 24'!$C$2:C1001, G11, 'Март 24'!$D$2:D1001, 'Служебный лист'!$C$3)</f>
        <v>0</v>
      </c>
      <c r="K11" s="129">
        <f>COUNTIFS('Март 24'!$C$2:C1001, G11, 'Март 24'!$D$2:D1001, 'Служебный лист'!$C$4)</f>
        <v>0</v>
      </c>
    </row>
    <row r="12" spans="1:27">
      <c r="A12" s="129">
        <f>'Служебный лист'!A10:A1001</f>
        <v>0</v>
      </c>
      <c r="G12" s="129" t="s">
        <v>154</v>
      </c>
      <c r="H12" s="129">
        <f>COUNTIF('Март 24'!$C$2:C1001, G12)</f>
        <v>0</v>
      </c>
      <c r="I12" s="129">
        <f>COUNTIFS('Март 24'!$C$2:C1001, G12, 'Март 24'!$D$2:D1001, 'Служебный лист'!$C$2)</f>
        <v>0</v>
      </c>
      <c r="J12" s="129">
        <f>COUNTIFS('Март 24'!$C$2:C1001, G12, 'Март 24'!$D$2:D1001, 'Служебный лист'!$C$3)</f>
        <v>0</v>
      </c>
      <c r="K12" s="129">
        <f>COUNTIFS('Март 24'!$C$2:C1001, G12, 'Март 24'!$D$2:D1001, 'Служебный лист'!$C$4)</f>
        <v>0</v>
      </c>
    </row>
    <row r="13" spans="1:27">
      <c r="A13" s="129">
        <f>'Служебный лист'!A11:A1001</f>
        <v>0</v>
      </c>
      <c r="G13" s="129" t="s">
        <v>1114</v>
      </c>
      <c r="H13" s="129">
        <f>COUNTIF('Март 24'!$C$2:C1001, G13)</f>
        <v>0</v>
      </c>
      <c r="I13" s="129">
        <f>COUNTIFS('Март 24'!$C$2:C1001, G13, 'Март 24'!$D$2:D1001, 'Служебный лист'!$C$2)</f>
        <v>0</v>
      </c>
      <c r="J13" s="129">
        <f>COUNTIFS('Март 24'!$C$2:C1001, G13, 'Март 24'!$D$2:D1001, 'Служебный лист'!$C$3)</f>
        <v>0</v>
      </c>
      <c r="K13" s="129">
        <f>COUNTIFS('Март 24'!$C$2:C1001, G13, 'Март 24'!$D$2:D1001, 'Служебный лист'!$C$4)</f>
        <v>0</v>
      </c>
    </row>
    <row r="14" spans="1:27">
      <c r="A14" s="129">
        <f>'Служебный лист'!A12:A1001</f>
        <v>0</v>
      </c>
      <c r="G14" s="129" t="s">
        <v>224</v>
      </c>
      <c r="H14" s="129">
        <f>COUNTIF('Март 24'!$C$2:C1001, G14)</f>
        <v>0</v>
      </c>
      <c r="I14" s="129">
        <f>COUNTIFS('Март 24'!$C$2:C1001, G14, 'Март 24'!$D$2:D1001, 'Служебный лист'!$C$2)</f>
        <v>0</v>
      </c>
      <c r="J14" s="129">
        <f>COUNTIFS('Март 24'!$C$2:C1001, G14, 'Март 24'!$D$2:D1001, 'Служебный лист'!$C$3)</f>
        <v>0</v>
      </c>
      <c r="K14" s="129">
        <f>COUNTIFS('Март 24'!$C$2:C1001, G14, 'Март 24'!$D$2:D1001, 'Служебный лист'!$C$4)</f>
        <v>0</v>
      </c>
    </row>
    <row r="15" spans="1:27">
      <c r="A15" s="129">
        <f>'Служебный лист'!A13:A1001</f>
        <v>0</v>
      </c>
      <c r="G15" s="129" t="s">
        <v>1115</v>
      </c>
      <c r="H15" s="129">
        <f>COUNTIF('Март 24'!$C$2:C1001, G15)</f>
        <v>1</v>
      </c>
      <c r="I15" s="129">
        <f>COUNTIFS('Март 24'!$C$2:C1001, G15, 'Март 24'!$D$2:D1001, 'Служебный лист'!$C$2)</f>
        <v>1</v>
      </c>
      <c r="J15" s="129">
        <f>COUNTIFS('Март 24'!$C$2:C1001, G15, 'Март 24'!$D$2:D1001, 'Служебный лист'!$C$3)</f>
        <v>0</v>
      </c>
      <c r="K15" s="129">
        <f>COUNTIFS('Март 24'!$C$2:C1001, G15, 'Март 24'!$D$2:D1001, 'Служебный лист'!$C$4)</f>
        <v>0</v>
      </c>
    </row>
    <row r="16" spans="1:27">
      <c r="A16" s="129">
        <f>'Служебный лист'!A14:A1001</f>
        <v>0</v>
      </c>
      <c r="G16" s="129" t="s">
        <v>1116</v>
      </c>
      <c r="H16" s="129">
        <f>COUNTIF('Март 24'!$C$2:C1001, G16)</f>
        <v>0</v>
      </c>
      <c r="I16" s="129">
        <f>COUNTIFS('Март 24'!$C$2:C1001, G16, 'Март 24'!$D$2:D1001, 'Служебный лист'!$C$2)</f>
        <v>0</v>
      </c>
      <c r="J16" s="129">
        <f>COUNTIFS('Март 24'!$C$2:C1001, G16, 'Март 24'!$D$2:D1001, 'Служебный лист'!$C$3)</f>
        <v>0</v>
      </c>
      <c r="K16" s="129">
        <f>COUNTIFS('Март 24'!$C$2:C1001, G16, 'Март 24'!$D$2:D1001, 'Служебный лист'!$C$4)</f>
        <v>0</v>
      </c>
    </row>
    <row r="17" spans="1:7">
      <c r="A17" s="129">
        <f>'Служебный лист'!A15:A1001</f>
        <v>0</v>
      </c>
      <c r="G17" s="129" t="str">
        <f>'Служебный лист'!B16:B1001</f>
        <v>Максима</v>
      </c>
    </row>
    <row r="18" spans="1:7">
      <c r="G18" s="129" t="str">
        <f>'Служебный лист'!B18:B1001</f>
        <v>Новый клиент</v>
      </c>
    </row>
    <row r="19" spans="1:7">
      <c r="G19" s="129" t="str">
        <f>'Служебный лист'!B18:B1001</f>
        <v>Федерация гандбола России</v>
      </c>
    </row>
    <row r="20" spans="1:7">
      <c r="G20" s="129">
        <f>'Служебный лист'!B19:B1001</f>
        <v>0</v>
      </c>
    </row>
    <row r="21" spans="1:7">
      <c r="G21" s="129">
        <f>'Служебный лист'!B20:B1001</f>
        <v>0</v>
      </c>
    </row>
    <row r="22" spans="1:7">
      <c r="G22" s="129">
        <f>'Служебный лист'!B21:B1001</f>
        <v>0</v>
      </c>
    </row>
    <row r="23" spans="1:7">
      <c r="G23" s="129">
        <f>'Служебный лист'!B22:B1001</f>
        <v>0</v>
      </c>
    </row>
    <row r="24" spans="1:7">
      <c r="G24" s="129">
        <f>'Служебный лист'!B23:B1001</f>
        <v>0</v>
      </c>
    </row>
    <row r="25" spans="1:7">
      <c r="G25" s="129">
        <f>'Служебный лист'!B24:B1001</f>
        <v>0</v>
      </c>
    </row>
    <row r="26" spans="1:7">
      <c r="G26" s="129">
        <f>'Служебный лист'!B25:B1001</f>
        <v>0</v>
      </c>
    </row>
    <row r="27" spans="1:7">
      <c r="G27" s="129">
        <f>'Служебный лист'!B26:B1001</f>
        <v>0</v>
      </c>
    </row>
    <row r="28" spans="1:7">
      <c r="G28" s="129">
        <f>'Служебный лист'!B27:B1001</f>
        <v>0</v>
      </c>
    </row>
    <row r="29" spans="1:7">
      <c r="G29" s="129">
        <f>'Служебный лист'!B28:B1001</f>
        <v>0</v>
      </c>
    </row>
    <row r="30" spans="1:7">
      <c r="G30" s="129">
        <f>'Служебный лист'!B29:B1001</f>
        <v>0</v>
      </c>
    </row>
  </sheetData>
  <mergeCells count="2">
    <mergeCell ref="A1:E1"/>
    <mergeCell ref="G1:K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53</vt:i4>
      </vt:variant>
    </vt:vector>
  </HeadingPairs>
  <TitlesOfParts>
    <vt:vector size="53" baseType="lpstr">
      <vt:lpstr>Информация</vt:lpstr>
      <vt:lpstr>ТИКЕТЫ В РАБОТЕ</vt:lpstr>
      <vt:lpstr>Февраль 26</vt:lpstr>
      <vt:lpstr>Январь 26</vt:lpstr>
      <vt:lpstr>Декабрь 25</vt:lpstr>
      <vt:lpstr>Ноябрь 25 </vt:lpstr>
      <vt:lpstr>Октябрь 25</vt:lpstr>
      <vt:lpstr>Сентябрь 25</vt:lpstr>
      <vt:lpstr>Август 25</vt:lpstr>
      <vt:lpstr>Март 26</vt:lpstr>
      <vt:lpstr>Апрель 26</vt:lpstr>
      <vt:lpstr>Июнь 25</vt:lpstr>
      <vt:lpstr>Июль 25</vt:lpstr>
      <vt:lpstr>Отчет Январь</vt:lpstr>
      <vt:lpstr>Отчет Декабрь</vt:lpstr>
      <vt:lpstr>Отчет Ноябрь</vt:lpstr>
      <vt:lpstr>Май 25</vt:lpstr>
      <vt:lpstr>Апрель 25</vt:lpstr>
      <vt:lpstr>Март 25</vt:lpstr>
      <vt:lpstr>Февраль 25</vt:lpstr>
      <vt:lpstr>Январь 25</vt:lpstr>
      <vt:lpstr>Декабрь 24</vt:lpstr>
      <vt:lpstr>Ноябрь 24</vt:lpstr>
      <vt:lpstr>Октябрь 24</vt:lpstr>
      <vt:lpstr>Отчет Октябрь</vt:lpstr>
      <vt:lpstr>Отчет Сентябрь</vt:lpstr>
      <vt:lpstr>Отчет Август</vt:lpstr>
      <vt:lpstr>Отчет Июль</vt:lpstr>
      <vt:lpstr>Отчет Июнь</vt:lpstr>
      <vt:lpstr>Отчет Май</vt:lpstr>
      <vt:lpstr>Отчет Апрель 25</vt:lpstr>
      <vt:lpstr>Сентябрь 24</vt:lpstr>
      <vt:lpstr>Август 24</vt:lpstr>
      <vt:lpstr>Июль 24</vt:lpstr>
      <vt:lpstr>Июнь 24</vt:lpstr>
      <vt:lpstr>Май 24</vt:lpstr>
      <vt:lpstr>Апрель 24</vt:lpstr>
      <vt:lpstr>Март 24</vt:lpstr>
      <vt:lpstr>Отчет Март 25</vt:lpstr>
      <vt:lpstr>Отчет Февраль 25</vt:lpstr>
      <vt:lpstr>Отчет Январь 25</vt:lpstr>
      <vt:lpstr>Отчет Декабрь 24</vt:lpstr>
      <vt:lpstr>Отчет Ноябрь 24</vt:lpstr>
      <vt:lpstr>Отчет Октябрь 24</vt:lpstr>
      <vt:lpstr>Отчет Сентябрь 24</vt:lpstr>
      <vt:lpstr>Отчет Август 24</vt:lpstr>
      <vt:lpstr>Отчет Июль 24</vt:lpstr>
      <vt:lpstr>Отчет Июнь 24</vt:lpstr>
      <vt:lpstr>Отчет май 24</vt:lpstr>
      <vt:lpstr>Отчет апрель 24</vt:lpstr>
      <vt:lpstr>Служебный лист 2</vt:lpstr>
      <vt:lpstr>Служебный лист</vt:lpstr>
      <vt:lpstr>Отчет март 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A. Muzalevskaya</dc:creator>
  <cp:lastModifiedBy>Светлана Гришина</cp:lastModifiedBy>
  <dcterms:modified xsi:type="dcterms:W3CDTF">2026-03-20T14:54:17Z</dcterms:modified>
</cp:coreProperties>
</file>