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aa1cc63610521850/Estudos/Excel/"/>
    </mc:Choice>
  </mc:AlternateContent>
  <xr:revisionPtr revIDLastSave="4" documentId="13_ncr:1_{4503D879-7276-4A64-936B-60D7B451DF39}" xr6:coauthVersionLast="47" xr6:coauthVersionMax="47" xr10:uidLastSave="{E67A8D17-A9BF-4191-BD97-014172E7EA69}"/>
  <bookViews>
    <workbookView xWindow="-120" yWindow="-120" windowWidth="29040" windowHeight="15840" xr2:uid="{00000000-000D-0000-FFFF-FFFF00000000}"/>
  </bookViews>
  <sheets>
    <sheet name="Original" sheetId="2" r:id="rId1"/>
    <sheet name="Tratamento" sheetId="5" r:id="rId2"/>
    <sheet name="Dados_Consolidado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3" i="5" l="1"/>
  <c r="Y33" i="5"/>
  <c r="X33" i="5"/>
  <c r="W33" i="5"/>
  <c r="V33" i="5"/>
  <c r="U33" i="5"/>
  <c r="T33" i="5"/>
  <c r="S33" i="5"/>
  <c r="R33" i="5"/>
  <c r="Z32" i="5"/>
  <c r="Y32" i="5"/>
  <c r="X32" i="5"/>
  <c r="W32" i="5"/>
  <c r="V32" i="5"/>
  <c r="U32" i="5"/>
  <c r="T32" i="5"/>
  <c r="S32" i="5"/>
  <c r="R32" i="5"/>
  <c r="Z31" i="5"/>
  <c r="Y31" i="5"/>
  <c r="X31" i="5"/>
  <c r="W31" i="5"/>
  <c r="V31" i="5"/>
  <c r="U31" i="5"/>
  <c r="T31" i="5"/>
  <c r="S31" i="5"/>
  <c r="R31" i="5"/>
  <c r="Z30" i="5"/>
  <c r="Y30" i="5"/>
  <c r="X30" i="5"/>
  <c r="W30" i="5"/>
  <c r="V30" i="5"/>
  <c r="U30" i="5"/>
  <c r="T30" i="5"/>
  <c r="S30" i="5"/>
  <c r="R30" i="5"/>
  <c r="Z29" i="5"/>
  <c r="Y29" i="5"/>
  <c r="X29" i="5"/>
  <c r="W29" i="5"/>
  <c r="V29" i="5"/>
  <c r="U29" i="5"/>
  <c r="T29" i="5"/>
  <c r="S29" i="5"/>
  <c r="R29" i="5"/>
  <c r="Z28" i="5"/>
  <c r="Y28" i="5"/>
  <c r="X28" i="5"/>
  <c r="W28" i="5"/>
  <c r="V28" i="5"/>
  <c r="U28" i="5"/>
  <c r="T28" i="5"/>
  <c r="S28" i="5"/>
  <c r="R28" i="5"/>
  <c r="Z27" i="5"/>
  <c r="Y27" i="5"/>
  <c r="X27" i="5"/>
  <c r="W27" i="5"/>
  <c r="V27" i="5"/>
  <c r="U27" i="5"/>
  <c r="T27" i="5"/>
  <c r="S27" i="5"/>
  <c r="R27" i="5"/>
  <c r="Z26" i="5"/>
  <c r="Y26" i="5"/>
  <c r="X26" i="5"/>
  <c r="W26" i="5"/>
  <c r="V26" i="5"/>
  <c r="U26" i="5"/>
  <c r="T26" i="5"/>
  <c r="S26" i="5"/>
  <c r="R26" i="5"/>
  <c r="Z25" i="5"/>
  <c r="Y25" i="5"/>
  <c r="X25" i="5"/>
  <c r="W25" i="5"/>
  <c r="V25" i="5"/>
  <c r="U25" i="5"/>
  <c r="T25" i="5"/>
  <c r="S25" i="5"/>
  <c r="R25" i="5"/>
  <c r="Z24" i="5"/>
  <c r="Y24" i="5"/>
  <c r="X24" i="5"/>
  <c r="W24" i="5"/>
  <c r="V24" i="5"/>
  <c r="U24" i="5"/>
  <c r="T24" i="5"/>
  <c r="S24" i="5"/>
  <c r="R24" i="5"/>
  <c r="Z23" i="5"/>
  <c r="Y23" i="5"/>
  <c r="X23" i="5"/>
  <c r="W23" i="5"/>
  <c r="V23" i="5"/>
  <c r="U23" i="5"/>
  <c r="T23" i="5"/>
  <c r="S23" i="5"/>
  <c r="R23" i="5"/>
  <c r="Z22" i="5"/>
  <c r="Y22" i="5"/>
  <c r="X22" i="5"/>
  <c r="W22" i="5"/>
  <c r="V22" i="5"/>
  <c r="U22" i="5"/>
  <c r="T22" i="5"/>
  <c r="S22" i="5"/>
  <c r="R22" i="5"/>
  <c r="Z21" i="5"/>
  <c r="Y21" i="5"/>
  <c r="X21" i="5"/>
  <c r="W21" i="5"/>
  <c r="V21" i="5"/>
  <c r="U21" i="5"/>
  <c r="T21" i="5"/>
  <c r="S21" i="5"/>
  <c r="R21" i="5"/>
  <c r="Z20" i="5"/>
  <c r="Y20" i="5"/>
  <c r="X20" i="5"/>
  <c r="W20" i="5"/>
  <c r="V20" i="5"/>
  <c r="U20" i="5"/>
  <c r="T20" i="5"/>
  <c r="S20" i="5"/>
  <c r="R20" i="5"/>
  <c r="Z19" i="5"/>
  <c r="Y19" i="5"/>
  <c r="X19" i="5"/>
  <c r="W19" i="5"/>
  <c r="V19" i="5"/>
  <c r="U19" i="5"/>
  <c r="T19" i="5"/>
  <c r="S19" i="5"/>
  <c r="R19" i="5"/>
  <c r="Z18" i="5"/>
  <c r="Y18" i="5"/>
  <c r="X18" i="5"/>
  <c r="W18" i="5"/>
  <c r="V18" i="5"/>
  <c r="U18" i="5"/>
  <c r="T18" i="5"/>
  <c r="S18" i="5"/>
  <c r="R18" i="5"/>
  <c r="Z17" i="5"/>
  <c r="Y17" i="5"/>
  <c r="X17" i="5"/>
  <c r="W17" i="5"/>
  <c r="V17" i="5"/>
  <c r="U17" i="5"/>
  <c r="T17" i="5"/>
  <c r="S17" i="5"/>
  <c r="R17" i="5"/>
  <c r="Z16" i="5"/>
  <c r="Y16" i="5"/>
  <c r="X16" i="5"/>
  <c r="W16" i="5"/>
  <c r="V16" i="5"/>
  <c r="U16" i="5"/>
  <c r="T16" i="5"/>
  <c r="S16" i="5"/>
  <c r="R16" i="5"/>
  <c r="Z15" i="5"/>
  <c r="Y15" i="5"/>
  <c r="X15" i="5"/>
  <c r="W15" i="5"/>
  <c r="V15" i="5"/>
  <c r="U15" i="5"/>
  <c r="T15" i="5"/>
  <c r="S15" i="5"/>
  <c r="R15" i="5"/>
  <c r="Z14" i="5"/>
  <c r="Y14" i="5"/>
  <c r="X14" i="5"/>
  <c r="W14" i="5"/>
  <c r="V14" i="5"/>
  <c r="U14" i="5"/>
  <c r="T14" i="5"/>
  <c r="S14" i="5"/>
  <c r="R14" i="5"/>
  <c r="Z13" i="5"/>
  <c r="Y13" i="5"/>
  <c r="X13" i="5"/>
  <c r="W13" i="5"/>
  <c r="V13" i="5"/>
  <c r="U13" i="5"/>
  <c r="T13" i="5"/>
  <c r="S13" i="5"/>
  <c r="R13" i="5"/>
  <c r="Z12" i="5"/>
  <c r="Y12" i="5"/>
  <c r="X12" i="5"/>
  <c r="W12" i="5"/>
  <c r="V12" i="5"/>
  <c r="U12" i="5"/>
  <c r="T12" i="5"/>
  <c r="S12" i="5"/>
  <c r="R12" i="5"/>
  <c r="Z11" i="5"/>
  <c r="Y11" i="5"/>
  <c r="X11" i="5"/>
  <c r="W11" i="5"/>
  <c r="V11" i="5"/>
  <c r="U11" i="5"/>
  <c r="T11" i="5"/>
  <c r="S11" i="5"/>
  <c r="R11" i="5"/>
  <c r="Z10" i="5"/>
  <c r="Y10" i="5"/>
  <c r="X10" i="5"/>
  <c r="W10" i="5"/>
  <c r="V10" i="5"/>
  <c r="U10" i="5"/>
  <c r="T10" i="5"/>
  <c r="S10" i="5"/>
  <c r="R10" i="5"/>
  <c r="Z9" i="5"/>
  <c r="Y9" i="5"/>
  <c r="X9" i="5"/>
  <c r="W9" i="5"/>
  <c r="V9" i="5"/>
  <c r="U9" i="5"/>
  <c r="T9" i="5"/>
  <c r="S9" i="5"/>
  <c r="R9" i="5"/>
  <c r="Z8" i="5"/>
  <c r="Y8" i="5"/>
  <c r="X8" i="5"/>
  <c r="W8" i="5"/>
  <c r="V8" i="5"/>
  <c r="U8" i="5"/>
  <c r="T8" i="5"/>
  <c r="S8" i="5"/>
  <c r="R8" i="5"/>
  <c r="Z7" i="5"/>
  <c r="Y7" i="5"/>
  <c r="X7" i="5"/>
  <c r="W7" i="5"/>
  <c r="V7" i="5"/>
  <c r="U7" i="5"/>
  <c r="T7" i="5"/>
  <c r="S7" i="5"/>
  <c r="R7" i="5"/>
  <c r="Z6" i="5"/>
  <c r="Y6" i="5"/>
  <c r="X6" i="5"/>
  <c r="W6" i="5"/>
  <c r="V6" i="5"/>
  <c r="U6" i="5"/>
  <c r="T6" i="5"/>
  <c r="S6" i="5"/>
  <c r="R6" i="5"/>
  <c r="Z5" i="5"/>
  <c r="Y5" i="5"/>
  <c r="X5" i="5"/>
  <c r="W5" i="5"/>
  <c r="V5" i="5"/>
  <c r="U5" i="5"/>
  <c r="T5" i="5"/>
  <c r="S5" i="5"/>
  <c r="R5" i="5"/>
  <c r="Z4" i="5"/>
  <c r="Y4" i="5"/>
  <c r="X4" i="5"/>
  <c r="W4" i="5"/>
  <c r="V4" i="5"/>
  <c r="U4" i="5"/>
  <c r="T4" i="5"/>
  <c r="S4" i="5"/>
  <c r="R4" i="5"/>
  <c r="Z3" i="5"/>
  <c r="Y3" i="5"/>
  <c r="X3" i="5"/>
  <c r="W3" i="5"/>
  <c r="V3" i="5"/>
  <c r="U3" i="5"/>
  <c r="T3" i="5"/>
  <c r="S3" i="5"/>
  <c r="R3" i="5"/>
  <c r="Z2" i="5"/>
  <c r="Y2" i="5"/>
  <c r="X2" i="5"/>
  <c r="W2" i="5"/>
  <c r="V2" i="5"/>
  <c r="U2" i="5"/>
  <c r="T2" i="5"/>
  <c r="S2" i="5"/>
  <c r="R2" i="5"/>
  <c r="M5" i="5"/>
  <c r="M6" i="5"/>
  <c r="N6" i="5"/>
  <c r="P6" i="5" s="1"/>
  <c r="N16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D33" i="5"/>
  <c r="E33" i="5" s="1"/>
  <c r="D32" i="5"/>
  <c r="E32" i="5" s="1"/>
  <c r="D31" i="5"/>
  <c r="F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F16" i="5" s="1"/>
  <c r="D15" i="5"/>
  <c r="E15" i="5" s="1"/>
  <c r="D14" i="5"/>
  <c r="E14" i="5" s="1"/>
  <c r="D13" i="5"/>
  <c r="F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F3" i="5" s="1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5" i="5"/>
  <c r="P4" i="5"/>
  <c r="P3" i="5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7" i="5" l="1"/>
  <c r="F25" i="5"/>
  <c r="F5" i="5"/>
  <c r="F11" i="5"/>
  <c r="F23" i="5"/>
  <c r="F29" i="5"/>
  <c r="E3" i="5"/>
  <c r="E16" i="5"/>
  <c r="F4" i="5"/>
  <c r="F10" i="5"/>
  <c r="F22" i="5"/>
  <c r="F28" i="5"/>
  <c r="F17" i="5"/>
  <c r="E13" i="5"/>
  <c r="E31" i="5"/>
  <c r="F6" i="5"/>
  <c r="F12" i="5"/>
  <c r="F18" i="5"/>
  <c r="F24" i="5"/>
  <c r="F30" i="5"/>
  <c r="F19" i="5"/>
  <c r="F8" i="5"/>
  <c r="F14" i="5"/>
  <c r="F20" i="5"/>
  <c r="F26" i="5"/>
  <c r="F32" i="5"/>
  <c r="F9" i="5"/>
  <c r="F15" i="5"/>
  <c r="F21" i="5"/>
  <c r="F27" i="5"/>
  <c r="F33" i="5"/>
</calcChain>
</file>

<file path=xl/sharedStrings.xml><?xml version="1.0" encoding="utf-8"?>
<sst xmlns="http://schemas.openxmlformats.org/spreadsheetml/2006/main" count="441" uniqueCount="163">
  <si>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</si>
  <si>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</si>
  <si>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</si>
  <si>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</si>
  <si>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</si>
  <si>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</si>
  <si>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</si>
  <si>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</si>
  <si>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</si>
  <si>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</si>
  <si>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</si>
  <si>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</si>
  <si>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</si>
  <si>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</si>
  <si>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</si>
  <si>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</si>
  <si>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</si>
  <si>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</si>
  <si>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</si>
  <si>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</si>
  <si>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</si>
  <si>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</si>
  <si>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</si>
  <si>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</si>
  <si>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</si>
  <si>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</si>
  <si>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</si>
  <si>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</si>
  <si>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</si>
  <si>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</si>
  <si>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</si>
  <si>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</si>
  <si>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</si>
  <si>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</si>
  <si>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</si>
  <si>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</si>
  <si>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</si>
  <si>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</si>
  <si>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</si>
  <si>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</si>
  <si>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</si>
  <si>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</si>
  <si>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</si>
  <si>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</si>
  <si>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</si>
  <si>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</si>
  <si>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</si>
  <si>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</si>
  <si>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</si>
  <si>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</si>
  <si>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</si>
  <si>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</si>
  <si>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</si>
  <si>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</si>
  <si>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</si>
  <si>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</si>
  <si>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</si>
  <si>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</si>
  <si>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</si>
  <si>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</si>
  <si>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</si>
  <si>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</si>
  <si>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</si>
  <si>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</si>
  <si>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</si>
  <si>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</si>
  <si>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</si>
  <si>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</si>
  <si>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</si>
  <si>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</si>
  <si>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</si>
  <si>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</si>
  <si>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Client Name</t>
  </si>
  <si>
    <t>City</t>
  </si>
  <si>
    <t>AMAZON.COM, INC.</t>
  </si>
  <si>
    <t>Bill Smith</t>
  </si>
  <si>
    <t>Cloud Tech</t>
  </si>
  <si>
    <t>Texas</t>
  </si>
  <si>
    <t>TESLA, INC.</t>
  </si>
  <si>
    <t>Ken Singh</t>
  </si>
  <si>
    <t>Strategy</t>
  </si>
  <si>
    <t>New York</t>
  </si>
  <si>
    <t>NETFLIX, INC.</t>
  </si>
  <si>
    <t>Harley Fritz</t>
  </si>
  <si>
    <t>THE PROCTER &amp; GAMBLE COMPANY</t>
  </si>
  <si>
    <t>Operations</t>
  </si>
  <si>
    <t>Florida</t>
  </si>
  <si>
    <t>THE GOLDMAN SACHS GROUP, INC.</t>
  </si>
  <si>
    <t>David Rasmussen</t>
  </si>
  <si>
    <t>JPMORGAN CHASE &amp; CO.</t>
  </si>
  <si>
    <t>Ivan Hiney</t>
  </si>
  <si>
    <t>MORGAN STANLEY</t>
  </si>
  <si>
    <t>Jonha Ma</t>
  </si>
  <si>
    <t>CITIGROUP INC.</t>
  </si>
  <si>
    <t>Jordan Boone</t>
  </si>
  <si>
    <t>BANK OF AMERICA CORPORATION</t>
  </si>
  <si>
    <t>WALMART INC.</t>
  </si>
  <si>
    <t>TARGET CORPORATION</t>
  </si>
  <si>
    <t>Brendan Wallace</t>
  </si>
  <si>
    <t>COSTCO WHOLESALE CORPORATION</t>
  </si>
  <si>
    <t>Conor Wise</t>
  </si>
  <si>
    <t>MCDONALD'S CORPORATION</t>
  </si>
  <si>
    <t>Steven Michael</t>
  </si>
  <si>
    <t>Big Data</t>
  </si>
  <si>
    <t>California</t>
  </si>
  <si>
    <t>EXXON MOBIL CORPORATION</t>
  </si>
  <si>
    <t>VERIZON COMMUNICATIONS INC.</t>
  </si>
  <si>
    <t>Jose Roach</t>
  </si>
  <si>
    <t>THE HOME DEPOT, INC.</t>
  </si>
  <si>
    <t>Franklin Wrigt</t>
  </si>
  <si>
    <t>CISCO SYSTEMS, INC.</t>
  </si>
  <si>
    <t>Alia Thornton</t>
  </si>
  <si>
    <t>CHEVRON CORPORATION</t>
  </si>
  <si>
    <t>Denzel Flores</t>
  </si>
  <si>
    <t>AT&amp;T INC.</t>
  </si>
  <si>
    <t>Bruno Cordova</t>
  </si>
  <si>
    <t>INTEL CORPORATION</t>
  </si>
  <si>
    <t>Jaylynn Napp</t>
  </si>
  <si>
    <t>GENERAL MOTORS COMPANY</t>
  </si>
  <si>
    <t>Bruce Rich</t>
  </si>
  <si>
    <t>MICROSOFT CORPORATION</t>
  </si>
  <si>
    <t>Arturo Moore</t>
  </si>
  <si>
    <t>COMCAST CORPORATION</t>
  </si>
  <si>
    <t>Bryce Carpenter</t>
  </si>
  <si>
    <t>DELL TECHNOLOGIES INC.</t>
  </si>
  <si>
    <t>Jaidyn Andersen</t>
  </si>
  <si>
    <t>JOHNSON &amp; JOHNSON</t>
  </si>
  <si>
    <t>Mark Walm</t>
  </si>
  <si>
    <t>FEDEX CORPORATION</t>
  </si>
  <si>
    <t>Harry Lee</t>
  </si>
  <si>
    <t>GENERAL ELECTRIC COMPANY</t>
  </si>
  <si>
    <t>Josh Johnson</t>
  </si>
  <si>
    <t>LOCKHEED MARTIN CORPORATION</t>
  </si>
  <si>
    <t>Ticker</t>
  </si>
  <si>
    <t>Client Name com espaço</t>
  </si>
  <si>
    <t>(XNAS:AMZN)</t>
  </si>
  <si>
    <t>(XNAS:TSLA)</t>
  </si>
  <si>
    <t>(XNAS:NFLX)</t>
  </si>
  <si>
    <t>(XNYS:PG)</t>
  </si>
  <si>
    <t>(XNYS:GS)</t>
  </si>
  <si>
    <t>(XNYS:JPM)</t>
  </si>
  <si>
    <t>(XNYS:MS)</t>
  </si>
  <si>
    <t>(XNYS:C)</t>
  </si>
  <si>
    <t>(XNYS:BAC)</t>
  </si>
  <si>
    <t>(XNYS:WMT)</t>
  </si>
  <si>
    <t>(XNYS:TGT)</t>
  </si>
  <si>
    <t>(XNAS:COST)</t>
  </si>
  <si>
    <t>(XNYS:MCD)</t>
  </si>
  <si>
    <t>(XNYS:XOM)</t>
  </si>
  <si>
    <t>(XNYS:VZ)</t>
  </si>
  <si>
    <t>(XNYS:HD)</t>
  </si>
  <si>
    <t>(XNAS:CSCO)</t>
  </si>
  <si>
    <t>(XNYS:CVX)</t>
  </si>
  <si>
    <t>(XNYS:T)</t>
  </si>
  <si>
    <t>(XNAS:INTC)</t>
  </si>
  <si>
    <t>(XNYS:GM)</t>
  </si>
  <si>
    <t>(XNAS:MSFT)</t>
  </si>
  <si>
    <t>(XNAS:CMCSA)</t>
  </si>
  <si>
    <t>(XNYS:DELL)</t>
  </si>
  <si>
    <t>(XNYS:JNJ)</t>
  </si>
  <si>
    <t>(XNYS:FDX)</t>
  </si>
  <si>
    <t>(XNYS:GE)</t>
  </si>
  <si>
    <t>(XNYS:LMT)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</si>
</sst>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4" fontId="1" fillId="0" borderId="0" xfId="1" applyNumberFormat="1"/>
    <xf numFmtId="164" fontId="1" fillId="0" borderId="0" xfId="1" applyNumberFormat="1" applyAlignment="1">
      <alignment horizontal="center"/>
    </xf>
    <xf numFmtId="165" fontId="0" fillId="0" borderId="0" xfId="2" applyNumberFormat="1" applyFont="1"/>
    <xf numFmtId="3" fontId="1" fillId="0" borderId="0" xfId="1" applyNumberFormat="1" applyAlignment="1">
      <alignment horizontal="right"/>
    </xf>
    <xf numFmtId="165" fontId="0" fillId="0" borderId="0" xfId="2" applyNumberFormat="1" applyFont="1" applyAlignment="1">
      <alignment horizontal="right"/>
    </xf>
    <xf numFmtId="0" fontId="1" fillId="0" borderId="0" xfId="1" applyAlignment="1">
      <alignment horizontal="left"/>
    </xf>
    <xf numFmtId="0" fontId="2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0" fontId="3" fillId="0" borderId="2" xfId="1" applyFont="1" applyBorder="1" applyAlignment="1">
      <alignment horizontal="left"/>
    </xf>
    <xf numFmtId="14" fontId="1" fillId="0" borderId="0" xfId="1" applyNumberFormat="1" applyAlignment="1">
      <alignment horizontal="left"/>
    </xf>
    <xf numFmtId="1" fontId="1" fillId="0" borderId="0" xfId="1" applyNumberFormat="1" applyAlignment="1">
      <alignment horizontal="right"/>
    </xf>
    <xf numFmtId="0" fontId="3" fillId="4" borderId="2" xfId="1" applyFont="1" applyFill="1" applyBorder="1" applyAlignment="1">
      <alignment horizontal="left"/>
    </xf>
  </cellXfs>
  <cellStyles count="3">
    <cellStyle name="Normal" xfId="0" builtinId="0"/>
    <cellStyle name="Normal 2" xfId="1" xr:uid="{D1BE5F62-71D8-42AC-9259-D197CADB1046}"/>
    <cellStyle name="Percent 2" xfId="2" xr:uid="{E0A07452-6BFA-42AC-B161-5AF07FF6C6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4259-7770-437C-913B-D2DF5CA8C36B}">
  <dimension ref="B2:I42"/>
  <sheetViews>
    <sheetView tabSelected="1" zoomScale="115" zoomScaleNormal="115" workbookViewId="0">
      <selection activeCell="C4" sqref="C4"/>
    </sheetView>
  </sheetViews>
  <sheetFormatPr defaultColWidth="12.5703125" defaultRowHeight="15.75" x14ac:dyDescent="0.25"/>
  <cols>
    <col min="1" max="1" width="7.5703125" style="1" customWidth="1"/>
    <col min="2" max="2" width="8.140625" style="1" customWidth="1"/>
    <col min="3" max="3" width="12.5703125" style="1" customWidth="1"/>
    <col min="4" max="5" width="12.5703125" style="1"/>
    <col min="6" max="6" width="17.140625" style="1" customWidth="1"/>
    <col min="7" max="7" width="7.5703125" style="1" customWidth="1"/>
    <col min="8" max="8" width="12.5703125" style="1"/>
    <col min="9" max="9" width="6.28515625" style="1" customWidth="1"/>
    <col min="10" max="16384" width="12.5703125" style="1"/>
  </cols>
  <sheetData>
    <row r="2" spans="2:9" x14ac:dyDescent="0.2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25">
      <c r="B3" s="3">
        <v>45076</v>
      </c>
      <c r="C3" s="1" t="s">
        <v>8</v>
      </c>
      <c r="D3" s="1" t="s">
        <v>9</v>
      </c>
      <c r="E3" s="1" t="s">
        <v>10</v>
      </c>
      <c r="F3" s="1" t="s">
        <v>11</v>
      </c>
      <c r="G3" s="4">
        <v>4500</v>
      </c>
      <c r="H3" s="4">
        <v>598</v>
      </c>
      <c r="I3" s="5">
        <f>H3/G3</f>
        <v>0.13288888888888889</v>
      </c>
    </row>
    <row r="4" spans="2:9" x14ac:dyDescent="0.25">
      <c r="B4" s="3">
        <v>45076</v>
      </c>
      <c r="C4" s="1" t="s">
        <v>12</v>
      </c>
      <c r="D4" s="1" t="s">
        <v>13</v>
      </c>
      <c r="E4" s="1" t="s">
        <v>14</v>
      </c>
      <c r="F4" s="1" t="s">
        <v>15</v>
      </c>
      <c r="G4" s="4">
        <v>3800</v>
      </c>
      <c r="H4" s="4">
        <v>1045</v>
      </c>
      <c r="I4" s="5">
        <f t="shared" ref="I4:I33" si="0">H4/G4</f>
        <v>0.27500000000000002</v>
      </c>
    </row>
    <row r="5" spans="2:9" x14ac:dyDescent="0.25">
      <c r="B5" s="3">
        <v>45076</v>
      </c>
      <c r="C5" s="1" t="s">
        <v>16</v>
      </c>
      <c r="D5" s="1" t="s">
        <v>17</v>
      </c>
      <c r="E5" s="1" t="s">
        <v>14</v>
      </c>
      <c r="G5" s="4">
        <v>3712.5</v>
      </c>
      <c r="H5" s="4">
        <v>1009</v>
      </c>
      <c r="I5" s="5">
        <f t="shared" si="0"/>
        <v>0.2717845117845118</v>
      </c>
    </row>
    <row r="6" spans="2:9" x14ac:dyDescent="0.25">
      <c r="B6" s="3">
        <v>45076</v>
      </c>
      <c r="C6" s="1" t="s">
        <v>18</v>
      </c>
      <c r="D6" s="1" t="s">
        <v>19</v>
      </c>
      <c r="E6" s="1" t="s">
        <v>20</v>
      </c>
      <c r="G6" s="4"/>
      <c r="H6" s="4">
        <v>779</v>
      </c>
      <c r="I6" s="5" t="e">
        <f t="shared" si="0"/>
        <v>#DIV/0!</v>
      </c>
    </row>
    <row r="7" spans="2:9" x14ac:dyDescent="0.25">
      <c r="B7" s="3">
        <v>45076</v>
      </c>
      <c r="C7" s="1" t="s">
        <v>21</v>
      </c>
      <c r="D7" s="1" t="s">
        <v>22</v>
      </c>
      <c r="E7" s="1" t="s">
        <v>20</v>
      </c>
      <c r="F7" s="1" t="s">
        <v>23</v>
      </c>
      <c r="G7" s="4">
        <v>5000</v>
      </c>
      <c r="H7" s="4">
        <v>684</v>
      </c>
      <c r="I7" s="5">
        <f t="shared" si="0"/>
        <v>0.1368</v>
      </c>
    </row>
    <row r="8" spans="2:9" ht="51" customHeight="1" x14ac:dyDescent="0.25">
      <c r="B8" s="3">
        <v>45077</v>
      </c>
      <c r="C8" s="1" t="s">
        <v>24</v>
      </c>
      <c r="D8" s="1" t="s">
        <v>25</v>
      </c>
      <c r="E8" s="1" t="s">
        <v>10</v>
      </c>
      <c r="F8" s="1" t="s">
        <v>11</v>
      </c>
      <c r="G8" s="4">
        <v>6100</v>
      </c>
      <c r="H8" s="4">
        <v>544</v>
      </c>
      <c r="I8" s="5">
        <f t="shared" si="0"/>
        <v>8.9180327868852466E-2</v>
      </c>
    </row>
    <row r="9" spans="2:9" x14ac:dyDescent="0.25">
      <c r="B9" s="3">
        <v>45077</v>
      </c>
      <c r="C9" s="1" t="s">
        <v>26</v>
      </c>
      <c r="D9" s="1" t="s">
        <v>27</v>
      </c>
      <c r="E9" s="1" t="s">
        <v>10</v>
      </c>
      <c r="F9" s="1" t="s">
        <v>11</v>
      </c>
      <c r="G9" s="4">
        <v>4625</v>
      </c>
      <c r="H9" s="4">
        <v>670</v>
      </c>
      <c r="I9" s="5">
        <f t="shared" si="0"/>
        <v>0.14486486486486486</v>
      </c>
    </row>
    <row r="10" spans="2:9" x14ac:dyDescent="0.25">
      <c r="B10" s="3">
        <v>45077</v>
      </c>
      <c r="C10" s="1" t="s">
        <v>28</v>
      </c>
      <c r="D10" s="1" t="s">
        <v>29</v>
      </c>
      <c r="E10" s="1" t="s">
        <v>10</v>
      </c>
      <c r="F10" s="1" t="s">
        <v>11</v>
      </c>
      <c r="G10" s="4">
        <v>3800</v>
      </c>
      <c r="H10" s="4">
        <v>2045</v>
      </c>
      <c r="I10" s="5">
        <f t="shared" si="0"/>
        <v>0.53815789473684206</v>
      </c>
    </row>
    <row r="11" spans="2:9" x14ac:dyDescent="0.25">
      <c r="B11" s="3">
        <v>45077</v>
      </c>
      <c r="C11" s="1" t="s">
        <v>30</v>
      </c>
      <c r="D11" s="1" t="s">
        <v>31</v>
      </c>
      <c r="E11" s="1" t="s">
        <v>10</v>
      </c>
      <c r="F11" s="1" t="s">
        <v>32</v>
      </c>
      <c r="G11" s="4">
        <v>3600</v>
      </c>
      <c r="H11" s="4">
        <v>1564</v>
      </c>
      <c r="I11" s="5">
        <f t="shared" si="0"/>
        <v>0.43444444444444447</v>
      </c>
    </row>
    <row r="12" spans="2:9" ht="44.1" customHeight="1" x14ac:dyDescent="0.25">
      <c r="B12" s="3">
        <v>45077</v>
      </c>
      <c r="C12" s="1" t="s">
        <v>33</v>
      </c>
      <c r="D12" s="1" t="s">
        <v>34</v>
      </c>
      <c r="E12" s="1" t="s">
        <v>10</v>
      </c>
      <c r="F12" s="1" t="s">
        <v>23</v>
      </c>
      <c r="G12" s="4">
        <v>5100</v>
      </c>
      <c r="H12" s="4">
        <v>1220</v>
      </c>
      <c r="I12" s="5">
        <f t="shared" si="0"/>
        <v>0.23921568627450981</v>
      </c>
    </row>
    <row r="13" spans="2:9" x14ac:dyDescent="0.25">
      <c r="B13" s="3">
        <v>45077</v>
      </c>
      <c r="C13" s="1" t="s">
        <v>35</v>
      </c>
      <c r="D13" s="1" t="s">
        <v>36</v>
      </c>
      <c r="E13" s="1" t="s">
        <v>10</v>
      </c>
      <c r="F13" s="1" t="s">
        <v>23</v>
      </c>
      <c r="G13" s="4">
        <v>4750</v>
      </c>
      <c r="H13" s="4">
        <v>1435</v>
      </c>
      <c r="I13" s="5">
        <f t="shared" si="0"/>
        <v>0.30210526315789471</v>
      </c>
    </row>
    <row r="14" spans="2:9" x14ac:dyDescent="0.25">
      <c r="B14" s="3">
        <v>45077</v>
      </c>
      <c r="C14" s="1" t="s">
        <v>37</v>
      </c>
      <c r="D14" s="1" t="s">
        <v>38</v>
      </c>
      <c r="E14" s="1" t="s">
        <v>20</v>
      </c>
      <c r="F14" s="1" t="s">
        <v>11</v>
      </c>
      <c r="G14" s="4">
        <v>6000</v>
      </c>
      <c r="H14" s="4">
        <v>998</v>
      </c>
      <c r="I14" s="5">
        <f t="shared" si="0"/>
        <v>0.16633333333333333</v>
      </c>
    </row>
    <row r="15" spans="2:9" x14ac:dyDescent="0.25">
      <c r="B15" s="3">
        <v>45077</v>
      </c>
      <c r="C15" s="1" t="s">
        <v>39</v>
      </c>
      <c r="D15" s="1" t="s">
        <v>40</v>
      </c>
      <c r="E15" s="1" t="s">
        <v>41</v>
      </c>
      <c r="F15" s="1" t="s">
        <v>23</v>
      </c>
      <c r="G15" s="4">
        <v>4500</v>
      </c>
      <c r="H15" s="4">
        <v>780</v>
      </c>
      <c r="I15" s="5">
        <f t="shared" si="0"/>
        <v>0.17333333333333334</v>
      </c>
    </row>
    <row r="16" spans="2:9" x14ac:dyDescent="0.25">
      <c r="B16" s="3">
        <v>45078</v>
      </c>
      <c r="C16" s="1" t="s">
        <v>42</v>
      </c>
      <c r="D16" s="1" t="s">
        <v>43</v>
      </c>
      <c r="E16" s="1" t="s">
        <v>41</v>
      </c>
      <c r="F16" s="1" t="s">
        <v>32</v>
      </c>
      <c r="G16" s="4"/>
      <c r="H16" s="4">
        <v>1044</v>
      </c>
      <c r="I16" s="5" t="e">
        <f t="shared" si="0"/>
        <v>#DIV/0!</v>
      </c>
    </row>
    <row r="17" spans="2:9" x14ac:dyDescent="0.25">
      <c r="B17" s="3">
        <v>45078</v>
      </c>
      <c r="C17" s="1" t="s">
        <v>44</v>
      </c>
      <c r="D17" s="1" t="s">
        <v>45</v>
      </c>
      <c r="E17" s="1" t="s">
        <v>41</v>
      </c>
      <c r="F17" s="1" t="s">
        <v>11</v>
      </c>
      <c r="G17" s="4">
        <v>3712.5</v>
      </c>
      <c r="H17" s="4">
        <v>1222</v>
      </c>
      <c r="I17" s="5">
        <f t="shared" si="0"/>
        <v>0.32915824915824915</v>
      </c>
    </row>
    <row r="18" spans="2:9" ht="38.1" customHeight="1" x14ac:dyDescent="0.25">
      <c r="B18" s="3">
        <v>45078</v>
      </c>
      <c r="C18" s="1" t="s">
        <v>46</v>
      </c>
      <c r="D18" s="1" t="s">
        <v>47</v>
      </c>
      <c r="E18" s="1" t="s">
        <v>41</v>
      </c>
      <c r="F18" s="1" t="s">
        <v>11</v>
      </c>
      <c r="G18" s="4">
        <v>4950</v>
      </c>
      <c r="H18" s="4">
        <v>1065</v>
      </c>
      <c r="I18" s="5">
        <f t="shared" si="0"/>
        <v>0.21515151515151515</v>
      </c>
    </row>
    <row r="19" spans="2:9" x14ac:dyDescent="0.25">
      <c r="B19" s="3">
        <v>45078</v>
      </c>
      <c r="C19" s="1" t="s">
        <v>48</v>
      </c>
      <c r="D19" s="1" t="s">
        <v>49</v>
      </c>
      <c r="E19" s="1" t="s">
        <v>20</v>
      </c>
      <c r="F19" s="1" t="s">
        <v>11</v>
      </c>
      <c r="G19" s="4">
        <v>4750</v>
      </c>
      <c r="H19" s="4">
        <v>810</v>
      </c>
      <c r="I19" s="5">
        <f t="shared" si="0"/>
        <v>0.17052631578947369</v>
      </c>
    </row>
    <row r="20" spans="2:9" ht="12" customHeight="1" x14ac:dyDescent="0.25">
      <c r="B20" s="3">
        <v>45078</v>
      </c>
      <c r="C20" s="1" t="s">
        <v>50</v>
      </c>
      <c r="D20" s="1" t="s">
        <v>51</v>
      </c>
      <c r="E20" s="1" t="s">
        <v>20</v>
      </c>
      <c r="F20" s="1" t="s">
        <v>11</v>
      </c>
      <c r="G20" s="4">
        <v>7320</v>
      </c>
      <c r="H20" s="4">
        <v>933</v>
      </c>
      <c r="I20" s="5">
        <f t="shared" si="0"/>
        <v>0.12745901639344262</v>
      </c>
    </row>
    <row r="21" spans="2:9" x14ac:dyDescent="0.25">
      <c r="B21" s="3">
        <v>45077</v>
      </c>
      <c r="C21" s="1" t="s">
        <v>37</v>
      </c>
      <c r="D21" s="1" t="s">
        <v>38</v>
      </c>
      <c r="E21" s="1" t="s">
        <v>20</v>
      </c>
      <c r="F21" s="1" t="s">
        <v>11</v>
      </c>
      <c r="G21" s="4">
        <v>6000</v>
      </c>
      <c r="H21" s="4">
        <v>998</v>
      </c>
      <c r="I21" s="5">
        <f t="shared" si="0"/>
        <v>0.16633333333333333</v>
      </c>
    </row>
    <row r="22" spans="2:9" x14ac:dyDescent="0.25">
      <c r="B22" s="3">
        <v>45077</v>
      </c>
      <c r="C22" s="1" t="s">
        <v>39</v>
      </c>
      <c r="D22" s="1" t="s">
        <v>40</v>
      </c>
      <c r="E22" s="1" t="s">
        <v>41</v>
      </c>
      <c r="F22" s="1" t="s">
        <v>23</v>
      </c>
      <c r="G22" s="4">
        <v>4500</v>
      </c>
      <c r="H22" s="4">
        <v>780</v>
      </c>
      <c r="I22" s="5">
        <f t="shared" si="0"/>
        <v>0.17333333333333334</v>
      </c>
    </row>
    <row r="23" spans="2:9" ht="8.1" customHeight="1" x14ac:dyDescent="0.25">
      <c r="B23" s="3">
        <v>45078</v>
      </c>
      <c r="C23" s="1" t="s">
        <v>52</v>
      </c>
      <c r="D23" s="1" t="s">
        <v>53</v>
      </c>
      <c r="E23" s="1" t="s">
        <v>41</v>
      </c>
      <c r="F23" s="1" t="s">
        <v>11</v>
      </c>
      <c r="G23" s="4">
        <v>5087.5</v>
      </c>
      <c r="H23" s="4">
        <v>655</v>
      </c>
      <c r="I23" s="5">
        <f t="shared" si="0"/>
        <v>0.12874692874692875</v>
      </c>
    </row>
    <row r="24" spans="2:9" ht="96" customHeight="1" x14ac:dyDescent="0.25">
      <c r="B24" s="3">
        <v>45078</v>
      </c>
      <c r="C24" s="1" t="s">
        <v>54</v>
      </c>
      <c r="D24" s="1" t="s">
        <v>55</v>
      </c>
      <c r="E24" s="1" t="s">
        <v>41</v>
      </c>
      <c r="F24" s="1" t="s">
        <v>11</v>
      </c>
      <c r="G24" s="4">
        <v>4500</v>
      </c>
      <c r="H24" s="4">
        <v>722</v>
      </c>
      <c r="I24" s="5">
        <f t="shared" si="0"/>
        <v>0.16044444444444445</v>
      </c>
    </row>
    <row r="25" spans="2:9" x14ac:dyDescent="0.25">
      <c r="B25" s="3">
        <v>45078</v>
      </c>
      <c r="C25" s="1" t="s">
        <v>56</v>
      </c>
      <c r="D25" s="1" t="s">
        <v>57</v>
      </c>
      <c r="E25" s="1" t="s">
        <v>41</v>
      </c>
      <c r="F25" s="1" t="s">
        <v>32</v>
      </c>
      <c r="G25" s="4">
        <v>4250</v>
      </c>
      <c r="H25" s="4">
        <v>901</v>
      </c>
      <c r="I25" s="5">
        <f t="shared" si="0"/>
        <v>0.21199999999999999</v>
      </c>
    </row>
    <row r="26" spans="2:9" x14ac:dyDescent="0.25">
      <c r="B26" s="3">
        <v>45079</v>
      </c>
      <c r="C26" s="1" t="s">
        <v>58</v>
      </c>
      <c r="D26" s="1" t="s">
        <v>59</v>
      </c>
      <c r="E26" s="1" t="s">
        <v>41</v>
      </c>
      <c r="F26" s="1" t="s">
        <v>15</v>
      </c>
      <c r="G26" s="4">
        <v>5250</v>
      </c>
      <c r="H26" s="4">
        <v>1349</v>
      </c>
      <c r="I26" s="5">
        <f t="shared" si="0"/>
        <v>0.25695238095238093</v>
      </c>
    </row>
    <row r="27" spans="2:9" x14ac:dyDescent="0.25">
      <c r="B27" s="3">
        <v>45079</v>
      </c>
      <c r="C27" s="1" t="s">
        <v>60</v>
      </c>
      <c r="D27" s="1" t="s">
        <v>61</v>
      </c>
      <c r="E27" s="1" t="s">
        <v>14</v>
      </c>
      <c r="F27" s="1" t="s">
        <v>15</v>
      </c>
      <c r="G27" s="4">
        <v>6500</v>
      </c>
      <c r="H27" s="4">
        <v>1288</v>
      </c>
      <c r="I27" s="5">
        <f t="shared" si="0"/>
        <v>0.19815384615384615</v>
      </c>
    </row>
    <row r="28" spans="2:9" x14ac:dyDescent="0.25">
      <c r="B28" s="3">
        <v>45079</v>
      </c>
      <c r="C28" s="1" t="s">
        <v>62</v>
      </c>
      <c r="D28" s="1" t="s">
        <v>63</v>
      </c>
      <c r="E28" s="1" t="s">
        <v>14</v>
      </c>
      <c r="F28" s="1" t="s">
        <v>15</v>
      </c>
      <c r="G28" s="4">
        <v>7500</v>
      </c>
      <c r="H28" s="4">
        <v>1664</v>
      </c>
      <c r="I28" s="5">
        <f t="shared" si="0"/>
        <v>0.22186666666666666</v>
      </c>
    </row>
    <row r="29" spans="2:9" x14ac:dyDescent="0.25">
      <c r="B29" s="3">
        <v>45079</v>
      </c>
      <c r="C29" s="1" t="s">
        <v>64</v>
      </c>
      <c r="D29" s="1" t="s">
        <v>65</v>
      </c>
      <c r="E29" s="1" t="s">
        <v>14</v>
      </c>
      <c r="F29" s="1" t="s">
        <v>11</v>
      </c>
      <c r="G29" s="4">
        <v>5500</v>
      </c>
      <c r="H29" s="4">
        <v>1320</v>
      </c>
      <c r="I29" s="5">
        <f t="shared" si="0"/>
        <v>0.24</v>
      </c>
    </row>
    <row r="30" spans="2:9" x14ac:dyDescent="0.25">
      <c r="B30" s="3">
        <v>45079</v>
      </c>
      <c r="C30" s="1" t="s">
        <v>66</v>
      </c>
      <c r="D30" s="1" t="s">
        <v>67</v>
      </c>
      <c r="E30" s="1" t="s">
        <v>14</v>
      </c>
      <c r="F30" s="1" t="s">
        <v>11</v>
      </c>
      <c r="G30" s="4">
        <v>4625</v>
      </c>
      <c r="H30" s="4">
        <v>1001</v>
      </c>
      <c r="I30" s="5">
        <f t="shared" si="0"/>
        <v>0.21643243243243243</v>
      </c>
    </row>
    <row r="31" spans="2:9" x14ac:dyDescent="0.25">
      <c r="B31" s="3">
        <v>45079</v>
      </c>
      <c r="C31" s="1" t="s">
        <v>68</v>
      </c>
      <c r="D31" s="1" t="s">
        <v>69</v>
      </c>
      <c r="E31" s="1" t="s">
        <v>14</v>
      </c>
      <c r="F31" s="1" t="s">
        <v>11</v>
      </c>
      <c r="G31" s="4">
        <v>4500</v>
      </c>
      <c r="H31" s="4">
        <v>960</v>
      </c>
      <c r="I31" s="5">
        <f t="shared" si="0"/>
        <v>0.21333333333333335</v>
      </c>
    </row>
    <row r="32" spans="2:9" x14ac:dyDescent="0.25">
      <c r="B32" s="3">
        <v>45079</v>
      </c>
      <c r="C32" s="1" t="s">
        <v>70</v>
      </c>
      <c r="D32" s="1" t="s">
        <v>71</v>
      </c>
      <c r="E32" s="1" t="s">
        <v>14</v>
      </c>
      <c r="F32" s="1" t="s">
        <v>32</v>
      </c>
      <c r="G32" s="4">
        <v>5400</v>
      </c>
      <c r="H32" s="4">
        <v>540</v>
      </c>
      <c r="I32" s="5">
        <f t="shared" si="0"/>
        <v>0.1</v>
      </c>
    </row>
    <row r="33" spans="2:9" x14ac:dyDescent="0.25">
      <c r="B33" s="3">
        <v>45076</v>
      </c>
      <c r="C33" s="1" t="s">
        <v>21</v>
      </c>
      <c r="D33" s="1" t="s">
        <v>22</v>
      </c>
      <c r="E33" s="1" t="s">
        <v>20</v>
      </c>
      <c r="F33" s="1" t="s">
        <v>23</v>
      </c>
      <c r="G33" s="4">
        <v>5000</v>
      </c>
      <c r="H33" s="4">
        <v>684</v>
      </c>
      <c r="I33" s="5">
        <f t="shared" si="0"/>
        <v>0.1368</v>
      </c>
    </row>
    <row r="34" spans="2:9" x14ac:dyDescent="0.25">
      <c r="G34" s="4"/>
    </row>
    <row r="35" spans="2:9" x14ac:dyDescent="0.25">
      <c r="G35" s="4"/>
    </row>
    <row r="36" spans="2:9" x14ac:dyDescent="0.25">
      <c r="G36" s="4"/>
    </row>
    <row r="37" spans="2:9" x14ac:dyDescent="0.25">
      <c r="G37" s="4"/>
    </row>
    <row r="38" spans="2:9" x14ac:dyDescent="0.25">
      <c r="G38" s="4"/>
    </row>
    <row r="39" spans="2:9" x14ac:dyDescent="0.25">
      <c r="G39" s="4"/>
    </row>
    <row r="40" spans="2:9" x14ac:dyDescent="0.25">
      <c r="G40" s="4"/>
    </row>
    <row r="41" spans="2:9" x14ac:dyDescent="0.25">
      <c r="G41" s="4"/>
    </row>
    <row r="42" spans="2:9" x14ac:dyDescent="0.25">
      <c r="G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E45C-3DD3-495B-929F-EFCE49A02136}">
  <dimension ref="B2:Z42"/>
  <sheetViews>
    <sheetView topLeftCell="A2" zoomScaleNormal="100" workbookViewId="0">
      <selection activeCell="A29" sqref="A29"/>
    </sheetView>
  </sheetViews>
  <sheetFormatPr defaultColWidth="12.5703125" defaultRowHeight="15.75" x14ac:dyDescent="0.25"/>
  <cols>
    <col min="1" max="1" width="7.5703125" style="1" customWidth="1"/>
    <col min="2" max="2" width="11.85546875" style="1" bestFit="1" customWidth="1"/>
    <col min="3" max="3" width="49.42578125" style="1" bestFit="1" customWidth="1"/>
    <col min="4" max="4" width="27.7109375" style="1" customWidth="1"/>
    <col min="5" max="5" width="36.5703125" style="1" bestFit="1" customWidth="1"/>
    <col min="6" max="6" width="14.7109375" style="1" bestFit="1" customWidth="1"/>
    <col min="7" max="7" width="19.42578125" style="1" bestFit="1" customWidth="1"/>
    <col min="8" max="9" width="19.42578125" style="1" customWidth="1"/>
    <col min="10" max="10" width="19.42578125" style="1" bestFit="1" customWidth="1"/>
    <col min="11" max="12" width="19.42578125" style="1" customWidth="1"/>
    <col min="13" max="13" width="9.140625" style="1" bestFit="1" customWidth="1"/>
    <col min="14" max="14" width="9" style="1" bestFit="1" customWidth="1"/>
    <col min="15" max="15" width="8.42578125" style="1" bestFit="1" customWidth="1"/>
    <col min="16" max="16" width="13.28515625" style="1" bestFit="1" customWidth="1"/>
    <col min="17" max="16384" width="12.5703125" style="1"/>
  </cols>
  <sheetData>
    <row r="2" spans="2:26" x14ac:dyDescent="0.25">
      <c r="B2" s="17" t="s">
        <v>0</v>
      </c>
      <c r="C2" s="14" t="s">
        <v>1</v>
      </c>
      <c r="D2" s="14" t="s">
        <v>134</v>
      </c>
      <c r="E2" s="17" t="s">
        <v>72</v>
      </c>
      <c r="F2" s="17" t="s">
        <v>133</v>
      </c>
      <c r="G2" s="14" t="s">
        <v>2</v>
      </c>
      <c r="H2" s="14"/>
      <c r="I2" s="17" t="s">
        <v>2</v>
      </c>
      <c r="J2" s="14" t="s">
        <v>3</v>
      </c>
      <c r="K2" s="17" t="s">
        <v>3</v>
      </c>
      <c r="L2" s="17" t="s">
        <v>73</v>
      </c>
      <c r="M2" s="17" t="s">
        <v>4</v>
      </c>
      <c r="N2" s="17" t="s">
        <v>5</v>
      </c>
      <c r="O2" s="17" t="s">
        <v>6</v>
      </c>
      <c r="P2" s="17" t="s">
        <v>7</v>
      </c>
      <c r="R2" s="1" t="str">
        <f>B2</f>
        <v>Date</v>
      </c>
      <c r="S2" s="1" t="str">
        <f>E2</f>
        <v>Client Name</v>
      </c>
      <c r="T2" s="1" t="str">
        <f>F2</f>
        <v>Ticker</v>
      </c>
      <c r="U2" s="1" t="str">
        <f>I2</f>
        <v>Contact</v>
      </c>
      <c r="V2" s="1" t="str">
        <f>K2</f>
        <v>Department</v>
      </c>
      <c r="W2" s="1" t="str">
        <f>L2</f>
        <v>City</v>
      </c>
      <c r="X2" s="1" t="str">
        <f t="shared" ref="X2:Z2" si="0">M2</f>
        <v>Payment</v>
      </c>
      <c r="Y2" s="1" t="str">
        <f t="shared" si="0"/>
        <v>Revenue</v>
      </c>
      <c r="Z2" s="1" t="str">
        <f t="shared" si="0"/>
        <v>Profit</v>
      </c>
    </row>
    <row r="3" spans="2:26" x14ac:dyDescent="0.25">
      <c r="B3" s="15">
        <v>45076</v>
      </c>
      <c r="C3" s="8" t="s">
        <v>8</v>
      </c>
      <c r="D3" s="8" t="str">
        <f>_xlfn.TEXTBEFORE(C3,"(")</f>
        <v xml:space="preserve">AMAZON.COM, INC. </v>
      </c>
      <c r="E3" s="8" t="str">
        <f>LEFT(D3,LEN(D3)-1)</f>
        <v>AMAZON.COM, INC.</v>
      </c>
      <c r="F3" s="8" t="str">
        <f>RIGHT(C3,LEN(C3)-LEN(D3))</f>
        <v>(XNAS:AMZN)</v>
      </c>
      <c r="G3" s="8" t="s">
        <v>9</v>
      </c>
      <c r="H3" s="8" t="str">
        <f>TRIM(G3)</f>
        <v>Bill SmITH</v>
      </c>
      <c r="I3" s="8" t="str">
        <f>PROPER(H3)</f>
        <v>Bill Smith</v>
      </c>
      <c r="J3" s="8" t="s">
        <v>10</v>
      </c>
      <c r="K3" s="8" t="str">
        <f>_xlfn.TEXTBEFORE(J3,"_")</f>
        <v>Cloud Tech</v>
      </c>
      <c r="L3" s="8" t="str">
        <f>_xlfn.TEXTAFTER(J3,"_")</f>
        <v>Texas</v>
      </c>
      <c r="M3" s="8" t="s">
        <v>11</v>
      </c>
      <c r="N3" s="6">
        <v>4500</v>
      </c>
      <c r="O3" s="16">
        <v>598</v>
      </c>
      <c r="P3" s="7">
        <f>O3/N3</f>
        <v>0.13288888888888889</v>
      </c>
      <c r="R3" s="1">
        <f t="shared" ref="R3:R33" si="1">B3</f>
        <v>45076</v>
      </c>
      <c r="S3" s="1" t="str">
        <f t="shared" ref="S3:S33" si="2">E3</f>
        <v>AMAZON.COM, INC.</v>
      </c>
      <c r="T3" s="1" t="str">
        <f t="shared" ref="T3:T33" si="3">F3</f>
        <v>(XNAS:AMZN)</v>
      </c>
      <c r="U3" s="1" t="str">
        <f t="shared" ref="U3:U33" si="4">I3</f>
        <v>Bill Smith</v>
      </c>
      <c r="V3" s="1" t="str">
        <f t="shared" ref="V3:V33" si="5">K3</f>
        <v>Cloud Tech</v>
      </c>
      <c r="W3" s="1" t="str">
        <f t="shared" ref="W3:W33" si="6">L3</f>
        <v>Texas</v>
      </c>
      <c r="X3" s="1" t="str">
        <f t="shared" ref="X3:X33" si="7">M3</f>
        <v>Transfer</v>
      </c>
      <c r="Y3" s="1">
        <f t="shared" ref="Y3:Y33" si="8">N3</f>
        <v>4500</v>
      </c>
      <c r="Z3" s="1">
        <f t="shared" ref="Z3:Z33" si="9">O3</f>
        <v>598</v>
      </c>
    </row>
    <row r="4" spans="2:26" x14ac:dyDescent="0.25">
      <c r="B4" s="15">
        <v>45076</v>
      </c>
      <c r="C4" s="8" t="s">
        <v>12</v>
      </c>
      <c r="D4" s="8" t="str">
        <f t="shared" ref="D4:D33" si="10">_xlfn.TEXTBEFORE(C4,"(")</f>
        <v xml:space="preserve">TESLA, INC. </v>
      </c>
      <c r="E4" s="8" t="str">
        <f t="shared" ref="E4:E33" si="11">LEFT(D4,LEN(D4)-1)</f>
        <v>TESLA, INC.</v>
      </c>
      <c r="F4" s="8" t="str">
        <f t="shared" ref="F4:F33" si="12">RIGHT(C4,LEN(C4)-LEN(D4))</f>
        <v>(XNAS:TSLA)</v>
      </c>
      <c r="G4" s="8" t="s">
        <v>13</v>
      </c>
      <c r="H4" s="8" t="str">
        <f t="shared" ref="H4:H33" si="13">TRIM(G4)</f>
        <v>KEN Singh</v>
      </c>
      <c r="I4" s="8" t="str">
        <f t="shared" ref="I4:I33" si="14">PROPER(H4)</f>
        <v>Ken Singh</v>
      </c>
      <c r="J4" s="8" t="s">
        <v>14</v>
      </c>
      <c r="K4" s="8" t="str">
        <f t="shared" ref="K4:K33" si="15">_xlfn.TEXTBEFORE(J4,"_")</f>
        <v>Strategy</v>
      </c>
      <c r="L4" s="8" t="str">
        <f t="shared" ref="L4:L33" si="16">_xlfn.TEXTAFTER(J4,"_")</f>
        <v>New York</v>
      </c>
      <c r="M4" s="8" t="s">
        <v>15</v>
      </c>
      <c r="N4" s="6">
        <v>3800</v>
      </c>
      <c r="O4" s="16">
        <v>1045</v>
      </c>
      <c r="P4" s="7">
        <f t="shared" ref="P4:P33" si="17">O4/N4</f>
        <v>0.27500000000000002</v>
      </c>
      <c r="R4" s="1">
        <f t="shared" si="1"/>
        <v>45076</v>
      </c>
      <c r="S4" s="1" t="str">
        <f t="shared" si="2"/>
        <v>TESLA, INC.</v>
      </c>
      <c r="T4" s="1" t="str">
        <f t="shared" si="3"/>
        <v>(XNAS:TSLA)</v>
      </c>
      <c r="U4" s="1" t="str">
        <f t="shared" si="4"/>
        <v>Ken Singh</v>
      </c>
      <c r="V4" s="1" t="str">
        <f t="shared" si="5"/>
        <v>Strategy</v>
      </c>
      <c r="W4" s="1" t="str">
        <f t="shared" si="6"/>
        <v>New York</v>
      </c>
      <c r="X4" s="1" t="str">
        <f t="shared" si="7"/>
        <v>PayPal</v>
      </c>
      <c r="Y4" s="1">
        <f t="shared" si="8"/>
        <v>3800</v>
      </c>
      <c r="Z4" s="1">
        <f t="shared" si="9"/>
        <v>1045</v>
      </c>
    </row>
    <row r="5" spans="2:26" x14ac:dyDescent="0.25">
      <c r="B5" s="15">
        <v>45076</v>
      </c>
      <c r="C5" s="8" t="s">
        <v>16</v>
      </c>
      <c r="D5" s="8" t="str">
        <f t="shared" si="10"/>
        <v xml:space="preserve">NETFLIX, INC. </v>
      </c>
      <c r="E5" s="8" t="str">
        <f t="shared" si="11"/>
        <v>NETFLIX, INC.</v>
      </c>
      <c r="F5" s="8" t="str">
        <f t="shared" si="12"/>
        <v>(XNAS:NFLX)</v>
      </c>
      <c r="G5" s="8" t="s">
        <v>17</v>
      </c>
      <c r="H5" s="8" t="str">
        <f t="shared" si="13"/>
        <v>Harley Fritz</v>
      </c>
      <c r="I5" s="8" t="str">
        <f t="shared" si="14"/>
        <v>Harley Fritz</v>
      </c>
      <c r="J5" s="8" t="s">
        <v>14</v>
      </c>
      <c r="K5" s="8" t="str">
        <f t="shared" si="15"/>
        <v>Strategy</v>
      </c>
      <c r="L5" s="8" t="str">
        <f t="shared" si="16"/>
        <v>New York</v>
      </c>
      <c r="M5" s="8" t="e">
        <f>NA()</f>
        <v>#N/A</v>
      </c>
      <c r="N5" s="6">
        <v>3712.5</v>
      </c>
      <c r="O5" s="16">
        <v>1009</v>
      </c>
      <c r="P5" s="7">
        <f t="shared" si="17"/>
        <v>0.2717845117845118</v>
      </c>
      <c r="R5" s="1">
        <f t="shared" si="1"/>
        <v>45076</v>
      </c>
      <c r="S5" s="1" t="str">
        <f t="shared" si="2"/>
        <v>NETFLIX, INC.</v>
      </c>
      <c r="T5" s="1" t="str">
        <f t="shared" si="3"/>
        <v>(XNAS:NFLX)</v>
      </c>
      <c r="U5" s="1" t="str">
        <f t="shared" si="4"/>
        <v>Harley Fritz</v>
      </c>
      <c r="V5" s="1" t="str">
        <f t="shared" si="5"/>
        <v>Strategy</v>
      </c>
      <c r="W5" s="1" t="str">
        <f t="shared" si="6"/>
        <v>New York</v>
      </c>
      <c r="X5" s="1" t="e">
        <f t="shared" si="7"/>
        <v>#N/A</v>
      </c>
      <c r="Y5" s="1">
        <f t="shared" si="8"/>
        <v>3712.5</v>
      </c>
      <c r="Z5" s="1">
        <f t="shared" si="9"/>
        <v>1009</v>
      </c>
    </row>
    <row r="6" spans="2:26" x14ac:dyDescent="0.25">
      <c r="B6" s="15">
        <v>45076</v>
      </c>
      <c r="C6" s="8" t="s">
        <v>18</v>
      </c>
      <c r="D6" s="8" t="str">
        <f t="shared" si="10"/>
        <v xml:space="preserve">THE PROCTER &amp; GAMBLE COMPANY </v>
      </c>
      <c r="E6" s="8" t="str">
        <f t="shared" si="11"/>
        <v>THE PROCTER &amp; GAMBLE COMPANY</v>
      </c>
      <c r="F6" s="8" t="str">
        <f t="shared" si="12"/>
        <v>(XNYS:PG)</v>
      </c>
      <c r="G6" s="8" t="s">
        <v>19</v>
      </c>
      <c r="H6" s="8" t="str">
        <f t="shared" si="13"/>
        <v>Nyla Novak</v>
      </c>
      <c r="I6" s="8" t="str">
        <f t="shared" si="14"/>
        <v>Nyla Novak</v>
      </c>
      <c r="J6" s="8" t="s">
        <v>20</v>
      </c>
      <c r="K6" s="8" t="str">
        <f t="shared" si="15"/>
        <v>Operations</v>
      </c>
      <c r="L6" s="8" t="str">
        <f t="shared" si="16"/>
        <v>Florida</v>
      </c>
      <c r="M6" s="8" t="e">
        <f>NA()</f>
        <v>#N/A</v>
      </c>
      <c r="N6" s="6" t="e">
        <f>NA()</f>
        <v>#N/A</v>
      </c>
      <c r="O6" s="16">
        <v>779</v>
      </c>
      <c r="P6" s="7" t="e">
        <f t="shared" si="17"/>
        <v>#N/A</v>
      </c>
      <c r="R6" s="1">
        <f t="shared" si="1"/>
        <v>45076</v>
      </c>
      <c r="S6" s="1" t="str">
        <f t="shared" si="2"/>
        <v>THE PROCTER &amp; GAMBLE COMPANY</v>
      </c>
      <c r="T6" s="1" t="str">
        <f t="shared" si="3"/>
        <v>(XNYS:PG)</v>
      </c>
      <c r="U6" s="1" t="str">
        <f t="shared" si="4"/>
        <v>Nyla Novak</v>
      </c>
      <c r="V6" s="1" t="str">
        <f t="shared" si="5"/>
        <v>Operations</v>
      </c>
      <c r="W6" s="1" t="str">
        <f t="shared" si="6"/>
        <v>Florida</v>
      </c>
      <c r="X6" s="1" t="e">
        <f t="shared" si="7"/>
        <v>#N/A</v>
      </c>
      <c r="Y6" s="1" t="e">
        <f t="shared" si="8"/>
        <v>#N/A</v>
      </c>
      <c r="Z6" s="1">
        <f t="shared" si="9"/>
        <v>779</v>
      </c>
    </row>
    <row r="7" spans="2:26" x14ac:dyDescent="0.25">
      <c r="B7" s="15">
        <v>45076</v>
      </c>
      <c r="C7" s="8" t="s">
        <v>21</v>
      </c>
      <c r="D7" s="8" t="str">
        <f t="shared" si="10"/>
        <v xml:space="preserve">THE GOLDMAN SACHS GROUP, INC. </v>
      </c>
      <c r="E7" s="8" t="str">
        <f t="shared" si="11"/>
        <v>THE GOLDMAN SACHS GROUP, INC.</v>
      </c>
      <c r="F7" s="8" t="str">
        <f t="shared" si="12"/>
        <v>(XNYS:GS)</v>
      </c>
      <c r="G7" s="8" t="s">
        <v>22</v>
      </c>
      <c r="H7" s="8" t="str">
        <f t="shared" si="13"/>
        <v>David Rasmussen</v>
      </c>
      <c r="I7" s="8" t="str">
        <f t="shared" si="14"/>
        <v>David Rasmussen</v>
      </c>
      <c r="J7" s="8" t="s">
        <v>20</v>
      </c>
      <c r="K7" s="8" t="str">
        <f t="shared" si="15"/>
        <v>Operations</v>
      </c>
      <c r="L7" s="8" t="str">
        <f t="shared" si="16"/>
        <v>Florida</v>
      </c>
      <c r="M7" s="8" t="s">
        <v>23</v>
      </c>
      <c r="N7" s="6">
        <v>5000</v>
      </c>
      <c r="O7" s="16">
        <v>684</v>
      </c>
      <c r="P7" s="7">
        <f t="shared" si="17"/>
        <v>0.1368</v>
      </c>
      <c r="R7" s="1">
        <f t="shared" si="1"/>
        <v>45076</v>
      </c>
      <c r="S7" s="1" t="str">
        <f t="shared" si="2"/>
        <v>THE GOLDMAN SACHS GROUP, INC.</v>
      </c>
      <c r="T7" s="1" t="str">
        <f t="shared" si="3"/>
        <v>(XNYS:GS)</v>
      </c>
      <c r="U7" s="1" t="str">
        <f t="shared" si="4"/>
        <v>David Rasmussen</v>
      </c>
      <c r="V7" s="1" t="str">
        <f t="shared" si="5"/>
        <v>Operations</v>
      </c>
      <c r="W7" s="1" t="str">
        <f t="shared" si="6"/>
        <v>Florida</v>
      </c>
      <c r="X7" s="1" t="str">
        <f t="shared" si="7"/>
        <v>Check</v>
      </c>
      <c r="Y7" s="1">
        <f t="shared" si="8"/>
        <v>5000</v>
      </c>
      <c r="Z7" s="1">
        <f t="shared" si="9"/>
        <v>684</v>
      </c>
    </row>
    <row r="8" spans="2:26" x14ac:dyDescent="0.25">
      <c r="B8" s="15">
        <v>45077</v>
      </c>
      <c r="C8" s="8" t="s">
        <v>24</v>
      </c>
      <c r="D8" s="8" t="str">
        <f t="shared" si="10"/>
        <v xml:space="preserve">JPMORGAN CHASE &amp; CO. </v>
      </c>
      <c r="E8" s="8" t="str">
        <f t="shared" si="11"/>
        <v>JPMORGAN CHASE &amp; CO.</v>
      </c>
      <c r="F8" s="8" t="str">
        <f t="shared" si="12"/>
        <v>(XNYS:JPM)</v>
      </c>
      <c r="G8" s="8" t="s">
        <v>25</v>
      </c>
      <c r="H8" s="8" t="str">
        <f t="shared" si="13"/>
        <v>IVAN HINEY</v>
      </c>
      <c r="I8" s="8" t="str">
        <f t="shared" si="14"/>
        <v>Ivan Hiney</v>
      </c>
      <c r="J8" s="8" t="s">
        <v>10</v>
      </c>
      <c r="K8" s="8" t="str">
        <f t="shared" si="15"/>
        <v>Cloud Tech</v>
      </c>
      <c r="L8" s="8" t="str">
        <f t="shared" si="16"/>
        <v>Texas</v>
      </c>
      <c r="M8" s="8" t="s">
        <v>11</v>
      </c>
      <c r="N8" s="6">
        <v>6100</v>
      </c>
      <c r="O8" s="16">
        <v>544</v>
      </c>
      <c r="P8" s="7">
        <f t="shared" si="17"/>
        <v>8.9180327868852466E-2</v>
      </c>
      <c r="R8" s="1">
        <f t="shared" si="1"/>
        <v>45077</v>
      </c>
      <c r="S8" s="1" t="str">
        <f t="shared" si="2"/>
        <v>JPMORGAN CHASE &amp; CO.</v>
      </c>
      <c r="T8" s="1" t="str">
        <f t="shared" si="3"/>
        <v>(XNYS:JPM)</v>
      </c>
      <c r="U8" s="1" t="str">
        <f t="shared" si="4"/>
        <v>Ivan Hiney</v>
      </c>
      <c r="V8" s="1" t="str">
        <f t="shared" si="5"/>
        <v>Cloud Tech</v>
      </c>
      <c r="W8" s="1" t="str">
        <f t="shared" si="6"/>
        <v>Texas</v>
      </c>
      <c r="X8" s="1" t="str">
        <f t="shared" si="7"/>
        <v>Transfer</v>
      </c>
      <c r="Y8" s="1">
        <f t="shared" si="8"/>
        <v>6100</v>
      </c>
      <c r="Z8" s="1">
        <f t="shared" si="9"/>
        <v>544</v>
      </c>
    </row>
    <row r="9" spans="2:26" x14ac:dyDescent="0.25">
      <c r="B9" s="15">
        <v>45077</v>
      </c>
      <c r="C9" s="8" t="s">
        <v>26</v>
      </c>
      <c r="D9" s="8" t="str">
        <f t="shared" si="10"/>
        <v xml:space="preserve">MORGAN STANLEY </v>
      </c>
      <c r="E9" s="8" t="str">
        <f t="shared" si="11"/>
        <v>MORGAN STANLEY</v>
      </c>
      <c r="F9" s="8" t="str">
        <f t="shared" si="12"/>
        <v>(XNYS:MS)</v>
      </c>
      <c r="G9" s="8" t="s">
        <v>27</v>
      </c>
      <c r="H9" s="8" t="str">
        <f t="shared" si="13"/>
        <v>JONha Ma</v>
      </c>
      <c r="I9" s="8" t="str">
        <f t="shared" si="14"/>
        <v>Jonha Ma</v>
      </c>
      <c r="J9" s="8" t="s">
        <v>10</v>
      </c>
      <c r="K9" s="8" t="str">
        <f t="shared" si="15"/>
        <v>Cloud Tech</v>
      </c>
      <c r="L9" s="8" t="str">
        <f t="shared" si="16"/>
        <v>Texas</v>
      </c>
      <c r="M9" s="8" t="s">
        <v>11</v>
      </c>
      <c r="N9" s="6">
        <v>4625</v>
      </c>
      <c r="O9" s="16">
        <v>670</v>
      </c>
      <c r="P9" s="7">
        <f t="shared" si="17"/>
        <v>0.14486486486486486</v>
      </c>
      <c r="R9" s="1">
        <f t="shared" si="1"/>
        <v>45077</v>
      </c>
      <c r="S9" s="1" t="str">
        <f t="shared" si="2"/>
        <v>MORGAN STANLEY</v>
      </c>
      <c r="T9" s="1" t="str">
        <f t="shared" si="3"/>
        <v>(XNYS:MS)</v>
      </c>
      <c r="U9" s="1" t="str">
        <f t="shared" si="4"/>
        <v>Jonha Ma</v>
      </c>
      <c r="V9" s="1" t="str">
        <f t="shared" si="5"/>
        <v>Cloud Tech</v>
      </c>
      <c r="W9" s="1" t="str">
        <f t="shared" si="6"/>
        <v>Texas</v>
      </c>
      <c r="X9" s="1" t="str">
        <f t="shared" si="7"/>
        <v>Transfer</v>
      </c>
      <c r="Y9" s="1">
        <f t="shared" si="8"/>
        <v>4625</v>
      </c>
      <c r="Z9" s="1">
        <f t="shared" si="9"/>
        <v>670</v>
      </c>
    </row>
    <row r="10" spans="2:26" x14ac:dyDescent="0.25">
      <c r="B10" s="15">
        <v>45077</v>
      </c>
      <c r="C10" s="8" t="s">
        <v>28</v>
      </c>
      <c r="D10" s="8" t="str">
        <f t="shared" si="10"/>
        <v xml:space="preserve">CITIGROUP INC. </v>
      </c>
      <c r="E10" s="8" t="str">
        <f t="shared" si="11"/>
        <v>CITIGROUP INC.</v>
      </c>
      <c r="F10" s="8" t="str">
        <f t="shared" si="12"/>
        <v>(XNYS:C)</v>
      </c>
      <c r="G10" s="8" t="s">
        <v>29</v>
      </c>
      <c r="H10" s="8" t="str">
        <f t="shared" si="13"/>
        <v>Jordan Boone</v>
      </c>
      <c r="I10" s="8" t="str">
        <f t="shared" si="14"/>
        <v>Jordan Boone</v>
      </c>
      <c r="J10" s="8" t="s">
        <v>10</v>
      </c>
      <c r="K10" s="8" t="str">
        <f t="shared" si="15"/>
        <v>Cloud Tech</v>
      </c>
      <c r="L10" s="8" t="str">
        <f t="shared" si="16"/>
        <v>Texas</v>
      </c>
      <c r="M10" s="8" t="s">
        <v>11</v>
      </c>
      <c r="N10" s="6">
        <v>3800</v>
      </c>
      <c r="O10" s="16">
        <v>2045</v>
      </c>
      <c r="P10" s="7">
        <f t="shared" si="17"/>
        <v>0.53815789473684206</v>
      </c>
      <c r="R10" s="1">
        <f t="shared" si="1"/>
        <v>45077</v>
      </c>
      <c r="S10" s="1" t="str">
        <f t="shared" si="2"/>
        <v>CITIGROUP INC.</v>
      </c>
      <c r="T10" s="1" t="str">
        <f t="shared" si="3"/>
        <v>(XNYS:C)</v>
      </c>
      <c r="U10" s="1" t="str">
        <f t="shared" si="4"/>
        <v>Jordan Boone</v>
      </c>
      <c r="V10" s="1" t="str">
        <f t="shared" si="5"/>
        <v>Cloud Tech</v>
      </c>
      <c r="W10" s="1" t="str">
        <f t="shared" si="6"/>
        <v>Texas</v>
      </c>
      <c r="X10" s="1" t="str">
        <f t="shared" si="7"/>
        <v>Transfer</v>
      </c>
      <c r="Y10" s="1">
        <f t="shared" si="8"/>
        <v>3800</v>
      </c>
      <c r="Z10" s="1">
        <f t="shared" si="9"/>
        <v>2045</v>
      </c>
    </row>
    <row r="11" spans="2:26" x14ac:dyDescent="0.25">
      <c r="B11" s="15">
        <v>45077</v>
      </c>
      <c r="C11" s="8" t="s">
        <v>30</v>
      </c>
      <c r="D11" s="8" t="str">
        <f t="shared" si="10"/>
        <v xml:space="preserve">BANK OF AMERICA CORPORATION </v>
      </c>
      <c r="E11" s="8" t="str">
        <f t="shared" si="11"/>
        <v>BANK OF AMERICA CORPORATION</v>
      </c>
      <c r="F11" s="8" t="str">
        <f t="shared" si="12"/>
        <v>(XNYS:BAC)</v>
      </c>
      <c r="G11" s="8" t="s">
        <v>31</v>
      </c>
      <c r="H11" s="8" t="str">
        <f t="shared" si="13"/>
        <v>Kylee Townsend</v>
      </c>
      <c r="I11" s="8" t="str">
        <f t="shared" si="14"/>
        <v>Kylee Townsend</v>
      </c>
      <c r="J11" s="8" t="s">
        <v>10</v>
      </c>
      <c r="K11" s="8" t="str">
        <f t="shared" si="15"/>
        <v>Cloud Tech</v>
      </c>
      <c r="L11" s="8" t="str">
        <f t="shared" si="16"/>
        <v>Texas</v>
      </c>
      <c r="M11" s="8" t="s">
        <v>32</v>
      </c>
      <c r="N11" s="6">
        <v>3600</v>
      </c>
      <c r="O11" s="16">
        <v>1564</v>
      </c>
      <c r="P11" s="7">
        <f t="shared" si="17"/>
        <v>0.43444444444444447</v>
      </c>
      <c r="R11" s="1">
        <f t="shared" si="1"/>
        <v>45077</v>
      </c>
      <c r="S11" s="1" t="str">
        <f t="shared" si="2"/>
        <v>BANK OF AMERICA CORPORATION</v>
      </c>
      <c r="T11" s="1" t="str">
        <f t="shared" si="3"/>
        <v>(XNYS:BAC)</v>
      </c>
      <c r="U11" s="1" t="str">
        <f t="shared" si="4"/>
        <v>Kylee Townsend</v>
      </c>
      <c r="V11" s="1" t="str">
        <f t="shared" si="5"/>
        <v>Cloud Tech</v>
      </c>
      <c r="W11" s="1" t="str">
        <f t="shared" si="6"/>
        <v>Texas</v>
      </c>
      <c r="X11" s="1" t="str">
        <f t="shared" si="7"/>
        <v>Card</v>
      </c>
      <c r="Y11" s="1">
        <f t="shared" si="8"/>
        <v>3600</v>
      </c>
      <c r="Z11" s="1">
        <f t="shared" si="9"/>
        <v>1564</v>
      </c>
    </row>
    <row r="12" spans="2:26" x14ac:dyDescent="0.25">
      <c r="B12" s="15">
        <v>45077</v>
      </c>
      <c r="C12" s="8" t="s">
        <v>33</v>
      </c>
      <c r="D12" s="8" t="str">
        <f t="shared" si="10"/>
        <v xml:space="preserve">WALMART INC. </v>
      </c>
      <c r="E12" s="8" t="str">
        <f t="shared" si="11"/>
        <v>WALMART INC.</v>
      </c>
      <c r="F12" s="8" t="str">
        <f t="shared" si="12"/>
        <v>(XNYS:WMT)</v>
      </c>
      <c r="G12" s="8" t="s">
        <v>34</v>
      </c>
      <c r="H12" s="8" t="str">
        <f t="shared" si="13"/>
        <v>Nora Rollins</v>
      </c>
      <c r="I12" s="8" t="str">
        <f t="shared" si="14"/>
        <v>Nora Rollins</v>
      </c>
      <c r="J12" s="8" t="s">
        <v>10</v>
      </c>
      <c r="K12" s="8" t="str">
        <f t="shared" si="15"/>
        <v>Cloud Tech</v>
      </c>
      <c r="L12" s="8" t="str">
        <f t="shared" si="16"/>
        <v>Texas</v>
      </c>
      <c r="M12" s="8" t="s">
        <v>23</v>
      </c>
      <c r="N12" s="6">
        <v>5100</v>
      </c>
      <c r="O12" s="16">
        <v>1220</v>
      </c>
      <c r="P12" s="7">
        <f t="shared" si="17"/>
        <v>0.23921568627450981</v>
      </c>
      <c r="R12" s="1">
        <f t="shared" si="1"/>
        <v>45077</v>
      </c>
      <c r="S12" s="1" t="str">
        <f t="shared" si="2"/>
        <v>WALMART INC.</v>
      </c>
      <c r="T12" s="1" t="str">
        <f t="shared" si="3"/>
        <v>(XNYS:WMT)</v>
      </c>
      <c r="U12" s="1" t="str">
        <f t="shared" si="4"/>
        <v>Nora Rollins</v>
      </c>
      <c r="V12" s="1" t="str">
        <f t="shared" si="5"/>
        <v>Cloud Tech</v>
      </c>
      <c r="W12" s="1" t="str">
        <f t="shared" si="6"/>
        <v>Texas</v>
      </c>
      <c r="X12" s="1" t="str">
        <f t="shared" si="7"/>
        <v>Check</v>
      </c>
      <c r="Y12" s="1">
        <f t="shared" si="8"/>
        <v>5100</v>
      </c>
      <c r="Z12" s="1">
        <f t="shared" si="9"/>
        <v>1220</v>
      </c>
    </row>
    <row r="13" spans="2:26" x14ac:dyDescent="0.25">
      <c r="B13" s="15">
        <v>45077</v>
      </c>
      <c r="C13" s="8" t="s">
        <v>35</v>
      </c>
      <c r="D13" s="8" t="str">
        <f t="shared" si="10"/>
        <v xml:space="preserve">TARGET CORPORATION </v>
      </c>
      <c r="E13" s="8" t="str">
        <f t="shared" si="11"/>
        <v>TARGET CORPORATION</v>
      </c>
      <c r="F13" s="8" t="str">
        <f t="shared" si="12"/>
        <v>(XNYS:TGT)</v>
      </c>
      <c r="G13" s="8" t="s">
        <v>36</v>
      </c>
      <c r="H13" s="8" t="str">
        <f t="shared" si="13"/>
        <v>BRENDAN Wallace</v>
      </c>
      <c r="I13" s="8" t="str">
        <f t="shared" si="14"/>
        <v>Brendan Wallace</v>
      </c>
      <c r="J13" s="8" t="s">
        <v>10</v>
      </c>
      <c r="K13" s="8" t="str">
        <f t="shared" si="15"/>
        <v>Cloud Tech</v>
      </c>
      <c r="L13" s="8" t="str">
        <f t="shared" si="16"/>
        <v>Texas</v>
      </c>
      <c r="M13" s="8" t="s">
        <v>23</v>
      </c>
      <c r="N13" s="6">
        <v>4750</v>
      </c>
      <c r="O13" s="16">
        <v>1435</v>
      </c>
      <c r="P13" s="7">
        <f t="shared" si="17"/>
        <v>0.30210526315789471</v>
      </c>
      <c r="R13" s="1">
        <f t="shared" si="1"/>
        <v>45077</v>
      </c>
      <c r="S13" s="1" t="str">
        <f t="shared" si="2"/>
        <v>TARGET CORPORATION</v>
      </c>
      <c r="T13" s="1" t="str">
        <f t="shared" si="3"/>
        <v>(XNYS:TGT)</v>
      </c>
      <c r="U13" s="1" t="str">
        <f t="shared" si="4"/>
        <v>Brendan Wallace</v>
      </c>
      <c r="V13" s="1" t="str">
        <f t="shared" si="5"/>
        <v>Cloud Tech</v>
      </c>
      <c r="W13" s="1" t="str">
        <f t="shared" si="6"/>
        <v>Texas</v>
      </c>
      <c r="X13" s="1" t="str">
        <f t="shared" si="7"/>
        <v>Check</v>
      </c>
      <c r="Y13" s="1">
        <f t="shared" si="8"/>
        <v>4750</v>
      </c>
      <c r="Z13" s="1">
        <f t="shared" si="9"/>
        <v>1435</v>
      </c>
    </row>
    <row r="14" spans="2:26" x14ac:dyDescent="0.25">
      <c r="B14" s="15">
        <v>45077</v>
      </c>
      <c r="C14" s="8" t="s">
        <v>37</v>
      </c>
      <c r="D14" s="8" t="str">
        <f t="shared" si="10"/>
        <v xml:space="preserve">COSTCO WHOLESALE CORPORATION </v>
      </c>
      <c r="E14" s="8" t="str">
        <f t="shared" si="11"/>
        <v>COSTCO WHOLESALE CORPORATION</v>
      </c>
      <c r="F14" s="8" t="str">
        <f t="shared" si="12"/>
        <v>(XNAS:COST)</v>
      </c>
      <c r="G14" s="8" t="s">
        <v>38</v>
      </c>
      <c r="H14" s="8" t="str">
        <f t="shared" si="13"/>
        <v>Conor Wise</v>
      </c>
      <c r="I14" s="8" t="str">
        <f t="shared" si="14"/>
        <v>Conor Wise</v>
      </c>
      <c r="J14" s="8" t="s">
        <v>20</v>
      </c>
      <c r="K14" s="8" t="str">
        <f t="shared" si="15"/>
        <v>Operations</v>
      </c>
      <c r="L14" s="8" t="str">
        <f t="shared" si="16"/>
        <v>Florida</v>
      </c>
      <c r="M14" s="8" t="s">
        <v>11</v>
      </c>
      <c r="N14" s="6">
        <v>6000</v>
      </c>
      <c r="O14" s="16">
        <v>998</v>
      </c>
      <c r="P14" s="7">
        <f t="shared" si="17"/>
        <v>0.16633333333333333</v>
      </c>
      <c r="R14" s="1">
        <f t="shared" si="1"/>
        <v>45077</v>
      </c>
      <c r="S14" s="1" t="str">
        <f t="shared" si="2"/>
        <v>COSTCO WHOLESALE CORPORATION</v>
      </c>
      <c r="T14" s="1" t="str">
        <f t="shared" si="3"/>
        <v>(XNAS:COST)</v>
      </c>
      <c r="U14" s="1" t="str">
        <f t="shared" si="4"/>
        <v>Conor Wise</v>
      </c>
      <c r="V14" s="1" t="str">
        <f t="shared" si="5"/>
        <v>Operations</v>
      </c>
      <c r="W14" s="1" t="str">
        <f t="shared" si="6"/>
        <v>Florida</v>
      </c>
      <c r="X14" s="1" t="str">
        <f t="shared" si="7"/>
        <v>Transfer</v>
      </c>
      <c r="Y14" s="1">
        <f t="shared" si="8"/>
        <v>6000</v>
      </c>
      <c r="Z14" s="1">
        <f t="shared" si="9"/>
        <v>998</v>
      </c>
    </row>
    <row r="15" spans="2:26" x14ac:dyDescent="0.25">
      <c r="B15" s="15">
        <v>45077</v>
      </c>
      <c r="C15" s="8" t="s">
        <v>39</v>
      </c>
      <c r="D15" s="8" t="str">
        <f t="shared" si="10"/>
        <v xml:space="preserve">MCDONALD'S CORPORATION </v>
      </c>
      <c r="E15" s="8" t="str">
        <f t="shared" si="11"/>
        <v>MCDONALD'S CORPORATION</v>
      </c>
      <c r="F15" s="8" t="str">
        <f t="shared" si="12"/>
        <v>(XNYS:MCD)</v>
      </c>
      <c r="G15" s="8" t="s">
        <v>40</v>
      </c>
      <c r="H15" s="8" t="str">
        <f t="shared" si="13"/>
        <v>Steven MIChael</v>
      </c>
      <c r="I15" s="8" t="str">
        <f t="shared" si="14"/>
        <v>Steven Michael</v>
      </c>
      <c r="J15" s="8" t="s">
        <v>41</v>
      </c>
      <c r="K15" s="8" t="str">
        <f t="shared" si="15"/>
        <v>Big Data</v>
      </c>
      <c r="L15" s="8" t="str">
        <f t="shared" si="16"/>
        <v>California</v>
      </c>
      <c r="M15" s="8" t="s">
        <v>23</v>
      </c>
      <c r="N15" s="6">
        <v>4500</v>
      </c>
      <c r="O15" s="16">
        <v>780</v>
      </c>
      <c r="P15" s="7">
        <f t="shared" si="17"/>
        <v>0.17333333333333334</v>
      </c>
      <c r="R15" s="1">
        <f t="shared" si="1"/>
        <v>45077</v>
      </c>
      <c r="S15" s="1" t="str">
        <f t="shared" si="2"/>
        <v>MCDONALD'S CORPORATION</v>
      </c>
      <c r="T15" s="1" t="str">
        <f t="shared" si="3"/>
        <v>(XNYS:MCD)</v>
      </c>
      <c r="U15" s="1" t="str">
        <f t="shared" si="4"/>
        <v>Steven Michael</v>
      </c>
      <c r="V15" s="1" t="str">
        <f t="shared" si="5"/>
        <v>Big Data</v>
      </c>
      <c r="W15" s="1" t="str">
        <f t="shared" si="6"/>
        <v>California</v>
      </c>
      <c r="X15" s="1" t="str">
        <f t="shared" si="7"/>
        <v>Check</v>
      </c>
      <c r="Y15" s="1">
        <f t="shared" si="8"/>
        <v>4500</v>
      </c>
      <c r="Z15" s="1">
        <f t="shared" si="9"/>
        <v>780</v>
      </c>
    </row>
    <row r="16" spans="2:26" x14ac:dyDescent="0.25">
      <c r="B16" s="15">
        <v>45078</v>
      </c>
      <c r="C16" s="8" t="s">
        <v>42</v>
      </c>
      <c r="D16" s="8" t="str">
        <f t="shared" si="10"/>
        <v xml:space="preserve">EXXON MOBIL CORPORATION </v>
      </c>
      <c r="E16" s="8" t="str">
        <f t="shared" si="11"/>
        <v>EXXON MOBIL CORPORATION</v>
      </c>
      <c r="F16" s="8" t="str">
        <f t="shared" si="12"/>
        <v>(XNYS:XOM)</v>
      </c>
      <c r="G16" s="8" t="s">
        <v>43</v>
      </c>
      <c r="H16" s="8" t="str">
        <f t="shared" si="13"/>
        <v>Lucia Mckay</v>
      </c>
      <c r="I16" s="8" t="str">
        <f t="shared" si="14"/>
        <v>Lucia Mckay</v>
      </c>
      <c r="J16" s="8" t="s">
        <v>41</v>
      </c>
      <c r="K16" s="8" t="str">
        <f t="shared" si="15"/>
        <v>Big Data</v>
      </c>
      <c r="L16" s="8" t="str">
        <f t="shared" si="16"/>
        <v>California</v>
      </c>
      <c r="M16" s="8" t="s">
        <v>32</v>
      </c>
      <c r="N16" s="6" t="e">
        <f>NA()</f>
        <v>#N/A</v>
      </c>
      <c r="O16" s="16">
        <v>1044</v>
      </c>
      <c r="P16" s="7" t="e">
        <f t="shared" si="17"/>
        <v>#N/A</v>
      </c>
      <c r="R16" s="1">
        <f t="shared" si="1"/>
        <v>45078</v>
      </c>
      <c r="S16" s="1" t="str">
        <f t="shared" si="2"/>
        <v>EXXON MOBIL CORPORATION</v>
      </c>
      <c r="T16" s="1" t="str">
        <f t="shared" si="3"/>
        <v>(XNYS:XOM)</v>
      </c>
      <c r="U16" s="1" t="str">
        <f t="shared" si="4"/>
        <v>Lucia Mckay</v>
      </c>
      <c r="V16" s="1" t="str">
        <f t="shared" si="5"/>
        <v>Big Data</v>
      </c>
      <c r="W16" s="1" t="str">
        <f t="shared" si="6"/>
        <v>California</v>
      </c>
      <c r="X16" s="1" t="str">
        <f t="shared" si="7"/>
        <v>Card</v>
      </c>
      <c r="Y16" s="1" t="e">
        <f t="shared" si="8"/>
        <v>#N/A</v>
      </c>
      <c r="Z16" s="1">
        <f t="shared" si="9"/>
        <v>1044</v>
      </c>
    </row>
    <row r="17" spans="2:26" x14ac:dyDescent="0.25">
      <c r="B17" s="15">
        <v>45078</v>
      </c>
      <c r="C17" s="8" t="s">
        <v>44</v>
      </c>
      <c r="D17" s="8" t="str">
        <f t="shared" si="10"/>
        <v xml:space="preserve">VERIZON COMMUNICATIONS INC. </v>
      </c>
      <c r="E17" s="8" t="str">
        <f t="shared" si="11"/>
        <v>VERIZON COMMUNICATIONS INC.</v>
      </c>
      <c r="F17" s="8" t="str">
        <f t="shared" si="12"/>
        <v>(XNYS:VZ)</v>
      </c>
      <c r="G17" s="8" t="s">
        <v>45</v>
      </c>
      <c r="H17" s="8" t="str">
        <f t="shared" si="13"/>
        <v>JoSE Roach</v>
      </c>
      <c r="I17" s="8" t="str">
        <f t="shared" si="14"/>
        <v>Jose Roach</v>
      </c>
      <c r="J17" s="8" t="s">
        <v>41</v>
      </c>
      <c r="K17" s="8" t="str">
        <f t="shared" si="15"/>
        <v>Big Data</v>
      </c>
      <c r="L17" s="8" t="str">
        <f t="shared" si="16"/>
        <v>California</v>
      </c>
      <c r="M17" s="8" t="s">
        <v>11</v>
      </c>
      <c r="N17" s="6">
        <v>3712.5</v>
      </c>
      <c r="O17" s="16">
        <v>1222</v>
      </c>
      <c r="P17" s="7">
        <f t="shared" si="17"/>
        <v>0.32915824915824915</v>
      </c>
      <c r="R17" s="1">
        <f t="shared" si="1"/>
        <v>45078</v>
      </c>
      <c r="S17" s="1" t="str">
        <f t="shared" si="2"/>
        <v>VERIZON COMMUNICATIONS INC.</v>
      </c>
      <c r="T17" s="1" t="str">
        <f t="shared" si="3"/>
        <v>(XNYS:VZ)</v>
      </c>
      <c r="U17" s="1" t="str">
        <f t="shared" si="4"/>
        <v>Jose Roach</v>
      </c>
      <c r="V17" s="1" t="str">
        <f t="shared" si="5"/>
        <v>Big Data</v>
      </c>
      <c r="W17" s="1" t="str">
        <f t="shared" si="6"/>
        <v>California</v>
      </c>
      <c r="X17" s="1" t="str">
        <f t="shared" si="7"/>
        <v>Transfer</v>
      </c>
      <c r="Y17" s="1">
        <f t="shared" si="8"/>
        <v>3712.5</v>
      </c>
      <c r="Z17" s="1">
        <f t="shared" si="9"/>
        <v>1222</v>
      </c>
    </row>
    <row r="18" spans="2:26" x14ac:dyDescent="0.25">
      <c r="B18" s="15">
        <v>45078</v>
      </c>
      <c r="C18" s="8" t="s">
        <v>46</v>
      </c>
      <c r="D18" s="8" t="str">
        <f t="shared" si="10"/>
        <v xml:space="preserve">THE HOME DEPOT, INC. </v>
      </c>
      <c r="E18" s="8" t="str">
        <f t="shared" si="11"/>
        <v>THE HOME DEPOT, INC.</v>
      </c>
      <c r="F18" s="8" t="str">
        <f t="shared" si="12"/>
        <v>(XNYS:HD)</v>
      </c>
      <c r="G18" s="8" t="s">
        <v>47</v>
      </c>
      <c r="H18" s="8" t="str">
        <f t="shared" si="13"/>
        <v>Franklin WRIGT</v>
      </c>
      <c r="I18" s="8" t="str">
        <f t="shared" si="14"/>
        <v>Franklin Wrigt</v>
      </c>
      <c r="J18" s="8" t="s">
        <v>41</v>
      </c>
      <c r="K18" s="8" t="str">
        <f t="shared" si="15"/>
        <v>Big Data</v>
      </c>
      <c r="L18" s="8" t="str">
        <f t="shared" si="16"/>
        <v>California</v>
      </c>
      <c r="M18" s="8" t="s">
        <v>11</v>
      </c>
      <c r="N18" s="6">
        <v>4950</v>
      </c>
      <c r="O18" s="16">
        <v>1065</v>
      </c>
      <c r="P18" s="7">
        <f t="shared" si="17"/>
        <v>0.21515151515151515</v>
      </c>
      <c r="R18" s="1">
        <f t="shared" si="1"/>
        <v>45078</v>
      </c>
      <c r="S18" s="1" t="str">
        <f t="shared" si="2"/>
        <v>THE HOME DEPOT, INC.</v>
      </c>
      <c r="T18" s="1" t="str">
        <f t="shared" si="3"/>
        <v>(XNYS:HD)</v>
      </c>
      <c r="U18" s="1" t="str">
        <f t="shared" si="4"/>
        <v>Franklin Wrigt</v>
      </c>
      <c r="V18" s="1" t="str">
        <f t="shared" si="5"/>
        <v>Big Data</v>
      </c>
      <c r="W18" s="1" t="str">
        <f t="shared" si="6"/>
        <v>California</v>
      </c>
      <c r="X18" s="1" t="str">
        <f t="shared" si="7"/>
        <v>Transfer</v>
      </c>
      <c r="Y18" s="1">
        <f t="shared" si="8"/>
        <v>4950</v>
      </c>
      <c r="Z18" s="1">
        <f t="shared" si="9"/>
        <v>1065</v>
      </c>
    </row>
    <row r="19" spans="2:26" x14ac:dyDescent="0.25">
      <c r="B19" s="15">
        <v>45078</v>
      </c>
      <c r="C19" s="8" t="s">
        <v>48</v>
      </c>
      <c r="D19" s="8" t="str">
        <f t="shared" si="10"/>
        <v xml:space="preserve">CISCO SYSTEMS, INC. </v>
      </c>
      <c r="E19" s="8" t="str">
        <f t="shared" si="11"/>
        <v>CISCO SYSTEMS, INC.</v>
      </c>
      <c r="F19" s="8" t="str">
        <f t="shared" si="12"/>
        <v>(XNAS:CSCO)</v>
      </c>
      <c r="G19" s="8" t="s">
        <v>49</v>
      </c>
      <c r="H19" s="8" t="str">
        <f t="shared" si="13"/>
        <v>Alia Thornton</v>
      </c>
      <c r="I19" s="8" t="str">
        <f t="shared" si="14"/>
        <v>Alia Thornton</v>
      </c>
      <c r="J19" s="8" t="s">
        <v>20</v>
      </c>
      <c r="K19" s="8" t="str">
        <f t="shared" si="15"/>
        <v>Operations</v>
      </c>
      <c r="L19" s="8" t="str">
        <f t="shared" si="16"/>
        <v>Florida</v>
      </c>
      <c r="M19" s="8" t="s">
        <v>11</v>
      </c>
      <c r="N19" s="6">
        <v>4750</v>
      </c>
      <c r="O19" s="16">
        <v>810</v>
      </c>
      <c r="P19" s="7">
        <f t="shared" si="17"/>
        <v>0.17052631578947369</v>
      </c>
      <c r="R19" s="1">
        <f t="shared" si="1"/>
        <v>45078</v>
      </c>
      <c r="S19" s="1" t="str">
        <f t="shared" si="2"/>
        <v>CISCO SYSTEMS, INC.</v>
      </c>
      <c r="T19" s="1" t="str">
        <f t="shared" si="3"/>
        <v>(XNAS:CSCO)</v>
      </c>
      <c r="U19" s="1" t="str">
        <f t="shared" si="4"/>
        <v>Alia Thornton</v>
      </c>
      <c r="V19" s="1" t="str">
        <f t="shared" si="5"/>
        <v>Operations</v>
      </c>
      <c r="W19" s="1" t="str">
        <f t="shared" si="6"/>
        <v>Florida</v>
      </c>
      <c r="X19" s="1" t="str">
        <f t="shared" si="7"/>
        <v>Transfer</v>
      </c>
      <c r="Y19" s="1">
        <f t="shared" si="8"/>
        <v>4750</v>
      </c>
      <c r="Z19" s="1">
        <f t="shared" si="9"/>
        <v>810</v>
      </c>
    </row>
    <row r="20" spans="2:26" x14ac:dyDescent="0.25">
      <c r="B20" s="15">
        <v>45078</v>
      </c>
      <c r="C20" s="8" t="s">
        <v>50</v>
      </c>
      <c r="D20" s="8" t="str">
        <f t="shared" si="10"/>
        <v xml:space="preserve">CHEVRON CORPORATION </v>
      </c>
      <c r="E20" s="8" t="str">
        <f t="shared" si="11"/>
        <v>CHEVRON CORPORATION</v>
      </c>
      <c r="F20" s="8" t="str">
        <f t="shared" si="12"/>
        <v>(XNYS:CVX)</v>
      </c>
      <c r="G20" s="8" t="s">
        <v>51</v>
      </c>
      <c r="H20" s="8" t="str">
        <f t="shared" si="13"/>
        <v>Denzel Flores</v>
      </c>
      <c r="I20" s="8" t="str">
        <f t="shared" si="14"/>
        <v>Denzel Flores</v>
      </c>
      <c r="J20" s="8" t="s">
        <v>20</v>
      </c>
      <c r="K20" s="8" t="str">
        <f t="shared" si="15"/>
        <v>Operations</v>
      </c>
      <c r="L20" s="8" t="str">
        <f t="shared" si="16"/>
        <v>Florida</v>
      </c>
      <c r="M20" s="8" t="s">
        <v>11</v>
      </c>
      <c r="N20" s="6">
        <v>7320</v>
      </c>
      <c r="O20" s="16">
        <v>933</v>
      </c>
      <c r="P20" s="7">
        <f t="shared" si="17"/>
        <v>0.12745901639344262</v>
      </c>
      <c r="R20" s="1">
        <f t="shared" si="1"/>
        <v>45078</v>
      </c>
      <c r="S20" s="1" t="str">
        <f t="shared" si="2"/>
        <v>CHEVRON CORPORATION</v>
      </c>
      <c r="T20" s="1" t="str">
        <f t="shared" si="3"/>
        <v>(XNYS:CVX)</v>
      </c>
      <c r="U20" s="1" t="str">
        <f t="shared" si="4"/>
        <v>Denzel Flores</v>
      </c>
      <c r="V20" s="1" t="str">
        <f t="shared" si="5"/>
        <v>Operations</v>
      </c>
      <c r="W20" s="1" t="str">
        <f t="shared" si="6"/>
        <v>Florida</v>
      </c>
      <c r="X20" s="1" t="str">
        <f t="shared" si="7"/>
        <v>Transfer</v>
      </c>
      <c r="Y20" s="1">
        <f t="shared" si="8"/>
        <v>7320</v>
      </c>
      <c r="Z20" s="1">
        <f t="shared" si="9"/>
        <v>933</v>
      </c>
    </row>
    <row r="21" spans="2:26" x14ac:dyDescent="0.25">
      <c r="B21" s="15">
        <v>45077</v>
      </c>
      <c r="C21" s="8" t="s">
        <v>37</v>
      </c>
      <c r="D21" s="8" t="str">
        <f t="shared" si="10"/>
        <v xml:space="preserve">COSTCO WHOLESALE CORPORATION </v>
      </c>
      <c r="E21" s="8" t="str">
        <f t="shared" si="11"/>
        <v>COSTCO WHOLESALE CORPORATION</v>
      </c>
      <c r="F21" s="8" t="str">
        <f t="shared" si="12"/>
        <v>(XNAS:COST)</v>
      </c>
      <c r="G21" s="8" t="s">
        <v>38</v>
      </c>
      <c r="H21" s="8" t="str">
        <f t="shared" si="13"/>
        <v>Conor Wise</v>
      </c>
      <c r="I21" s="8" t="str">
        <f t="shared" si="14"/>
        <v>Conor Wise</v>
      </c>
      <c r="J21" s="8" t="s">
        <v>20</v>
      </c>
      <c r="K21" s="8" t="str">
        <f t="shared" si="15"/>
        <v>Operations</v>
      </c>
      <c r="L21" s="8" t="str">
        <f t="shared" si="16"/>
        <v>Florida</v>
      </c>
      <c r="M21" s="8" t="s">
        <v>11</v>
      </c>
      <c r="N21" s="6">
        <v>6000</v>
      </c>
      <c r="O21" s="16">
        <v>998</v>
      </c>
      <c r="P21" s="7">
        <f t="shared" si="17"/>
        <v>0.16633333333333333</v>
      </c>
      <c r="R21" s="1">
        <f t="shared" si="1"/>
        <v>45077</v>
      </c>
      <c r="S21" s="1" t="str">
        <f t="shared" si="2"/>
        <v>COSTCO WHOLESALE CORPORATION</v>
      </c>
      <c r="T21" s="1" t="str">
        <f t="shared" si="3"/>
        <v>(XNAS:COST)</v>
      </c>
      <c r="U21" s="1" t="str">
        <f t="shared" si="4"/>
        <v>Conor Wise</v>
      </c>
      <c r="V21" s="1" t="str">
        <f t="shared" si="5"/>
        <v>Operations</v>
      </c>
      <c r="W21" s="1" t="str">
        <f t="shared" si="6"/>
        <v>Florida</v>
      </c>
      <c r="X21" s="1" t="str">
        <f t="shared" si="7"/>
        <v>Transfer</v>
      </c>
      <c r="Y21" s="1">
        <f t="shared" si="8"/>
        <v>6000</v>
      </c>
      <c r="Z21" s="1">
        <f t="shared" si="9"/>
        <v>998</v>
      </c>
    </row>
    <row r="22" spans="2:26" x14ac:dyDescent="0.25">
      <c r="B22" s="15">
        <v>45077</v>
      </c>
      <c r="C22" s="8" t="s">
        <v>39</v>
      </c>
      <c r="D22" s="8" t="str">
        <f t="shared" si="10"/>
        <v xml:space="preserve">MCDONALD'S CORPORATION </v>
      </c>
      <c r="E22" s="8" t="str">
        <f t="shared" si="11"/>
        <v>MCDONALD'S CORPORATION</v>
      </c>
      <c r="F22" s="8" t="str">
        <f t="shared" si="12"/>
        <v>(XNYS:MCD)</v>
      </c>
      <c r="G22" s="8" t="s">
        <v>40</v>
      </c>
      <c r="H22" s="8" t="str">
        <f t="shared" si="13"/>
        <v>Steven MIChael</v>
      </c>
      <c r="I22" s="8" t="str">
        <f t="shared" si="14"/>
        <v>Steven Michael</v>
      </c>
      <c r="J22" s="8" t="s">
        <v>41</v>
      </c>
      <c r="K22" s="8" t="str">
        <f t="shared" si="15"/>
        <v>Big Data</v>
      </c>
      <c r="L22" s="8" t="str">
        <f t="shared" si="16"/>
        <v>California</v>
      </c>
      <c r="M22" s="8" t="s">
        <v>23</v>
      </c>
      <c r="N22" s="6">
        <v>4500</v>
      </c>
      <c r="O22" s="16">
        <v>780</v>
      </c>
      <c r="P22" s="7">
        <f t="shared" si="17"/>
        <v>0.17333333333333334</v>
      </c>
      <c r="R22" s="1">
        <f t="shared" si="1"/>
        <v>45077</v>
      </c>
      <c r="S22" s="1" t="str">
        <f t="shared" si="2"/>
        <v>MCDONALD'S CORPORATION</v>
      </c>
      <c r="T22" s="1" t="str">
        <f t="shared" si="3"/>
        <v>(XNYS:MCD)</v>
      </c>
      <c r="U22" s="1" t="str">
        <f t="shared" si="4"/>
        <v>Steven Michael</v>
      </c>
      <c r="V22" s="1" t="str">
        <f t="shared" si="5"/>
        <v>Big Data</v>
      </c>
      <c r="W22" s="1" t="str">
        <f t="shared" si="6"/>
        <v>California</v>
      </c>
      <c r="X22" s="1" t="str">
        <f t="shared" si="7"/>
        <v>Check</v>
      </c>
      <c r="Y22" s="1">
        <f t="shared" si="8"/>
        <v>4500</v>
      </c>
      <c r="Z22" s="1">
        <f t="shared" si="9"/>
        <v>780</v>
      </c>
    </row>
    <row r="23" spans="2:26" x14ac:dyDescent="0.25">
      <c r="B23" s="15">
        <v>45078</v>
      </c>
      <c r="C23" s="8" t="s">
        <v>52</v>
      </c>
      <c r="D23" s="8" t="str">
        <f t="shared" si="10"/>
        <v xml:space="preserve">AT&amp;T INC. </v>
      </c>
      <c r="E23" s="8" t="str">
        <f t="shared" si="11"/>
        <v>AT&amp;T INC.</v>
      </c>
      <c r="F23" s="8" t="str">
        <f t="shared" si="12"/>
        <v>(XNYS:T)</v>
      </c>
      <c r="G23" s="8" t="s">
        <v>53</v>
      </c>
      <c r="H23" s="8" t="str">
        <f t="shared" si="13"/>
        <v>Bruno CordOVA</v>
      </c>
      <c r="I23" s="8" t="str">
        <f t="shared" si="14"/>
        <v>Bruno Cordova</v>
      </c>
      <c r="J23" s="8" t="s">
        <v>41</v>
      </c>
      <c r="K23" s="8" t="str">
        <f t="shared" si="15"/>
        <v>Big Data</v>
      </c>
      <c r="L23" s="8" t="str">
        <f t="shared" si="16"/>
        <v>California</v>
      </c>
      <c r="M23" s="8" t="s">
        <v>11</v>
      </c>
      <c r="N23" s="6">
        <v>5087.5</v>
      </c>
      <c r="O23" s="16">
        <v>655</v>
      </c>
      <c r="P23" s="7">
        <f t="shared" si="17"/>
        <v>0.12874692874692875</v>
      </c>
      <c r="R23" s="1">
        <f t="shared" si="1"/>
        <v>45078</v>
      </c>
      <c r="S23" s="1" t="str">
        <f t="shared" si="2"/>
        <v>AT&amp;T INC.</v>
      </c>
      <c r="T23" s="1" t="str">
        <f t="shared" si="3"/>
        <v>(XNYS:T)</v>
      </c>
      <c r="U23" s="1" t="str">
        <f t="shared" si="4"/>
        <v>Bruno Cordova</v>
      </c>
      <c r="V23" s="1" t="str">
        <f t="shared" si="5"/>
        <v>Big Data</v>
      </c>
      <c r="W23" s="1" t="str">
        <f t="shared" si="6"/>
        <v>California</v>
      </c>
      <c r="X23" s="1" t="str">
        <f t="shared" si="7"/>
        <v>Transfer</v>
      </c>
      <c r="Y23" s="1">
        <f t="shared" si="8"/>
        <v>5087.5</v>
      </c>
      <c r="Z23" s="1">
        <f t="shared" si="9"/>
        <v>655</v>
      </c>
    </row>
    <row r="24" spans="2:26" x14ac:dyDescent="0.25">
      <c r="B24" s="15">
        <v>45078</v>
      </c>
      <c r="C24" s="8" t="s">
        <v>54</v>
      </c>
      <c r="D24" s="8" t="str">
        <f t="shared" si="10"/>
        <v xml:space="preserve">INTEL CORPORATION </v>
      </c>
      <c r="E24" s="8" t="str">
        <f t="shared" si="11"/>
        <v>INTEL CORPORATION</v>
      </c>
      <c r="F24" s="8" t="str">
        <f t="shared" si="12"/>
        <v>(XNAS:INTC)</v>
      </c>
      <c r="G24" s="8" t="s">
        <v>55</v>
      </c>
      <c r="H24" s="8" t="str">
        <f t="shared" si="13"/>
        <v>jaylynn napp</v>
      </c>
      <c r="I24" s="8" t="str">
        <f t="shared" si="14"/>
        <v>Jaylynn Napp</v>
      </c>
      <c r="J24" s="8" t="s">
        <v>41</v>
      </c>
      <c r="K24" s="8" t="str">
        <f t="shared" si="15"/>
        <v>Big Data</v>
      </c>
      <c r="L24" s="8" t="str">
        <f t="shared" si="16"/>
        <v>California</v>
      </c>
      <c r="M24" s="8" t="s">
        <v>11</v>
      </c>
      <c r="N24" s="6">
        <v>4500</v>
      </c>
      <c r="O24" s="16">
        <v>722</v>
      </c>
      <c r="P24" s="7">
        <f t="shared" si="17"/>
        <v>0.16044444444444445</v>
      </c>
      <c r="R24" s="1">
        <f t="shared" si="1"/>
        <v>45078</v>
      </c>
      <c r="S24" s="1" t="str">
        <f t="shared" si="2"/>
        <v>INTEL CORPORATION</v>
      </c>
      <c r="T24" s="1" t="str">
        <f t="shared" si="3"/>
        <v>(XNAS:INTC)</v>
      </c>
      <c r="U24" s="1" t="str">
        <f t="shared" si="4"/>
        <v>Jaylynn Napp</v>
      </c>
      <c r="V24" s="1" t="str">
        <f t="shared" si="5"/>
        <v>Big Data</v>
      </c>
      <c r="W24" s="1" t="str">
        <f t="shared" si="6"/>
        <v>California</v>
      </c>
      <c r="X24" s="1" t="str">
        <f t="shared" si="7"/>
        <v>Transfer</v>
      </c>
      <c r="Y24" s="1">
        <f t="shared" si="8"/>
        <v>4500</v>
      </c>
      <c r="Z24" s="1">
        <f t="shared" si="9"/>
        <v>722</v>
      </c>
    </row>
    <row r="25" spans="2:26" x14ac:dyDescent="0.25">
      <c r="B25" s="15">
        <v>45078</v>
      </c>
      <c r="C25" s="8" t="s">
        <v>56</v>
      </c>
      <c r="D25" s="8" t="str">
        <f t="shared" si="10"/>
        <v xml:space="preserve">GENERAL MOTORS COMPANY </v>
      </c>
      <c r="E25" s="8" t="str">
        <f t="shared" si="11"/>
        <v>GENERAL MOTORS COMPANY</v>
      </c>
      <c r="F25" s="8" t="str">
        <f t="shared" si="12"/>
        <v>(XNYS:GM)</v>
      </c>
      <c r="G25" s="8" t="s">
        <v>57</v>
      </c>
      <c r="H25" s="8" t="str">
        <f t="shared" si="13"/>
        <v>Bruce RICH</v>
      </c>
      <c r="I25" s="8" t="str">
        <f t="shared" si="14"/>
        <v>Bruce Rich</v>
      </c>
      <c r="J25" s="8" t="s">
        <v>41</v>
      </c>
      <c r="K25" s="8" t="str">
        <f t="shared" si="15"/>
        <v>Big Data</v>
      </c>
      <c r="L25" s="8" t="str">
        <f t="shared" si="16"/>
        <v>California</v>
      </c>
      <c r="M25" s="8" t="s">
        <v>32</v>
      </c>
      <c r="N25" s="6">
        <v>4250</v>
      </c>
      <c r="O25" s="16">
        <v>901</v>
      </c>
      <c r="P25" s="7">
        <f t="shared" si="17"/>
        <v>0.21199999999999999</v>
      </c>
      <c r="R25" s="1">
        <f t="shared" si="1"/>
        <v>45078</v>
      </c>
      <c r="S25" s="1" t="str">
        <f t="shared" si="2"/>
        <v>GENERAL MOTORS COMPANY</v>
      </c>
      <c r="T25" s="1" t="str">
        <f t="shared" si="3"/>
        <v>(XNYS:GM)</v>
      </c>
      <c r="U25" s="1" t="str">
        <f t="shared" si="4"/>
        <v>Bruce Rich</v>
      </c>
      <c r="V25" s="1" t="str">
        <f t="shared" si="5"/>
        <v>Big Data</v>
      </c>
      <c r="W25" s="1" t="str">
        <f t="shared" si="6"/>
        <v>California</v>
      </c>
      <c r="X25" s="1" t="str">
        <f t="shared" si="7"/>
        <v>Card</v>
      </c>
      <c r="Y25" s="1">
        <f t="shared" si="8"/>
        <v>4250</v>
      </c>
      <c r="Z25" s="1">
        <f t="shared" si="9"/>
        <v>901</v>
      </c>
    </row>
    <row r="26" spans="2:26" x14ac:dyDescent="0.25">
      <c r="B26" s="15">
        <v>45079</v>
      </c>
      <c r="C26" s="8" t="s">
        <v>58</v>
      </c>
      <c r="D26" s="8" t="str">
        <f t="shared" si="10"/>
        <v xml:space="preserve">MICROSOFT CORPORATION </v>
      </c>
      <c r="E26" s="8" t="str">
        <f t="shared" si="11"/>
        <v>MICROSOFT CORPORATION</v>
      </c>
      <c r="F26" s="8" t="str">
        <f t="shared" si="12"/>
        <v>(XNAS:MSFT)</v>
      </c>
      <c r="G26" s="8" t="s">
        <v>59</v>
      </c>
      <c r="H26" s="8" t="str">
        <f t="shared" si="13"/>
        <v>Arturo Moore</v>
      </c>
      <c r="I26" s="8" t="str">
        <f t="shared" si="14"/>
        <v>Arturo Moore</v>
      </c>
      <c r="J26" s="8" t="s">
        <v>41</v>
      </c>
      <c r="K26" s="8" t="str">
        <f t="shared" si="15"/>
        <v>Big Data</v>
      </c>
      <c r="L26" s="8" t="str">
        <f t="shared" si="16"/>
        <v>California</v>
      </c>
      <c r="M26" s="8" t="s">
        <v>15</v>
      </c>
      <c r="N26" s="6">
        <v>5250</v>
      </c>
      <c r="O26" s="16">
        <v>1349</v>
      </c>
      <c r="P26" s="7">
        <f t="shared" si="17"/>
        <v>0.25695238095238093</v>
      </c>
      <c r="R26" s="1">
        <f t="shared" si="1"/>
        <v>45079</v>
      </c>
      <c r="S26" s="1" t="str">
        <f t="shared" si="2"/>
        <v>MICROSOFT CORPORATION</v>
      </c>
      <c r="T26" s="1" t="str">
        <f t="shared" si="3"/>
        <v>(XNAS:MSFT)</v>
      </c>
      <c r="U26" s="1" t="str">
        <f t="shared" si="4"/>
        <v>Arturo Moore</v>
      </c>
      <c r="V26" s="1" t="str">
        <f t="shared" si="5"/>
        <v>Big Data</v>
      </c>
      <c r="W26" s="1" t="str">
        <f t="shared" si="6"/>
        <v>California</v>
      </c>
      <c r="X26" s="1" t="str">
        <f t="shared" si="7"/>
        <v>PayPal</v>
      </c>
      <c r="Y26" s="1">
        <f t="shared" si="8"/>
        <v>5250</v>
      </c>
      <c r="Z26" s="1">
        <f t="shared" si="9"/>
        <v>1349</v>
      </c>
    </row>
    <row r="27" spans="2:26" x14ac:dyDescent="0.25">
      <c r="B27" s="15">
        <v>45079</v>
      </c>
      <c r="C27" s="8" t="s">
        <v>60</v>
      </c>
      <c r="D27" s="8" t="str">
        <f t="shared" si="10"/>
        <v xml:space="preserve">COMCAST CORPORATION </v>
      </c>
      <c r="E27" s="8" t="str">
        <f t="shared" si="11"/>
        <v>COMCAST CORPORATION</v>
      </c>
      <c r="F27" s="8" t="str">
        <f t="shared" si="12"/>
        <v>(XNAS:CMCSA)</v>
      </c>
      <c r="G27" s="8" t="s">
        <v>61</v>
      </c>
      <c r="H27" s="8" t="str">
        <f t="shared" si="13"/>
        <v>Bryce Carpenter</v>
      </c>
      <c r="I27" s="8" t="str">
        <f t="shared" si="14"/>
        <v>Bryce Carpenter</v>
      </c>
      <c r="J27" s="8" t="s">
        <v>14</v>
      </c>
      <c r="K27" s="8" t="str">
        <f t="shared" si="15"/>
        <v>Strategy</v>
      </c>
      <c r="L27" s="8" t="str">
        <f t="shared" si="16"/>
        <v>New York</v>
      </c>
      <c r="M27" s="8" t="s">
        <v>15</v>
      </c>
      <c r="N27" s="6">
        <v>6500</v>
      </c>
      <c r="O27" s="16">
        <v>1288</v>
      </c>
      <c r="P27" s="7">
        <f t="shared" si="17"/>
        <v>0.19815384615384615</v>
      </c>
      <c r="R27" s="1">
        <f t="shared" si="1"/>
        <v>45079</v>
      </c>
      <c r="S27" s="1" t="str">
        <f t="shared" si="2"/>
        <v>COMCAST CORPORATION</v>
      </c>
      <c r="T27" s="1" t="str">
        <f t="shared" si="3"/>
        <v>(XNAS:CMCSA)</v>
      </c>
      <c r="U27" s="1" t="str">
        <f t="shared" si="4"/>
        <v>Bryce Carpenter</v>
      </c>
      <c r="V27" s="1" t="str">
        <f t="shared" si="5"/>
        <v>Strategy</v>
      </c>
      <c r="W27" s="1" t="str">
        <f t="shared" si="6"/>
        <v>New York</v>
      </c>
      <c r="X27" s="1" t="str">
        <f t="shared" si="7"/>
        <v>PayPal</v>
      </c>
      <c r="Y27" s="1">
        <f t="shared" si="8"/>
        <v>6500</v>
      </c>
      <c r="Z27" s="1">
        <f t="shared" si="9"/>
        <v>1288</v>
      </c>
    </row>
    <row r="28" spans="2:26" x14ac:dyDescent="0.25">
      <c r="B28" s="15">
        <v>45079</v>
      </c>
      <c r="C28" s="8" t="s">
        <v>62</v>
      </c>
      <c r="D28" s="8" t="str">
        <f t="shared" si="10"/>
        <v xml:space="preserve">DELL TECHNOLOGIES INC. </v>
      </c>
      <c r="E28" s="8" t="str">
        <f t="shared" si="11"/>
        <v>DELL TECHNOLOGIES INC.</v>
      </c>
      <c r="F28" s="8" t="str">
        <f t="shared" si="12"/>
        <v>(XNYS:DELL)</v>
      </c>
      <c r="G28" s="8" t="s">
        <v>63</v>
      </c>
      <c r="H28" s="8" t="str">
        <f t="shared" si="13"/>
        <v>Jaidyn ANDERSEN</v>
      </c>
      <c r="I28" s="8" t="str">
        <f t="shared" si="14"/>
        <v>Jaidyn Andersen</v>
      </c>
      <c r="J28" s="8" t="s">
        <v>14</v>
      </c>
      <c r="K28" s="8" t="str">
        <f t="shared" si="15"/>
        <v>Strategy</v>
      </c>
      <c r="L28" s="8" t="str">
        <f t="shared" si="16"/>
        <v>New York</v>
      </c>
      <c r="M28" s="8" t="s">
        <v>15</v>
      </c>
      <c r="N28" s="6">
        <v>7500</v>
      </c>
      <c r="O28" s="16">
        <v>1664</v>
      </c>
      <c r="P28" s="7">
        <f t="shared" si="17"/>
        <v>0.22186666666666666</v>
      </c>
      <c r="R28" s="1">
        <f t="shared" si="1"/>
        <v>45079</v>
      </c>
      <c r="S28" s="1" t="str">
        <f t="shared" si="2"/>
        <v>DELL TECHNOLOGIES INC.</v>
      </c>
      <c r="T28" s="1" t="str">
        <f t="shared" si="3"/>
        <v>(XNYS:DELL)</v>
      </c>
      <c r="U28" s="1" t="str">
        <f t="shared" si="4"/>
        <v>Jaidyn Andersen</v>
      </c>
      <c r="V28" s="1" t="str">
        <f t="shared" si="5"/>
        <v>Strategy</v>
      </c>
      <c r="W28" s="1" t="str">
        <f t="shared" si="6"/>
        <v>New York</v>
      </c>
      <c r="X28" s="1" t="str">
        <f t="shared" si="7"/>
        <v>PayPal</v>
      </c>
      <c r="Y28" s="1">
        <f t="shared" si="8"/>
        <v>7500</v>
      </c>
      <c r="Z28" s="1">
        <f t="shared" si="9"/>
        <v>1664</v>
      </c>
    </row>
    <row r="29" spans="2:26" x14ac:dyDescent="0.25">
      <c r="B29" s="15">
        <v>45079</v>
      </c>
      <c r="C29" s="8" t="s">
        <v>64</v>
      </c>
      <c r="D29" s="8" t="str">
        <f t="shared" si="10"/>
        <v xml:space="preserve">JOHNSON &amp; JOHNSON </v>
      </c>
      <c r="E29" s="8" t="str">
        <f t="shared" si="11"/>
        <v>JOHNSON &amp; JOHNSON</v>
      </c>
      <c r="F29" s="8" t="str">
        <f t="shared" si="12"/>
        <v>(XNYS:JNJ)</v>
      </c>
      <c r="G29" s="8" t="s">
        <v>65</v>
      </c>
      <c r="H29" s="8" t="str">
        <f t="shared" si="13"/>
        <v>MARK WALM</v>
      </c>
      <c r="I29" s="8" t="str">
        <f t="shared" si="14"/>
        <v>Mark Walm</v>
      </c>
      <c r="J29" s="8" t="s">
        <v>14</v>
      </c>
      <c r="K29" s="8" t="str">
        <f t="shared" si="15"/>
        <v>Strategy</v>
      </c>
      <c r="L29" s="8" t="str">
        <f t="shared" si="16"/>
        <v>New York</v>
      </c>
      <c r="M29" s="8" t="s">
        <v>11</v>
      </c>
      <c r="N29" s="6">
        <v>5500</v>
      </c>
      <c r="O29" s="16">
        <v>1320</v>
      </c>
      <c r="P29" s="7">
        <f t="shared" si="17"/>
        <v>0.24</v>
      </c>
      <c r="R29" s="1">
        <f t="shared" si="1"/>
        <v>45079</v>
      </c>
      <c r="S29" s="1" t="str">
        <f t="shared" si="2"/>
        <v>JOHNSON &amp; JOHNSON</v>
      </c>
      <c r="T29" s="1" t="str">
        <f t="shared" si="3"/>
        <v>(XNYS:JNJ)</v>
      </c>
      <c r="U29" s="1" t="str">
        <f t="shared" si="4"/>
        <v>Mark Walm</v>
      </c>
      <c r="V29" s="1" t="str">
        <f t="shared" si="5"/>
        <v>Strategy</v>
      </c>
      <c r="W29" s="1" t="str">
        <f t="shared" si="6"/>
        <v>New York</v>
      </c>
      <c r="X29" s="1" t="str">
        <f t="shared" si="7"/>
        <v>Transfer</v>
      </c>
      <c r="Y29" s="1">
        <f t="shared" si="8"/>
        <v>5500</v>
      </c>
      <c r="Z29" s="1">
        <f t="shared" si="9"/>
        <v>1320</v>
      </c>
    </row>
    <row r="30" spans="2:26" x14ac:dyDescent="0.25">
      <c r="B30" s="15">
        <v>45079</v>
      </c>
      <c r="C30" s="8" t="s">
        <v>66</v>
      </c>
      <c r="D30" s="8" t="str">
        <f t="shared" si="10"/>
        <v xml:space="preserve">FEDEX CORPORATION </v>
      </c>
      <c r="E30" s="8" t="str">
        <f t="shared" si="11"/>
        <v>FEDEX CORPORATION</v>
      </c>
      <c r="F30" s="8" t="str">
        <f t="shared" si="12"/>
        <v>(XNYS:FDX)</v>
      </c>
      <c r="G30" s="8" t="s">
        <v>67</v>
      </c>
      <c r="H30" s="8" t="str">
        <f t="shared" si="13"/>
        <v>HARRY LEE</v>
      </c>
      <c r="I30" s="8" t="str">
        <f t="shared" si="14"/>
        <v>Harry Lee</v>
      </c>
      <c r="J30" s="8" t="s">
        <v>14</v>
      </c>
      <c r="K30" s="8" t="str">
        <f t="shared" si="15"/>
        <v>Strategy</v>
      </c>
      <c r="L30" s="8" t="str">
        <f t="shared" si="16"/>
        <v>New York</v>
      </c>
      <c r="M30" s="8" t="s">
        <v>11</v>
      </c>
      <c r="N30" s="6">
        <v>4625</v>
      </c>
      <c r="O30" s="16">
        <v>1001</v>
      </c>
      <c r="P30" s="7">
        <f t="shared" si="17"/>
        <v>0.21643243243243243</v>
      </c>
      <c r="R30" s="1">
        <f t="shared" si="1"/>
        <v>45079</v>
      </c>
      <c r="S30" s="1" t="str">
        <f t="shared" si="2"/>
        <v>FEDEX CORPORATION</v>
      </c>
      <c r="T30" s="1" t="str">
        <f t="shared" si="3"/>
        <v>(XNYS:FDX)</v>
      </c>
      <c r="U30" s="1" t="str">
        <f t="shared" si="4"/>
        <v>Harry Lee</v>
      </c>
      <c r="V30" s="1" t="str">
        <f t="shared" si="5"/>
        <v>Strategy</v>
      </c>
      <c r="W30" s="1" t="str">
        <f t="shared" si="6"/>
        <v>New York</v>
      </c>
      <c r="X30" s="1" t="str">
        <f t="shared" si="7"/>
        <v>Transfer</v>
      </c>
      <c r="Y30" s="1">
        <f t="shared" si="8"/>
        <v>4625</v>
      </c>
      <c r="Z30" s="1">
        <f t="shared" si="9"/>
        <v>1001</v>
      </c>
    </row>
    <row r="31" spans="2:26" x14ac:dyDescent="0.25">
      <c r="B31" s="15">
        <v>45079</v>
      </c>
      <c r="C31" s="8" t="s">
        <v>68</v>
      </c>
      <c r="D31" s="8" t="str">
        <f t="shared" si="10"/>
        <v xml:space="preserve">GENERAL ELECTRIC COMPANY </v>
      </c>
      <c r="E31" s="8" t="str">
        <f t="shared" si="11"/>
        <v>GENERAL ELECTRIC COMPANY</v>
      </c>
      <c r="F31" s="8" t="str">
        <f t="shared" si="12"/>
        <v>(XNYS:GE)</v>
      </c>
      <c r="G31" s="8" t="s">
        <v>69</v>
      </c>
      <c r="H31" s="8" t="str">
        <f t="shared" si="13"/>
        <v>JOSH JOHNSON</v>
      </c>
      <c r="I31" s="8" t="str">
        <f t="shared" si="14"/>
        <v>Josh Johnson</v>
      </c>
      <c r="J31" s="8" t="s">
        <v>14</v>
      </c>
      <c r="K31" s="8" t="str">
        <f t="shared" si="15"/>
        <v>Strategy</v>
      </c>
      <c r="L31" s="8" t="str">
        <f t="shared" si="16"/>
        <v>New York</v>
      </c>
      <c r="M31" s="8" t="s">
        <v>11</v>
      </c>
      <c r="N31" s="6">
        <v>4500</v>
      </c>
      <c r="O31" s="16">
        <v>960</v>
      </c>
      <c r="P31" s="7">
        <f t="shared" si="17"/>
        <v>0.21333333333333335</v>
      </c>
      <c r="R31" s="1">
        <f t="shared" si="1"/>
        <v>45079</v>
      </c>
      <c r="S31" s="1" t="str">
        <f t="shared" si="2"/>
        <v>GENERAL ELECTRIC COMPANY</v>
      </c>
      <c r="T31" s="1" t="str">
        <f t="shared" si="3"/>
        <v>(XNYS:GE)</v>
      </c>
      <c r="U31" s="1" t="str">
        <f t="shared" si="4"/>
        <v>Josh Johnson</v>
      </c>
      <c r="V31" s="1" t="str">
        <f t="shared" si="5"/>
        <v>Strategy</v>
      </c>
      <c r="W31" s="1" t="str">
        <f t="shared" si="6"/>
        <v>New York</v>
      </c>
      <c r="X31" s="1" t="str">
        <f t="shared" si="7"/>
        <v>Transfer</v>
      </c>
      <c r="Y31" s="1">
        <f t="shared" si="8"/>
        <v>4500</v>
      </c>
      <c r="Z31" s="1">
        <f t="shared" si="9"/>
        <v>960</v>
      </c>
    </row>
    <row r="32" spans="2:26" x14ac:dyDescent="0.25">
      <c r="B32" s="15">
        <v>45079</v>
      </c>
      <c r="C32" s="8" t="s">
        <v>70</v>
      </c>
      <c r="D32" s="8" t="str">
        <f t="shared" si="10"/>
        <v xml:space="preserve">LOCKHEED MARTIN CORPORATION </v>
      </c>
      <c r="E32" s="8" t="str">
        <f t="shared" si="11"/>
        <v>LOCKHEED MARTIN CORPORATION</v>
      </c>
      <c r="F32" s="8" t="str">
        <f t="shared" si="12"/>
        <v>(XNYS:LMT)</v>
      </c>
      <c r="G32" s="8" t="s">
        <v>71</v>
      </c>
      <c r="H32" s="8" t="str">
        <f t="shared" si="13"/>
        <v>Mik Naam</v>
      </c>
      <c r="I32" s="8" t="str">
        <f t="shared" si="14"/>
        <v>Mik Naam</v>
      </c>
      <c r="J32" s="8" t="s">
        <v>14</v>
      </c>
      <c r="K32" s="8" t="str">
        <f t="shared" si="15"/>
        <v>Strategy</v>
      </c>
      <c r="L32" s="8" t="str">
        <f t="shared" si="16"/>
        <v>New York</v>
      </c>
      <c r="M32" s="8" t="s">
        <v>32</v>
      </c>
      <c r="N32" s="6">
        <v>5400</v>
      </c>
      <c r="O32" s="16">
        <v>540</v>
      </c>
      <c r="P32" s="7">
        <f t="shared" si="17"/>
        <v>0.1</v>
      </c>
      <c r="R32" s="1">
        <f t="shared" si="1"/>
        <v>45079</v>
      </c>
      <c r="S32" s="1" t="str">
        <f t="shared" si="2"/>
        <v>LOCKHEED MARTIN CORPORATION</v>
      </c>
      <c r="T32" s="1" t="str">
        <f t="shared" si="3"/>
        <v>(XNYS:LMT)</v>
      </c>
      <c r="U32" s="1" t="str">
        <f t="shared" si="4"/>
        <v>Mik Naam</v>
      </c>
      <c r="V32" s="1" t="str">
        <f t="shared" si="5"/>
        <v>Strategy</v>
      </c>
      <c r="W32" s="1" t="str">
        <f t="shared" si="6"/>
        <v>New York</v>
      </c>
      <c r="X32" s="1" t="str">
        <f t="shared" si="7"/>
        <v>Card</v>
      </c>
      <c r="Y32" s="1">
        <f t="shared" si="8"/>
        <v>5400</v>
      </c>
      <c r="Z32" s="1">
        <f t="shared" si="9"/>
        <v>540</v>
      </c>
    </row>
    <row r="33" spans="2:26" x14ac:dyDescent="0.25">
      <c r="B33" s="15">
        <v>45076</v>
      </c>
      <c r="C33" s="8" t="s">
        <v>21</v>
      </c>
      <c r="D33" s="8" t="str">
        <f t="shared" si="10"/>
        <v xml:space="preserve">THE GOLDMAN SACHS GROUP, INC. </v>
      </c>
      <c r="E33" s="8" t="str">
        <f t="shared" si="11"/>
        <v>THE GOLDMAN SACHS GROUP, INC.</v>
      </c>
      <c r="F33" s="8" t="str">
        <f t="shared" si="12"/>
        <v>(XNYS:GS)</v>
      </c>
      <c r="G33" s="8" t="s">
        <v>22</v>
      </c>
      <c r="H33" s="8" t="str">
        <f t="shared" si="13"/>
        <v>David Rasmussen</v>
      </c>
      <c r="I33" s="8" t="str">
        <f t="shared" si="14"/>
        <v>David Rasmussen</v>
      </c>
      <c r="J33" s="8" t="s">
        <v>20</v>
      </c>
      <c r="K33" s="8" t="str">
        <f t="shared" si="15"/>
        <v>Operations</v>
      </c>
      <c r="L33" s="8" t="str">
        <f t="shared" si="16"/>
        <v>Florida</v>
      </c>
      <c r="M33" s="8" t="s">
        <v>23</v>
      </c>
      <c r="N33" s="6">
        <v>5000</v>
      </c>
      <c r="O33" s="16">
        <v>684</v>
      </c>
      <c r="P33" s="7">
        <f t="shared" si="17"/>
        <v>0.1368</v>
      </c>
      <c r="R33" s="1">
        <f t="shared" si="1"/>
        <v>45076</v>
      </c>
      <c r="S33" s="1" t="str">
        <f t="shared" si="2"/>
        <v>THE GOLDMAN SACHS GROUP, INC.</v>
      </c>
      <c r="T33" s="1" t="str">
        <f t="shared" si="3"/>
        <v>(XNYS:GS)</v>
      </c>
      <c r="U33" s="1" t="str">
        <f t="shared" si="4"/>
        <v>David Rasmussen</v>
      </c>
      <c r="V33" s="1" t="str">
        <f t="shared" si="5"/>
        <v>Operations</v>
      </c>
      <c r="W33" s="1" t="str">
        <f t="shared" si="6"/>
        <v>Florida</v>
      </c>
      <c r="X33" s="1" t="str">
        <f t="shared" si="7"/>
        <v>Check</v>
      </c>
      <c r="Y33" s="1">
        <f t="shared" si="8"/>
        <v>5000</v>
      </c>
      <c r="Z33" s="1">
        <f t="shared" si="9"/>
        <v>684</v>
      </c>
    </row>
    <row r="34" spans="2:26" x14ac:dyDescent="0.25">
      <c r="N34" s="4"/>
    </row>
    <row r="35" spans="2:26" x14ac:dyDescent="0.25">
      <c r="N35" s="4"/>
    </row>
    <row r="36" spans="2:26" x14ac:dyDescent="0.25">
      <c r="N36" s="4"/>
    </row>
    <row r="37" spans="2:26" x14ac:dyDescent="0.25">
      <c r="N37" s="4"/>
    </row>
    <row r="38" spans="2:26" x14ac:dyDescent="0.25">
      <c r="N38" s="4"/>
    </row>
    <row r="39" spans="2:26" x14ac:dyDescent="0.25">
      <c r="N39" s="4"/>
    </row>
    <row r="40" spans="2:26" x14ac:dyDescent="0.25">
      <c r="N40" s="4"/>
    </row>
    <row r="41" spans="2:26" x14ac:dyDescent="0.25">
      <c r="N41" s="4"/>
    </row>
    <row r="42" spans="2:26" x14ac:dyDescent="0.25">
      <c r="N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3EC7-757E-429C-9A3E-5CBBA046FB32}">
  <dimension ref="B2:J30"/>
  <sheetViews>
    <sheetView showGridLines="0" zoomScale="115" zoomScaleNormal="115" workbookViewId="0">
      <selection activeCell="B2" sqref="B2"/>
    </sheetView>
  </sheetViews>
  <sheetFormatPr defaultRowHeight="15" x14ac:dyDescent="0.25"/>
  <cols>
    <col min="2" max="2" width="11.85546875" bestFit="1" customWidth="1"/>
    <col min="3" max="3" width="33.42578125" bestFit="1" customWidth="1"/>
    <col min="4" max="4" width="14.28515625" bestFit="1" customWidth="1"/>
    <col min="5" max="5" width="16.42578125" bestFit="1" customWidth="1"/>
    <col min="6" max="6" width="11.7109375" bestFit="1" customWidth="1"/>
    <col min="7" max="7" width="9.5703125" bestFit="1" customWidth="1"/>
    <col min="8" max="9" width="8.85546875" bestFit="1" customWidth="1"/>
    <col min="10" max="10" width="6" bestFit="1" customWidth="1"/>
  </cols>
  <sheetData>
    <row r="2" spans="2:10" x14ac:dyDescent="0.25">
      <c r="B2" s="9" t="s">
        <v>0</v>
      </c>
      <c r="C2" s="9" t="s">
        <v>72</v>
      </c>
      <c r="D2" s="9" t="s">
        <v>133</v>
      </c>
      <c r="E2" s="9" t="s">
        <v>2</v>
      </c>
      <c r="F2" s="9" t="s">
        <v>3</v>
      </c>
      <c r="G2" s="9" t="s">
        <v>73</v>
      </c>
      <c r="H2" s="9" t="s">
        <v>4</v>
      </c>
      <c r="I2" s="9" t="s">
        <v>5</v>
      </c>
      <c r="J2" s="9" t="s">
        <v>6</v>
      </c>
    </row>
    <row r="3" spans="2:10" x14ac:dyDescent="0.25">
      <c r="B3" s="12">
        <v>45076</v>
      </c>
      <c r="C3" s="13" t="s">
        <v>74</v>
      </c>
      <c r="D3" s="13" t="s">
        <v>135</v>
      </c>
      <c r="E3" s="13" t="s">
        <v>75</v>
      </c>
      <c r="F3" s="13" t="s">
        <v>76</v>
      </c>
      <c r="G3" s="13" t="s">
        <v>77</v>
      </c>
      <c r="H3" s="13" t="s">
        <v>11</v>
      </c>
      <c r="I3" s="13">
        <v>4500</v>
      </c>
      <c r="J3" s="13">
        <v>598</v>
      </c>
    </row>
    <row r="4" spans="2:10" x14ac:dyDescent="0.25">
      <c r="B4" s="10">
        <v>45076</v>
      </c>
      <c r="C4" s="11" t="s">
        <v>78</v>
      </c>
      <c r="D4" s="11" t="s">
        <v>136</v>
      </c>
      <c r="E4" s="11" t="s">
        <v>79</v>
      </c>
      <c r="F4" s="11" t="s">
        <v>80</v>
      </c>
      <c r="G4" s="11" t="s">
        <v>81</v>
      </c>
      <c r="H4" s="11" t="s">
        <v>15</v>
      </c>
      <c r="I4" s="11">
        <v>3800</v>
      </c>
      <c r="J4" s="11">
        <v>1045</v>
      </c>
    </row>
    <row r="5" spans="2:10" x14ac:dyDescent="0.25">
      <c r="B5" s="12">
        <v>45076</v>
      </c>
      <c r="C5" s="13" t="s">
        <v>82</v>
      </c>
      <c r="D5" s="13" t="s">
        <v>137</v>
      </c>
      <c r="E5" s="13" t="s">
        <v>83</v>
      </c>
      <c r="F5" s="13" t="s">
        <v>80</v>
      </c>
      <c r="G5" s="13" t="s">
        <v>81</v>
      </c>
      <c r="H5" s="13" t="e">
        <v>#N/A</v>
      </c>
      <c r="I5" s="13">
        <v>3712.5</v>
      </c>
      <c r="J5" s="13">
        <v>1009</v>
      </c>
    </row>
    <row r="6" spans="2:10" x14ac:dyDescent="0.25">
      <c r="B6" s="10">
        <v>45076</v>
      </c>
      <c r="C6" s="11" t="s">
        <v>84</v>
      </c>
      <c r="D6" s="11" t="s">
        <v>138</v>
      </c>
      <c r="E6" s="11" t="s">
        <v>19</v>
      </c>
      <c r="F6" s="11" t="s">
        <v>85</v>
      </c>
      <c r="G6" s="11" t="s">
        <v>86</v>
      </c>
      <c r="H6" s="11" t="e">
        <v>#N/A</v>
      </c>
      <c r="I6" s="11" t="e">
        <v>#N/A</v>
      </c>
      <c r="J6" s="11">
        <v>779</v>
      </c>
    </row>
    <row r="7" spans="2:10" x14ac:dyDescent="0.25">
      <c r="B7" s="12">
        <v>45076</v>
      </c>
      <c r="C7" s="13" t="s">
        <v>87</v>
      </c>
      <c r="D7" s="13" t="s">
        <v>139</v>
      </c>
      <c r="E7" s="13" t="s">
        <v>88</v>
      </c>
      <c r="F7" s="13" t="s">
        <v>85</v>
      </c>
      <c r="G7" s="13" t="s">
        <v>86</v>
      </c>
      <c r="H7" s="13" t="s">
        <v>23</v>
      </c>
      <c r="I7" s="13">
        <v>5000</v>
      </c>
      <c r="J7" s="13">
        <v>684</v>
      </c>
    </row>
    <row r="8" spans="2:10" x14ac:dyDescent="0.25">
      <c r="B8" s="10">
        <v>45077</v>
      </c>
      <c r="C8" s="11" t="s">
        <v>89</v>
      </c>
      <c r="D8" s="11" t="s">
        <v>140</v>
      </c>
      <c r="E8" s="11" t="s">
        <v>90</v>
      </c>
      <c r="F8" s="11" t="s">
        <v>76</v>
      </c>
      <c r="G8" s="11" t="s">
        <v>77</v>
      </c>
      <c r="H8" s="11" t="s">
        <v>11</v>
      </c>
      <c r="I8" s="11">
        <v>6100</v>
      </c>
      <c r="J8" s="11">
        <v>544</v>
      </c>
    </row>
    <row r="9" spans="2:10" x14ac:dyDescent="0.25">
      <c r="B9" s="12">
        <v>45077</v>
      </c>
      <c r="C9" s="13" t="s">
        <v>91</v>
      </c>
      <c r="D9" s="13" t="s">
        <v>141</v>
      </c>
      <c r="E9" s="13" t="s">
        <v>92</v>
      </c>
      <c r="F9" s="13" t="s">
        <v>76</v>
      </c>
      <c r="G9" s="13" t="s">
        <v>77</v>
      </c>
      <c r="H9" s="13" t="s">
        <v>11</v>
      </c>
      <c r="I9" s="13">
        <v>4625</v>
      </c>
      <c r="J9" s="13">
        <v>670</v>
      </c>
    </row>
    <row r="10" spans="2:10" x14ac:dyDescent="0.25">
      <c r="B10" s="10">
        <v>45077</v>
      </c>
      <c r="C10" s="11" t="s">
        <v>93</v>
      </c>
      <c r="D10" s="11" t="s">
        <v>142</v>
      </c>
      <c r="E10" s="11" t="s">
        <v>94</v>
      </c>
      <c r="F10" s="11" t="s">
        <v>76</v>
      </c>
      <c r="G10" s="11" t="s">
        <v>77</v>
      </c>
      <c r="H10" s="11" t="s">
        <v>11</v>
      </c>
      <c r="I10" s="11">
        <v>3800</v>
      </c>
      <c r="J10" s="11">
        <v>2045</v>
      </c>
    </row>
    <row r="11" spans="2:10" x14ac:dyDescent="0.25">
      <c r="B11" s="12">
        <v>45077</v>
      </c>
      <c r="C11" s="13" t="s">
        <v>95</v>
      </c>
      <c r="D11" s="13" t="s">
        <v>143</v>
      </c>
      <c r="E11" s="13" t="s">
        <v>31</v>
      </c>
      <c r="F11" s="13" t="s">
        <v>76</v>
      </c>
      <c r="G11" s="13" t="s">
        <v>77</v>
      </c>
      <c r="H11" s="13" t="s">
        <v>32</v>
      </c>
      <c r="I11" s="13">
        <v>3600</v>
      </c>
      <c r="J11" s="13">
        <v>1564</v>
      </c>
    </row>
    <row r="12" spans="2:10" x14ac:dyDescent="0.25">
      <c r="B12" s="10">
        <v>45077</v>
      </c>
      <c r="C12" s="11" t="s">
        <v>96</v>
      </c>
      <c r="D12" s="11" t="s">
        <v>144</v>
      </c>
      <c r="E12" s="11" t="s">
        <v>34</v>
      </c>
      <c r="F12" s="11" t="s">
        <v>76</v>
      </c>
      <c r="G12" s="11" t="s">
        <v>77</v>
      </c>
      <c r="H12" s="11" t="s">
        <v>23</v>
      </c>
      <c r="I12" s="11">
        <v>5100</v>
      </c>
      <c r="J12" s="11">
        <v>1220</v>
      </c>
    </row>
    <row r="13" spans="2:10" x14ac:dyDescent="0.25">
      <c r="B13" s="12">
        <v>45077</v>
      </c>
      <c r="C13" s="13" t="s">
        <v>97</v>
      </c>
      <c r="D13" s="13" t="s">
        <v>145</v>
      </c>
      <c r="E13" s="13" t="s">
        <v>98</v>
      </c>
      <c r="F13" s="13" t="s">
        <v>76</v>
      </c>
      <c r="G13" s="13" t="s">
        <v>77</v>
      </c>
      <c r="H13" s="13" t="s">
        <v>23</v>
      </c>
      <c r="I13" s="13">
        <v>4750</v>
      </c>
      <c r="J13" s="13">
        <v>1435</v>
      </c>
    </row>
    <row r="14" spans="2:10" x14ac:dyDescent="0.25">
      <c r="B14" s="10">
        <v>45077</v>
      </c>
      <c r="C14" s="11" t="s">
        <v>99</v>
      </c>
      <c r="D14" s="11" t="s">
        <v>146</v>
      </c>
      <c r="E14" s="11" t="s">
        <v>100</v>
      </c>
      <c r="F14" s="11" t="s">
        <v>85</v>
      </c>
      <c r="G14" s="11" t="s">
        <v>86</v>
      </c>
      <c r="H14" s="11" t="s">
        <v>11</v>
      </c>
      <c r="I14" s="11">
        <v>6000</v>
      </c>
      <c r="J14" s="11">
        <v>998</v>
      </c>
    </row>
    <row r="15" spans="2:10" x14ac:dyDescent="0.25">
      <c r="B15" s="12">
        <v>45077</v>
      </c>
      <c r="C15" s="13" t="s">
        <v>101</v>
      </c>
      <c r="D15" s="13" t="s">
        <v>147</v>
      </c>
      <c r="E15" s="13" t="s">
        <v>102</v>
      </c>
      <c r="F15" s="13" t="s">
        <v>103</v>
      </c>
      <c r="G15" s="13" t="s">
        <v>104</v>
      </c>
      <c r="H15" s="13" t="s">
        <v>23</v>
      </c>
      <c r="I15" s="13">
        <v>4500</v>
      </c>
      <c r="J15" s="13">
        <v>780</v>
      </c>
    </row>
    <row r="16" spans="2:10" x14ac:dyDescent="0.25">
      <c r="B16" s="10">
        <v>45078</v>
      </c>
      <c r="C16" s="11" t="s">
        <v>105</v>
      </c>
      <c r="D16" s="11" t="s">
        <v>148</v>
      </c>
      <c r="E16" s="11" t="s">
        <v>43</v>
      </c>
      <c r="F16" s="11" t="s">
        <v>103</v>
      </c>
      <c r="G16" s="11" t="s">
        <v>104</v>
      </c>
      <c r="H16" s="11" t="s">
        <v>32</v>
      </c>
      <c r="I16" s="11" t="e">
        <v>#N/A</v>
      </c>
      <c r="J16" s="11">
        <v>1044</v>
      </c>
    </row>
    <row r="17" spans="2:10" x14ac:dyDescent="0.25">
      <c r="B17" s="12">
        <v>45078</v>
      </c>
      <c r="C17" s="13" t="s">
        <v>106</v>
      </c>
      <c r="D17" s="13" t="s">
        <v>149</v>
      </c>
      <c r="E17" s="13" t="s">
        <v>107</v>
      </c>
      <c r="F17" s="13" t="s">
        <v>103</v>
      </c>
      <c r="G17" s="13" t="s">
        <v>104</v>
      </c>
      <c r="H17" s="13" t="s">
        <v>11</v>
      </c>
      <c r="I17" s="13">
        <v>3712.5</v>
      </c>
      <c r="J17" s="13">
        <v>1222</v>
      </c>
    </row>
    <row r="18" spans="2:10" x14ac:dyDescent="0.25">
      <c r="B18" s="10">
        <v>45078</v>
      </c>
      <c r="C18" s="11" t="s">
        <v>108</v>
      </c>
      <c r="D18" s="11" t="s">
        <v>150</v>
      </c>
      <c r="E18" s="11" t="s">
        <v>109</v>
      </c>
      <c r="F18" s="11" t="s">
        <v>103</v>
      </c>
      <c r="G18" s="11" t="s">
        <v>104</v>
      </c>
      <c r="H18" s="11" t="s">
        <v>11</v>
      </c>
      <c r="I18" s="11">
        <v>4950</v>
      </c>
      <c r="J18" s="11">
        <v>1065</v>
      </c>
    </row>
    <row r="19" spans="2:10" x14ac:dyDescent="0.25">
      <c r="B19" s="12">
        <v>45078</v>
      </c>
      <c r="C19" s="13" t="s">
        <v>110</v>
      </c>
      <c r="D19" s="13" t="s">
        <v>151</v>
      </c>
      <c r="E19" s="13" t="s">
        <v>111</v>
      </c>
      <c r="F19" s="13" t="s">
        <v>85</v>
      </c>
      <c r="G19" s="13" t="s">
        <v>86</v>
      </c>
      <c r="H19" s="13" t="s">
        <v>11</v>
      </c>
      <c r="I19" s="13">
        <v>4750</v>
      </c>
      <c r="J19" s="13">
        <v>810</v>
      </c>
    </row>
    <row r="20" spans="2:10" x14ac:dyDescent="0.25">
      <c r="B20" s="10">
        <v>45078</v>
      </c>
      <c r="C20" s="11" t="s">
        <v>112</v>
      </c>
      <c r="D20" s="11" t="s">
        <v>152</v>
      </c>
      <c r="E20" s="11" t="s">
        <v>113</v>
      </c>
      <c r="F20" s="11" t="s">
        <v>85</v>
      </c>
      <c r="G20" s="11" t="s">
        <v>86</v>
      </c>
      <c r="H20" s="11" t="s">
        <v>11</v>
      </c>
      <c r="I20" s="11">
        <v>7320</v>
      </c>
      <c r="J20" s="11">
        <v>933</v>
      </c>
    </row>
    <row r="21" spans="2:10" x14ac:dyDescent="0.25">
      <c r="B21" s="12">
        <v>45078</v>
      </c>
      <c r="C21" s="13" t="s">
        <v>114</v>
      </c>
      <c r="D21" s="13" t="s">
        <v>153</v>
      </c>
      <c r="E21" s="13" t="s">
        <v>115</v>
      </c>
      <c r="F21" s="13" t="s">
        <v>103</v>
      </c>
      <c r="G21" s="13" t="s">
        <v>104</v>
      </c>
      <c r="H21" s="13" t="s">
        <v>11</v>
      </c>
      <c r="I21" s="13">
        <v>5087.5</v>
      </c>
      <c r="J21" s="13">
        <v>655</v>
      </c>
    </row>
    <row r="22" spans="2:10" x14ac:dyDescent="0.25">
      <c r="B22" s="10">
        <v>45078</v>
      </c>
      <c r="C22" s="11" t="s">
        <v>116</v>
      </c>
      <c r="D22" s="11" t="s">
        <v>154</v>
      </c>
      <c r="E22" s="11" t="s">
        <v>117</v>
      </c>
      <c r="F22" s="11" t="s">
        <v>103</v>
      </c>
      <c r="G22" s="11" t="s">
        <v>104</v>
      </c>
      <c r="H22" s="11" t="s">
        <v>11</v>
      </c>
      <c r="I22" s="11">
        <v>4500</v>
      </c>
      <c r="J22" s="11">
        <v>722</v>
      </c>
    </row>
    <row r="23" spans="2:10" x14ac:dyDescent="0.25">
      <c r="B23" s="12">
        <v>45078</v>
      </c>
      <c r="C23" s="13" t="s">
        <v>118</v>
      </c>
      <c r="D23" s="13" t="s">
        <v>155</v>
      </c>
      <c r="E23" s="13" t="s">
        <v>119</v>
      </c>
      <c r="F23" s="13" t="s">
        <v>103</v>
      </c>
      <c r="G23" s="13" t="s">
        <v>104</v>
      </c>
      <c r="H23" s="13" t="s">
        <v>32</v>
      </c>
      <c r="I23" s="13">
        <v>4250</v>
      </c>
      <c r="J23" s="13">
        <v>901</v>
      </c>
    </row>
    <row r="24" spans="2:10" x14ac:dyDescent="0.25">
      <c r="B24" s="10">
        <v>45079</v>
      </c>
      <c r="C24" s="11" t="s">
        <v>120</v>
      </c>
      <c r="D24" s="11" t="s">
        <v>156</v>
      </c>
      <c r="E24" s="11" t="s">
        <v>121</v>
      </c>
      <c r="F24" s="11" t="s">
        <v>103</v>
      </c>
      <c r="G24" s="11" t="s">
        <v>104</v>
      </c>
      <c r="H24" s="11" t="s">
        <v>15</v>
      </c>
      <c r="I24" s="11">
        <v>5250</v>
      </c>
      <c r="J24" s="11">
        <v>1349</v>
      </c>
    </row>
    <row r="25" spans="2:10" x14ac:dyDescent="0.25">
      <c r="B25" s="12">
        <v>45079</v>
      </c>
      <c r="C25" s="13" t="s">
        <v>122</v>
      </c>
      <c r="D25" s="13" t="s">
        <v>157</v>
      </c>
      <c r="E25" s="13" t="s">
        <v>123</v>
      </c>
      <c r="F25" s="13" t="s">
        <v>80</v>
      </c>
      <c r="G25" s="13" t="s">
        <v>81</v>
      </c>
      <c r="H25" s="13" t="s">
        <v>15</v>
      </c>
      <c r="I25" s="13">
        <v>6500</v>
      </c>
      <c r="J25" s="13">
        <v>1288</v>
      </c>
    </row>
    <row r="26" spans="2:10" x14ac:dyDescent="0.25">
      <c r="B26" s="10">
        <v>45079</v>
      </c>
      <c r="C26" s="11" t="s">
        <v>124</v>
      </c>
      <c r="D26" s="11" t="s">
        <v>158</v>
      </c>
      <c r="E26" s="11" t="s">
        <v>125</v>
      </c>
      <c r="F26" s="11" t="s">
        <v>80</v>
      </c>
      <c r="G26" s="11" t="s">
        <v>81</v>
      </c>
      <c r="H26" s="11" t="s">
        <v>15</v>
      </c>
      <c r="I26" s="11">
        <v>7500</v>
      </c>
      <c r="J26" s="11">
        <v>1664</v>
      </c>
    </row>
    <row r="27" spans="2:10" x14ac:dyDescent="0.25">
      <c r="B27" s="12">
        <v>45079</v>
      </c>
      <c r="C27" s="13" t="s">
        <v>126</v>
      </c>
      <c r="D27" s="13" t="s">
        <v>159</v>
      </c>
      <c r="E27" s="13" t="s">
        <v>127</v>
      </c>
      <c r="F27" s="13" t="s">
        <v>80</v>
      </c>
      <c r="G27" s="13" t="s">
        <v>81</v>
      </c>
      <c r="H27" s="13" t="s">
        <v>11</v>
      </c>
      <c r="I27" s="13">
        <v>5500</v>
      </c>
      <c r="J27" s="13">
        <v>1320</v>
      </c>
    </row>
    <row r="28" spans="2:10" x14ac:dyDescent="0.25">
      <c r="B28" s="10">
        <v>45079</v>
      </c>
      <c r="C28" s="11" t="s">
        <v>128</v>
      </c>
      <c r="D28" s="11" t="s">
        <v>160</v>
      </c>
      <c r="E28" s="11" t="s">
        <v>129</v>
      </c>
      <c r="F28" s="11" t="s">
        <v>80</v>
      </c>
      <c r="G28" s="11" t="s">
        <v>81</v>
      </c>
      <c r="H28" s="11" t="s">
        <v>11</v>
      </c>
      <c r="I28" s="11">
        <v>4625</v>
      </c>
      <c r="J28" s="11">
        <v>1001</v>
      </c>
    </row>
    <row r="29" spans="2:10" x14ac:dyDescent="0.25">
      <c r="B29" s="12">
        <v>45079</v>
      </c>
      <c r="C29" s="13" t="s">
        <v>130</v>
      </c>
      <c r="D29" s="13" t="s">
        <v>161</v>
      </c>
      <c r="E29" s="13" t="s">
        <v>131</v>
      </c>
      <c r="F29" s="13" t="s">
        <v>80</v>
      </c>
      <c r="G29" s="13" t="s">
        <v>81</v>
      </c>
      <c r="H29" s="13" t="s">
        <v>11</v>
      </c>
      <c r="I29" s="13">
        <v>4500</v>
      </c>
      <c r="J29" s="13">
        <v>960</v>
      </c>
    </row>
    <row r="30" spans="2:10" x14ac:dyDescent="0.25">
      <c r="B30" s="10">
        <v>45079</v>
      </c>
      <c r="C30" s="11" t="s">
        <v>132</v>
      </c>
      <c r="D30" s="11" t="s">
        <v>162</v>
      </c>
      <c r="E30" s="11" t="s">
        <v>71</v>
      </c>
      <c r="F30" s="11" t="s">
        <v>80</v>
      </c>
      <c r="G30" s="11" t="s">
        <v>81</v>
      </c>
      <c r="H30" s="11" t="s">
        <v>32</v>
      </c>
      <c r="I30" s="11">
        <v>5400</v>
      </c>
      <c r="J30" s="11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Tratamento</vt:lpstr>
      <vt:lpstr>Dados_Consolidados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Chao</cp:lastModifiedBy>
  <dcterms:created xsi:type="dcterms:W3CDTF">2015-06-05T18:17:20Z</dcterms:created>
  <dcterms:modified xsi:type="dcterms:W3CDTF">2024-03-10T13:55:57Z</dcterms:modified>
</cp:coreProperties>
</file>