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/Desktop/COiN Peptidergic Architectures/Figure Work/"/>
    </mc:Choice>
  </mc:AlternateContent>
  <xr:revisionPtr revIDLastSave="0" documentId="13_ncr:1_{EE174C0C-5C19-F541-BCC5-60D808A407D3}" xr6:coauthVersionLast="46" xr6:coauthVersionMax="46" xr10:uidLastSave="{00000000-0000-0000-0000-000000000000}"/>
  <bookViews>
    <workbookView xWindow="640" yWindow="500" windowWidth="34080" windowHeight="21480" activeTab="2" xr2:uid="{556E3AAD-704D-BC40-88F0-7329B533938E}"/>
  </bookViews>
  <sheets>
    <sheet name="Notes" sheetId="6" r:id="rId1"/>
    <sheet name="Turtle" sheetId="5" r:id="rId2"/>
    <sheet name="Bird" sheetId="2" r:id="rId3"/>
    <sheet name="Mouse10X" sheetId="3" r:id="rId4"/>
    <sheet name="Human10X" sheetId="4" r:id="rId5"/>
    <sheet name="MouseSS" sheetId="1" r:id="rId6"/>
    <sheet name="Ranks" sheetId="7" r:id="rId7"/>
    <sheet name="Conjugates" sheetId="8" r:id="rId8"/>
    <sheet name="Tally" sheetId="11" r:id="rId9"/>
  </sheets>
  <externalReferences>
    <externalReference r:id="rId10"/>
  </externalReferences>
  <definedNames>
    <definedName name="G_alpha" localSheetId="2">Bird!$AY$11:$AY$31</definedName>
    <definedName name="G_alpha" localSheetId="4">Human10X!$AT$11:$AT$31</definedName>
    <definedName name="G_alpha" localSheetId="3">Mouse10X!$AU$11:$AU$33</definedName>
    <definedName name="G_alpha" localSheetId="1">Turtle!$AV$11:$AV$31</definedName>
    <definedName name="G_alpha">MouseSS!$AU$8:$AU$33</definedName>
    <definedName name="G_Coup">Tally!#REF!</definedName>
    <definedName name="G_gene">Tally!#REF!</definedName>
    <definedName name="G_Max" localSheetId="2">Bird!$AX$11:$AX$31</definedName>
    <definedName name="G_Max" localSheetId="4">Human10X!$AS$11:$AS$31</definedName>
    <definedName name="G_Max" localSheetId="3">Mouse10X!$AT$11:$AT$33</definedName>
    <definedName name="G_Max" localSheetId="1">Turtle!$AU$11:$AU$31</definedName>
    <definedName name="G_Max">MouseSS!$AT$8:$AT$33</definedName>
    <definedName name="GPCR_Lablels" localSheetId="2">Bird!$T$31:$T$50</definedName>
    <definedName name="GPCR_Lablels" localSheetId="4">Human10X!$T$26:$T$43</definedName>
    <definedName name="GPCR_Lablels" localSheetId="3">Mouse10X!$S$28:$S$47</definedName>
    <definedName name="GPCR_Lablels" localSheetId="1">Turtle!$S$29:$S$48</definedName>
    <definedName name="GPCR_Lablels">MouseSS!$S$28:$S$47</definedName>
    <definedName name="GPCR_Max" localSheetId="2">Bird!$AO$31:$AO$50</definedName>
    <definedName name="GPCR_Max" localSheetId="4">Human10X!$AJ$26:$AJ$43</definedName>
    <definedName name="GPCR_Max" localSheetId="3">Mouse10X!$AK$28:$AK$47</definedName>
    <definedName name="GPCR_Max" localSheetId="1">Turtle!$AL$29:$AL$48</definedName>
    <definedName name="GPCR_Max">MouseSS!$AK$28:$AK$47</definedName>
    <definedName name="GPCR_Rows" localSheetId="2">Bird!$V$31:$AN$50</definedName>
    <definedName name="GPCR_Rows" localSheetId="4">Human10X!$V$26:$AI$43</definedName>
    <definedName name="GPCR_Rows" localSheetId="3">Mouse10X!$U$28:$AJ$47</definedName>
    <definedName name="GPCR_Rows" localSheetId="1">Turtle!$U$29:$AK$48</definedName>
    <definedName name="GPCR_Rows">MouseSS!$U$28:$AJ$47</definedName>
    <definedName name="Matrix" localSheetId="2">Bird!$V$10:$AN$28</definedName>
    <definedName name="Matrix" localSheetId="4">Human10X!$V$10:$AI$23</definedName>
    <definedName name="Matrix" localSheetId="3">Mouse10X!$U$10:$AJ$25</definedName>
    <definedName name="Matrix" localSheetId="1">Turtle!$U$10:$AK$26</definedName>
    <definedName name="Matrix">MouseSS!$U$10:$AJ$25</definedName>
    <definedName name="Max" localSheetId="2">Bird!$AZ$11:$AZ$31</definedName>
    <definedName name="Max" localSheetId="4">Human10X!$AU$11:$AU$31</definedName>
    <definedName name="Max" localSheetId="3">Mouse10X!$AV$11:$AV$33</definedName>
    <definedName name="Max" localSheetId="1">Turtle!$AW$11:$AW$31</definedName>
    <definedName name="Max">MouseSS!$AV$8:$AV$33</definedName>
    <definedName name="NP_GPCR" localSheetId="2">Bird!$AW$11:$AW$31</definedName>
    <definedName name="NP_GPCR" localSheetId="4">Human10X!$AR$11:$AR$31</definedName>
    <definedName name="NP_GPCR" localSheetId="3">Mouse10X!$AS$11:$AS$33</definedName>
    <definedName name="NP_GPCR" localSheetId="1">Turtle!$AT$11:$AT$31</definedName>
    <definedName name="NP_GPCR">MouseSS!$AS$8:$AS$33</definedName>
    <definedName name="NPP" localSheetId="2">Bird!$AU$11:$AU$31</definedName>
    <definedName name="NPP" localSheetId="4">Human10X!$AP$11:$AP$31</definedName>
    <definedName name="NPP" localSheetId="3">Mouse10X!$AQ$11:$AQ$33</definedName>
    <definedName name="NPP" localSheetId="1">Turtle!$AR$11:$AR$31</definedName>
    <definedName name="NPP">MouseSS!$AQ$8:$AQ$33</definedName>
    <definedName name="NPP_Cols" localSheetId="2">Bird!$C$10:$L$28</definedName>
    <definedName name="NPP_Cols" localSheetId="4">Human10X!$C$10:$M$23</definedName>
    <definedName name="NPP_Cols" localSheetId="3">Mouse10X!$B$10:$L$25</definedName>
    <definedName name="NPP_Cols" localSheetId="1">Turtle!$C$10:$L$26</definedName>
    <definedName name="NPP_Cols">MouseSS!$C$10:$M$25</definedName>
    <definedName name="NPP_Labels" localSheetId="2">Bird!$C$8:$L$8</definedName>
    <definedName name="NPP_Labels" localSheetId="4">Human10X!$C$8:$M$8</definedName>
    <definedName name="NPP_Labels" localSheetId="3">Mouse10X!$B$8:$L$8</definedName>
    <definedName name="NPP_Labels" localSheetId="1">Turtle!$C$8:$L$8</definedName>
    <definedName name="NPP_Labels">MouseSS!$C$8:$M$8</definedName>
    <definedName name="NPP_Max" localSheetId="2">Bird!$C$29:$L$29</definedName>
    <definedName name="NPP_Max" localSheetId="4">Human10X!$C$24:$M$24</definedName>
    <definedName name="NPP_Max" localSheetId="3">Mouse10X!$B$26:$L$26</definedName>
    <definedName name="NPP_Max" localSheetId="1">Turtle!$C$27:$L$27</definedName>
    <definedName name="NPP_Max">MouseSS!$C$26:$M$26</definedName>
    <definedName name="NPP_stars" localSheetId="7">[1]Ranks!$U$2:$U$13</definedName>
    <definedName name="NPP_stars">Ranks!$U$2:$U$13</definedName>
    <definedName name="P_Max" localSheetId="2">Bird!$AV$11:$AV$31</definedName>
    <definedName name="P_Max" localSheetId="4">Human10X!$AQ$11:$AQ$31</definedName>
    <definedName name="P_Max" localSheetId="3">Mouse10X!$AR$11:$AR$33</definedName>
    <definedName name="P_Max" localSheetId="1">Turtle!$AS$11:$AS$31</definedName>
    <definedName name="P_Max">MouseSS!$AR$8:$AR$33</definedName>
    <definedName name="Pair" localSheetId="2">Bird!$AT$11:$AT$31</definedName>
    <definedName name="Pair" localSheetId="4">Human10X!$AO$11:$AO$31</definedName>
    <definedName name="Pair" localSheetId="3">Mouse10X!$AP$11:$AP$33</definedName>
    <definedName name="Pair" localSheetId="1">Turtle!$AQ$11:$AQ$31</definedName>
    <definedName name="Pair">MouseSS!$AP$8:$AP$33</definedName>
    <definedName name="Pair_Table" localSheetId="2">Bird!$AT$11:$AZ$31</definedName>
    <definedName name="Pair_Table" localSheetId="4">Human10X!$AO$11:$AU$31</definedName>
    <definedName name="Pair_Table" localSheetId="3">Mouse10X!$AP$11:$AV$33</definedName>
    <definedName name="Pair_Table" localSheetId="1">Turtle!$AQ$11:$AW$31</definedName>
    <definedName name="Pair_Table">MouseSS!$AP$8:$AV$33</definedName>
    <definedName name="Prod_Max" localSheetId="2">Bird!$AZ$11:$AZ$31</definedName>
    <definedName name="Prod_Max" localSheetId="4">Human10X!$AU$11:$AU$31</definedName>
    <definedName name="Prod_Max" localSheetId="3">Mouse10X!$AV$11:$AV$33</definedName>
    <definedName name="Prod_Max" localSheetId="1">Turtle!$AW$11:$AW$31</definedName>
    <definedName name="Prod_Max">Human10X!$AU$11:$AU$31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5" i="4" l="1"/>
  <c r="AS26" i="4"/>
  <c r="AS27" i="4"/>
  <c r="AQ25" i="4"/>
  <c r="AQ26" i="4"/>
  <c r="AQ27" i="4"/>
  <c r="AN25" i="4"/>
  <c r="AN26" i="4"/>
  <c r="AN27" i="4"/>
  <c r="AT25" i="1"/>
  <c r="AT26" i="1"/>
  <c r="AV26" i="1" s="1"/>
  <c r="AT27" i="1"/>
  <c r="AV27" i="1" s="1"/>
  <c r="AT28" i="1"/>
  <c r="AV28" i="1" s="1"/>
  <c r="AR25" i="1"/>
  <c r="AR26" i="1"/>
  <c r="AR27" i="1"/>
  <c r="AR28" i="1"/>
  <c r="AO25" i="1"/>
  <c r="AO26" i="1"/>
  <c r="AO27" i="1"/>
  <c r="AO28" i="1"/>
  <c r="AT26" i="3"/>
  <c r="AT27" i="3"/>
  <c r="AT28" i="3"/>
  <c r="AT29" i="3"/>
  <c r="AR26" i="3"/>
  <c r="AR27" i="3"/>
  <c r="AR28" i="3"/>
  <c r="AR29" i="3"/>
  <c r="AO26" i="3"/>
  <c r="AO27" i="3"/>
  <c r="AO28" i="3"/>
  <c r="AO29" i="3"/>
  <c r="AX29" i="2"/>
  <c r="AX30" i="2"/>
  <c r="AX31" i="2"/>
  <c r="AV29" i="2"/>
  <c r="AV30" i="2"/>
  <c r="AV31" i="2"/>
  <c r="AS29" i="2"/>
  <c r="AS30" i="2"/>
  <c r="AS31" i="2"/>
  <c r="AU29" i="5"/>
  <c r="AU30" i="5"/>
  <c r="AU31" i="5"/>
  <c r="AS29" i="5"/>
  <c r="AS30" i="5"/>
  <c r="AS31" i="5"/>
  <c r="AP29" i="5"/>
  <c r="AP30" i="5"/>
  <c r="AP31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U28" i="5"/>
  <c r="AP28" i="5"/>
  <c r="AU27" i="5"/>
  <c r="AP27" i="5"/>
  <c r="AU26" i="5"/>
  <c r="AP26" i="5"/>
  <c r="AU25" i="5"/>
  <c r="AP25" i="5"/>
  <c r="AU24" i="5"/>
  <c r="AP24" i="5"/>
  <c r="AU23" i="5"/>
  <c r="AP23" i="5"/>
  <c r="AU22" i="5"/>
  <c r="AP22" i="5"/>
  <c r="AU21" i="5"/>
  <c r="AP21" i="5"/>
  <c r="AU20" i="5"/>
  <c r="AP20" i="5"/>
  <c r="AU19" i="5"/>
  <c r="AP19" i="5"/>
  <c r="AU18" i="5"/>
  <c r="AP18" i="5"/>
  <c r="AU17" i="5"/>
  <c r="AP17" i="5"/>
  <c r="AU16" i="5"/>
  <c r="AP16" i="5"/>
  <c r="AU15" i="5"/>
  <c r="AP15" i="5"/>
  <c r="AU14" i="5"/>
  <c r="AP14" i="5"/>
  <c r="AU13" i="5"/>
  <c r="AP13" i="5"/>
  <c r="AU12" i="5"/>
  <c r="AP12" i="5"/>
  <c r="AU11" i="5"/>
  <c r="AP11" i="5"/>
  <c r="W3" i="5" a="1"/>
  <c r="W3" i="5" s="1"/>
  <c r="U8" i="5" s="1" a="1"/>
  <c r="U8" i="5" s="1"/>
  <c r="S3" i="5" a="1"/>
  <c r="S3" i="5" s="1"/>
  <c r="AS31" i="4"/>
  <c r="AQ31" i="4"/>
  <c r="AN31" i="4"/>
  <c r="AS30" i="4"/>
  <c r="AQ30" i="4"/>
  <c r="AN30" i="4"/>
  <c r="AS29" i="4"/>
  <c r="AQ29" i="4"/>
  <c r="AN29" i="4"/>
  <c r="AS28" i="4"/>
  <c r="AQ28" i="4"/>
  <c r="AN28" i="4"/>
  <c r="AS24" i="4"/>
  <c r="AQ24" i="4"/>
  <c r="AN24" i="4"/>
  <c r="AS23" i="4"/>
  <c r="AQ23" i="4"/>
  <c r="AN23" i="4"/>
  <c r="AS22" i="4"/>
  <c r="AQ22" i="4"/>
  <c r="AN22" i="4"/>
  <c r="AS21" i="4"/>
  <c r="AQ21" i="4"/>
  <c r="AN21" i="4"/>
  <c r="AS20" i="4"/>
  <c r="AQ20" i="4"/>
  <c r="AN20" i="4"/>
  <c r="AS19" i="4"/>
  <c r="AQ19" i="4"/>
  <c r="AN19" i="4"/>
  <c r="AS18" i="4"/>
  <c r="AQ18" i="4"/>
  <c r="AN18" i="4"/>
  <c r="AS17" i="4"/>
  <c r="AQ17" i="4"/>
  <c r="AN17" i="4"/>
  <c r="AS16" i="4"/>
  <c r="AQ16" i="4"/>
  <c r="AN16" i="4"/>
  <c r="AS15" i="4"/>
  <c r="AQ15" i="4"/>
  <c r="AN15" i="4"/>
  <c r="AS14" i="4"/>
  <c r="AQ14" i="4"/>
  <c r="AN14" i="4"/>
  <c r="AS13" i="4"/>
  <c r="AQ13" i="4"/>
  <c r="AN13" i="4"/>
  <c r="AS12" i="4"/>
  <c r="AQ12" i="4"/>
  <c r="AN12" i="4"/>
  <c r="AS11" i="4"/>
  <c r="AQ11" i="4"/>
  <c r="AN11" i="4"/>
  <c r="W3" i="4" a="1"/>
  <c r="W3" i="4" s="1"/>
  <c r="V8" i="4" s="1" a="1"/>
  <c r="V8" i="4" s="1"/>
  <c r="T3" i="4" a="1"/>
  <c r="T3" i="4" s="1"/>
  <c r="T10" i="4" s="1" a="1"/>
  <c r="T10" i="4" s="1"/>
  <c r="AT33" i="3"/>
  <c r="AR33" i="3"/>
  <c r="AO33" i="3"/>
  <c r="AT32" i="3"/>
  <c r="AR32" i="3"/>
  <c r="AO32" i="3"/>
  <c r="AT31" i="3"/>
  <c r="AR31" i="3"/>
  <c r="AO31" i="3"/>
  <c r="AT30" i="3"/>
  <c r="AR30" i="3"/>
  <c r="AO30" i="3"/>
  <c r="AT25" i="3"/>
  <c r="AR25" i="3"/>
  <c r="AO25" i="3"/>
  <c r="AT24" i="3"/>
  <c r="AR24" i="3"/>
  <c r="AO24" i="3"/>
  <c r="AT23" i="3"/>
  <c r="AR23" i="3"/>
  <c r="AO23" i="3"/>
  <c r="AT22" i="3"/>
  <c r="AR22" i="3"/>
  <c r="AO22" i="3"/>
  <c r="AT21" i="3"/>
  <c r="AR21" i="3"/>
  <c r="AO21" i="3"/>
  <c r="AT20" i="3"/>
  <c r="AR20" i="3"/>
  <c r="AO20" i="3"/>
  <c r="AT19" i="3"/>
  <c r="AR19" i="3"/>
  <c r="AO19" i="3"/>
  <c r="AT18" i="3"/>
  <c r="AR18" i="3"/>
  <c r="AO18" i="3"/>
  <c r="AT17" i="3"/>
  <c r="AR17" i="3"/>
  <c r="AO17" i="3"/>
  <c r="AT16" i="3"/>
  <c r="AR16" i="3"/>
  <c r="AO16" i="3"/>
  <c r="AT15" i="3"/>
  <c r="AR15" i="3"/>
  <c r="AO15" i="3"/>
  <c r="AT14" i="3"/>
  <c r="AR14" i="3"/>
  <c r="AO14" i="3"/>
  <c r="AT13" i="3"/>
  <c r="AR13" i="3"/>
  <c r="AO13" i="3"/>
  <c r="AT12" i="3"/>
  <c r="AR12" i="3"/>
  <c r="AO12" i="3"/>
  <c r="AT11" i="3"/>
  <c r="AR11" i="3"/>
  <c r="AO11" i="3"/>
  <c r="W3" i="3" a="1"/>
  <c r="W3" i="3" s="1"/>
  <c r="U8" i="3" s="1" a="1"/>
  <c r="S3" i="3" a="1"/>
  <c r="S3" i="3" s="1"/>
  <c r="AX28" i="2"/>
  <c r="AV28" i="2"/>
  <c r="AS28" i="2"/>
  <c r="AX27" i="2"/>
  <c r="AV27" i="2"/>
  <c r="AS27" i="2"/>
  <c r="AX26" i="2"/>
  <c r="AV26" i="2"/>
  <c r="AS26" i="2"/>
  <c r="AX25" i="2"/>
  <c r="AV25" i="2"/>
  <c r="AS25" i="2"/>
  <c r="AX24" i="2"/>
  <c r="AV24" i="2"/>
  <c r="AS24" i="2"/>
  <c r="AX23" i="2"/>
  <c r="AV23" i="2"/>
  <c r="AS23" i="2"/>
  <c r="AX22" i="2"/>
  <c r="AV22" i="2"/>
  <c r="AS22" i="2"/>
  <c r="AX21" i="2"/>
  <c r="AV21" i="2"/>
  <c r="AS21" i="2"/>
  <c r="AX20" i="2"/>
  <c r="AV20" i="2"/>
  <c r="AS20" i="2"/>
  <c r="AX19" i="2"/>
  <c r="AV19" i="2"/>
  <c r="AS19" i="2"/>
  <c r="AX18" i="2"/>
  <c r="AV18" i="2"/>
  <c r="AS18" i="2"/>
  <c r="AX17" i="2"/>
  <c r="AV17" i="2"/>
  <c r="AS17" i="2"/>
  <c r="AX16" i="2"/>
  <c r="AV16" i="2"/>
  <c r="AS16" i="2"/>
  <c r="AX15" i="2"/>
  <c r="AV15" i="2"/>
  <c r="AS15" i="2"/>
  <c r="AX14" i="2"/>
  <c r="AV14" i="2"/>
  <c r="AS14" i="2"/>
  <c r="AX13" i="2"/>
  <c r="AV13" i="2"/>
  <c r="AS13" i="2"/>
  <c r="AX12" i="2"/>
  <c r="AV12" i="2"/>
  <c r="AS12" i="2"/>
  <c r="AX11" i="2"/>
  <c r="AV11" i="2"/>
  <c r="AS11" i="2"/>
  <c r="Y3" i="2" a="1"/>
  <c r="Y3" i="2" s="1"/>
  <c r="V8" i="2" s="1" a="1"/>
  <c r="V8" i="2" s="1"/>
  <c r="T3" i="2" a="1"/>
  <c r="T3" i="2" s="1"/>
  <c r="T10" i="2" s="1" a="1"/>
  <c r="T10" i="2" s="1"/>
  <c r="AT33" i="1"/>
  <c r="AR33" i="1"/>
  <c r="AO33" i="1"/>
  <c r="AT32" i="1"/>
  <c r="AR32" i="1"/>
  <c r="AO32" i="1"/>
  <c r="AR31" i="1"/>
  <c r="AO31" i="1"/>
  <c r="AT30" i="1"/>
  <c r="AR30" i="1"/>
  <c r="AO30" i="1"/>
  <c r="AT29" i="1"/>
  <c r="AR29" i="1"/>
  <c r="AO29" i="1"/>
  <c r="AT24" i="1"/>
  <c r="AR24" i="1"/>
  <c r="AO24" i="1"/>
  <c r="AR23" i="1"/>
  <c r="AO23" i="1"/>
  <c r="AT22" i="1"/>
  <c r="AR22" i="1"/>
  <c r="AO22" i="1"/>
  <c r="AR21" i="1"/>
  <c r="AO21" i="1"/>
  <c r="AT20" i="1"/>
  <c r="AR20" i="1"/>
  <c r="AO20" i="1"/>
  <c r="AT19" i="1"/>
  <c r="AR19" i="1"/>
  <c r="AO19" i="1"/>
  <c r="AR18" i="1"/>
  <c r="AO18" i="1"/>
  <c r="AT17" i="1"/>
  <c r="AR17" i="1"/>
  <c r="AO17" i="1"/>
  <c r="AT16" i="1"/>
  <c r="AR16" i="1"/>
  <c r="AO16" i="1"/>
  <c r="AT15" i="1"/>
  <c r="AR15" i="1"/>
  <c r="AO15" i="1"/>
  <c r="AT14" i="1"/>
  <c r="AR14" i="1"/>
  <c r="AO14" i="1"/>
  <c r="AT13" i="1"/>
  <c r="AR13" i="1"/>
  <c r="AO13" i="1"/>
  <c r="AT12" i="1"/>
  <c r="AR12" i="1"/>
  <c r="AO12" i="1"/>
  <c r="AT11" i="1"/>
  <c r="AR11" i="1"/>
  <c r="AO11" i="1"/>
  <c r="AT10" i="1"/>
  <c r="AR10" i="1"/>
  <c r="AO10" i="1"/>
  <c r="AT9" i="1"/>
  <c r="AR9" i="1"/>
  <c r="AO9" i="1"/>
  <c r="AT8" i="1"/>
  <c r="AR8" i="1"/>
  <c r="AO8" i="1"/>
  <c r="V3" i="1" a="1"/>
  <c r="V3" i="1" s="1"/>
  <c r="U8" i="1" s="1" a="1"/>
  <c r="S3" i="1" a="1"/>
  <c r="S3" i="1" s="1"/>
  <c r="AZ31" i="2" l="1"/>
  <c r="W5" i="5" a="1"/>
  <c r="W5" i="5" s="1"/>
  <c r="AV28" i="3"/>
  <c r="AV18" i="3"/>
  <c r="AZ29" i="2"/>
  <c r="AV25" i="1"/>
  <c r="S10" i="1" a="1"/>
  <c r="S10" i="1" s="1"/>
  <c r="S10" i="3" a="1"/>
  <c r="S10" i="3" s="1"/>
  <c r="AZ30" i="2"/>
  <c r="AZ23" i="2"/>
  <c r="S10" i="5" a="1"/>
  <c r="S10" i="5" s="1"/>
  <c r="AW29" i="5"/>
  <c r="AW24" i="5"/>
  <c r="V5" i="1" a="1"/>
  <c r="V5" i="1" s="1"/>
  <c r="T5" i="4" a="1"/>
  <c r="T5" i="4" s="1"/>
  <c r="W5" i="4" a="1"/>
  <c r="W5" i="4" s="1"/>
  <c r="AW31" i="5"/>
  <c r="AW30" i="5"/>
  <c r="S5" i="1" a="1"/>
  <c r="S5" i="1" s="1"/>
  <c r="AU23" i="4"/>
  <c r="AU27" i="4"/>
  <c r="AU26" i="4"/>
  <c r="AU25" i="4"/>
  <c r="W5" i="3" a="1"/>
  <c r="W5" i="3" s="1"/>
  <c r="AV29" i="3"/>
  <c r="AV27" i="3"/>
  <c r="AV26" i="3"/>
  <c r="AU19" i="4"/>
  <c r="AV17" i="3"/>
  <c r="AW23" i="5"/>
  <c r="AW14" i="5"/>
  <c r="AW15" i="5"/>
  <c r="AW21" i="5"/>
  <c r="AV15" i="1"/>
  <c r="AW28" i="5"/>
  <c r="AV15" i="3"/>
  <c r="AU29" i="4"/>
  <c r="AU20" i="4"/>
  <c r="AU21" i="4"/>
  <c r="AW13" i="5"/>
  <c r="AU15" i="4"/>
  <c r="AW19" i="5"/>
  <c r="AV30" i="3"/>
  <c r="AU11" i="4"/>
  <c r="AU24" i="4"/>
  <c r="T5" i="2" a="1"/>
  <c r="T5" i="2" s="1"/>
  <c r="AV32" i="1"/>
  <c r="AZ14" i="2"/>
  <c r="Y5" i="2" a="1"/>
  <c r="Y5" i="2" s="1"/>
  <c r="AV13" i="3"/>
  <c r="AU12" i="4"/>
  <c r="AW16" i="5"/>
  <c r="AV20" i="3"/>
  <c r="AZ15" i="2"/>
  <c r="AU18" i="4"/>
  <c r="AW17" i="5"/>
  <c r="AW22" i="5"/>
  <c r="AU22" i="4"/>
  <c r="AZ28" i="2"/>
  <c r="AZ12" i="2"/>
  <c r="AZ27" i="2"/>
  <c r="AW26" i="5"/>
  <c r="AW27" i="5"/>
  <c r="AW11" i="5"/>
  <c r="AW25" i="5"/>
  <c r="AV10" i="1"/>
  <c r="AV20" i="1"/>
  <c r="AV16" i="1"/>
  <c r="AW18" i="5"/>
  <c r="S5" i="5" a="1"/>
  <c r="S5" i="5" s="1"/>
  <c r="AW20" i="5"/>
  <c r="AW12" i="5"/>
  <c r="AV24" i="1"/>
  <c r="AV24" i="3"/>
  <c r="AU13" i="4"/>
  <c r="AV29" i="1"/>
  <c r="AZ22" i="2"/>
  <c r="AU28" i="4"/>
  <c r="AZ25" i="2"/>
  <c r="AV11" i="3"/>
  <c r="AV16" i="3"/>
  <c r="AV25" i="3"/>
  <c r="AV22" i="3"/>
  <c r="AU16" i="4"/>
  <c r="AU30" i="4"/>
  <c r="AV19" i="3"/>
  <c r="AV8" i="1"/>
  <c r="AV23" i="3"/>
  <c r="AU17" i="4"/>
  <c r="AU31" i="4"/>
  <c r="AZ11" i="2"/>
  <c r="AZ24" i="2"/>
  <c r="AV14" i="3"/>
  <c r="S5" i="3" a="1"/>
  <c r="S5" i="3" s="1"/>
  <c r="AU14" i="4"/>
  <c r="AV31" i="3"/>
  <c r="AV21" i="3"/>
  <c r="AV32" i="3"/>
  <c r="AV13" i="1"/>
  <c r="AV12" i="3"/>
  <c r="AV33" i="3"/>
  <c r="U8" i="3"/>
  <c r="AZ20" i="2"/>
  <c r="AZ21" i="2"/>
  <c r="AZ16" i="2"/>
  <c r="AZ17" i="2"/>
  <c r="AV11" i="1"/>
  <c r="AZ18" i="2"/>
  <c r="AV22" i="1"/>
  <c r="AZ13" i="2"/>
  <c r="AZ26" i="2"/>
  <c r="AZ19" i="2"/>
  <c r="AV33" i="1"/>
  <c r="AV9" i="1"/>
  <c r="AV30" i="1"/>
  <c r="AV19" i="1"/>
  <c r="AV12" i="1"/>
  <c r="AV17" i="1"/>
  <c r="U8" i="1"/>
  <c r="AV14" i="1"/>
  <c r="AE5" i="2" l="1" a="1"/>
  <c r="AE5" i="2" s="1"/>
  <c r="AA5" i="4" a="1"/>
  <c r="AA5" i="4" s="1"/>
  <c r="Y12" i="2"/>
  <c r="AN14" i="2"/>
  <c r="AA15" i="2"/>
  <c r="AE17" i="2"/>
  <c r="Y19" i="2"/>
  <c r="Z21" i="2"/>
  <c r="V26" i="5"/>
  <c r="X11" i="5"/>
  <c r="AD12" i="5"/>
  <c r="AJ22" i="5"/>
  <c r="W13" i="5"/>
  <c r="AE16" i="5"/>
  <c r="AD17" i="5"/>
  <c r="AF21" i="5"/>
  <c r="AF24" i="5"/>
  <c r="AF14" i="5"/>
  <c r="W23" i="5"/>
  <c r="AB15" i="5"/>
  <c r="Y18" i="5"/>
  <c r="AA20" i="5"/>
  <c r="AH12" i="5"/>
  <c r="AA19" i="5"/>
  <c r="AB25" i="5"/>
  <c r="AC5" i="5" a="1"/>
  <c r="AC5" i="5" s="1"/>
  <c r="AA5" i="1" a="1"/>
  <c r="AA5" i="1" s="1"/>
  <c r="AB5" i="3" a="1"/>
  <c r="AB5" i="3" s="1"/>
  <c r="AT21" i="1"/>
  <c r="AV21" i="1" s="1"/>
  <c r="AT31" i="1"/>
  <c r="AV31" i="1" s="1"/>
  <c r="AC26" i="5"/>
  <c r="AB26" i="5"/>
  <c r="AA26" i="5"/>
  <c r="Z26" i="5"/>
  <c r="Y26" i="5"/>
  <c r="X26" i="5"/>
  <c r="W26" i="5"/>
  <c r="AK26" i="5"/>
  <c r="U26" i="5"/>
  <c r="AJ26" i="5"/>
  <c r="AD26" i="5"/>
  <c r="AI26" i="5"/>
  <c r="AH26" i="5"/>
  <c r="AG26" i="5"/>
  <c r="AF26" i="5"/>
  <c r="AE26" i="5"/>
  <c r="AG25" i="5"/>
  <c r="AJ25" i="5"/>
  <c r="AD25" i="5"/>
  <c r="AC25" i="5"/>
  <c r="AD15" i="5"/>
  <c r="AC15" i="5"/>
  <c r="AC10" i="5"/>
  <c r="AD10" i="5"/>
  <c r="AB10" i="5"/>
  <c r="AA10" i="5"/>
  <c r="Z10" i="5"/>
  <c r="Y10" i="5"/>
  <c r="X10" i="5"/>
  <c r="W10" i="5"/>
  <c r="V10" i="5"/>
  <c r="AK10" i="5"/>
  <c r="U10" i="5"/>
  <c r="AJ10" i="5"/>
  <c r="AI10" i="5"/>
  <c r="AH10" i="5"/>
  <c r="AG10" i="5"/>
  <c r="AF10" i="5"/>
  <c r="AE10" i="5"/>
  <c r="AF17" i="5"/>
  <c r="AE17" i="5"/>
  <c r="AK17" i="5"/>
  <c r="U17" i="5"/>
  <c r="AK14" i="5"/>
  <c r="U14" i="5"/>
  <c r="AJ14" i="5"/>
  <c r="AI14" i="5"/>
  <c r="W14" i="5"/>
  <c r="AC18" i="5"/>
  <c r="AB18" i="5"/>
  <c r="AA18" i="5"/>
  <c r="Z18" i="5"/>
  <c r="AF18" i="5"/>
  <c r="AE18" i="5"/>
  <c r="AA13" i="5"/>
  <c r="Z13" i="5"/>
  <c r="Y13" i="5"/>
  <c r="X13" i="5"/>
  <c r="U13" i="5"/>
  <c r="AI13" i="5"/>
  <c r="AH13" i="5"/>
  <c r="AG13" i="5"/>
  <c r="AF13" i="5"/>
  <c r="AE13" i="5"/>
  <c r="AD13" i="5"/>
  <c r="AC13" i="5"/>
  <c r="AA21" i="5"/>
  <c r="AH21" i="5"/>
  <c r="AG21" i="5"/>
  <c r="Y16" i="5"/>
  <c r="X16" i="5"/>
  <c r="W16" i="5"/>
  <c r="V16" i="5"/>
  <c r="AK16" i="5"/>
  <c r="U16" i="5"/>
  <c r="AJ16" i="5"/>
  <c r="AI16" i="5"/>
  <c r="AH16" i="5"/>
  <c r="AG16" i="5"/>
  <c r="AF16" i="5"/>
  <c r="AA16" i="5"/>
  <c r="V24" i="5"/>
  <c r="AK24" i="5"/>
  <c r="U24" i="5"/>
  <c r="AJ24" i="5"/>
  <c r="Z24" i="5"/>
  <c r="AI24" i="5"/>
  <c r="AH24" i="5"/>
  <c r="AG24" i="5"/>
  <c r="W11" i="5"/>
  <c r="V11" i="5"/>
  <c r="AK11" i="5"/>
  <c r="U11" i="5"/>
  <c r="AJ11" i="5"/>
  <c r="AI11" i="5"/>
  <c r="AH11" i="5"/>
  <c r="AG11" i="5"/>
  <c r="AF11" i="5"/>
  <c r="AE11" i="5"/>
  <c r="AC11" i="5"/>
  <c r="AB11" i="5"/>
  <c r="AA11" i="5"/>
  <c r="Z11" i="5"/>
  <c r="Y11" i="5"/>
  <c r="AG19" i="5"/>
  <c r="AF19" i="5"/>
  <c r="AE19" i="5"/>
  <c r="AD19" i="5"/>
  <c r="AC19" i="5"/>
  <c r="AB19" i="5"/>
  <c r="AG12" i="5"/>
  <c r="AF12" i="5"/>
  <c r="AE12" i="5"/>
  <c r="AB12" i="5"/>
  <c r="AA12" i="5"/>
  <c r="Z12" i="5"/>
  <c r="Y12" i="5"/>
  <c r="X12" i="5"/>
  <c r="W12" i="5"/>
  <c r="V12" i="5"/>
  <c r="AK12" i="5"/>
  <c r="U12" i="5"/>
  <c r="AJ12" i="5"/>
  <c r="AI12" i="5"/>
  <c r="AK22" i="5"/>
  <c r="U22" i="5"/>
  <c r="V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AC21" i="4"/>
  <c r="AB21" i="4"/>
  <c r="AF21" i="4"/>
  <c r="AA21" i="4"/>
  <c r="Z21" i="4"/>
  <c r="AE21" i="4"/>
  <c r="Y21" i="4"/>
  <c r="X21" i="4"/>
  <c r="W21" i="4"/>
  <c r="V21" i="4"/>
  <c r="AI21" i="4"/>
  <c r="AD21" i="4"/>
  <c r="AH21" i="4"/>
  <c r="AG21" i="4"/>
  <c r="AE15" i="4"/>
  <c r="AD15" i="4"/>
  <c r="AC15" i="4"/>
  <c r="AB15" i="4"/>
  <c r="AA15" i="4"/>
  <c r="Z15" i="4"/>
  <c r="AG15" i="4"/>
  <c r="Y15" i="4"/>
  <c r="X15" i="4"/>
  <c r="W15" i="4"/>
  <c r="V15" i="4"/>
  <c r="AH15" i="4"/>
  <c r="AF15" i="4"/>
  <c r="AI15" i="4"/>
  <c r="AF20" i="4"/>
  <c r="AE20" i="4"/>
  <c r="AD20" i="4"/>
  <c r="AC20" i="4"/>
  <c r="AB20" i="4"/>
  <c r="AA20" i="4"/>
  <c r="AH20" i="4"/>
  <c r="Z20" i="4"/>
  <c r="Y20" i="4"/>
  <c r="X20" i="4"/>
  <c r="W20" i="4"/>
  <c r="AG20" i="4"/>
  <c r="V20" i="4"/>
  <c r="AI20" i="4"/>
  <c r="AB16" i="4"/>
  <c r="AA16" i="4"/>
  <c r="Z16" i="4"/>
  <c r="Y16" i="4"/>
  <c r="X16" i="4"/>
  <c r="AE16" i="4"/>
  <c r="W16" i="4"/>
  <c r="V16" i="4"/>
  <c r="AI16" i="4"/>
  <c r="AC16" i="4"/>
  <c r="AH16" i="4"/>
  <c r="AG16" i="4"/>
  <c r="AF16" i="4"/>
  <c r="AD16" i="4"/>
  <c r="AA11" i="4"/>
  <c r="Z11" i="4"/>
  <c r="Y11" i="4"/>
  <c r="AD11" i="4"/>
  <c r="X11" i="4"/>
  <c r="W11" i="4"/>
  <c r="V11" i="4"/>
  <c r="AC11" i="4"/>
  <c r="AB11" i="4"/>
  <c r="AI11" i="4"/>
  <c r="AH11" i="4"/>
  <c r="AG11" i="4"/>
  <c r="AF11" i="4"/>
  <c r="AE11" i="4"/>
  <c r="X12" i="4"/>
  <c r="W12" i="4"/>
  <c r="V12" i="4"/>
  <c r="Z12" i="4"/>
  <c r="Y12" i="4"/>
  <c r="AA12" i="4"/>
  <c r="AI12" i="4"/>
  <c r="AH12" i="4"/>
  <c r="AG12" i="4"/>
  <c r="AF12" i="4"/>
  <c r="AE12" i="4"/>
  <c r="AD12" i="4"/>
  <c r="AC12" i="4"/>
  <c r="AB12" i="4"/>
  <c r="AI19" i="4"/>
  <c r="AH19" i="4"/>
  <c r="AG19" i="4"/>
  <c r="AF19" i="4"/>
  <c r="V19" i="4"/>
  <c r="AE19" i="4"/>
  <c r="AD19" i="4"/>
  <c r="AC19" i="4"/>
  <c r="AB19" i="4"/>
  <c r="AA19" i="4"/>
  <c r="Z19" i="4"/>
  <c r="Y19" i="4"/>
  <c r="X19" i="4"/>
  <c r="W19" i="4"/>
  <c r="Z22" i="4"/>
  <c r="AC22" i="4"/>
  <c r="Y22" i="4"/>
  <c r="X22" i="4"/>
  <c r="W22" i="4"/>
  <c r="V22" i="4"/>
  <c r="AI22" i="4"/>
  <c r="AH22" i="4"/>
  <c r="AG22" i="4"/>
  <c r="AF22" i="4"/>
  <c r="AB22" i="4"/>
  <c r="AE22" i="4"/>
  <c r="AA22" i="4"/>
  <c r="AD22" i="4"/>
  <c r="Y17" i="4"/>
  <c r="X17" i="4"/>
  <c r="W17" i="4"/>
  <c r="Z17" i="4"/>
  <c r="V17" i="4"/>
  <c r="AI17" i="4"/>
  <c r="AH17" i="4"/>
  <c r="AG17" i="4"/>
  <c r="AF17" i="4"/>
  <c r="AA17" i="4"/>
  <c r="AE17" i="4"/>
  <c r="AD17" i="4"/>
  <c r="AC17" i="4"/>
  <c r="AB17" i="4"/>
  <c r="W23" i="4"/>
  <c r="V23" i="4"/>
  <c r="Z23" i="4"/>
  <c r="X23" i="4"/>
  <c r="AI23" i="4"/>
  <c r="Y23" i="4"/>
  <c r="AH23" i="4"/>
  <c r="AG23" i="4"/>
  <c r="AF23" i="4"/>
  <c r="AE23" i="4"/>
  <c r="AD23" i="4"/>
  <c r="AC23" i="4"/>
  <c r="AB23" i="4"/>
  <c r="AA23" i="4"/>
  <c r="V18" i="4"/>
  <c r="AI18" i="4"/>
  <c r="AH18" i="4"/>
  <c r="AG18" i="4"/>
  <c r="W18" i="4"/>
  <c r="AF18" i="4"/>
  <c r="Y18" i="4"/>
  <c r="AE18" i="4"/>
  <c r="X18" i="4"/>
  <c r="AD18" i="4"/>
  <c r="AC18" i="4"/>
  <c r="AB18" i="4"/>
  <c r="AA18" i="4"/>
  <c r="Z18" i="4"/>
  <c r="AH14" i="4"/>
  <c r="AG14" i="4"/>
  <c r="AF14" i="4"/>
  <c r="AE14" i="4"/>
  <c r="AD14" i="4"/>
  <c r="AC14" i="4"/>
  <c r="AB14" i="4"/>
  <c r="AA14" i="4"/>
  <c r="Z14" i="4"/>
  <c r="Y14" i="4"/>
  <c r="X14" i="4"/>
  <c r="W14" i="4"/>
  <c r="AI14" i="4"/>
  <c r="V14" i="4"/>
  <c r="AD10" i="4"/>
  <c r="AC10" i="4"/>
  <c r="AB10" i="4"/>
  <c r="AA10" i="4"/>
  <c r="Z10" i="4"/>
  <c r="Y10" i="4"/>
  <c r="X10" i="4"/>
  <c r="AG10" i="4"/>
  <c r="W10" i="4"/>
  <c r="AF10" i="4"/>
  <c r="V10" i="4"/>
  <c r="AE10" i="4"/>
  <c r="AI10" i="4"/>
  <c r="AH10" i="4"/>
  <c r="X13" i="4"/>
  <c r="AI13" i="4"/>
  <c r="AH13" i="4"/>
  <c r="AG13" i="4"/>
  <c r="W13" i="4"/>
  <c r="AF13" i="4"/>
  <c r="AE13" i="4"/>
  <c r="AD13" i="4"/>
  <c r="AC13" i="4"/>
  <c r="AB13" i="4"/>
  <c r="V13" i="4"/>
  <c r="AA13" i="4"/>
  <c r="Z13" i="4"/>
  <c r="Y13" i="4"/>
  <c r="AE10" i="3"/>
  <c r="AD10" i="3"/>
  <c r="V10" i="3"/>
  <c r="AC10" i="3"/>
  <c r="AB10" i="3"/>
  <c r="AA10" i="3"/>
  <c r="AG10" i="3"/>
  <c r="AJ10" i="3"/>
  <c r="Z10" i="3"/>
  <c r="AI10" i="3"/>
  <c r="Y10" i="3"/>
  <c r="U10" i="3"/>
  <c r="X10" i="3"/>
  <c r="AF10" i="3"/>
  <c r="AH10" i="3"/>
  <c r="W10" i="3"/>
  <c r="AE21" i="3"/>
  <c r="AD21" i="3"/>
  <c r="AC21" i="3"/>
  <c r="V21" i="3"/>
  <c r="AB21" i="3"/>
  <c r="U21" i="3"/>
  <c r="AA21" i="3"/>
  <c r="AG21" i="3"/>
  <c r="AJ21" i="3"/>
  <c r="Z21" i="3"/>
  <c r="AI21" i="3"/>
  <c r="Y21" i="3"/>
  <c r="X21" i="3"/>
  <c r="AF21" i="3"/>
  <c r="AH21" i="3"/>
  <c r="W21" i="3"/>
  <c r="AA23" i="3"/>
  <c r="AC23" i="3"/>
  <c r="AJ23" i="3"/>
  <c r="Z23" i="3"/>
  <c r="AI23" i="3"/>
  <c r="Y23" i="3"/>
  <c r="X23" i="3"/>
  <c r="AH23" i="3"/>
  <c r="W23" i="3"/>
  <c r="AG23" i="3"/>
  <c r="V23" i="3"/>
  <c r="AF23" i="3"/>
  <c r="U23" i="3"/>
  <c r="AB23" i="3"/>
  <c r="AE23" i="3"/>
  <c r="AD23" i="3"/>
  <c r="AA25" i="3"/>
  <c r="AJ25" i="3"/>
  <c r="Z25" i="3"/>
  <c r="AC25" i="3"/>
  <c r="AI25" i="3"/>
  <c r="Y25" i="3"/>
  <c r="X25" i="3"/>
  <c r="AH25" i="3"/>
  <c r="W25" i="3"/>
  <c r="AG25" i="3"/>
  <c r="V25" i="3"/>
  <c r="AF25" i="3"/>
  <c r="U25" i="3"/>
  <c r="AB25" i="3"/>
  <c r="AE25" i="3"/>
  <c r="AD25" i="3"/>
  <c r="AI11" i="3"/>
  <c r="Y11" i="3"/>
  <c r="X11" i="3"/>
  <c r="AH11" i="3"/>
  <c r="W11" i="3"/>
  <c r="AG11" i="3"/>
  <c r="V11" i="3"/>
  <c r="Z11" i="3"/>
  <c r="AF11" i="3"/>
  <c r="U11" i="3"/>
  <c r="AE11" i="3"/>
  <c r="AJ11" i="3"/>
  <c r="AD11" i="3"/>
  <c r="AC11" i="3"/>
  <c r="AB11" i="3"/>
  <c r="AA11" i="3"/>
  <c r="AD16" i="3"/>
  <c r="AC16" i="3"/>
  <c r="AB16" i="3"/>
  <c r="AE16" i="3"/>
  <c r="AA16" i="3"/>
  <c r="AJ16" i="3"/>
  <c r="Z16" i="3"/>
  <c r="AI16" i="3"/>
  <c r="Y16" i="3"/>
  <c r="X16" i="3"/>
  <c r="AH16" i="3"/>
  <c r="W16" i="3"/>
  <c r="AG16" i="3"/>
  <c r="V16" i="3"/>
  <c r="AF16" i="3"/>
  <c r="U16" i="3"/>
  <c r="AA12" i="3"/>
  <c r="AJ12" i="3"/>
  <c r="Z12" i="3"/>
  <c r="AI12" i="3"/>
  <c r="Y12" i="3"/>
  <c r="X12" i="3"/>
  <c r="AH12" i="3"/>
  <c r="W12" i="3"/>
  <c r="AG12" i="3"/>
  <c r="V12" i="3"/>
  <c r="AF12" i="3"/>
  <c r="U12" i="3"/>
  <c r="AC12" i="3"/>
  <c r="AB12" i="3"/>
  <c r="AE12" i="3"/>
  <c r="AD12" i="3"/>
  <c r="AE13" i="3"/>
  <c r="AD13" i="3"/>
  <c r="AF13" i="3"/>
  <c r="AC13" i="3"/>
  <c r="U13" i="3"/>
  <c r="AB13" i="3"/>
  <c r="AA13" i="3"/>
  <c r="AJ13" i="3"/>
  <c r="Z13" i="3"/>
  <c r="AI13" i="3"/>
  <c r="Y13" i="3"/>
  <c r="X13" i="3"/>
  <c r="AH13" i="3"/>
  <c r="W13" i="3"/>
  <c r="AG13" i="3"/>
  <c r="V13" i="3"/>
  <c r="AI22" i="3"/>
  <c r="Y22" i="3"/>
  <c r="X22" i="3"/>
  <c r="AH22" i="3"/>
  <c r="W22" i="3"/>
  <c r="AG22" i="3"/>
  <c r="V22" i="3"/>
  <c r="AF22" i="3"/>
  <c r="U22" i="3"/>
  <c r="AE22" i="3"/>
  <c r="AJ22" i="3"/>
  <c r="AD22" i="3"/>
  <c r="AC22" i="3"/>
  <c r="AB22" i="3"/>
  <c r="Z22" i="3"/>
  <c r="AA22" i="3"/>
  <c r="AI24" i="3"/>
  <c r="Y24" i="3"/>
  <c r="X24" i="3"/>
  <c r="AH24" i="3"/>
  <c r="W24" i="3"/>
  <c r="AJ24" i="3"/>
  <c r="AG24" i="3"/>
  <c r="V24" i="3"/>
  <c r="Z24" i="3"/>
  <c r="AF24" i="3"/>
  <c r="U24" i="3"/>
  <c r="AE24" i="3"/>
  <c r="AD24" i="3"/>
  <c r="AC24" i="3"/>
  <c r="AB24" i="3"/>
  <c r="AA24" i="3"/>
  <c r="X14" i="3"/>
  <c r="AH14" i="3"/>
  <c r="W14" i="3"/>
  <c r="AG14" i="3"/>
  <c r="V14" i="3"/>
  <c r="AF14" i="3"/>
  <c r="U14" i="3"/>
  <c r="AI14" i="3"/>
  <c r="Y14" i="3"/>
  <c r="AE14" i="3"/>
  <c r="AD14" i="3"/>
  <c r="Z14" i="3"/>
  <c r="AC14" i="3"/>
  <c r="AJ14" i="3"/>
  <c r="AB14" i="3"/>
  <c r="AA14" i="3"/>
  <c r="AG17" i="3"/>
  <c r="V17" i="3"/>
  <c r="AF17" i="3"/>
  <c r="U17" i="3"/>
  <c r="AE17" i="3"/>
  <c r="AD17" i="3"/>
  <c r="AC17" i="3"/>
  <c r="AB17" i="3"/>
  <c r="W17" i="3"/>
  <c r="AA17" i="3"/>
  <c r="AH17" i="3"/>
  <c r="X17" i="3"/>
  <c r="AJ17" i="3"/>
  <c r="Z17" i="3"/>
  <c r="AI17" i="3"/>
  <c r="Y17" i="3"/>
  <c r="AC19" i="3"/>
  <c r="AB19" i="3"/>
  <c r="AA19" i="3"/>
  <c r="AD19" i="3"/>
  <c r="AJ19" i="3"/>
  <c r="Z19" i="3"/>
  <c r="AI19" i="3"/>
  <c r="Y19" i="3"/>
  <c r="X19" i="3"/>
  <c r="AH19" i="3"/>
  <c r="W19" i="3"/>
  <c r="AG19" i="3"/>
  <c r="V19" i="3"/>
  <c r="AF19" i="3"/>
  <c r="U19" i="3"/>
  <c r="AE19" i="3"/>
  <c r="AJ15" i="3"/>
  <c r="Z15" i="3"/>
  <c r="AI15" i="3"/>
  <c r="Y15" i="3"/>
  <c r="AB15" i="3"/>
  <c r="X15" i="3"/>
  <c r="AH15" i="3"/>
  <c r="W15" i="3"/>
  <c r="AG15" i="3"/>
  <c r="V15" i="3"/>
  <c r="AA15" i="3"/>
  <c r="AF15" i="3"/>
  <c r="U15" i="3"/>
  <c r="AE15" i="3"/>
  <c r="AD15" i="3"/>
  <c r="AC15" i="3"/>
  <c r="AJ18" i="3"/>
  <c r="Z18" i="3"/>
  <c r="AI18" i="3"/>
  <c r="Y18" i="3"/>
  <c r="X18" i="3"/>
  <c r="AH18" i="3"/>
  <c r="W18" i="3"/>
  <c r="AG18" i="3"/>
  <c r="V18" i="3"/>
  <c r="AF18" i="3"/>
  <c r="U18" i="3"/>
  <c r="AE18" i="3"/>
  <c r="AD18" i="3"/>
  <c r="AC18" i="3"/>
  <c r="AB18" i="3"/>
  <c r="AA18" i="3"/>
  <c r="AJ20" i="3"/>
  <c r="Z20" i="3"/>
  <c r="AI20" i="3"/>
  <c r="Y20" i="3"/>
  <c r="X20" i="3"/>
  <c r="AH20" i="3"/>
  <c r="W20" i="3"/>
  <c r="AG20" i="3"/>
  <c r="V20" i="3"/>
  <c r="AF20" i="3"/>
  <c r="U20" i="3"/>
  <c r="AE20" i="3"/>
  <c r="AD20" i="3"/>
  <c r="AC20" i="3"/>
  <c r="AB20" i="3"/>
  <c r="AA20" i="3"/>
  <c r="W12" i="2"/>
  <c r="AL12" i="2"/>
  <c r="V12" i="2"/>
  <c r="AK12" i="2"/>
  <c r="AJ12" i="2"/>
  <c r="AI12" i="2"/>
  <c r="AE12" i="2"/>
  <c r="AF21" i="2"/>
  <c r="AE21" i="2"/>
  <c r="AD21" i="2"/>
  <c r="AC21" i="2"/>
  <c r="AB21" i="2"/>
  <c r="AA21" i="2"/>
  <c r="W21" i="2"/>
  <c r="AJ21" i="2"/>
  <c r="AI21" i="2"/>
  <c r="AH21" i="2"/>
  <c r="AF27" i="2"/>
  <c r="AE27" i="2"/>
  <c r="AD27" i="2"/>
  <c r="AC27" i="2"/>
  <c r="AB27" i="2"/>
  <c r="AG27" i="2"/>
  <c r="AA27" i="2"/>
  <c r="Z27" i="2"/>
  <c r="Y27" i="2"/>
  <c r="AN27" i="2"/>
  <c r="X27" i="2"/>
  <c r="AM27" i="2"/>
  <c r="W27" i="2"/>
  <c r="AL27" i="2"/>
  <c r="V27" i="2"/>
  <c r="AK27" i="2"/>
  <c r="AJ27" i="2"/>
  <c r="AI27" i="2"/>
  <c r="AH27" i="2"/>
  <c r="W14" i="2"/>
  <c r="V14" i="2"/>
  <c r="AA14" i="2"/>
  <c r="AG14" i="2"/>
  <c r="AF14" i="2"/>
  <c r="Y14" i="2"/>
  <c r="AE14" i="2"/>
  <c r="Z14" i="2"/>
  <c r="AN16" i="2"/>
  <c r="X16" i="2"/>
  <c r="AM16" i="2"/>
  <c r="W16" i="2"/>
  <c r="AL16" i="2"/>
  <c r="V16" i="2"/>
  <c r="AK16" i="2"/>
  <c r="AJ16" i="2"/>
  <c r="AI16" i="2"/>
  <c r="AH16" i="2"/>
  <c r="Y16" i="2"/>
  <c r="AG16" i="2"/>
  <c r="AF16" i="2"/>
  <c r="AE16" i="2"/>
  <c r="AD16" i="2"/>
  <c r="AC16" i="2"/>
  <c r="AB16" i="2"/>
  <c r="AA16" i="2"/>
  <c r="Z16" i="2"/>
  <c r="AN18" i="2"/>
  <c r="X18" i="2"/>
  <c r="AM18" i="2"/>
  <c r="W18" i="2"/>
  <c r="AL18" i="2"/>
  <c r="V18" i="2"/>
  <c r="AK18" i="2"/>
  <c r="AJ18" i="2"/>
  <c r="AI18" i="2"/>
  <c r="AH18" i="2"/>
  <c r="AG18" i="2"/>
  <c r="AF18" i="2"/>
  <c r="AE18" i="2"/>
  <c r="AD18" i="2"/>
  <c r="AC18" i="2"/>
  <c r="AB18" i="2"/>
  <c r="Y18" i="2"/>
  <c r="AA18" i="2"/>
  <c r="Z18" i="2"/>
  <c r="AE19" i="2"/>
  <c r="AD19" i="2"/>
  <c r="AC19" i="2"/>
  <c r="AB19" i="2"/>
  <c r="AA19" i="2"/>
  <c r="Z19" i="2"/>
  <c r="AG19" i="2"/>
  <c r="AI19" i="2"/>
  <c r="AH19" i="2"/>
  <c r="AN22" i="2"/>
  <c r="X22" i="2"/>
  <c r="AM22" i="2"/>
  <c r="W22" i="2"/>
  <c r="AL22" i="2"/>
  <c r="V22" i="2"/>
  <c r="AK22" i="2"/>
  <c r="AJ22" i="2"/>
  <c r="AI22" i="2"/>
  <c r="AH22" i="2"/>
  <c r="AG22" i="2"/>
  <c r="AF22" i="2"/>
  <c r="AE22" i="2"/>
  <c r="AD22" i="2"/>
  <c r="Y22" i="2"/>
  <c r="AC22" i="2"/>
  <c r="AB22" i="2"/>
  <c r="AA22" i="2"/>
  <c r="Z22" i="2"/>
  <c r="AF17" i="2"/>
  <c r="Z17" i="2"/>
  <c r="AM17" i="2"/>
  <c r="W17" i="2"/>
  <c r="AL17" i="2"/>
  <c r="V17" i="2"/>
  <c r="AK17" i="2"/>
  <c r="AJ17" i="2"/>
  <c r="AF23" i="2"/>
  <c r="AE23" i="2"/>
  <c r="AD23" i="2"/>
  <c r="AC23" i="2"/>
  <c r="AB23" i="2"/>
  <c r="AA23" i="2"/>
  <c r="Z23" i="2"/>
  <c r="Y23" i="2"/>
  <c r="AN23" i="2"/>
  <c r="X23" i="2"/>
  <c r="AM23" i="2"/>
  <c r="W23" i="2"/>
  <c r="AL23" i="2"/>
  <c r="V23" i="2"/>
  <c r="AK23" i="2"/>
  <c r="AJ23" i="2"/>
  <c r="AI23" i="2"/>
  <c r="AG23" i="2"/>
  <c r="AH23" i="2"/>
  <c r="AN10" i="2"/>
  <c r="X10" i="2"/>
  <c r="AM10" i="2"/>
  <c r="W10" i="2"/>
  <c r="Z10" i="2"/>
  <c r="AL10" i="2"/>
  <c r="V10" i="2"/>
  <c r="AK10" i="2"/>
  <c r="AJ10" i="2"/>
  <c r="AI10" i="2"/>
  <c r="AH10" i="2"/>
  <c r="AG10" i="2"/>
  <c r="AF10" i="2"/>
  <c r="Y10" i="2"/>
  <c r="AE10" i="2"/>
  <c r="AD10" i="2"/>
  <c r="AA10" i="2"/>
  <c r="AC10" i="2"/>
  <c r="AB10" i="2"/>
  <c r="AF11" i="2"/>
  <c r="AE11" i="2"/>
  <c r="AG11" i="2"/>
  <c r="AD11" i="2"/>
  <c r="AC11" i="2"/>
  <c r="AH11" i="2"/>
  <c r="AB11" i="2"/>
  <c r="Z11" i="2"/>
  <c r="AA11" i="2"/>
  <c r="Y11" i="2"/>
  <c r="AN11" i="2"/>
  <c r="X11" i="2"/>
  <c r="AI11" i="2"/>
  <c r="AM11" i="2"/>
  <c r="W11" i="2"/>
  <c r="AL11" i="2"/>
  <c r="V11" i="2"/>
  <c r="AK11" i="2"/>
  <c r="AJ11" i="2"/>
  <c r="AN24" i="2"/>
  <c r="X24" i="2"/>
  <c r="AM24" i="2"/>
  <c r="W24" i="2"/>
  <c r="AL24" i="2"/>
  <c r="V24" i="2"/>
  <c r="AK24" i="2"/>
  <c r="Y24" i="2"/>
  <c r="AJ24" i="2"/>
  <c r="AI24" i="2"/>
  <c r="AH24" i="2"/>
  <c r="AG24" i="2"/>
  <c r="AF24" i="2"/>
  <c r="AE24" i="2"/>
  <c r="AD24" i="2"/>
  <c r="AC24" i="2"/>
  <c r="AB24" i="2"/>
  <c r="AA24" i="2"/>
  <c r="Z24" i="2"/>
  <c r="AF13" i="2"/>
  <c r="AE13" i="2"/>
  <c r="AD13" i="2"/>
  <c r="AC13" i="2"/>
  <c r="AA13" i="2"/>
  <c r="Z13" i="2"/>
  <c r="AB13" i="2"/>
  <c r="AI13" i="2"/>
  <c r="Y13" i="2"/>
  <c r="AN13" i="2"/>
  <c r="X13" i="2"/>
  <c r="AH13" i="2"/>
  <c r="AM13" i="2"/>
  <c r="W13" i="2"/>
  <c r="AL13" i="2"/>
  <c r="V13" i="2"/>
  <c r="AK13" i="2"/>
  <c r="AG13" i="2"/>
  <c r="AJ13" i="2"/>
  <c r="AN26" i="2"/>
  <c r="X26" i="2"/>
  <c r="AM26" i="2"/>
  <c r="W26" i="2"/>
  <c r="AL26" i="2"/>
  <c r="V26" i="2"/>
  <c r="AK26" i="2"/>
  <c r="AJ26" i="2"/>
  <c r="AI26" i="2"/>
  <c r="AH26" i="2"/>
  <c r="Y26" i="2"/>
  <c r="AG26" i="2"/>
  <c r="AF26" i="2"/>
  <c r="AE26" i="2"/>
  <c r="AD26" i="2"/>
  <c r="AC26" i="2"/>
  <c r="AB26" i="2"/>
  <c r="AA26" i="2"/>
  <c r="Z26" i="2"/>
  <c r="AF25" i="2"/>
  <c r="AE25" i="2"/>
  <c r="AD25" i="2"/>
  <c r="AC25" i="2"/>
  <c r="AB25" i="2"/>
  <c r="AA25" i="2"/>
  <c r="Z25" i="2"/>
  <c r="Y25" i="2"/>
  <c r="AN25" i="2"/>
  <c r="X25" i="2"/>
  <c r="AG25" i="2"/>
  <c r="AM25" i="2"/>
  <c r="W25" i="2"/>
  <c r="AL25" i="2"/>
  <c r="V25" i="2"/>
  <c r="AK25" i="2"/>
  <c r="AJ25" i="2"/>
  <c r="AI25" i="2"/>
  <c r="AH25" i="2"/>
  <c r="AN20" i="2"/>
  <c r="X20" i="2"/>
  <c r="AM20" i="2"/>
  <c r="W20" i="2"/>
  <c r="AL20" i="2"/>
  <c r="V20" i="2"/>
  <c r="AK20" i="2"/>
  <c r="AJ20" i="2"/>
  <c r="AH20" i="2"/>
  <c r="AI20" i="2"/>
  <c r="AG20" i="2"/>
  <c r="AF20" i="2"/>
  <c r="Y20" i="2"/>
  <c r="AE20" i="2"/>
  <c r="AD20" i="2"/>
  <c r="AC20" i="2"/>
  <c r="AB20" i="2"/>
  <c r="AA20" i="2"/>
  <c r="Z20" i="2"/>
  <c r="AF15" i="2"/>
  <c r="AE15" i="2"/>
  <c r="AD15" i="2"/>
  <c r="AH15" i="2"/>
  <c r="AC15" i="2"/>
  <c r="AB15" i="2"/>
  <c r="AN15" i="2"/>
  <c r="X15" i="2"/>
  <c r="AM15" i="2"/>
  <c r="W15" i="2"/>
  <c r="V15" i="2"/>
  <c r="AK15" i="2"/>
  <c r="AJ15" i="2"/>
  <c r="AI15" i="2"/>
  <c r="AG15" i="2"/>
  <c r="AN28" i="2"/>
  <c r="X28" i="2"/>
  <c r="AM28" i="2"/>
  <c r="W28" i="2"/>
  <c r="AL28" i="2"/>
  <c r="V28" i="2"/>
  <c r="AK28" i="2"/>
  <c r="AJ28" i="2"/>
  <c r="AI28" i="2"/>
  <c r="AH28" i="2"/>
  <c r="AG28" i="2"/>
  <c r="AF28" i="2"/>
  <c r="AE28" i="2"/>
  <c r="AD28" i="2"/>
  <c r="AC28" i="2"/>
  <c r="AB28" i="2"/>
  <c r="Y28" i="2"/>
  <c r="AA28" i="2"/>
  <c r="Z28" i="2"/>
  <c r="AG15" i="1"/>
  <c r="V15" i="1"/>
  <c r="AF15" i="1"/>
  <c r="U15" i="1"/>
  <c r="AA15" i="1"/>
  <c r="X15" i="1"/>
  <c r="W15" i="1"/>
  <c r="AH15" i="1"/>
  <c r="AE15" i="1"/>
  <c r="AJ15" i="1"/>
  <c r="AI15" i="1"/>
  <c r="Z15" i="1"/>
  <c r="AD15" i="1"/>
  <c r="AC15" i="1"/>
  <c r="AB15" i="1"/>
  <c r="Y15" i="1"/>
  <c r="AH12" i="1"/>
  <c r="W12" i="1"/>
  <c r="AG12" i="1"/>
  <c r="V12" i="1"/>
  <c r="AB12" i="1"/>
  <c r="AA12" i="1"/>
  <c r="U12" i="1"/>
  <c r="AJ12" i="1"/>
  <c r="AI12" i="1"/>
  <c r="AF12" i="1"/>
  <c r="AE12" i="1"/>
  <c r="AC12" i="1"/>
  <c r="Z12" i="1"/>
  <c r="Y12" i="1"/>
  <c r="X12" i="1"/>
  <c r="AD12" i="1"/>
  <c r="AD11" i="1"/>
  <c r="AJ11" i="1"/>
  <c r="Z11" i="1"/>
  <c r="AI11" i="1"/>
  <c r="Y11" i="1"/>
  <c r="AF11" i="1"/>
  <c r="X11" i="1"/>
  <c r="W11" i="1"/>
  <c r="AG11" i="1"/>
  <c r="AA11" i="1"/>
  <c r="V11" i="1"/>
  <c r="AH11" i="1"/>
  <c r="U11" i="1"/>
  <c r="AE11" i="1"/>
  <c r="AC11" i="1"/>
  <c r="AB11" i="1"/>
  <c r="AH23" i="1"/>
  <c r="W23" i="1"/>
  <c r="AG23" i="1"/>
  <c r="V23" i="1"/>
  <c r="AF23" i="1"/>
  <c r="U23" i="1"/>
  <c r="AB23" i="1"/>
  <c r="AA23" i="1"/>
  <c r="AI23" i="1"/>
  <c r="AE23" i="1"/>
  <c r="AD23" i="1"/>
  <c r="AC23" i="1"/>
  <c r="AJ23" i="1"/>
  <c r="Z23" i="1"/>
  <c r="Y23" i="1"/>
  <c r="X23" i="1"/>
  <c r="AE13" i="1"/>
  <c r="AG13" i="1"/>
  <c r="AA13" i="1"/>
  <c r="Z13" i="1"/>
  <c r="AF13" i="1"/>
  <c r="AC13" i="1"/>
  <c r="Y13" i="1"/>
  <c r="AD13" i="1"/>
  <c r="AB13" i="1"/>
  <c r="X13" i="1"/>
  <c r="W13" i="1"/>
  <c r="AH13" i="1"/>
  <c r="AJ13" i="1"/>
  <c r="V13" i="1"/>
  <c r="AI13" i="1"/>
  <c r="U13" i="1"/>
  <c r="AJ16" i="1"/>
  <c r="Z16" i="1"/>
  <c r="AI16" i="1"/>
  <c r="Y16" i="1"/>
  <c r="AD16" i="1"/>
  <c r="AG16" i="1"/>
  <c r="AA16" i="1"/>
  <c r="AF16" i="1"/>
  <c r="AC16" i="1"/>
  <c r="AE16" i="1"/>
  <c r="AB16" i="1"/>
  <c r="X16" i="1"/>
  <c r="AH16" i="1"/>
  <c r="W16" i="1"/>
  <c r="V16" i="1"/>
  <c r="U16" i="1"/>
  <c r="AE18" i="1"/>
  <c r="AJ18" i="1"/>
  <c r="Z18" i="1"/>
  <c r="Y18" i="1"/>
  <c r="X18" i="1"/>
  <c r="V18" i="1"/>
  <c r="U18" i="1"/>
  <c r="AA18" i="1"/>
  <c r="W18" i="1"/>
  <c r="AI18" i="1"/>
  <c r="AH18" i="1"/>
  <c r="AG18" i="1"/>
  <c r="AF18" i="1"/>
  <c r="AD18" i="1"/>
  <c r="AC18" i="1"/>
  <c r="AB18" i="1"/>
  <c r="AB17" i="1"/>
  <c r="AA17" i="1"/>
  <c r="AH17" i="1"/>
  <c r="W17" i="1"/>
  <c r="AG17" i="1"/>
  <c r="V17" i="1"/>
  <c r="AD17" i="1"/>
  <c r="AC17" i="1"/>
  <c r="Z17" i="1"/>
  <c r="AE17" i="1"/>
  <c r="U17" i="1"/>
  <c r="Y17" i="1"/>
  <c r="X17" i="1"/>
  <c r="AJ17" i="1"/>
  <c r="AI17" i="1"/>
  <c r="AF17" i="1"/>
  <c r="AI19" i="1"/>
  <c r="Y19" i="1"/>
  <c r="X19" i="1"/>
  <c r="AD19" i="1"/>
  <c r="AC19" i="1"/>
  <c r="AB19" i="1"/>
  <c r="AJ19" i="1"/>
  <c r="AH19" i="1"/>
  <c r="AF19" i="1"/>
  <c r="AG19" i="1"/>
  <c r="AE19" i="1"/>
  <c r="V19" i="1"/>
  <c r="AA19" i="1"/>
  <c r="Z19" i="1"/>
  <c r="U19" i="1"/>
  <c r="W19" i="1"/>
  <c r="AF10" i="1"/>
  <c r="U10" i="1"/>
  <c r="AE10" i="1"/>
  <c r="AG10" i="1"/>
  <c r="AD10" i="1"/>
  <c r="Z10" i="1"/>
  <c r="AC10" i="1"/>
  <c r="AA10" i="1"/>
  <c r="AB10" i="1"/>
  <c r="Y10" i="1"/>
  <c r="X10" i="1"/>
  <c r="AJ10" i="1"/>
  <c r="AH10" i="1"/>
  <c r="V10" i="1"/>
  <c r="W10" i="1"/>
  <c r="AI10" i="1"/>
  <c r="AF21" i="1"/>
  <c r="U21" i="1"/>
  <c r="AE21" i="1"/>
  <c r="Y21" i="1"/>
  <c r="X21" i="1"/>
  <c r="W21" i="1"/>
  <c r="V21" i="1"/>
  <c r="AJ21" i="1"/>
  <c r="AI21" i="1"/>
  <c r="Z21" i="1"/>
  <c r="AH21" i="1"/>
  <c r="AG21" i="1"/>
  <c r="AD21" i="1"/>
  <c r="AC21" i="1"/>
  <c r="AB21" i="1"/>
  <c r="AA21" i="1"/>
  <c r="AD22" i="1"/>
  <c r="AJ22" i="1"/>
  <c r="Z22" i="1"/>
  <c r="AI22" i="1"/>
  <c r="Y22" i="1"/>
  <c r="X22" i="1"/>
  <c r="AH22" i="1"/>
  <c r="U22" i="1"/>
  <c r="AG22" i="1"/>
  <c r="AF22" i="1"/>
  <c r="AE22" i="1"/>
  <c r="AC22" i="1"/>
  <c r="AB22" i="1"/>
  <c r="AA22" i="1"/>
  <c r="W22" i="1"/>
  <c r="V22" i="1"/>
  <c r="AE20" i="1"/>
  <c r="AJ20" i="1"/>
  <c r="Z20" i="1"/>
  <c r="AI20" i="1"/>
  <c r="Y20" i="1"/>
  <c r="AD20" i="1"/>
  <c r="AC20" i="1"/>
  <c r="AB20" i="1"/>
  <c r="AA20" i="1"/>
  <c r="X20" i="1"/>
  <c r="AF20" i="1"/>
  <c r="W20" i="1"/>
  <c r="V20" i="1"/>
  <c r="U20" i="1"/>
  <c r="AH20" i="1"/>
  <c r="AG20" i="1"/>
  <c r="AD24" i="1"/>
  <c r="AC24" i="1"/>
  <c r="AJ24" i="1"/>
  <c r="Z24" i="1"/>
  <c r="AI24" i="1"/>
  <c r="Y24" i="1"/>
  <c r="X24" i="1"/>
  <c r="AB24" i="1"/>
  <c r="AA24" i="1"/>
  <c r="AE24" i="1"/>
  <c r="W24" i="1"/>
  <c r="AT18" i="1"/>
  <c r="AV18" i="1" s="1"/>
  <c r="V24" i="1"/>
  <c r="U24" i="1"/>
  <c r="AH24" i="1"/>
  <c r="AG24" i="1"/>
  <c r="AF24" i="1"/>
  <c r="AD14" i="1"/>
  <c r="AC14" i="1"/>
  <c r="AI14" i="1"/>
  <c r="Y14" i="1"/>
  <c r="X14" i="1"/>
  <c r="AJ14" i="1"/>
  <c r="AA14" i="1"/>
  <c r="AB14" i="1"/>
  <c r="Z14" i="1"/>
  <c r="W14" i="1"/>
  <c r="V14" i="1"/>
  <c r="U14" i="1"/>
  <c r="AH14" i="1"/>
  <c r="AG14" i="1"/>
  <c r="AF14" i="1"/>
  <c r="AE14" i="1"/>
  <c r="AJ25" i="1"/>
  <c r="AI25" i="1"/>
  <c r="AH25" i="1"/>
  <c r="W25" i="1"/>
  <c r="V25" i="1"/>
  <c r="U25" i="1"/>
  <c r="AG25" i="1"/>
  <c r="AF25" i="1"/>
  <c r="AT23" i="1"/>
  <c r="AV23" i="1" s="1"/>
  <c r="AE25" i="1"/>
  <c r="AD25" i="1"/>
  <c r="AC25" i="1"/>
  <c r="AB25" i="1"/>
  <c r="AA25" i="1"/>
  <c r="Z25" i="1"/>
  <c r="Y25" i="1"/>
  <c r="X25" i="1"/>
  <c r="AG17" i="2" l="1"/>
  <c r="AJ19" i="2"/>
  <c r="AF19" i="2"/>
  <c r="AH14" i="2"/>
  <c r="AG21" i="2"/>
  <c r="AA12" i="2"/>
  <c r="AM12" i="2"/>
  <c r="X17" i="2"/>
  <c r="AK19" i="2"/>
  <c r="AI14" i="2"/>
  <c r="AK21" i="2"/>
  <c r="AB12" i="2"/>
  <c r="X12" i="2"/>
  <c r="AL15" i="2"/>
  <c r="AN17" i="2"/>
  <c r="V19" i="2"/>
  <c r="AJ14" i="2"/>
  <c r="V21" i="2"/>
  <c r="AC12" i="2"/>
  <c r="AN12" i="2"/>
  <c r="Y17" i="2"/>
  <c r="AL19" i="2"/>
  <c r="AK14" i="2"/>
  <c r="AL21" i="2"/>
  <c r="AD12" i="2"/>
  <c r="AA17" i="2"/>
  <c r="W19" i="2"/>
  <c r="AL14" i="2"/>
  <c r="AM21" i="2"/>
  <c r="AF12" i="2"/>
  <c r="AB17" i="2"/>
  <c r="AM19" i="2"/>
  <c r="AG12" i="2"/>
  <c r="X21" i="2"/>
  <c r="Y15" i="2"/>
  <c r="AC17" i="2"/>
  <c r="X19" i="2"/>
  <c r="AB14" i="2"/>
  <c r="AM14" i="2"/>
  <c r="AN21" i="2"/>
  <c r="Z12" i="2"/>
  <c r="Z15" i="2"/>
  <c r="AH17" i="2"/>
  <c r="AD17" i="2"/>
  <c r="AN19" i="2"/>
  <c r="AC14" i="2"/>
  <c r="X14" i="2"/>
  <c r="Y21" i="2"/>
  <c r="AH12" i="2"/>
  <c r="AI17" i="2"/>
  <c r="AD14" i="2"/>
  <c r="AB20" i="5"/>
  <c r="AD18" i="5"/>
  <c r="AG18" i="5"/>
  <c r="X14" i="5"/>
  <c r="AH18" i="5"/>
  <c r="Y14" i="5"/>
  <c r="V23" i="5"/>
  <c r="AK23" i="5"/>
  <c r="W24" i="5"/>
  <c r="AI18" i="5"/>
  <c r="Z14" i="5"/>
  <c r="AG17" i="5"/>
  <c r="Z21" i="5"/>
  <c r="X24" i="5"/>
  <c r="AJ18" i="5"/>
  <c r="AA14" i="5"/>
  <c r="AH17" i="5"/>
  <c r="AJ20" i="5"/>
  <c r="AA24" i="5"/>
  <c r="Y24" i="5"/>
  <c r="Z16" i="5"/>
  <c r="AJ13" i="5"/>
  <c r="U18" i="5"/>
  <c r="AB14" i="5"/>
  <c r="AI17" i="5"/>
  <c r="AK20" i="5"/>
  <c r="AB24" i="5"/>
  <c r="AK18" i="5"/>
  <c r="V14" i="5"/>
  <c r="X20" i="5"/>
  <c r="X15" i="5"/>
  <c r="AC24" i="5"/>
  <c r="AB16" i="5"/>
  <c r="AC21" i="5"/>
  <c r="AK13" i="5"/>
  <c r="V18" i="5"/>
  <c r="AC14" i="5"/>
  <c r="Y15" i="5"/>
  <c r="AH20" i="5"/>
  <c r="AH14" i="5"/>
  <c r="AD24" i="5"/>
  <c r="AC16" i="5"/>
  <c r="AD21" i="5"/>
  <c r="AB13" i="5"/>
  <c r="W18" i="5"/>
  <c r="AD14" i="5"/>
  <c r="Z15" i="5"/>
  <c r="Y20" i="5"/>
  <c r="AI22" i="5"/>
  <c r="AC12" i="5"/>
  <c r="AD11" i="5"/>
  <c r="AE24" i="5"/>
  <c r="AD16" i="5"/>
  <c r="AE21" i="5"/>
  <c r="V13" i="5"/>
  <c r="X18" i="5"/>
  <c r="AE14" i="5"/>
  <c r="AA15" i="5"/>
  <c r="Z20" i="5"/>
  <c r="W20" i="5"/>
  <c r="AE25" i="5"/>
  <c r="X23" i="5"/>
  <c r="AF25" i="5"/>
  <c r="Y23" i="5"/>
  <c r="Z23" i="5"/>
  <c r="AA23" i="5"/>
  <c r="AH19" i="5"/>
  <c r="AI21" i="5"/>
  <c r="V17" i="5"/>
  <c r="AG15" i="5"/>
  <c r="AE15" i="5"/>
  <c r="AH25" i="5"/>
  <c r="AB23" i="5"/>
  <c r="AC20" i="5"/>
  <c r="AI19" i="5"/>
  <c r="AJ21" i="5"/>
  <c r="W17" i="5"/>
  <c r="AF15" i="5"/>
  <c r="U25" i="5"/>
  <c r="AI25" i="5"/>
  <c r="AC23" i="5"/>
  <c r="AD20" i="5"/>
  <c r="AJ19" i="5"/>
  <c r="U21" i="5"/>
  <c r="X17" i="5"/>
  <c r="AH15" i="5"/>
  <c r="AK25" i="5"/>
  <c r="AD23" i="5"/>
  <c r="AE20" i="5"/>
  <c r="U19" i="5"/>
  <c r="AK21" i="5"/>
  <c r="Y17" i="5"/>
  <c r="AI15" i="5"/>
  <c r="V25" i="5"/>
  <c r="AG23" i="5"/>
  <c r="AE23" i="5"/>
  <c r="AF20" i="5"/>
  <c r="AK19" i="5"/>
  <c r="V21" i="5"/>
  <c r="AJ17" i="5"/>
  <c r="AJ15" i="5"/>
  <c r="W25" i="5"/>
  <c r="AF23" i="5"/>
  <c r="AI20" i="5"/>
  <c r="AG20" i="5"/>
  <c r="V19" i="5"/>
  <c r="AB21" i="5"/>
  <c r="Z17" i="5"/>
  <c r="U15" i="5"/>
  <c r="X25" i="5"/>
  <c r="AH23" i="5"/>
  <c r="X19" i="5"/>
  <c r="W19" i="5"/>
  <c r="W21" i="5"/>
  <c r="AA17" i="5"/>
  <c r="AK15" i="5"/>
  <c r="Y25" i="5"/>
  <c r="AI23" i="5"/>
  <c r="U20" i="5"/>
  <c r="Y19" i="5"/>
  <c r="X21" i="5"/>
  <c r="AB17" i="5"/>
  <c r="V15" i="5"/>
  <c r="Z25" i="5"/>
  <c r="AJ23" i="5"/>
  <c r="Z19" i="5"/>
  <c r="Y21" i="5"/>
  <c r="AG14" i="5"/>
  <c r="AC17" i="5"/>
  <c r="W15" i="5"/>
  <c r="AA25" i="5"/>
  <c r="U23" i="5"/>
  <c r="V20" i="5"/>
  <c r="AA3" i="4"/>
  <c r="AB3" i="3"/>
  <c r="AA3" i="1"/>
  <c r="AF3" i="1" s="1"/>
  <c r="AE3" i="2" l="1"/>
  <c r="AJ3" i="2" s="1"/>
  <c r="AC3" i="5"/>
  <c r="AG5" i="5" s="1"/>
  <c r="AE5" i="4"/>
  <c r="AE3" i="4"/>
  <c r="AG3" i="3"/>
  <c r="AG5" i="3"/>
  <c r="AF5" i="1"/>
  <c r="AJ5" i="2" l="1"/>
  <c r="A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<sst xmlns="http://schemas.openxmlformats.org/spreadsheetml/2006/main" count="2320" uniqueCount="305">
  <si>
    <t>Mouse SS</t>
  </si>
  <si>
    <t>NPP:</t>
  </si>
  <si>
    <t>GPCR:</t>
  </si>
  <si>
    <t>Mat Max:</t>
  </si>
  <si>
    <t># &gt; Max/10:</t>
  </si>
  <si>
    <t>P Max:</t>
  </si>
  <si>
    <t>G Max:</t>
  </si>
  <si>
    <t>* Max:</t>
  </si>
  <si>
    <t>** Max</t>
  </si>
  <si>
    <t>Pair Selector</t>
  </si>
  <si>
    <t>Selected</t>
  </si>
  <si>
    <t>Pair</t>
  </si>
  <si>
    <t>NPP</t>
  </si>
  <si>
    <t>P Max</t>
  </si>
  <si>
    <t>NP-GPCR</t>
  </si>
  <si>
    <t>G Max</t>
  </si>
  <si>
    <t>G alpha</t>
  </si>
  <si>
    <t>* Max</t>
  </si>
  <si>
    <t>Cort</t>
  </si>
  <si>
    <t>Sstr1</t>
  </si>
  <si>
    <t>Gi</t>
  </si>
  <si>
    <t>Sstr2</t>
  </si>
  <si>
    <t>Sstr3</t>
  </si>
  <si>
    <t>Adcyap1</t>
  </si>
  <si>
    <t>Cck</t>
  </si>
  <si>
    <t>Crh</t>
  </si>
  <si>
    <t>Npy</t>
  </si>
  <si>
    <t>Pdyn</t>
  </si>
  <si>
    <t>Penk</t>
  </si>
  <si>
    <t>Pnoc</t>
  </si>
  <si>
    <t>Sst</t>
  </si>
  <si>
    <t>Tac1</t>
  </si>
  <si>
    <t>Tac2</t>
  </si>
  <si>
    <t>Vip</t>
  </si>
  <si>
    <t>Sstr4</t>
  </si>
  <si>
    <t>Npy1r</t>
  </si>
  <si>
    <t>CGE-GABA</t>
  </si>
  <si>
    <t>Lamp5</t>
  </si>
  <si>
    <t>Npy2r</t>
  </si>
  <si>
    <t>Sncg</t>
  </si>
  <si>
    <t>Npy5r</t>
  </si>
  <si>
    <t>Oprk1</t>
  </si>
  <si>
    <t>MGE-GABA</t>
  </si>
  <si>
    <t>Sst Chodl</t>
  </si>
  <si>
    <t>Oprd1</t>
  </si>
  <si>
    <t>Oprm1</t>
  </si>
  <si>
    <t>Pvalb</t>
  </si>
  <si>
    <t>Oprl1</t>
  </si>
  <si>
    <t>Glut</t>
  </si>
  <si>
    <t>L2/3 IT PPP</t>
  </si>
  <si>
    <t>L2 IT RHP</t>
  </si>
  <si>
    <t>L2/3 IT ENTl</t>
  </si>
  <si>
    <t>L2/3 IT CTX-1</t>
  </si>
  <si>
    <t>L2/3 IT CTX-2</t>
  </si>
  <si>
    <t>Cckbr</t>
  </si>
  <si>
    <t>Gq</t>
  </si>
  <si>
    <t>L4/5 IT CTX</t>
  </si>
  <si>
    <t>Tacr1</t>
  </si>
  <si>
    <t>L5 IT CTX</t>
  </si>
  <si>
    <t>Tacr3</t>
  </si>
  <si>
    <t>L5 IT TPE-ENT</t>
  </si>
  <si>
    <t>Adcyap1r1</t>
  </si>
  <si>
    <t>Gs</t>
  </si>
  <si>
    <t>L6 IT CTX</t>
  </si>
  <si>
    <t>Vipr1</t>
  </si>
  <si>
    <t>L3 RSP-ACA</t>
  </si>
  <si>
    <t>Crhr1</t>
  </si>
  <si>
    <t>L5 PT CTX</t>
  </si>
  <si>
    <t>Crhr2</t>
  </si>
  <si>
    <t>Car3</t>
  </si>
  <si>
    <t>Tacr2</t>
  </si>
  <si>
    <t>L5 NP CTX</t>
  </si>
  <si>
    <t>CT SUB</t>
  </si>
  <si>
    <t>L6 CT CTX</t>
  </si>
  <si>
    <t>L6b CTX</t>
  </si>
  <si>
    <t>Vipr2</t>
  </si>
  <si>
    <t>Bird 10x</t>
  </si>
  <si>
    <t>ADCYAP1</t>
  </si>
  <si>
    <t>CCK</t>
  </si>
  <si>
    <t>CORT</t>
  </si>
  <si>
    <t>CRH</t>
  </si>
  <si>
    <t>NPY</t>
  </si>
  <si>
    <t>PDYN</t>
  </si>
  <si>
    <t>PENK</t>
  </si>
  <si>
    <t>PNOC</t>
  </si>
  <si>
    <t>SST</t>
  </si>
  <si>
    <t>TAC1</t>
  </si>
  <si>
    <t>VIP</t>
  </si>
  <si>
    <t>LGE-GABA</t>
  </si>
  <si>
    <t>GABA-1-2</t>
  </si>
  <si>
    <t>GABA-1-1</t>
  </si>
  <si>
    <t>GABA-5-3</t>
  </si>
  <si>
    <t>GABA-5-1</t>
  </si>
  <si>
    <t>GABA-5-2</t>
  </si>
  <si>
    <t>GABA-8</t>
  </si>
  <si>
    <t>GABA-3</t>
  </si>
  <si>
    <t>GABA-4</t>
  </si>
  <si>
    <t>GABA-2</t>
  </si>
  <si>
    <t>GABA-7</t>
  </si>
  <si>
    <t>GABA-6</t>
  </si>
  <si>
    <t>HVC_Glut-2</t>
  </si>
  <si>
    <t>HVC_Glut-5</t>
  </si>
  <si>
    <t>HVC_Glut-1</t>
  </si>
  <si>
    <t>HVC_Glut-4</t>
  </si>
  <si>
    <t>HVC_Glut-3</t>
  </si>
  <si>
    <t>RA_Glut-2</t>
  </si>
  <si>
    <t>RA_Glut-1</t>
  </si>
  <si>
    <t>RA_Glut-3</t>
  </si>
  <si>
    <t>ADCYAP1R1</t>
  </si>
  <si>
    <t>CCKBR</t>
  </si>
  <si>
    <t>CRHR1</t>
  </si>
  <si>
    <t>CRHR2</t>
  </si>
  <si>
    <t>NPY1R</t>
  </si>
  <si>
    <t>NPY2R</t>
  </si>
  <si>
    <t>NPY5R</t>
  </si>
  <si>
    <t>OPRD1</t>
  </si>
  <si>
    <t>OPRK1</t>
  </si>
  <si>
    <t>OPRL1</t>
  </si>
  <si>
    <t>OPRM1</t>
  </si>
  <si>
    <t>SSTR1</t>
  </si>
  <si>
    <t>SSTR2</t>
  </si>
  <si>
    <t>SSTR3</t>
  </si>
  <si>
    <t>SSTR4</t>
  </si>
  <si>
    <t>SSTR5</t>
  </si>
  <si>
    <t>TACR2</t>
  </si>
  <si>
    <t>TACR3</t>
  </si>
  <si>
    <t>VIPR1</t>
  </si>
  <si>
    <t>VIPR2</t>
  </si>
  <si>
    <t>Mouse 10x</t>
  </si>
  <si>
    <t>Human 10x</t>
  </si>
  <si>
    <t>TAC3</t>
  </si>
  <si>
    <t>TACR1</t>
  </si>
  <si>
    <t>GABA</t>
  </si>
  <si>
    <t>septum</t>
  </si>
  <si>
    <t>striatum</t>
  </si>
  <si>
    <t>amygdala</t>
  </si>
  <si>
    <t>OB</t>
  </si>
  <si>
    <t>HTR3A-VIPL</t>
  </si>
  <si>
    <t>HTR3A-Reln</t>
  </si>
  <si>
    <t>PV-like</t>
  </si>
  <si>
    <t>MC</t>
  </si>
  <si>
    <t>DMC</t>
  </si>
  <si>
    <t>pDC</t>
  </si>
  <si>
    <t>aDC</t>
  </si>
  <si>
    <t>PT</t>
  </si>
  <si>
    <t>aLC</t>
  </si>
  <si>
    <t>pLC</t>
  </si>
  <si>
    <t>aDVR</t>
  </si>
  <si>
    <t>pDVR</t>
  </si>
  <si>
    <t>Turtle Drop-Seq</t>
  </si>
  <si>
    <t>Turtle D-Seq</t>
  </si>
  <si>
    <t>Row Max</t>
  </si>
  <si>
    <t>Bird 10X</t>
  </si>
  <si>
    <t>Mouse 10X</t>
  </si>
  <si>
    <t>Human 10X</t>
  </si>
  <si>
    <t>Human SS</t>
  </si>
  <si>
    <t>NTS</t>
  </si>
  <si>
    <t>GRP</t>
  </si>
  <si>
    <t>TRH</t>
  </si>
  <si>
    <t>NMU</t>
  </si>
  <si>
    <t>UTS2B</t>
  </si>
  <si>
    <t>PTHLH</t>
  </si>
  <si>
    <t>AGT</t>
  </si>
  <si>
    <t>NPB</t>
  </si>
  <si>
    <t>Pomc</t>
  </si>
  <si>
    <t>Pthlh</t>
  </si>
  <si>
    <t>EDN1</t>
  </si>
  <si>
    <t>Grp</t>
  </si>
  <si>
    <t>GAL</t>
  </si>
  <si>
    <t>ADM</t>
  </si>
  <si>
    <t>NPW</t>
  </si>
  <si>
    <t>Rln1</t>
  </si>
  <si>
    <t>NMB</t>
  </si>
  <si>
    <t>AVP</t>
  </si>
  <si>
    <t>EDN3</t>
  </si>
  <si>
    <t>Nmb</t>
  </si>
  <si>
    <t>Trh</t>
  </si>
  <si>
    <t>POMC</t>
  </si>
  <si>
    <t>GHRH</t>
  </si>
  <si>
    <t>TAC2</t>
  </si>
  <si>
    <t>Edn3</t>
  </si>
  <si>
    <t>Adm</t>
  </si>
  <si>
    <t>Calca</t>
  </si>
  <si>
    <t>Edn1</t>
  </si>
  <si>
    <t>Gal</t>
  </si>
  <si>
    <t>GIP</t>
  </si>
  <si>
    <t>Agt</t>
  </si>
  <si>
    <t>Nmu</t>
  </si>
  <si>
    <t>NPFF</t>
  </si>
  <si>
    <t>PMCH</t>
  </si>
  <si>
    <t>Avp</t>
  </si>
  <si>
    <t>Kiss1</t>
  </si>
  <si>
    <t>UTS2</t>
  </si>
  <si>
    <t>OXT</t>
  </si>
  <si>
    <t>Hcrt</t>
  </si>
  <si>
    <t>HCRT</t>
  </si>
  <si>
    <t>GCG</t>
  </si>
  <si>
    <t>Gcg</t>
  </si>
  <si>
    <t>NPVF</t>
  </si>
  <si>
    <t>Oxt</t>
  </si>
  <si>
    <t>Nts</t>
  </si>
  <si>
    <t>Npw</t>
  </si>
  <si>
    <t>Uts2b</t>
  </si>
  <si>
    <t>NPS</t>
  </si>
  <si>
    <t>Npff</t>
  </si>
  <si>
    <t>RLN1</t>
  </si>
  <si>
    <t>Nps</t>
  </si>
  <si>
    <t>KISS1</t>
  </si>
  <si>
    <t>Uts2</t>
  </si>
  <si>
    <t>CALCA</t>
  </si>
  <si>
    <t>Npb</t>
  </si>
  <si>
    <t>Galp</t>
  </si>
  <si>
    <t>Ghrh</t>
  </si>
  <si>
    <t>GALP</t>
  </si>
  <si>
    <t>Gip</t>
  </si>
  <si>
    <t>Pmch</t>
  </si>
  <si>
    <t>Npvf</t>
  </si>
  <si>
    <t>APLN</t>
  </si>
  <si>
    <t>All Pair Ordinals</t>
  </si>
  <si>
    <t>Mouse NPP</t>
  </si>
  <si>
    <t>Bird GPCR match</t>
  </si>
  <si>
    <t>Primary Coupling</t>
  </si>
  <si>
    <t>Row Max Product</t>
  </si>
  <si>
    <t>NPP_stars</t>
  </si>
  <si>
    <t>Match</t>
  </si>
  <si>
    <t>Conjugate GPCR</t>
  </si>
  <si>
    <t>Agtr1a</t>
  </si>
  <si>
    <t>Sstr5</t>
  </si>
  <si>
    <t>Agtr2</t>
  </si>
  <si>
    <t>Avpr1a</t>
  </si>
  <si>
    <t>Calcrl</t>
  </si>
  <si>
    <t>Ednrb</t>
  </si>
  <si>
    <t>Galr1</t>
  </si>
  <si>
    <t>Gcgr</t>
  </si>
  <si>
    <t>Glp1r</t>
  </si>
  <si>
    <t>``</t>
  </si>
  <si>
    <t>Glp2r</t>
  </si>
  <si>
    <t>Ghrhr</t>
  </si>
  <si>
    <t>Gipr</t>
  </si>
  <si>
    <t>Grpr</t>
  </si>
  <si>
    <t>Hcrtr1</t>
  </si>
  <si>
    <t>Hcrtr2</t>
  </si>
  <si>
    <t>Kiss1r</t>
  </si>
  <si>
    <t>Nmbr</t>
  </si>
  <si>
    <t>Nmur1</t>
  </si>
  <si>
    <t>Npbwr1</t>
  </si>
  <si>
    <t>Npsr1</t>
  </si>
  <si>
    <t>Npffr1</t>
  </si>
  <si>
    <t>Ntsr1</t>
  </si>
  <si>
    <t>Ntsr2</t>
  </si>
  <si>
    <t>Oxtr</t>
  </si>
  <si>
    <t>Mchr1</t>
  </si>
  <si>
    <t>Mc1r</t>
  </si>
  <si>
    <t>Mc3r</t>
  </si>
  <si>
    <t>Mc4r</t>
  </si>
  <si>
    <t>Mc5r</t>
  </si>
  <si>
    <t>Pth1r</t>
  </si>
  <si>
    <t>Rxfp1</t>
  </si>
  <si>
    <t>Rxfp2</t>
  </si>
  <si>
    <t>Rxfp3</t>
  </si>
  <si>
    <t>Trhr</t>
  </si>
  <si>
    <t>Trhr2</t>
  </si>
  <si>
    <t>Uts2r</t>
  </si>
  <si>
    <t/>
  </si>
  <si>
    <t>(Tac2 in mouse))</t>
  </si>
  <si>
    <t>(TAC3 in human)</t>
  </si>
  <si>
    <t>(SP prefered)</t>
  </si>
  <si>
    <t>(NKA prefered)</t>
  </si>
  <si>
    <t>`</t>
  </si>
  <si>
    <t>DELETED</t>
  </si>
  <si>
    <t>L2/3 IT</t>
  </si>
  <si>
    <t>L5 IT</t>
  </si>
  <si>
    <t>L6 IT</t>
  </si>
  <si>
    <t>L6 IT Car3</t>
  </si>
  <si>
    <t>L5 ET</t>
  </si>
  <si>
    <t>L5/6 NP</t>
  </si>
  <si>
    <t>L6 CT</t>
  </si>
  <si>
    <t>L6b</t>
  </si>
  <si>
    <t>All expression matrices captured from "Figure 1.xlsx" file</t>
  </si>
  <si>
    <t>ç</t>
  </si>
  <si>
    <t>Auto</t>
  </si>
  <si>
    <t>I &gt; I</t>
  </si>
  <si>
    <t>I &gt; E</t>
  </si>
  <si>
    <t>E &gt; I</t>
  </si>
  <si>
    <t>E &gt; E</t>
  </si>
  <si>
    <t>Null</t>
  </si>
  <si>
    <t>Weak</t>
  </si>
  <si>
    <t>Strong Broad</t>
  </si>
  <si>
    <t>Strong Focussed</t>
  </si>
  <si>
    <t>Reln</t>
  </si>
  <si>
    <t>Sept, PT</t>
  </si>
  <si>
    <t>Sept</t>
  </si>
  <si>
    <t>SST, aDC, aDVR</t>
  </si>
  <si>
    <t>Chodl</t>
  </si>
  <si>
    <t>Not Applicable</t>
  </si>
  <si>
    <t>Turtle</t>
  </si>
  <si>
    <t>Bird</t>
  </si>
  <si>
    <t>Mouse</t>
  </si>
  <si>
    <t>Human</t>
  </si>
  <si>
    <t>Specimen</t>
  </si>
  <si>
    <t>Order</t>
  </si>
  <si>
    <t>Ordinal</t>
  </si>
  <si>
    <t>Stars</t>
  </si>
  <si>
    <t>5-Stars</t>
  </si>
  <si>
    <t>5-Star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</si>
</sst>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"/>
    <numFmt numFmtId="167" formatCode=";;;"/>
    <numFmt numFmtId="168" formatCode="0.0000"/>
  </numFmts>
  <fonts count="30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sz val="16"/>
      <color theme="1"/>
      <name val="Helvetica Neue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Helvetica Neue"/>
      <family val="2"/>
    </font>
    <font>
      <i/>
      <sz val="12"/>
      <color theme="1"/>
      <name val="Helvetica Neue"/>
      <family val="2"/>
    </font>
    <font>
      <sz val="14"/>
      <color rgb="FFE8E6EA"/>
      <name val="Helvetica Neue"/>
      <family val="2"/>
    </font>
    <font>
      <sz val="12"/>
      <color theme="1"/>
      <name val="Helvetica Neue"/>
      <family val="2"/>
    </font>
    <font>
      <sz val="8"/>
      <color theme="1"/>
      <name val="Helvetica Neue"/>
      <family val="2"/>
    </font>
    <font>
      <i/>
      <sz val="14"/>
      <color theme="1"/>
      <name val="Helvetica Neue"/>
      <family val="2"/>
    </font>
    <font>
      <sz val="11"/>
      <color theme="1"/>
      <name val="Helvetica Neue"/>
      <family val="2"/>
    </font>
    <font>
      <sz val="16"/>
      <color rgb="FF000000"/>
      <name val="Helvetica Neue"/>
      <family val="2"/>
    </font>
    <font>
      <sz val="10"/>
      <color theme="1"/>
      <name val="Helvetica Neue"/>
      <family val="2"/>
    </font>
    <font>
      <sz val="2"/>
      <color theme="1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Helvetica Neue"/>
      <family val="2"/>
    </font>
    <font>
      <u/>
      <sz val="14"/>
      <color theme="1"/>
      <name val="Helvetica Neue"/>
      <family val="2"/>
    </font>
    <font>
      <sz val="18"/>
      <color theme="1"/>
      <name val="Helvetica Neue"/>
      <family val="2"/>
    </font>
    <font>
      <sz val="18"/>
      <name val="Helvetica Neue"/>
      <family val="2"/>
    </font>
    <font>
      <sz val="18"/>
      <color rgb="FFE8E6EA"/>
      <name val="Helvetica Neue"/>
      <family val="2"/>
    </font>
    <font>
      <sz val="18"/>
      <color theme="2" tint="-0.249977111117893"/>
      <name val="Helvetica Neue"/>
      <family val="2"/>
    </font>
    <font>
      <sz val="16"/>
      <color theme="2" tint="-0.249977111117893"/>
      <name val="Helvetica Neue"/>
      <family val="2"/>
    </font>
    <font>
      <sz val="16"/>
      <color rgb="FFFFFFFF"/>
      <name val="Helvetica Neue"/>
      <family val="2"/>
    </font>
    <font>
      <sz val="16"/>
      <color theme="0"/>
      <name val="Helvetica Neue"/>
      <family val="2"/>
    </font>
    <font>
      <sz val="19"/>
      <color theme="1"/>
      <name val="Helvetica Neue"/>
      <family val="2"/>
    </font>
    <font>
      <sz val="19"/>
      <color rgb="FFE8E6EA"/>
      <name val="Helvetica Neue"/>
      <family val="2"/>
    </font>
    <font>
      <sz val="12"/>
      <name val="Helvetica Neue"/>
      <family val="2"/>
    </font>
  </fonts>
  <fills count="102">
    <fill>
      <patternFill patternType="none"/>
    </fill>
    <fill>
      <patternFill patternType="gray125"/>
    </fill>
    <fill>
      <patternFill patternType="solid">
        <fgColor rgb="FFFFECEC"/>
        <bgColor indexed="64"/>
      </patternFill>
    </fill>
    <fill>
      <patternFill patternType="solid">
        <fgColor rgb="FFD3408D"/>
        <bgColor rgb="FFD3408D"/>
      </patternFill>
    </fill>
    <fill>
      <patternFill patternType="solid">
        <fgColor rgb="FFDA808C"/>
        <bgColor rgb="FFDA808C"/>
      </patternFill>
    </fill>
    <fill>
      <patternFill patternType="solid">
        <fgColor rgb="FFB864CC"/>
        <bgColor rgb="FFB864CC"/>
      </patternFill>
    </fill>
    <fill>
      <patternFill patternType="solid">
        <fgColor rgb="FFB1B10C"/>
        <bgColor rgb="FFB1B10C"/>
      </patternFill>
    </fill>
    <fill>
      <patternFill patternType="solid">
        <fgColor rgb="FFFF9900"/>
        <bgColor rgb="FFFF9900"/>
      </patternFill>
    </fill>
    <fill>
      <patternFill patternType="solid">
        <fgColor rgb="FFD93137"/>
        <bgColor rgb="FFD93137"/>
      </patternFill>
    </fill>
    <fill>
      <patternFill patternType="solid">
        <fgColor rgb="FF2DB38A"/>
        <bgColor rgb="FF2DB38A"/>
      </patternFill>
    </fill>
    <fill>
      <patternFill patternType="solid">
        <fgColor rgb="FF65CA2F"/>
        <bgColor rgb="FF65CA2F"/>
      </patternFill>
    </fill>
    <fill>
      <patternFill patternType="solid">
        <fgColor rgb="FF42EC04"/>
        <bgColor rgb="FF42EC04"/>
      </patternFill>
    </fill>
    <fill>
      <patternFill patternType="solid">
        <fgColor rgb="FF0E8C30"/>
        <bgColor rgb="FF0E8C30"/>
      </patternFill>
    </fill>
    <fill>
      <patternFill patternType="solid">
        <fgColor rgb="FFBCFF1A"/>
        <bgColor rgb="FFBCFF1A"/>
      </patternFill>
    </fill>
    <fill>
      <patternFill patternType="solid">
        <fgColor rgb="FF0BE652"/>
        <bgColor rgb="FF0BE652"/>
      </patternFill>
    </fill>
    <fill>
      <patternFill patternType="solid">
        <fgColor rgb="FF21EC1D"/>
        <bgColor rgb="FF21EC1D"/>
      </patternFill>
    </fill>
    <fill>
      <patternFill patternType="solid">
        <fgColor rgb="FF00E5E5"/>
        <bgColor rgb="FF00E5E5"/>
      </patternFill>
    </fill>
    <fill>
      <patternFill patternType="solid">
        <fgColor rgb="FF50B2AD"/>
        <bgColor rgb="FF50B2AD"/>
      </patternFill>
    </fill>
    <fill>
      <patternFill patternType="solid">
        <fgColor rgb="FF58D2CF"/>
        <bgColor rgb="FF58D2CF"/>
      </patternFill>
    </fill>
    <fill>
      <patternFill patternType="solid">
        <fgColor rgb="FFA19922"/>
        <bgColor rgb="FFA19922"/>
      </patternFill>
    </fill>
    <fill>
      <patternFill patternType="solid">
        <fgColor rgb="FF68621B"/>
        <bgColor rgb="FF68621B"/>
      </patternFill>
    </fill>
    <fill>
      <patternFill patternType="solid">
        <fgColor rgb="FF5100FF"/>
        <bgColor rgb="FF5100FF"/>
      </patternFill>
    </fill>
    <fill>
      <patternFill patternType="solid">
        <fgColor rgb="FF0D5B78"/>
        <bgColor rgb="FF0D5B78"/>
      </patternFill>
    </fill>
    <fill>
      <patternFill patternType="solid">
        <fgColor rgb="FF5FCEA9"/>
        <bgColor rgb="FF5FCEA9"/>
      </patternFill>
    </fill>
    <fill>
      <patternFill patternType="solid">
        <fgColor rgb="FF0EED60"/>
        <bgColor rgb="FF0EED60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ED5332"/>
        <bgColor indexed="64"/>
      </patternFill>
    </fill>
    <fill>
      <patternFill patternType="solid">
        <fgColor rgb="FFEF1C6A"/>
        <bgColor indexed="64"/>
      </patternFill>
    </fill>
    <fill>
      <patternFill patternType="solid">
        <fgColor rgb="FF00ADEE"/>
        <bgColor indexed="64"/>
      </patternFill>
    </fill>
    <fill>
      <patternFill patternType="solid">
        <fgColor rgb="FFBBFEFF"/>
        <bgColor indexed="64"/>
      </patternFill>
    </fill>
    <fill>
      <patternFill patternType="solid">
        <fgColor rgb="FFB9FFB5"/>
        <bgColor indexed="64"/>
      </patternFill>
    </fill>
    <fill>
      <patternFill patternType="solid">
        <fgColor rgb="FFC8FFC1"/>
        <bgColor indexed="64"/>
      </patternFill>
    </fill>
    <fill>
      <patternFill patternType="solid">
        <fgColor rgb="FFC6F1FF"/>
        <bgColor indexed="64"/>
      </patternFill>
    </fill>
    <fill>
      <patternFill patternType="solid">
        <fgColor rgb="FFFFD0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3408D"/>
        <bgColor indexed="64"/>
      </patternFill>
    </fill>
    <fill>
      <patternFill patternType="solid">
        <fgColor rgb="FFB864CC"/>
        <bgColor indexed="64"/>
      </patternFill>
    </fill>
    <fill>
      <patternFill patternType="solid">
        <fgColor rgb="FFF5ABB9"/>
        <bgColor indexed="64"/>
      </patternFill>
    </fill>
    <fill>
      <patternFill patternType="solid">
        <fgColor rgb="FFD9313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A808C"/>
        <bgColor indexed="64"/>
      </patternFill>
    </fill>
    <fill>
      <patternFill patternType="solid">
        <fgColor rgb="FFB1EC30"/>
        <bgColor indexed="64"/>
      </patternFill>
    </fill>
    <fill>
      <patternFill patternType="solid">
        <fgColor rgb="FF0BE6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3ADEE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C59A66"/>
        <bgColor indexed="64"/>
      </patternFill>
    </fill>
    <fill>
      <patternFill patternType="solid">
        <fgColor rgb="FF6CC7BC"/>
        <bgColor indexed="64"/>
      </patternFill>
    </fill>
    <fill>
      <patternFill patternType="solid">
        <fgColor rgb="FFD5DD67"/>
        <bgColor indexed="64"/>
      </patternFill>
    </fill>
    <fill>
      <patternFill patternType="solid">
        <fgColor rgb="FFB5509F"/>
        <bgColor indexed="64"/>
      </patternFill>
    </fill>
    <fill>
      <patternFill patternType="solid">
        <fgColor rgb="FF4451A4"/>
        <bgColor indexed="64"/>
      </patternFill>
    </fill>
    <fill>
      <patternFill patternType="solid">
        <fgColor rgb="FFE23469"/>
        <bgColor indexed="64"/>
      </patternFill>
    </fill>
    <fill>
      <patternFill patternType="solid">
        <fgColor rgb="FF009DED"/>
        <bgColor indexed="64"/>
      </patternFill>
    </fill>
    <fill>
      <patternFill patternType="solid">
        <fgColor rgb="FF984EA3"/>
        <bgColor indexed="64"/>
      </patternFill>
    </fill>
    <fill>
      <patternFill patternType="solid">
        <fgColor rgb="FFF881C0"/>
        <bgColor indexed="64"/>
      </patternFill>
    </fill>
    <fill>
      <patternFill patternType="solid">
        <fgColor rgb="FF367FB8"/>
        <bgColor indexed="64"/>
      </patternFill>
    </fill>
    <fill>
      <patternFill patternType="solid">
        <fgColor rgb="FF4DAF4A"/>
        <bgColor indexed="64"/>
      </patternFill>
    </fill>
    <fill>
      <patternFill patternType="solid">
        <fgColor rgb="FF94AA00"/>
        <bgColor indexed="64"/>
      </patternFill>
    </fill>
    <fill>
      <patternFill patternType="solid">
        <fgColor rgb="FFEAB233"/>
        <bgColor indexed="64"/>
      </patternFill>
    </fill>
    <fill>
      <patternFill patternType="solid">
        <fgColor rgb="FFEB5B1B"/>
        <bgColor indexed="64"/>
      </patternFill>
    </fill>
    <fill>
      <patternFill patternType="solid">
        <fgColor rgb="FFEC57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E6E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D4FF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D7FFE5"/>
        <bgColor indexed="64"/>
      </patternFill>
    </fill>
    <fill>
      <patternFill patternType="solid">
        <fgColor rgb="FFE0D5FF"/>
        <bgColor indexed="64"/>
      </patternFill>
    </fill>
    <fill>
      <patternFill patternType="solid">
        <fgColor rgb="FFCFFFDA"/>
        <bgColor indexed="64"/>
      </patternFill>
    </fill>
    <fill>
      <patternFill patternType="solid">
        <fgColor rgb="FFD633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C4EC04"/>
        <bgColor indexed="64"/>
      </patternFill>
    </fill>
    <fill>
      <patternFill patternType="solid">
        <fgColor rgb="FF50B2AD"/>
        <bgColor indexed="64"/>
      </patternFill>
    </fill>
    <fill>
      <patternFill patternType="solid">
        <fgColor rgb="FFA19922"/>
        <bgColor indexed="64"/>
      </patternFill>
    </fill>
    <fill>
      <patternFill patternType="solid">
        <fgColor rgb="FF5100FF"/>
        <bgColor indexed="64"/>
      </patternFill>
    </fill>
    <fill>
      <patternFill patternType="solid">
        <fgColor rgb="FF0D5B78"/>
        <bgColor indexed="64"/>
      </patternFill>
    </fill>
    <fill>
      <patternFill patternType="solid">
        <fgColor rgb="FF3E9E64"/>
        <bgColor indexed="64"/>
      </patternFill>
    </fill>
    <fill>
      <patternFill patternType="solid">
        <fgColor rgb="FF2D8CB8"/>
        <bgColor indexed="64"/>
      </patternFill>
    </fill>
    <fill>
      <patternFill patternType="solid">
        <fgColor rgb="FF53377D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EFCFD"/>
        <bgColor rgb="FF000000"/>
      </patternFill>
    </fill>
    <fill>
      <patternFill patternType="solid">
        <fgColor rgb="FFBEFAFB"/>
        <bgColor rgb="FF000000"/>
      </patternFill>
    </fill>
    <fill>
      <patternFill patternType="solid">
        <fgColor rgb="FF9EF8FA"/>
        <bgColor rgb="FF000000"/>
      </patternFill>
    </fill>
    <fill>
      <patternFill patternType="solid">
        <fgColor rgb="FF7EF6F8"/>
        <bgColor rgb="FF000000"/>
      </patternFill>
    </fill>
    <fill>
      <patternFill patternType="solid">
        <fgColor rgb="FF63DBDD"/>
        <bgColor rgb="FF000000"/>
      </patternFill>
    </fill>
    <fill>
      <patternFill patternType="solid">
        <fgColor rgb="FF4DA7A9"/>
        <bgColor rgb="FF000000"/>
      </patternFill>
    </fill>
    <fill>
      <patternFill patternType="solid">
        <fgColor rgb="FF387475"/>
        <bgColor rgb="FF000000"/>
      </patternFill>
    </fill>
    <fill>
      <patternFill patternType="solid">
        <fgColor rgb="FF224041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A6A6A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2E92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rgb="FF595959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theme="0" tint="-4.9989318521683403E-2"/>
      </top>
      <bottom/>
      <diagonal/>
    </border>
    <border>
      <left style="thin">
        <color rgb="FF595959"/>
      </left>
      <right style="thin">
        <color rgb="FF595959"/>
      </right>
      <top style="thin">
        <color theme="0" tint="-4.9989318521683403E-2"/>
      </top>
      <bottom style="thin">
        <color rgb="FF595959"/>
      </bottom>
      <diagonal/>
    </border>
    <border>
      <left style="thin">
        <color theme="0" tint="-4.9989318521683403E-2"/>
      </left>
      <right/>
      <top/>
      <bottom style="thin">
        <color rgb="FF595959"/>
      </bottom>
      <diagonal/>
    </border>
    <border>
      <left style="thin">
        <color rgb="FF595959"/>
      </left>
      <right style="thin">
        <color theme="0" tint="-4.9989318521683403E-2"/>
      </right>
      <top style="thin">
        <color rgb="FF595959"/>
      </top>
      <bottom style="thin">
        <color rgb="FF595959"/>
      </bottom>
      <diagonal/>
    </border>
    <border>
      <left style="thin">
        <color theme="0" tint="-4.9989318521683403E-2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 style="thin">
        <color theme="0" tint="-4.9989318521683403E-2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theme="0" tint="-4.9989318521683403E-2"/>
      </bottom>
      <diagonal/>
    </border>
    <border>
      <left style="thin">
        <color rgb="FF595959"/>
      </left>
      <right/>
      <top/>
      <bottom style="thin">
        <color theme="0" tint="-4.9989318521683403E-2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theme="0" tint="-4.9989318521683403E-2"/>
      </right>
      <top style="thin">
        <color rgb="FF59595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595959"/>
      </right>
      <top style="thin">
        <color theme="0" tint="-4.9989318521683403E-2"/>
      </top>
      <bottom style="thin">
        <color rgb="FF59595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2" tint="-0.499984740745262"/>
      </left>
      <right style="thin">
        <color theme="0" tint="-0.14996795556505021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0.14996795556505021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2" tint="-0.49998474074526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3743705557422"/>
      </right>
      <top style="thin">
        <color theme="0" tint="-4.9989318521683403E-2"/>
      </top>
      <bottom style="thin">
        <color theme="0" tint="-0.14993743705557422"/>
      </bottom>
      <diagonal/>
    </border>
    <border>
      <left/>
      <right style="thin">
        <color theme="2" tint="-0.499984740745262"/>
      </right>
      <top style="thin">
        <color theme="0" tint="-4.9989318521683403E-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 tint="-4.9989318521683403E-2"/>
      </top>
      <bottom style="thin">
        <color theme="2" tint="-0.499984740745262"/>
      </bottom>
      <diagonal/>
    </border>
    <border>
      <left style="thin">
        <color theme="0" tint="-4.9989318521683403E-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0" tint="-4.9989318521683403E-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4.9989318521683403E-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2" tint="-0.499984740745262"/>
      </left>
      <right/>
      <top/>
      <bottom style="thin">
        <color theme="0" tint="-4.9989318521683403E-2"/>
      </bottom>
      <diagonal/>
    </border>
    <border>
      <left style="thin">
        <color rgb="FF595959"/>
      </left>
      <right style="thin">
        <color theme="0" tint="-0.14993743705557422"/>
      </right>
      <top style="thin">
        <color rgb="FF595959"/>
      </top>
      <bottom style="thin">
        <color theme="0" tint="-0.14993743705557422"/>
      </bottom>
      <diagonal/>
    </border>
    <border>
      <left/>
      <right style="thin">
        <color theme="2" tint="-0.499984740745262"/>
      </right>
      <top style="thin">
        <color rgb="FF595959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rgb="FF595959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0" tint="-0.14996795556505021"/>
      </right>
      <top style="thin">
        <color rgb="FF595959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rgb="FF595959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rgb="FF595959"/>
      </right>
      <top style="thin">
        <color rgb="FF595959"/>
      </top>
      <bottom style="thin">
        <color theme="2" tint="-0.499984740745262"/>
      </bottom>
      <diagonal/>
    </border>
    <border>
      <left style="thin">
        <color rgb="FF595959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rgb="FF595959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595959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595959"/>
      </left>
      <right style="thin">
        <color theme="2" tint="-0.499984740745262"/>
      </right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2" tint="-0.499984740745262"/>
      </left>
      <right style="thin">
        <color rgb="FF595959"/>
      </right>
      <top style="thin">
        <color theme="2" tint="-0.499984740745262"/>
      </top>
      <bottom/>
      <diagonal/>
    </border>
    <border>
      <left style="thin">
        <color rgb="FF595959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rgb="FF595959"/>
      </right>
      <top style="thin">
        <color theme="0" tint="-4.9989318521683403E-2"/>
      </top>
      <bottom style="thin">
        <color theme="2" tint="-0.499984740745262"/>
      </bottom>
      <diagonal/>
    </border>
    <border>
      <left/>
      <right style="thin">
        <color rgb="FF595959"/>
      </right>
      <top style="thin">
        <color theme="2" tint="-0.499984740745262"/>
      </top>
      <bottom/>
      <diagonal/>
    </border>
    <border>
      <left style="thin">
        <color rgb="FF595959"/>
      </left>
      <right style="thin">
        <color theme="2" tint="-0.499984740745262"/>
      </right>
      <top style="thin">
        <color theme="2" tint="-0.499984740745262"/>
      </top>
      <bottom style="thin">
        <color rgb="FF59595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rgb="FF595959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rgb="FF595959"/>
      </bottom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2" tint="-0.499984740745262"/>
      </top>
      <bottom style="thin">
        <color rgb="FF595959"/>
      </bottom>
      <diagonal/>
    </border>
    <border>
      <left style="thin">
        <color theme="2" tint="-0.499984740745262"/>
      </left>
      <right/>
      <top/>
      <bottom style="thin">
        <color rgb="FF595959"/>
      </bottom>
      <diagonal/>
    </border>
    <border>
      <left style="thin">
        <color theme="0" tint="-0.14993743705557422"/>
      </left>
      <right style="thin">
        <color rgb="FF595959"/>
      </right>
      <top style="thin">
        <color theme="0" tint="-0.14993743705557422"/>
      </top>
      <bottom style="thin">
        <color rgb="FF595959"/>
      </bottom>
      <diagonal/>
    </border>
    <border>
      <left style="thin">
        <color theme="2" tint="-0.499984740745262"/>
      </left>
      <right style="thin">
        <color theme="0" tint="-4.9989318521683403E-2"/>
      </right>
      <top style="thin">
        <color rgb="FF595959"/>
      </top>
      <bottom style="thin">
        <color theme="2" tint="-0.499984740745262"/>
      </bottom>
      <diagonal/>
    </border>
    <border>
      <left style="thin">
        <color rgb="FF595959"/>
      </left>
      <right style="thin">
        <color theme="2" tint="-0.499984740745262"/>
      </right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595959"/>
      </right>
      <top style="thin">
        <color theme="0" tint="-0.14996795556505021"/>
      </top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rgb="FFA6A7A6"/>
      </left>
      <right style="thin">
        <color rgb="FFA6A7A6"/>
      </right>
      <top style="thin">
        <color rgb="FFA6A7A6"/>
      </top>
      <bottom style="thin">
        <color rgb="FFA6A7A6"/>
      </bottom>
      <diagonal/>
    </border>
    <border>
      <left style="thin">
        <color rgb="FFA6A7A6"/>
      </left>
      <right style="thin">
        <color rgb="FFA6A7A6"/>
      </right>
      <top/>
      <bottom style="thin">
        <color rgb="FFA6A7A6"/>
      </bottom>
      <diagonal/>
    </border>
    <border>
      <left style="thin">
        <color rgb="FFA6A7A6"/>
      </left>
      <right style="thin">
        <color rgb="FFA6A7A6"/>
      </right>
      <top style="thin">
        <color rgb="FFA6A7A6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4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2" xfId="0" applyNumberFormat="1" applyFont="1" applyBorder="1"/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165" fontId="4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textRotation="90"/>
    </xf>
    <xf numFmtId="0" fontId="5" fillId="4" borderId="3" xfId="0" applyFont="1" applyFill="1" applyBorder="1" applyAlignment="1">
      <alignment horizontal="center" vertical="center" textRotation="90"/>
    </xf>
    <xf numFmtId="0" fontId="5" fillId="5" borderId="3" xfId="0" applyFont="1" applyFill="1" applyBorder="1" applyAlignment="1">
      <alignment horizontal="center" vertical="center" textRotation="90"/>
    </xf>
    <xf numFmtId="0" fontId="5" fillId="6" borderId="3" xfId="0" applyFont="1" applyFill="1" applyBorder="1" applyAlignment="1">
      <alignment horizontal="center" vertical="center" textRotation="90"/>
    </xf>
    <xf numFmtId="0" fontId="5" fillId="7" borderId="3" xfId="0" applyFont="1" applyFill="1" applyBorder="1" applyAlignment="1">
      <alignment horizontal="center" vertical="center" textRotation="90"/>
    </xf>
    <xf numFmtId="0" fontId="5" fillId="8" borderId="3" xfId="0" applyFont="1" applyFill="1" applyBorder="1" applyAlignment="1">
      <alignment horizontal="center" vertical="center" textRotation="90"/>
    </xf>
    <xf numFmtId="0" fontId="5" fillId="12" borderId="3" xfId="0" applyFont="1" applyFill="1" applyBorder="1" applyAlignment="1">
      <alignment horizontal="center" vertical="center" textRotation="90"/>
    </xf>
    <xf numFmtId="0" fontId="5" fillId="13" borderId="3" xfId="0" applyFont="1" applyFill="1" applyBorder="1" applyAlignment="1">
      <alignment horizontal="center" vertical="center" textRotation="90"/>
    </xf>
    <xf numFmtId="0" fontId="5" fillId="14" borderId="3" xfId="0" applyFont="1" applyFill="1" applyBorder="1" applyAlignment="1">
      <alignment horizontal="center" vertical="center" textRotation="90"/>
    </xf>
    <xf numFmtId="0" fontId="5" fillId="15" borderId="3" xfId="0" applyFont="1" applyFill="1" applyBorder="1" applyAlignment="1">
      <alignment horizontal="center" vertical="center" textRotation="90"/>
    </xf>
    <xf numFmtId="0" fontId="5" fillId="17" borderId="3" xfId="0" applyFont="1" applyFill="1" applyBorder="1" applyAlignment="1">
      <alignment horizontal="center" vertical="center" textRotation="90"/>
    </xf>
    <xf numFmtId="0" fontId="5" fillId="19" borderId="3" xfId="0" applyFont="1" applyFill="1" applyBorder="1" applyAlignment="1">
      <alignment horizontal="center" vertical="center" textRotation="90"/>
    </xf>
    <xf numFmtId="0" fontId="5" fillId="20" borderId="3" xfId="0" applyFont="1" applyFill="1" applyBorder="1" applyAlignment="1">
      <alignment horizontal="center" vertical="center" textRotation="90"/>
    </xf>
    <xf numFmtId="0" fontId="5" fillId="21" borderId="3" xfId="0" applyFont="1" applyFill="1" applyBorder="1" applyAlignment="1">
      <alignment horizontal="center" vertical="center" textRotation="90"/>
    </xf>
    <xf numFmtId="0" fontId="5" fillId="23" borderId="3" xfId="0" applyFont="1" applyFill="1" applyBorder="1" applyAlignment="1">
      <alignment horizontal="center" vertical="center" textRotation="90"/>
    </xf>
    <xf numFmtId="0" fontId="5" fillId="24" borderId="3" xfId="0" applyFont="1" applyFill="1" applyBorder="1" applyAlignment="1">
      <alignment horizontal="center" vertical="center" textRotation="90"/>
    </xf>
    <xf numFmtId="2" fontId="6" fillId="0" borderId="0" xfId="0" applyNumberFormat="1" applyFont="1" applyAlignment="1">
      <alignment horizontal="center" textRotation="45"/>
    </xf>
    <xf numFmtId="0" fontId="7" fillId="0" borderId="0" xfId="0" applyFont="1" applyAlignment="1">
      <alignment horizontal="center"/>
    </xf>
    <xf numFmtId="167" fontId="2" fillId="25" borderId="4" xfId="0" applyNumberFormat="1" applyFont="1" applyFill="1" applyBorder="1" applyAlignment="1">
      <alignment horizontal="center" vertical="center"/>
    </xf>
    <xf numFmtId="167" fontId="2" fillId="25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167" fontId="1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2" fillId="2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7" fontId="7" fillId="25" borderId="3" xfId="0" applyNumberFormat="1" applyFont="1" applyFill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7" fontId="7" fillId="25" borderId="4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167" fontId="7" fillId="25" borderId="6" xfId="0" applyNumberFormat="1" applyFont="1" applyFill="1" applyBorder="1" applyAlignment="1">
      <alignment horizontal="center"/>
    </xf>
    <xf numFmtId="167" fontId="7" fillId="25" borderId="7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167" fontId="7" fillId="25" borderId="8" xfId="0" applyNumberFormat="1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67" fontId="7" fillId="25" borderId="9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167" fontId="7" fillId="25" borderId="10" xfId="0" applyNumberFormat="1" applyFont="1" applyFill="1" applyBorder="1" applyAlignment="1">
      <alignment horizontal="center"/>
    </xf>
    <xf numFmtId="0" fontId="2" fillId="28" borderId="3" xfId="0" applyFont="1" applyFill="1" applyBorder="1" applyAlignment="1">
      <alignment horizontal="center" vertical="center"/>
    </xf>
    <xf numFmtId="167" fontId="7" fillId="25" borderId="11" xfId="0" applyNumberFormat="1" applyFont="1" applyFill="1" applyBorder="1" applyAlignment="1">
      <alignment horizontal="center"/>
    </xf>
    <xf numFmtId="167" fontId="7" fillId="25" borderId="12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5" fillId="12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10" fillId="31" borderId="0" xfId="0" applyNumberFormat="1" applyFont="1" applyFill="1" applyAlignment="1">
      <alignment horizontal="right" vertical="center"/>
    </xf>
    <xf numFmtId="165" fontId="9" fillId="0" borderId="0" xfId="0" applyNumberFormat="1" applyFont="1" applyAlignment="1">
      <alignment horizontal="center" vertical="center"/>
    </xf>
    <xf numFmtId="2" fontId="10" fillId="3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2" fontId="10" fillId="33" borderId="0" xfId="0" applyNumberFormat="1" applyFont="1" applyFill="1" applyAlignment="1">
      <alignment horizontal="right" vertical="center"/>
    </xf>
    <xf numFmtId="168" fontId="1" fillId="0" borderId="0" xfId="0" applyNumberFormat="1" applyFont="1"/>
    <xf numFmtId="0" fontId="2" fillId="35" borderId="3" xfId="0" applyFont="1" applyFill="1" applyBorder="1" applyAlignment="1">
      <alignment horizontal="center" vertical="center"/>
    </xf>
    <xf numFmtId="0" fontId="2" fillId="36" borderId="3" xfId="0" applyFont="1" applyFill="1" applyBorder="1" applyAlignment="1">
      <alignment horizontal="center" vertical="center"/>
    </xf>
    <xf numFmtId="0" fontId="2" fillId="37" borderId="3" xfId="0" applyFont="1" applyFill="1" applyBorder="1" applyAlignment="1">
      <alignment horizontal="center" vertical="center"/>
    </xf>
    <xf numFmtId="0" fontId="2" fillId="38" borderId="3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/>
    </xf>
    <xf numFmtId="0" fontId="2" fillId="40" borderId="3" xfId="0" applyFont="1" applyFill="1" applyBorder="1" applyAlignment="1">
      <alignment horizontal="center" vertical="center"/>
    </xf>
    <xf numFmtId="0" fontId="2" fillId="41" borderId="3" xfId="0" applyFont="1" applyFill="1" applyBorder="1" applyAlignment="1">
      <alignment horizontal="center" vertical="center"/>
    </xf>
    <xf numFmtId="0" fontId="2" fillId="42" borderId="3" xfId="0" applyFont="1" applyFill="1" applyBorder="1" applyAlignment="1">
      <alignment horizontal="center" vertical="center"/>
    </xf>
    <xf numFmtId="0" fontId="2" fillId="43" borderId="3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center" textRotation="45"/>
    </xf>
    <xf numFmtId="2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7" fontId="2" fillId="44" borderId="1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0" fontId="1" fillId="34" borderId="0" xfId="0" applyFont="1" applyFill="1" applyAlignment="1">
      <alignment horizontal="center"/>
    </xf>
    <xf numFmtId="2" fontId="12" fillId="0" borderId="15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 textRotation="45"/>
    </xf>
    <xf numFmtId="2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12" fillId="0" borderId="5" xfId="0" applyNumberFormat="1" applyFont="1" applyBorder="1" applyAlignment="1">
      <alignment horizontal="center"/>
    </xf>
    <xf numFmtId="167" fontId="2" fillId="44" borderId="3" xfId="0" applyNumberFormat="1" applyFont="1" applyFill="1" applyBorder="1" applyAlignment="1">
      <alignment horizontal="center" vertical="center"/>
    </xf>
    <xf numFmtId="165" fontId="13" fillId="0" borderId="0" xfId="0" applyNumberFormat="1" applyFont="1" applyAlignment="1">
      <alignment horizontal="center"/>
    </xf>
    <xf numFmtId="0" fontId="2" fillId="46" borderId="3" xfId="0" applyFont="1" applyFill="1" applyBorder="1" applyAlignment="1">
      <alignment horizontal="center" vertical="center"/>
    </xf>
    <xf numFmtId="0" fontId="2" fillId="47" borderId="3" xfId="0" applyFont="1" applyFill="1" applyBorder="1" applyAlignment="1">
      <alignment horizontal="center" vertical="center"/>
    </xf>
    <xf numFmtId="0" fontId="2" fillId="48" borderId="3" xfId="0" applyFont="1" applyFill="1" applyBorder="1" applyAlignment="1">
      <alignment horizontal="center" vertical="center"/>
    </xf>
    <xf numFmtId="0" fontId="2" fillId="49" borderId="3" xfId="0" applyFont="1" applyFill="1" applyBorder="1" applyAlignment="1">
      <alignment horizontal="center" vertical="center"/>
    </xf>
    <xf numFmtId="0" fontId="2" fillId="50" borderId="3" xfId="0" applyFont="1" applyFill="1" applyBorder="1" applyAlignment="1">
      <alignment horizontal="center" vertical="center"/>
    </xf>
    <xf numFmtId="0" fontId="2" fillId="51" borderId="3" xfId="0" applyFont="1" applyFill="1" applyBorder="1" applyAlignment="1">
      <alignment horizontal="center" vertical="center"/>
    </xf>
    <xf numFmtId="0" fontId="2" fillId="52" borderId="3" xfId="0" applyFont="1" applyFill="1" applyBorder="1" applyAlignment="1">
      <alignment horizontal="center" vertical="center"/>
    </xf>
    <xf numFmtId="0" fontId="2" fillId="53" borderId="3" xfId="0" applyFont="1" applyFill="1" applyBorder="1" applyAlignment="1">
      <alignment horizontal="center" vertical="center"/>
    </xf>
    <xf numFmtId="0" fontId="2" fillId="54" borderId="3" xfId="0" applyFont="1" applyFill="1" applyBorder="1" applyAlignment="1">
      <alignment horizontal="center" vertical="center"/>
    </xf>
    <xf numFmtId="0" fontId="2" fillId="55" borderId="3" xfId="0" applyFont="1" applyFill="1" applyBorder="1" applyAlignment="1">
      <alignment horizontal="center" vertical="center"/>
    </xf>
    <xf numFmtId="0" fontId="2" fillId="56" borderId="3" xfId="0" applyFont="1" applyFill="1" applyBorder="1" applyAlignment="1">
      <alignment horizontal="center" vertical="center"/>
    </xf>
    <xf numFmtId="0" fontId="2" fillId="57" borderId="3" xfId="0" applyFont="1" applyFill="1" applyBorder="1" applyAlignment="1">
      <alignment horizontal="center" vertical="center"/>
    </xf>
    <xf numFmtId="0" fontId="2" fillId="58" borderId="3" xfId="0" applyFont="1" applyFill="1" applyBorder="1" applyAlignment="1">
      <alignment horizontal="center" vertical="center"/>
    </xf>
    <xf numFmtId="0" fontId="2" fillId="59" borderId="3" xfId="0" applyFont="1" applyFill="1" applyBorder="1" applyAlignment="1">
      <alignment horizontal="center" vertical="center"/>
    </xf>
    <xf numFmtId="0" fontId="2" fillId="60" borderId="3" xfId="0" applyFont="1" applyFill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right" vertical="center"/>
    </xf>
    <xf numFmtId="167" fontId="14" fillId="44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2" fontId="15" fillId="62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0" fontId="0" fillId="63" borderId="0" xfId="0" applyFill="1" applyAlignment="1">
      <alignment horizontal="center" vertical="center"/>
    </xf>
    <xf numFmtId="2" fontId="8" fillId="64" borderId="0" xfId="0" applyNumberFormat="1" applyFont="1" applyFill="1" applyAlignment="1">
      <alignment horizontal="center"/>
    </xf>
    <xf numFmtId="166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2" fontId="8" fillId="65" borderId="0" xfId="0" applyNumberFormat="1" applyFont="1" applyFill="1" applyAlignment="1">
      <alignment horizontal="center"/>
    </xf>
    <xf numFmtId="166" fontId="8" fillId="0" borderId="0" xfId="0" applyNumberFormat="1" applyFont="1" applyAlignment="1">
      <alignment horizontal="center" vertical="center" wrapText="1"/>
    </xf>
    <xf numFmtId="2" fontId="8" fillId="62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 vertical="center" wrapText="1"/>
    </xf>
    <xf numFmtId="2" fontId="8" fillId="66" borderId="0" xfId="0" applyNumberFormat="1" applyFont="1" applyFill="1" applyAlignment="1">
      <alignment horizontal="center"/>
    </xf>
    <xf numFmtId="2" fontId="15" fillId="0" borderId="0" xfId="0" applyNumberFormat="1" applyFont="1" applyAlignment="1">
      <alignment horizontal="center"/>
    </xf>
    <xf numFmtId="2" fontId="15" fillId="65" borderId="0" xfId="0" applyNumberFormat="1" applyFont="1" applyFill="1" applyAlignment="1">
      <alignment horizontal="center"/>
    </xf>
    <xf numFmtId="2" fontId="8" fillId="67" borderId="0" xfId="0" applyNumberFormat="1" applyFont="1" applyFill="1" applyAlignment="1">
      <alignment horizontal="center"/>
    </xf>
    <xf numFmtId="2" fontId="8" fillId="68" borderId="0" xfId="0" applyNumberFormat="1" applyFont="1" applyFill="1" applyAlignment="1">
      <alignment horizontal="center"/>
    </xf>
    <xf numFmtId="2" fontId="15" fillId="69" borderId="0" xfId="0" applyNumberFormat="1" applyFont="1" applyFill="1" applyAlignment="1">
      <alignment horizontal="center"/>
    </xf>
    <xf numFmtId="2" fontId="15" fillId="70" borderId="0" xfId="0" applyNumberFormat="1" applyFont="1" applyFill="1" applyAlignment="1">
      <alignment horizontal="center"/>
    </xf>
    <xf numFmtId="2" fontId="8" fillId="70" borderId="0" xfId="0" applyNumberFormat="1" applyFont="1" applyFill="1" applyAlignment="1">
      <alignment horizontal="center"/>
    </xf>
    <xf numFmtId="2" fontId="8" fillId="71" borderId="0" xfId="0" applyNumberFormat="1" applyFont="1" applyFill="1" applyAlignment="1">
      <alignment horizontal="center"/>
    </xf>
    <xf numFmtId="2" fontId="15" fillId="64" borderId="0" xfId="0" applyNumberFormat="1" applyFont="1" applyFill="1" applyAlignment="1">
      <alignment horizontal="center"/>
    </xf>
    <xf numFmtId="2" fontId="8" fillId="30" borderId="0" xfId="0" applyNumberFormat="1" applyFont="1" applyFill="1" applyAlignment="1">
      <alignment horizontal="center"/>
    </xf>
    <xf numFmtId="2" fontId="15" fillId="72" borderId="0" xfId="0" applyNumberFormat="1" applyFont="1" applyFill="1" applyAlignment="1">
      <alignment horizontal="center"/>
    </xf>
    <xf numFmtId="2" fontId="8" fillId="34" borderId="0" xfId="0" applyNumberFormat="1" applyFont="1" applyFill="1" applyAlignment="1">
      <alignment horizontal="center"/>
    </xf>
    <xf numFmtId="2" fontId="15" fillId="67" borderId="0" xfId="0" applyNumberFormat="1" applyFont="1" applyFill="1" applyAlignment="1">
      <alignment horizontal="center"/>
    </xf>
    <xf numFmtId="2" fontId="8" fillId="73" borderId="0" xfId="0" applyNumberFormat="1" applyFont="1" applyFill="1" applyAlignment="1">
      <alignment horizontal="center"/>
    </xf>
    <xf numFmtId="2" fontId="8" fillId="29" borderId="0" xfId="0" applyNumberFormat="1" applyFont="1" applyFill="1" applyAlignment="1">
      <alignment horizontal="center"/>
    </xf>
    <xf numFmtId="2" fontId="15" fillId="73" borderId="0" xfId="0" applyNumberFormat="1" applyFont="1" applyFill="1" applyAlignment="1">
      <alignment horizontal="center"/>
    </xf>
    <xf numFmtId="2" fontId="8" fillId="74" borderId="0" xfId="0" applyNumberFormat="1" applyFont="1" applyFill="1" applyAlignment="1">
      <alignment horizontal="center"/>
    </xf>
    <xf numFmtId="2" fontId="8" fillId="75" borderId="0" xfId="0" applyNumberFormat="1" applyFont="1" applyFill="1" applyAlignment="1">
      <alignment horizontal="center"/>
    </xf>
    <xf numFmtId="2" fontId="15" fillId="29" borderId="0" xfId="0" applyNumberFormat="1" applyFont="1" applyFill="1" applyAlignment="1">
      <alignment horizontal="center"/>
    </xf>
    <xf numFmtId="2" fontId="8" fillId="69" borderId="0" xfId="0" applyNumberFormat="1" applyFont="1" applyFill="1" applyAlignment="1">
      <alignment horizontal="center"/>
    </xf>
    <xf numFmtId="2" fontId="15" fillId="66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6" borderId="0" xfId="0" applyNumberFormat="1" applyFont="1" applyFill="1" applyAlignment="1">
      <alignment horizontal="center"/>
    </xf>
    <xf numFmtId="2" fontId="15" fillId="34" borderId="0" xfId="0" applyNumberFormat="1" applyFont="1" applyFill="1" applyAlignment="1">
      <alignment horizontal="center"/>
    </xf>
    <xf numFmtId="2" fontId="8" fillId="77" borderId="0" xfId="0" applyNumberFormat="1" applyFont="1" applyFill="1" applyAlignment="1">
      <alignment horizontal="center"/>
    </xf>
    <xf numFmtId="2" fontId="15" fillId="76" borderId="17" xfId="0" applyNumberFormat="1" applyFont="1" applyFill="1" applyBorder="1" applyAlignment="1">
      <alignment horizontal="center"/>
    </xf>
    <xf numFmtId="1" fontId="8" fillId="0" borderId="17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/>
    </xf>
    <xf numFmtId="166" fontId="8" fillId="0" borderId="17" xfId="0" applyNumberFormat="1" applyFont="1" applyBorder="1" applyAlignment="1">
      <alignment horizontal="center" vertical="center"/>
    </xf>
    <xf numFmtId="2" fontId="8" fillId="77" borderId="17" xfId="0" applyNumberFormat="1" applyFont="1" applyFill="1" applyBorder="1" applyAlignment="1">
      <alignment horizontal="center"/>
    </xf>
    <xf numFmtId="166" fontId="8" fillId="0" borderId="17" xfId="0" applyNumberFormat="1" applyFont="1" applyBorder="1" applyAlignment="1">
      <alignment horizontal="center" vertical="center" wrapText="1"/>
    </xf>
    <xf numFmtId="1" fontId="8" fillId="0" borderId="17" xfId="0" applyNumberFormat="1" applyFont="1" applyBorder="1" applyAlignment="1">
      <alignment horizontal="center" vertical="center" wrapText="1"/>
    </xf>
    <xf numFmtId="2" fontId="8" fillId="30" borderId="17" xfId="0" applyNumberFormat="1" applyFont="1" applyFill="1" applyBorder="1" applyAlignment="1">
      <alignment horizontal="center"/>
    </xf>
    <xf numFmtId="2" fontId="15" fillId="68" borderId="0" xfId="0" applyNumberFormat="1" applyFont="1" applyFill="1" applyAlignment="1">
      <alignment horizontal="center"/>
    </xf>
    <xf numFmtId="2" fontId="8" fillId="72" borderId="0" xfId="0" applyNumberFormat="1" applyFont="1" applyFill="1" applyAlignment="1">
      <alignment horizontal="center"/>
    </xf>
    <xf numFmtId="2" fontId="15" fillId="77" borderId="0" xfId="0" applyNumberFormat="1" applyFont="1" applyFill="1" applyAlignment="1">
      <alignment horizontal="center"/>
    </xf>
    <xf numFmtId="2" fontId="15" fillId="75" borderId="0" xfId="0" applyNumberFormat="1" applyFont="1" applyFill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0" borderId="0" xfId="0" applyAlignment="1">
      <alignment horizontal="right"/>
    </xf>
    <xf numFmtId="167" fontId="7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/>
    </xf>
    <xf numFmtId="0" fontId="2" fillId="78" borderId="3" xfId="0" applyFont="1" applyFill="1" applyBorder="1" applyAlignment="1">
      <alignment horizontal="center" vertical="center"/>
    </xf>
    <xf numFmtId="0" fontId="2" fillId="79" borderId="3" xfId="0" applyFont="1" applyFill="1" applyBorder="1" applyAlignment="1">
      <alignment horizontal="center" vertical="center"/>
    </xf>
    <xf numFmtId="0" fontId="2" fillId="80" borderId="3" xfId="0" applyFont="1" applyFill="1" applyBorder="1" applyAlignment="1">
      <alignment horizontal="center" vertical="center"/>
    </xf>
    <xf numFmtId="0" fontId="2" fillId="81" borderId="3" xfId="0" applyFont="1" applyFill="1" applyBorder="1" applyAlignment="1">
      <alignment horizontal="center" vertical="center"/>
    </xf>
    <xf numFmtId="0" fontId="2" fillId="82" borderId="3" xfId="0" applyFont="1" applyFill="1" applyBorder="1" applyAlignment="1">
      <alignment horizontal="center" vertical="center"/>
    </xf>
    <xf numFmtId="0" fontId="2" fillId="83" borderId="3" xfId="0" applyFont="1" applyFill="1" applyBorder="1" applyAlignment="1">
      <alignment horizontal="center" vertical="center"/>
    </xf>
    <xf numFmtId="0" fontId="2" fillId="84" borderId="3" xfId="0" applyFont="1" applyFill="1" applyBorder="1" applyAlignment="1">
      <alignment horizontal="center" vertical="center"/>
    </xf>
    <xf numFmtId="0" fontId="2" fillId="85" borderId="3" xfId="0" applyFont="1" applyFill="1" applyBorder="1" applyAlignment="1">
      <alignment horizontal="center" vertical="center"/>
    </xf>
    <xf numFmtId="0" fontId="2" fillId="86" borderId="3" xfId="0" applyFont="1" applyFill="1" applyBorder="1" applyAlignment="1">
      <alignment horizontal="center" vertical="center"/>
    </xf>
    <xf numFmtId="0" fontId="2" fillId="87" borderId="3" xfId="0" applyFont="1" applyFill="1" applyBorder="1" applyAlignment="1">
      <alignment horizontal="center" vertical="center"/>
    </xf>
    <xf numFmtId="167" fontId="7" fillId="25" borderId="18" xfId="0" applyNumberFormat="1" applyFont="1" applyFill="1" applyBorder="1" applyAlignment="1">
      <alignment horizontal="center"/>
    </xf>
    <xf numFmtId="167" fontId="7" fillId="25" borderId="19" xfId="0" applyNumberFormat="1" applyFont="1" applyFill="1" applyBorder="1" applyAlignment="1">
      <alignment horizontal="center"/>
    </xf>
    <xf numFmtId="167" fontId="7" fillId="25" borderId="20" xfId="0" applyNumberFormat="1" applyFont="1" applyFill="1" applyBorder="1" applyAlignment="1">
      <alignment horizontal="center"/>
    </xf>
    <xf numFmtId="167" fontId="7" fillId="25" borderId="21" xfId="0" applyNumberFormat="1" applyFont="1" applyFill="1" applyBorder="1" applyAlignment="1">
      <alignment horizontal="center"/>
    </xf>
    <xf numFmtId="167" fontId="7" fillId="25" borderId="22" xfId="0" applyNumberFormat="1" applyFont="1" applyFill="1" applyBorder="1" applyAlignment="1">
      <alignment horizontal="center"/>
    </xf>
    <xf numFmtId="167" fontId="7" fillId="25" borderId="23" xfId="0" applyNumberFormat="1" applyFont="1" applyFill="1" applyBorder="1" applyAlignment="1">
      <alignment horizontal="center"/>
    </xf>
    <xf numFmtId="167" fontId="7" fillId="25" borderId="24" xfId="0" applyNumberFormat="1" applyFont="1" applyFill="1" applyBorder="1" applyAlignment="1">
      <alignment horizontal="center"/>
    </xf>
    <xf numFmtId="167" fontId="7" fillId="25" borderId="25" xfId="0" applyNumberFormat="1" applyFont="1" applyFill="1" applyBorder="1" applyAlignment="1">
      <alignment horizontal="center"/>
    </xf>
    <xf numFmtId="167" fontId="7" fillId="25" borderId="26" xfId="0" applyNumberFormat="1" applyFont="1" applyFill="1" applyBorder="1" applyAlignment="1">
      <alignment horizontal="center"/>
    </xf>
    <xf numFmtId="167" fontId="7" fillId="25" borderId="27" xfId="0" applyNumberFormat="1" applyFont="1" applyFill="1" applyBorder="1" applyAlignment="1">
      <alignment horizontal="center"/>
    </xf>
    <xf numFmtId="167" fontId="7" fillId="25" borderId="28" xfId="0" applyNumberFormat="1" applyFont="1" applyFill="1" applyBorder="1" applyAlignment="1">
      <alignment horizontal="center"/>
    </xf>
    <xf numFmtId="167" fontId="7" fillId="25" borderId="29" xfId="0" applyNumberFormat="1" applyFont="1" applyFill="1" applyBorder="1" applyAlignment="1">
      <alignment horizontal="center"/>
    </xf>
    <xf numFmtId="167" fontId="7" fillId="25" borderId="30" xfId="0" applyNumberFormat="1" applyFont="1" applyFill="1" applyBorder="1" applyAlignment="1">
      <alignment horizontal="center"/>
    </xf>
    <xf numFmtId="167" fontId="7" fillId="25" borderId="31" xfId="0" applyNumberFormat="1" applyFont="1" applyFill="1" applyBorder="1" applyAlignment="1">
      <alignment horizontal="center"/>
    </xf>
    <xf numFmtId="167" fontId="7" fillId="25" borderId="32" xfId="0" applyNumberFormat="1" applyFont="1" applyFill="1" applyBorder="1" applyAlignment="1">
      <alignment horizontal="center"/>
    </xf>
    <xf numFmtId="167" fontId="7" fillId="25" borderId="33" xfId="0" applyNumberFormat="1" applyFont="1" applyFill="1" applyBorder="1" applyAlignment="1">
      <alignment horizontal="center"/>
    </xf>
    <xf numFmtId="167" fontId="7" fillId="25" borderId="34" xfId="0" applyNumberFormat="1" applyFont="1" applyFill="1" applyBorder="1" applyAlignment="1">
      <alignment horizontal="center"/>
    </xf>
    <xf numFmtId="167" fontId="7" fillId="25" borderId="35" xfId="0" applyNumberFormat="1" applyFont="1" applyFill="1" applyBorder="1" applyAlignment="1">
      <alignment horizontal="center"/>
    </xf>
    <xf numFmtId="167" fontId="7" fillId="25" borderId="36" xfId="0" applyNumberFormat="1" applyFont="1" applyFill="1" applyBorder="1" applyAlignment="1">
      <alignment horizontal="center"/>
    </xf>
    <xf numFmtId="167" fontId="7" fillId="25" borderId="37" xfId="0" applyNumberFormat="1" applyFont="1" applyFill="1" applyBorder="1" applyAlignment="1">
      <alignment horizontal="center"/>
    </xf>
    <xf numFmtId="167" fontId="7" fillId="25" borderId="38" xfId="0" applyNumberFormat="1" applyFont="1" applyFill="1" applyBorder="1" applyAlignment="1">
      <alignment horizontal="center"/>
    </xf>
    <xf numFmtId="167" fontId="7" fillId="25" borderId="39" xfId="0" applyNumberFormat="1" applyFont="1" applyFill="1" applyBorder="1" applyAlignment="1">
      <alignment horizontal="center"/>
    </xf>
    <xf numFmtId="167" fontId="7" fillId="25" borderId="40" xfId="0" applyNumberFormat="1" applyFont="1" applyFill="1" applyBorder="1" applyAlignment="1">
      <alignment horizontal="center"/>
    </xf>
    <xf numFmtId="167" fontId="7" fillId="25" borderId="41" xfId="0" applyNumberFormat="1" applyFont="1" applyFill="1" applyBorder="1" applyAlignment="1">
      <alignment horizontal="center"/>
    </xf>
    <xf numFmtId="167" fontId="7" fillId="25" borderId="42" xfId="0" applyNumberFormat="1" applyFont="1" applyFill="1" applyBorder="1" applyAlignment="1">
      <alignment horizontal="center"/>
    </xf>
    <xf numFmtId="167" fontId="7" fillId="25" borderId="43" xfId="0" applyNumberFormat="1" applyFont="1" applyFill="1" applyBorder="1" applyAlignment="1">
      <alignment horizontal="center"/>
    </xf>
    <xf numFmtId="167" fontId="7" fillId="25" borderId="44" xfId="0" applyNumberFormat="1" applyFont="1" applyFill="1" applyBorder="1" applyAlignment="1">
      <alignment horizontal="center"/>
    </xf>
    <xf numFmtId="167" fontId="7" fillId="25" borderId="45" xfId="0" applyNumberFormat="1" applyFont="1" applyFill="1" applyBorder="1" applyAlignment="1">
      <alignment horizontal="center"/>
    </xf>
    <xf numFmtId="167" fontId="7" fillId="25" borderId="46" xfId="0" applyNumberFormat="1" applyFont="1" applyFill="1" applyBorder="1" applyAlignment="1">
      <alignment horizontal="center"/>
    </xf>
    <xf numFmtId="167" fontId="7" fillId="25" borderId="47" xfId="0" applyNumberFormat="1" applyFont="1" applyFill="1" applyBorder="1" applyAlignment="1">
      <alignment horizontal="center"/>
    </xf>
    <xf numFmtId="167" fontId="7" fillId="25" borderId="48" xfId="0" applyNumberFormat="1" applyFont="1" applyFill="1" applyBorder="1" applyAlignment="1">
      <alignment horizontal="center"/>
    </xf>
    <xf numFmtId="167" fontId="7" fillId="25" borderId="49" xfId="0" applyNumberFormat="1" applyFont="1" applyFill="1" applyBorder="1" applyAlignment="1">
      <alignment horizontal="center"/>
    </xf>
    <xf numFmtId="167" fontId="7" fillId="25" borderId="50" xfId="0" applyNumberFormat="1" applyFont="1" applyFill="1" applyBorder="1" applyAlignment="1">
      <alignment horizontal="center"/>
    </xf>
    <xf numFmtId="167" fontId="7" fillId="25" borderId="51" xfId="0" applyNumberFormat="1" applyFont="1" applyFill="1" applyBorder="1" applyAlignment="1">
      <alignment horizontal="center"/>
    </xf>
    <xf numFmtId="167" fontId="7" fillId="25" borderId="52" xfId="0" applyNumberFormat="1" applyFont="1" applyFill="1" applyBorder="1" applyAlignment="1">
      <alignment horizontal="center"/>
    </xf>
    <xf numFmtId="167" fontId="7" fillId="25" borderId="53" xfId="0" applyNumberFormat="1" applyFont="1" applyFill="1" applyBorder="1" applyAlignment="1">
      <alignment horizontal="center"/>
    </xf>
    <xf numFmtId="167" fontId="7" fillId="25" borderId="54" xfId="0" applyNumberFormat="1" applyFont="1" applyFill="1" applyBorder="1" applyAlignment="1">
      <alignment horizontal="center"/>
    </xf>
    <xf numFmtId="167" fontId="7" fillId="25" borderId="55" xfId="0" applyNumberFormat="1" applyFont="1" applyFill="1" applyBorder="1" applyAlignment="1">
      <alignment horizontal="center"/>
    </xf>
    <xf numFmtId="167" fontId="7" fillId="25" borderId="56" xfId="0" applyNumberFormat="1" applyFont="1" applyFill="1" applyBorder="1" applyAlignment="1">
      <alignment horizontal="center"/>
    </xf>
    <xf numFmtId="167" fontId="7" fillId="25" borderId="57" xfId="0" applyNumberFormat="1" applyFont="1" applyFill="1" applyBorder="1" applyAlignment="1">
      <alignment horizontal="center"/>
    </xf>
    <xf numFmtId="167" fontId="7" fillId="25" borderId="58" xfId="0" applyNumberFormat="1" applyFont="1" applyFill="1" applyBorder="1" applyAlignment="1">
      <alignment horizontal="center"/>
    </xf>
    <xf numFmtId="167" fontId="7" fillId="25" borderId="59" xfId="0" applyNumberFormat="1" applyFont="1" applyFill="1" applyBorder="1" applyAlignment="1">
      <alignment horizontal="center"/>
    </xf>
    <xf numFmtId="167" fontId="7" fillId="25" borderId="60" xfId="0" applyNumberFormat="1" applyFont="1" applyFill="1" applyBorder="1" applyAlignment="1">
      <alignment horizontal="center"/>
    </xf>
    <xf numFmtId="167" fontId="7" fillId="25" borderId="61" xfId="0" applyNumberFormat="1" applyFont="1" applyFill="1" applyBorder="1" applyAlignment="1">
      <alignment horizontal="center"/>
    </xf>
    <xf numFmtId="167" fontId="7" fillId="25" borderId="62" xfId="0" applyNumberFormat="1" applyFont="1" applyFill="1" applyBorder="1" applyAlignment="1">
      <alignment horizontal="center"/>
    </xf>
    <xf numFmtId="167" fontId="7" fillId="25" borderId="63" xfId="0" applyNumberFormat="1" applyFont="1" applyFill="1" applyBorder="1" applyAlignment="1">
      <alignment horizontal="center"/>
    </xf>
    <xf numFmtId="167" fontId="7" fillId="25" borderId="64" xfId="0" applyNumberFormat="1" applyFont="1" applyFill="1" applyBorder="1" applyAlignment="1">
      <alignment horizontal="center"/>
    </xf>
    <xf numFmtId="167" fontId="7" fillId="25" borderId="65" xfId="0" applyNumberFormat="1" applyFont="1" applyFill="1" applyBorder="1" applyAlignment="1">
      <alignment horizontal="center"/>
    </xf>
    <xf numFmtId="167" fontId="7" fillId="25" borderId="66" xfId="0" applyNumberFormat="1" applyFont="1" applyFill="1" applyBorder="1" applyAlignment="1">
      <alignment horizontal="center"/>
    </xf>
    <xf numFmtId="167" fontId="7" fillId="25" borderId="67" xfId="0" applyNumberFormat="1" applyFont="1" applyFill="1" applyBorder="1" applyAlignment="1">
      <alignment horizontal="center"/>
    </xf>
    <xf numFmtId="167" fontId="7" fillId="25" borderId="68" xfId="0" applyNumberFormat="1" applyFont="1" applyFill="1" applyBorder="1" applyAlignment="1">
      <alignment horizontal="center"/>
    </xf>
    <xf numFmtId="167" fontId="7" fillId="25" borderId="69" xfId="0" applyNumberFormat="1" applyFont="1" applyFill="1" applyBorder="1" applyAlignment="1">
      <alignment horizontal="center"/>
    </xf>
    <xf numFmtId="167" fontId="7" fillId="25" borderId="70" xfId="0" applyNumberFormat="1" applyFont="1" applyFill="1" applyBorder="1" applyAlignment="1">
      <alignment horizontal="center"/>
    </xf>
    <xf numFmtId="167" fontId="7" fillId="25" borderId="71" xfId="0" applyNumberFormat="1" applyFont="1" applyFill="1" applyBorder="1" applyAlignment="1">
      <alignment horizontal="center"/>
    </xf>
    <xf numFmtId="167" fontId="7" fillId="25" borderId="72" xfId="0" applyNumberFormat="1" applyFont="1" applyFill="1" applyBorder="1" applyAlignment="1">
      <alignment horizontal="center"/>
    </xf>
    <xf numFmtId="167" fontId="7" fillId="25" borderId="73" xfId="0" applyNumberFormat="1" applyFont="1" applyFill="1" applyBorder="1" applyAlignment="1">
      <alignment horizontal="center"/>
    </xf>
    <xf numFmtId="167" fontId="7" fillId="25" borderId="74" xfId="0" applyNumberFormat="1" applyFont="1" applyFill="1" applyBorder="1" applyAlignment="1">
      <alignment horizontal="center"/>
    </xf>
    <xf numFmtId="167" fontId="18" fillId="88" borderId="75" xfId="0" applyNumberFormat="1" applyFont="1" applyFill="1" applyBorder="1"/>
    <xf numFmtId="167" fontId="18" fillId="90" borderId="75" xfId="0" applyNumberFormat="1" applyFont="1" applyFill="1" applyBorder="1"/>
    <xf numFmtId="167" fontId="18" fillId="92" borderId="75" xfId="0" applyNumberFormat="1" applyFont="1" applyFill="1" applyBorder="1"/>
    <xf numFmtId="167" fontId="18" fillId="94" borderId="75" xfId="0" applyNumberFormat="1" applyFont="1" applyFill="1" applyBorder="1"/>
    <xf numFmtId="167" fontId="18" fillId="96" borderId="75" xfId="0" applyNumberFormat="1" applyFont="1" applyFill="1" applyBorder="1"/>
    <xf numFmtId="166" fontId="1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7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7" xfId="0" applyFont="1" applyBorder="1"/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9" fillId="0" borderId="17" xfId="0" applyFont="1" applyBorder="1"/>
    <xf numFmtId="0" fontId="2" fillId="0" borderId="17" xfId="0" applyFont="1" applyBorder="1"/>
    <xf numFmtId="0" fontId="20" fillId="61" borderId="3" xfId="0" applyFont="1" applyFill="1" applyBorder="1" applyAlignment="1">
      <alignment horizontal="center" vertical="center"/>
    </xf>
    <xf numFmtId="0" fontId="20" fillId="46" borderId="3" xfId="0" applyFont="1" applyFill="1" applyBorder="1" applyAlignment="1">
      <alignment horizontal="center" vertical="center"/>
    </xf>
    <xf numFmtId="0" fontId="20" fillId="47" borderId="3" xfId="0" applyFont="1" applyFill="1" applyBorder="1" applyAlignment="1">
      <alignment horizontal="center" vertical="center"/>
    </xf>
    <xf numFmtId="0" fontId="20" fillId="48" borderId="3" xfId="0" applyFont="1" applyFill="1" applyBorder="1" applyAlignment="1">
      <alignment horizontal="center" vertical="center"/>
    </xf>
    <xf numFmtId="0" fontId="20" fillId="49" borderId="3" xfId="0" applyFont="1" applyFill="1" applyBorder="1" applyAlignment="1">
      <alignment horizontal="center" vertical="center"/>
    </xf>
    <xf numFmtId="0" fontId="20" fillId="50" borderId="3" xfId="0" applyFont="1" applyFill="1" applyBorder="1" applyAlignment="1">
      <alignment horizontal="center" vertical="center"/>
    </xf>
    <xf numFmtId="0" fontId="20" fillId="45" borderId="3" xfId="0" applyFont="1" applyFill="1" applyBorder="1" applyAlignment="1">
      <alignment horizontal="center" vertical="center"/>
    </xf>
    <xf numFmtId="0" fontId="20" fillId="52" borderId="3" xfId="0" applyFont="1" applyFill="1" applyBorder="1" applyAlignment="1">
      <alignment horizontal="center" vertical="center"/>
    </xf>
    <xf numFmtId="0" fontId="20" fillId="53" borderId="3" xfId="0" applyFont="1" applyFill="1" applyBorder="1" applyAlignment="1">
      <alignment horizontal="center" vertical="center"/>
    </xf>
    <xf numFmtId="0" fontId="20" fillId="54" borderId="3" xfId="0" applyFont="1" applyFill="1" applyBorder="1" applyAlignment="1">
      <alignment horizontal="center" vertical="center"/>
    </xf>
    <xf numFmtId="0" fontId="20" fillId="55" borderId="3" xfId="0" applyFont="1" applyFill="1" applyBorder="1" applyAlignment="1">
      <alignment horizontal="center" vertical="center"/>
    </xf>
    <xf numFmtId="0" fontId="20" fillId="56" borderId="3" xfId="0" applyFont="1" applyFill="1" applyBorder="1" applyAlignment="1">
      <alignment horizontal="center" vertical="center"/>
    </xf>
    <xf numFmtId="0" fontId="20" fillId="57" borderId="3" xfId="0" applyFont="1" applyFill="1" applyBorder="1" applyAlignment="1">
      <alignment horizontal="center" vertical="center"/>
    </xf>
    <xf numFmtId="0" fontId="20" fillId="58" borderId="3" xfId="0" applyFont="1" applyFill="1" applyBorder="1" applyAlignment="1">
      <alignment horizontal="center" vertical="center"/>
    </xf>
    <xf numFmtId="0" fontId="20" fillId="59" borderId="3" xfId="0" applyFont="1" applyFill="1" applyBorder="1" applyAlignment="1">
      <alignment horizontal="center" vertical="center"/>
    </xf>
    <xf numFmtId="0" fontId="20" fillId="60" borderId="3" xfId="0" applyFont="1" applyFill="1" applyBorder="1" applyAlignment="1">
      <alignment horizontal="center" vertical="center"/>
    </xf>
    <xf numFmtId="0" fontId="20" fillId="35" borderId="3" xfId="0" applyFont="1" applyFill="1" applyBorder="1" applyAlignment="1">
      <alignment horizontal="center" vertical="center"/>
    </xf>
    <xf numFmtId="0" fontId="20" fillId="36" borderId="3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8" borderId="3" xfId="0" applyFont="1" applyFill="1" applyBorder="1" applyAlignment="1">
      <alignment horizontal="center" vertical="center"/>
    </xf>
    <xf numFmtId="0" fontId="20" fillId="39" borderId="3" xfId="0" applyFont="1" applyFill="1" applyBorder="1" applyAlignment="1">
      <alignment horizontal="center" vertical="center"/>
    </xf>
    <xf numFmtId="0" fontId="20" fillId="40" borderId="3" xfId="0" applyFont="1" applyFill="1" applyBorder="1" applyAlignment="1">
      <alignment horizontal="center" vertical="center"/>
    </xf>
    <xf numFmtId="0" fontId="20" fillId="41" borderId="3" xfId="0" applyFont="1" applyFill="1" applyBorder="1" applyAlignment="1">
      <alignment horizontal="center" vertical="center"/>
    </xf>
    <xf numFmtId="0" fontId="20" fillId="42" borderId="3" xfId="0" applyFont="1" applyFill="1" applyBorder="1" applyAlignment="1">
      <alignment horizontal="center" vertical="center"/>
    </xf>
    <xf numFmtId="0" fontId="20" fillId="4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21" fillId="8" borderId="3" xfId="0" applyFont="1" applyFill="1" applyBorder="1" applyAlignment="1">
      <alignment horizontal="center" vertical="center"/>
    </xf>
    <xf numFmtId="0" fontId="20" fillId="28" borderId="3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1" fillId="14" borderId="3" xfId="0" applyFont="1" applyFill="1" applyBorder="1" applyAlignment="1">
      <alignment horizontal="center" vertical="center"/>
    </xf>
    <xf numFmtId="0" fontId="21" fillId="15" borderId="3" xfId="0" applyFont="1" applyFill="1" applyBorder="1" applyAlignment="1">
      <alignment horizontal="center" vertical="center"/>
    </xf>
    <xf numFmtId="0" fontId="21" fillId="17" borderId="3" xfId="0" applyFont="1" applyFill="1" applyBorder="1" applyAlignment="1">
      <alignment horizontal="center" vertical="center"/>
    </xf>
    <xf numFmtId="0" fontId="21" fillId="19" borderId="3" xfId="0" applyFont="1" applyFill="1" applyBorder="1" applyAlignment="1">
      <alignment horizontal="center" vertical="center"/>
    </xf>
    <xf numFmtId="0" fontId="21" fillId="23" borderId="3" xfId="0" applyFont="1" applyFill="1" applyBorder="1" applyAlignment="1">
      <alignment horizontal="center" vertical="center"/>
    </xf>
    <xf numFmtId="0" fontId="21" fillId="24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20" fillId="78" borderId="3" xfId="0" applyFont="1" applyFill="1" applyBorder="1" applyAlignment="1">
      <alignment horizontal="center" vertical="center"/>
    </xf>
    <xf numFmtId="0" fontId="20" fillId="79" borderId="3" xfId="0" applyFont="1" applyFill="1" applyBorder="1" applyAlignment="1">
      <alignment horizontal="center" vertical="center"/>
    </xf>
    <xf numFmtId="0" fontId="20" fillId="80" borderId="3" xfId="0" applyFont="1" applyFill="1" applyBorder="1" applyAlignment="1">
      <alignment horizontal="center" vertical="center"/>
    </xf>
    <xf numFmtId="0" fontId="20" fillId="81" borderId="3" xfId="0" applyFont="1" applyFill="1" applyBorder="1" applyAlignment="1">
      <alignment horizontal="center" vertical="center"/>
    </xf>
    <xf numFmtId="0" fontId="20" fillId="82" borderId="3" xfId="0" applyFont="1" applyFill="1" applyBorder="1" applyAlignment="1">
      <alignment horizontal="center" vertical="center"/>
    </xf>
    <xf numFmtId="0" fontId="20" fillId="85" borderId="3" xfId="0" applyFont="1" applyFill="1" applyBorder="1" applyAlignment="1">
      <alignment horizontal="center" vertical="center"/>
    </xf>
    <xf numFmtId="0" fontId="20" fillId="86" borderId="3" xfId="0" applyFont="1" applyFill="1" applyBorder="1" applyAlignment="1">
      <alignment horizontal="center" vertical="center"/>
    </xf>
    <xf numFmtId="0" fontId="23" fillId="87" borderId="3" xfId="0" applyFont="1" applyFill="1" applyBorder="1" applyAlignment="1">
      <alignment horizontal="center" vertical="center"/>
    </xf>
    <xf numFmtId="0" fontId="23" fillId="83" borderId="3" xfId="0" applyFont="1" applyFill="1" applyBorder="1" applyAlignment="1">
      <alignment horizontal="center" vertical="center"/>
    </xf>
    <xf numFmtId="0" fontId="23" fillId="84" borderId="3" xfId="0" applyFont="1" applyFill="1" applyBorder="1" applyAlignment="1">
      <alignment horizontal="center" vertical="center"/>
    </xf>
    <xf numFmtId="0" fontId="23" fillId="51" borderId="3" xfId="0" applyFont="1" applyFill="1" applyBorder="1" applyAlignment="1">
      <alignment horizontal="center" vertical="center"/>
    </xf>
    <xf numFmtId="0" fontId="24" fillId="20" borderId="3" xfId="0" applyFont="1" applyFill="1" applyBorder="1" applyAlignment="1">
      <alignment horizontal="center" vertical="center"/>
    </xf>
    <xf numFmtId="0" fontId="24" fillId="21" borderId="3" xfId="0" applyFont="1" applyFill="1" applyBorder="1" applyAlignment="1">
      <alignment horizontal="center" vertical="center"/>
    </xf>
    <xf numFmtId="0" fontId="23" fillId="21" borderId="3" xfId="0" applyFont="1" applyFill="1" applyBorder="1" applyAlignment="1">
      <alignment horizontal="center" vertical="center"/>
    </xf>
    <xf numFmtId="0" fontId="23" fillId="2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" fillId="0" borderId="76" xfId="0" applyNumberFormat="1" applyFont="1" applyBorder="1"/>
    <xf numFmtId="0" fontId="1" fillId="0" borderId="76" xfId="0" applyFont="1" applyBorder="1" applyAlignment="1">
      <alignment horizontal="center"/>
    </xf>
    <xf numFmtId="0" fontId="1" fillId="0" borderId="0" xfId="0" applyFont="1" applyBorder="1"/>
    <xf numFmtId="164" fontId="1" fillId="0" borderId="76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/>
    <xf numFmtId="0" fontId="1" fillId="0" borderId="78" xfId="0" applyFont="1" applyBorder="1" applyAlignment="1">
      <alignment horizontal="center"/>
    </xf>
    <xf numFmtId="1" fontId="12" fillId="0" borderId="79" xfId="0" applyNumberFormat="1" applyFont="1" applyBorder="1" applyAlignment="1">
      <alignment horizontal="center" vertical="center"/>
    </xf>
    <xf numFmtId="1" fontId="25" fillId="0" borderId="79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6" fillId="0" borderId="3" xfId="0" applyNumberFormat="1" applyFont="1" applyBorder="1" applyAlignment="1">
      <alignment horizontal="center" vertical="center"/>
    </xf>
    <xf numFmtId="2" fontId="1" fillId="31" borderId="0" xfId="0" applyNumberFormat="1" applyFont="1" applyFill="1" applyBorder="1" applyAlignment="1">
      <alignment horizontal="right"/>
    </xf>
    <xf numFmtId="2" fontId="1" fillId="32" borderId="0" xfId="0" applyNumberFormat="1" applyFont="1" applyFill="1" applyBorder="1" applyAlignment="1">
      <alignment horizontal="right"/>
    </xf>
    <xf numFmtId="2" fontId="1" fillId="33" borderId="0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78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8" fillId="0" borderId="0" xfId="0" applyFont="1" applyBorder="1" applyAlignment="1">
      <alignment horizontal="right"/>
    </xf>
    <xf numFmtId="0" fontId="27" fillId="0" borderId="81" xfId="0" applyFont="1" applyFill="1" applyBorder="1" applyAlignment="1">
      <alignment horizontal="right" vertical="center"/>
    </xf>
    <xf numFmtId="0" fontId="27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1" fontId="27" fillId="0" borderId="0" xfId="0" applyNumberFormat="1" applyFont="1" applyAlignment="1">
      <alignment horizontal="right"/>
    </xf>
    <xf numFmtId="0" fontId="1" fillId="0" borderId="82" xfId="0" applyFont="1" applyBorder="1"/>
    <xf numFmtId="0" fontId="1" fillId="0" borderId="82" xfId="0" applyFont="1" applyBorder="1" applyAlignment="1">
      <alignment horizontal="center"/>
    </xf>
    <xf numFmtId="0" fontId="27" fillId="0" borderId="0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83" xfId="0" applyBorder="1" applyAlignment="1">
      <alignment horizontal="center"/>
    </xf>
    <xf numFmtId="165" fontId="0" fillId="0" borderId="83" xfId="0" applyNumberFormat="1" applyBorder="1" applyAlignment="1">
      <alignment horizontal="center"/>
    </xf>
    <xf numFmtId="165" fontId="0" fillId="0" borderId="83" xfId="0" applyNumberForma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29" fillId="9" borderId="3" xfId="0" applyFont="1" applyFill="1" applyBorder="1" applyAlignment="1">
      <alignment horizontal="center" vertical="center"/>
    </xf>
    <xf numFmtId="0" fontId="29" fillId="10" borderId="3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29" fillId="16" borderId="3" xfId="0" applyFont="1" applyFill="1" applyBorder="1" applyAlignment="1">
      <alignment horizontal="center" vertical="center"/>
    </xf>
    <xf numFmtId="0" fontId="29" fillId="18" borderId="3" xfId="0" applyFont="1" applyFill="1" applyBorder="1" applyAlignment="1">
      <alignment horizontal="center" vertical="center"/>
    </xf>
    <xf numFmtId="0" fontId="29" fillId="22" borderId="3" xfId="0" applyFont="1" applyFill="1" applyBorder="1" applyAlignment="1">
      <alignment horizontal="center" vertical="center"/>
    </xf>
    <xf numFmtId="1" fontId="0" fillId="98" borderId="83" xfId="0" applyNumberFormat="1" applyFill="1" applyBorder="1" applyAlignment="1">
      <alignment horizontal="center"/>
    </xf>
    <xf numFmtId="0" fontId="0" fillId="98" borderId="83" xfId="0" applyFill="1" applyBorder="1" applyAlignment="1">
      <alignment horizontal="center"/>
    </xf>
    <xf numFmtId="168" fontId="0" fillId="0" borderId="83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84" xfId="0" applyBorder="1" applyAlignment="1">
      <alignment horizontal="center"/>
    </xf>
    <xf numFmtId="165" fontId="0" fillId="0" borderId="84" xfId="0" applyNumberFormat="1" applyBorder="1" applyAlignment="1">
      <alignment horizontal="center"/>
    </xf>
    <xf numFmtId="168" fontId="0" fillId="0" borderId="84" xfId="0" applyNumberFormat="1" applyBorder="1" applyAlignment="1">
      <alignment horizontal="center"/>
    </xf>
    <xf numFmtId="1" fontId="0" fillId="98" borderId="84" xfId="0" applyNumberFormat="1" applyFill="1" applyBorder="1" applyAlignment="1">
      <alignment horizontal="center"/>
    </xf>
    <xf numFmtId="0" fontId="0" fillId="0" borderId="85" xfId="0" applyBorder="1" applyAlignment="1">
      <alignment horizontal="center"/>
    </xf>
    <xf numFmtId="165" fontId="0" fillId="0" borderId="85" xfId="0" applyNumberFormat="1" applyBorder="1" applyAlignment="1">
      <alignment horizontal="center"/>
    </xf>
    <xf numFmtId="168" fontId="0" fillId="0" borderId="85" xfId="0" applyNumberFormat="1" applyBorder="1" applyAlignment="1">
      <alignment horizontal="center"/>
    </xf>
    <xf numFmtId="0" fontId="0" fillId="98" borderId="85" xfId="0" applyFill="1" applyBorder="1" applyAlignment="1">
      <alignment horizontal="center"/>
    </xf>
    <xf numFmtId="0" fontId="0" fillId="0" borderId="86" xfId="0" applyBorder="1" applyAlignment="1">
      <alignment horizontal="center"/>
    </xf>
    <xf numFmtId="165" fontId="0" fillId="98" borderId="84" xfId="0" applyNumberFormat="1" applyFill="1" applyBorder="1" applyAlignment="1">
      <alignment horizontal="center"/>
    </xf>
    <xf numFmtId="0" fontId="1" fillId="0" borderId="80" xfId="0" applyFont="1" applyBorder="1"/>
    <xf numFmtId="165" fontId="1" fillId="0" borderId="2" xfId="0" applyNumberFormat="1" applyFont="1" applyBorder="1"/>
    <xf numFmtId="2" fontId="1" fillId="0" borderId="2" xfId="0" applyNumberFormat="1" applyFont="1" applyBorder="1"/>
    <xf numFmtId="0" fontId="1" fillId="0" borderId="78" xfId="0" applyFont="1" applyBorder="1"/>
    <xf numFmtId="165" fontId="1" fillId="0" borderId="78" xfId="0" applyNumberFormat="1" applyFont="1" applyBorder="1"/>
    <xf numFmtId="2" fontId="1" fillId="0" borderId="78" xfId="0" applyNumberFormat="1" applyFont="1" applyBorder="1"/>
    <xf numFmtId="165" fontId="1" fillId="0" borderId="0" xfId="0" applyNumberFormat="1" applyFont="1" applyBorder="1"/>
    <xf numFmtId="2" fontId="1" fillId="0" borderId="0" xfId="0" applyNumberFormat="1" applyFont="1" applyBorder="1"/>
    <xf numFmtId="0" fontId="0" fillId="0" borderId="3" xfId="0" applyBorder="1" applyAlignment="1">
      <alignment horizontal="center"/>
    </xf>
    <xf numFmtId="165" fontId="1" fillId="0" borderId="3" xfId="0" applyNumberFormat="1" applyFont="1" applyBorder="1"/>
    <xf numFmtId="2" fontId="1" fillId="0" borderId="3" xfId="0" applyNumberFormat="1" applyFont="1" applyBorder="1"/>
    <xf numFmtId="0" fontId="1" fillId="0" borderId="16" xfId="0" applyFont="1" applyBorder="1"/>
    <xf numFmtId="0" fontId="8" fillId="0" borderId="0" xfId="0" applyFont="1"/>
    <xf numFmtId="0" fontId="8" fillId="0" borderId="17" xfId="0" applyFont="1" applyBorder="1"/>
    <xf numFmtId="0" fontId="8" fillId="34" borderId="0" xfId="0" applyFont="1" applyFill="1"/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168" fontId="1" fillId="0" borderId="2" xfId="0" applyNumberFormat="1" applyFont="1" applyBorder="1" applyAlignment="1">
      <alignment horizontal="center" wrapText="1"/>
    </xf>
    <xf numFmtId="168" fontId="1" fillId="0" borderId="0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0" fontId="8" fillId="29" borderId="2" xfId="0" applyFont="1" applyFill="1" applyBorder="1" applyAlignment="1">
      <alignment horizontal="center"/>
    </xf>
    <xf numFmtId="0" fontId="8" fillId="30" borderId="2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/>
    </xf>
    <xf numFmtId="167" fontId="18" fillId="0" borderId="75" xfId="0" applyNumberFormat="1" applyFont="1" applyBorder="1"/>
    <xf numFmtId="0" fontId="1" fillId="0" borderId="87" xfId="0" applyFont="1" applyBorder="1" applyAlignment="1">
      <alignment horizontal="center"/>
    </xf>
    <xf numFmtId="165" fontId="1" fillId="0" borderId="88" xfId="0" applyNumberFormat="1" applyFont="1" applyBorder="1" applyAlignment="1">
      <alignment horizontal="center"/>
    </xf>
    <xf numFmtId="167" fontId="18" fillId="89" borderId="75" xfId="0" applyNumberFormat="1" applyFont="1" applyFill="1" applyBorder="1"/>
    <xf numFmtId="167" fontId="18" fillId="91" borderId="75" xfId="0" applyNumberFormat="1" applyFont="1" applyFill="1" applyBorder="1"/>
    <xf numFmtId="0" fontId="8" fillId="0" borderId="0" xfId="0" applyFont="1" applyBorder="1" applyAlignment="1">
      <alignment horizontal="center"/>
    </xf>
    <xf numFmtId="167" fontId="18" fillId="93" borderId="75" xfId="0" applyNumberFormat="1" applyFont="1" applyFill="1" applyBorder="1"/>
    <xf numFmtId="167" fontId="18" fillId="95" borderId="75" xfId="0" applyNumberFormat="1" applyFont="1" applyFill="1" applyBorder="1"/>
    <xf numFmtId="167" fontId="18" fillId="97" borderId="75" xfId="0" applyNumberFormat="1" applyFont="1" applyFill="1" applyBorder="1"/>
    <xf numFmtId="0" fontId="20" fillId="99" borderId="3" xfId="0" applyFont="1" applyFill="1" applyBorder="1" applyAlignment="1">
      <alignment horizontal="center" vertical="center"/>
    </xf>
    <xf numFmtId="0" fontId="20" fillId="100" borderId="3" xfId="0" applyFont="1" applyFill="1" applyBorder="1" applyAlignment="1">
      <alignment horizontal="center" vertical="center"/>
    </xf>
    <xf numFmtId="0" fontId="20" fillId="0" borderId="82" xfId="0" applyFont="1" applyFill="1" applyBorder="1" applyAlignment="1">
      <alignment horizontal="right" vertical="center"/>
    </xf>
    <xf numFmtId="0" fontId="20" fillId="101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/>
    </xf>
    <xf numFmtId="0" fontId="20" fillId="45" borderId="11" xfId="0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left" vertical="center"/>
    </xf>
    <xf numFmtId="167" fontId="11" fillId="0" borderId="89" xfId="0" applyNumberFormat="1" applyFont="1" applyBorder="1"/>
    <xf numFmtId="166" fontId="1" fillId="0" borderId="0" xfId="0" applyNumberFormat="1" applyFont="1" applyAlignment="1">
      <alignment horizontal="left" vertical="center"/>
    </xf>
    <xf numFmtId="167" fontId="1" fillId="0" borderId="89" xfId="0" applyNumberFormat="1" applyFont="1" applyBorder="1" applyAlignment="1">
      <alignment horizontal="left" vertical="center"/>
    </xf>
  </cellXfs>
  <cellStyles count="1">
    <cellStyle name="Normal" xfId="0" builtinId="0"/>
  </cellStyles>
  <dxfs count="28"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border>
        <bottom style="thin">
          <color theme="1"/>
        </bottom>
        <vertical/>
        <horizontal/>
      </border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  <dxf>
      <font>
        <u val="none"/>
        <color theme="1"/>
      </font>
      <fill>
        <patternFill>
          <bgColor rgb="FFFBE8E8"/>
        </patternFill>
      </fill>
    </dxf>
    <dxf>
      <font>
        <color theme="1"/>
      </font>
      <fill>
        <patternFill>
          <bgColor rgb="FFBBFEFF"/>
        </patternFill>
      </fill>
    </dxf>
    <dxf>
      <font>
        <color theme="1"/>
      </font>
      <fill>
        <patternFill>
          <bgColor rgb="FFB8FCB4"/>
        </patternFill>
      </fill>
    </dxf>
  </dxfs>
  <tableStyles count="0" defaultTableStyle="TableStyleMedium2" defaultPivotStyle="PivotStyleLight16"/>
  <colors>
    <mruColors>
      <color rgb="FFFF2E92"/>
      <color rgb="FFFF7E79"/>
      <color rgb="FFFF2F92"/>
      <color rgb="FFB8FCB4"/>
      <color rgb="FFBBFEFF"/>
      <color rgb="FFFBE8E8"/>
      <color rgb="FFA6A6A5"/>
      <color rgb="FF595959"/>
      <color rgb="FFA6A7A6"/>
      <color rgb="FFD9D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Spin" dx="15" fmlaLink="$AN$11" max="21" min="1" page="10" val="6"/>
</file>

<file path=xl/ctrlProps/ctrlProp2.xml><?xml version="1.0" encoding="utf-8"?>
<formControlPr xmlns="http://schemas.microsoft.com/office/spreadsheetml/2009/9/main" objectType="Spin" dx="15" fmlaLink="$AQ$11" max="21" min="1" page="10" val="2"/>
</file>

<file path=xl/ctrlProps/ctrlProp3.xml><?xml version="1.0" encoding="utf-8"?>
<formControlPr xmlns="http://schemas.microsoft.com/office/spreadsheetml/2009/9/main" objectType="Spin" dx="15" fmlaLink="$AM$11" max="23" min="1" page="10" val="6"/>
</file>

<file path=xl/ctrlProps/ctrlProp4.xml><?xml version="1.0" encoding="utf-8"?>
<formControlPr xmlns="http://schemas.microsoft.com/office/spreadsheetml/2009/9/main" objectType="Spin" dx="15" fmlaLink="$AL$11" max="21" min="1" page="10" val="6"/>
</file>

<file path=xl/ctrlProps/ctrlProp5.xml><?xml version="1.0" encoding="utf-8"?>
<formControlPr xmlns="http://schemas.microsoft.com/office/spreadsheetml/2009/9/main" objectType="Spin" dx="15" fmlaLink="$AM$8" max="26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12700</xdr:colOff>
          <xdr:row>11</xdr:row>
          <xdr:rowOff>12700</xdr:rowOff>
        </xdr:from>
        <xdr:to>
          <xdr:col>39</xdr:col>
          <xdr:colOff>1219200</xdr:colOff>
          <xdr:row>13</xdr:row>
          <xdr:rowOff>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12700</xdr:colOff>
          <xdr:row>11</xdr:row>
          <xdr:rowOff>12700</xdr:rowOff>
        </xdr:from>
        <xdr:to>
          <xdr:col>42</xdr:col>
          <xdr:colOff>1219200</xdr:colOff>
          <xdr:row>13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12700</xdr:colOff>
          <xdr:row>11</xdr:row>
          <xdr:rowOff>12700</xdr:rowOff>
        </xdr:from>
        <xdr:to>
          <xdr:col>38</xdr:col>
          <xdr:colOff>1219200</xdr:colOff>
          <xdr:row>13</xdr:row>
          <xdr:rowOff>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12700</xdr:colOff>
          <xdr:row>11</xdr:row>
          <xdr:rowOff>12700</xdr:rowOff>
        </xdr:from>
        <xdr:to>
          <xdr:col>37</xdr:col>
          <xdr:colOff>1219200</xdr:colOff>
          <xdr:row>13</xdr:row>
          <xdr:rowOff>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12700</xdr:colOff>
          <xdr:row>8</xdr:row>
          <xdr:rowOff>12700</xdr:rowOff>
        </xdr:from>
        <xdr:to>
          <xdr:col>38</xdr:col>
          <xdr:colOff>1219200</xdr:colOff>
          <xdr:row>10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p%20NPP%20Pr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tle NPPs all areas&gt;0"/>
      <sheetName val="Bird NPPs 10X HVC_RA&gt;0"/>
      <sheetName val="Mouse NPPs 10X MO&gt;0"/>
      <sheetName val="Mouse NPPs SS MO&gt;0"/>
      <sheetName val="Human NPPs 10X M1_all&gt;0"/>
      <sheetName val="Human NPPs SS M1_all&gt;0"/>
      <sheetName val="Ranks"/>
      <sheetName val="Conjug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U2" t="str">
            <v>Npy</v>
          </cell>
        </row>
        <row r="3">
          <cell r="U3" t="str">
            <v>Sst</v>
          </cell>
        </row>
        <row r="4">
          <cell r="U4" t="str">
            <v>Vip</v>
          </cell>
        </row>
        <row r="5">
          <cell r="U5" t="str">
            <v>Cck</v>
          </cell>
        </row>
        <row r="6">
          <cell r="U6" t="str">
            <v>Tac2</v>
          </cell>
        </row>
        <row r="7">
          <cell r="U7" t="str">
            <v>Penk</v>
          </cell>
        </row>
        <row r="8">
          <cell r="U8" t="str">
            <v>Crh</v>
          </cell>
        </row>
        <row r="9">
          <cell r="U9" t="str">
            <v>Tac1</v>
          </cell>
        </row>
        <row r="10">
          <cell r="U10" t="str">
            <v>Cort</v>
          </cell>
        </row>
        <row r="11">
          <cell r="U11" t="str">
            <v>Adcyap1</v>
          </cell>
        </row>
        <row r="12">
          <cell r="U12" t="str">
            <v>Pdyn</v>
          </cell>
        </row>
        <row r="13">
          <cell r="U13" t="str">
            <v>Pnoc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2BCE-05CE-2947-8D19-9AED5374DCBE}">
  <dimension ref="A1"/>
  <sheetViews>
    <sheetView workbookViewId="0">
      <selection activeCell="H25" sqref="H25"/>
    </sheetView>
  </sheetViews>
  <sheetFormatPr baseColWidth="10" defaultRowHeight="16"/>
  <sheetData>
    <row r="1" spans="1:1">
      <c r="A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8803-F0A2-1442-8962-776853928FD5}">
  <sheetPr>
    <pageSetUpPr fitToPage="1"/>
  </sheetPr>
  <dimension ref="B1:BJ55"/>
  <sheetViews>
    <sheetView showGridLines="0" topLeftCell="A2" zoomScaleNormal="100" workbookViewId="0">
      <selection activeCell="AN11" sqref="AN11"/>
    </sheetView>
  </sheetViews>
  <sheetFormatPr baseColWidth="10" defaultColWidth="3.1640625" defaultRowHeight="20" customHeight="1"/>
  <cols>
    <col min="1" max="2" width="3.1640625" style="1"/>
    <col min="3" max="12" width="3.83203125" style="1" customWidth="1"/>
    <col min="13" max="13" width="3.1640625" style="1"/>
    <col min="14" max="14" width="8.83203125" style="1" customWidth="1"/>
    <col min="15" max="15" width="18" style="2" customWidth="1"/>
    <col min="16" max="16" width="20.83203125" style="369" customWidth="1"/>
    <col min="17" max="17" width="1.83203125" style="2" customWidth="1"/>
    <col min="18" max="18" width="3.83203125" style="318" customWidth="1"/>
    <col min="19" max="19" width="3.83203125" style="2" customWidth="1"/>
    <col min="20" max="20" width="1.83203125" style="2" customWidth="1"/>
    <col min="21" max="37" width="3.83203125" style="1" customWidth="1"/>
    <col min="38" max="38" width="4" style="1" bestFit="1" customWidth="1"/>
    <col min="39" max="39" width="3.1640625" style="1"/>
    <col min="40" max="40" width="16.1640625" style="5" customWidth="1"/>
    <col min="41" max="41" width="3.1640625" style="6"/>
    <col min="42" max="43" width="8.33203125" style="2" customWidth="1"/>
    <col min="44" max="44" width="9.83203125" style="1" customWidth="1"/>
    <col min="45" max="45" width="9.83203125" style="8" customWidth="1"/>
    <col min="46" max="46" width="13.5" style="1" customWidth="1"/>
    <col min="47" max="47" width="8.33203125" style="7" customWidth="1"/>
    <col min="48" max="48" width="8.33203125" style="1" customWidth="1"/>
    <col min="49" max="49" width="8.33203125" style="8" customWidth="1"/>
    <col min="50" max="50" width="15.83203125" style="8" customWidth="1"/>
    <col min="51" max="54" width="7" style="8" customWidth="1"/>
    <col min="55" max="62" width="8.33203125" style="8" customWidth="1"/>
    <col min="63" max="16384" width="3.1640625" style="1"/>
  </cols>
  <sheetData>
    <row r="1" spans="2:62" ht="20" customHeight="1">
      <c r="Q1" s="266"/>
      <c r="S1" s="269" t="s">
        <v>149</v>
      </c>
      <c r="T1" s="270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</row>
    <row r="2" spans="2:62" ht="20" customHeight="1">
      <c r="Q2" s="267"/>
      <c r="S2" s="11" t="s">
        <v>1</v>
      </c>
      <c r="U2" s="2"/>
      <c r="W2" s="260" t="s">
        <v>2</v>
      </c>
      <c r="AC2" s="265" t="s">
        <v>3</v>
      </c>
      <c r="AG2" s="265" t="s">
        <v>4</v>
      </c>
    </row>
    <row r="3" spans="2:62" ht="20" customHeight="1">
      <c r="O3" s="1"/>
      <c r="Q3" s="267"/>
      <c r="S3" s="272" t="str" cm="1">
        <f t="array" aca="1" ref="S3" ca="1">OFFSET(NPP,$AN$11-1,0,1)</f>
        <v>PENK</v>
      </c>
      <c r="T3" s="270"/>
      <c r="U3" s="271"/>
      <c r="V3" s="271"/>
      <c r="W3" s="273" t="str" cm="1">
        <f t="array" aca="1" ref="W3" ca="1">OFFSET(NP_GPCR,$AN$11-1,0,1)</f>
        <v>OPRM1</v>
      </c>
      <c r="X3" s="271"/>
      <c r="Y3" s="271"/>
      <c r="Z3" s="271"/>
      <c r="AA3" s="271"/>
      <c r="AB3" s="271"/>
      <c r="AC3" s="274" t="str">
        <f ca="1">TEXT(MAX(Matrix),0)</f>
        <v>1</v>
      </c>
      <c r="AD3" s="271"/>
      <c r="AE3" s="271"/>
      <c r="AF3" s="271"/>
      <c r="AG3" s="273" t="str">
        <f ca="1">TEXT(COUNTIF(Matrix,"&gt;"&amp;AC3/10),0)</f>
        <v>82</v>
      </c>
      <c r="AH3" s="271"/>
      <c r="AI3" s="271"/>
      <c r="AJ3" s="271"/>
      <c r="AK3" s="271"/>
      <c r="AX3" s="9">
        <v>0</v>
      </c>
      <c r="AY3" s="8" t="s">
        <v>285</v>
      </c>
    </row>
    <row r="4" spans="2:62" ht="20" customHeight="1"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Q4" s="267"/>
      <c r="S4" s="12" t="s">
        <v>5</v>
      </c>
      <c r="T4" s="1"/>
      <c r="W4" s="1" t="s">
        <v>6</v>
      </c>
      <c r="AC4" s="1" t="s">
        <v>7</v>
      </c>
      <c r="AG4" s="1" t="s">
        <v>8</v>
      </c>
      <c r="AI4" s="13"/>
      <c r="AX4" s="9">
        <v>1</v>
      </c>
      <c r="AY4" s="8" t="s">
        <v>286</v>
      </c>
    </row>
    <row r="5" spans="2:62" ht="20" customHeight="1"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21"/>
      <c r="Q5" s="268"/>
      <c r="S5" s="269" t="str" cm="1">
        <f t="array" aca="1" ref="S5" ca="1">TEXT(OFFSET(P_Max,$AN$11-1,0,1),"0.000")</f>
        <v>0.137</v>
      </c>
      <c r="T5" s="271"/>
      <c r="U5" s="271"/>
      <c r="V5" s="271"/>
      <c r="W5" s="271" t="str" cm="1">
        <f t="array" aca="1" ref="W5" ca="1">TEXT(OFFSET(G_Max,$AN$11-1,0,1),"0.000")</f>
        <v>0.068</v>
      </c>
      <c r="X5" s="271"/>
      <c r="Y5" s="271"/>
      <c r="Z5" s="271"/>
      <c r="AA5" s="271"/>
      <c r="AB5" s="271"/>
      <c r="AC5" s="271" t="str" cm="1">
        <f t="array" aca="1" ref="AC5" ca="1">TEXT(OFFSET(Prod_Max,$AN$11-1,0,1),"0.000")</f>
        <v>0.009</v>
      </c>
      <c r="AD5" s="271"/>
      <c r="AE5" s="271"/>
      <c r="AF5" s="271"/>
      <c r="AG5" s="271" t="str">
        <f ca="1">TEXT(AC3*AC5,0)</f>
        <v>0</v>
      </c>
      <c r="AH5" s="271"/>
      <c r="AI5" s="411"/>
      <c r="AJ5" s="411"/>
      <c r="AK5" s="411"/>
      <c r="AX5" s="9">
        <v>2</v>
      </c>
      <c r="AY5" s="8" t="s">
        <v>287</v>
      </c>
    </row>
    <row r="6" spans="2:62" ht="20" customHeight="1">
      <c r="B6" s="410"/>
      <c r="C6" s="410"/>
      <c r="D6" s="410"/>
      <c r="E6" s="410"/>
      <c r="F6" s="410"/>
      <c r="G6" s="410"/>
      <c r="H6" s="410"/>
      <c r="I6" s="410"/>
      <c r="J6" s="410"/>
      <c r="K6" s="410"/>
      <c r="L6" s="410"/>
      <c r="M6" s="410"/>
      <c r="N6" s="410"/>
      <c r="U6" s="410"/>
      <c r="V6" s="410"/>
      <c r="W6" s="410"/>
      <c r="X6" s="410"/>
      <c r="Y6" s="410"/>
      <c r="AA6" s="410"/>
      <c r="AB6" s="410"/>
      <c r="AC6" s="410"/>
      <c r="AD6" s="410"/>
      <c r="AE6" s="410"/>
      <c r="AF6" s="410"/>
      <c r="AG6" s="410"/>
      <c r="AH6" s="410"/>
      <c r="AI6" s="410"/>
      <c r="AJ6" s="410"/>
      <c r="AK6" s="410"/>
      <c r="AX6" s="9">
        <v>3</v>
      </c>
      <c r="AY6" s="8" t="s">
        <v>288</v>
      </c>
    </row>
    <row r="7" spans="2:62" ht="20" customHeight="1">
      <c r="B7" s="412"/>
      <c r="C7" s="410"/>
      <c r="D7" s="410"/>
      <c r="E7" s="410"/>
      <c r="F7" s="410"/>
      <c r="G7" s="410"/>
      <c r="H7" s="410"/>
      <c r="I7" s="410"/>
      <c r="J7" s="410"/>
      <c r="K7" s="410"/>
      <c r="L7" s="410"/>
      <c r="M7" s="410"/>
      <c r="N7" s="410"/>
      <c r="U7" s="106"/>
      <c r="V7" s="107"/>
      <c r="W7" s="107"/>
      <c r="X7" s="107"/>
      <c r="Y7" s="108"/>
      <c r="Z7" s="109"/>
      <c r="AA7" s="110"/>
      <c r="AB7" s="111"/>
      <c r="AC7" s="112"/>
      <c r="AD7" s="113"/>
      <c r="AE7" s="114"/>
      <c r="AF7" s="115"/>
      <c r="AG7" s="116"/>
      <c r="AH7" s="117"/>
      <c r="AI7" s="118"/>
      <c r="AJ7" s="119"/>
      <c r="AK7" s="120"/>
    </row>
    <row r="8" spans="2:62" ht="20" customHeight="1">
      <c r="B8" s="410"/>
      <c r="C8" s="40" t="s">
        <v>77</v>
      </c>
      <c r="D8" s="40" t="s">
        <v>78</v>
      </c>
      <c r="E8" s="40" t="s">
        <v>80</v>
      </c>
      <c r="F8" s="40" t="s">
        <v>81</v>
      </c>
      <c r="G8" s="40" t="s">
        <v>82</v>
      </c>
      <c r="H8" s="40" t="s">
        <v>83</v>
      </c>
      <c r="I8" s="40" t="s">
        <v>84</v>
      </c>
      <c r="J8" s="40" t="s">
        <v>85</v>
      </c>
      <c r="K8" s="40" t="s">
        <v>86</v>
      </c>
      <c r="L8" s="40" t="s">
        <v>87</v>
      </c>
      <c r="M8" s="410"/>
      <c r="N8" s="410"/>
      <c r="O8" s="41"/>
      <c r="P8" s="370"/>
      <c r="Q8" s="41"/>
      <c r="R8" s="321"/>
      <c r="S8" s="41"/>
      <c r="T8" s="41"/>
      <c r="U8" s="42" cm="1">
        <f t="array" aca="1" ref="U8:AK8" ca="1">_xlfn.XLOOKUP($W$3,GPCR_Lablels,GPCR_Rows)</f>
        <v>0.50220055641735062</v>
      </c>
      <c r="V8" s="43">
        <f ca="1"/>
        <v>0.70238269790835417</v>
      </c>
      <c r="W8" s="43">
        <f ca="1"/>
        <v>0.17745542911304554</v>
      </c>
      <c r="X8" s="43">
        <f ca="1"/>
        <v>0.66668890417205451</v>
      </c>
      <c r="Y8" s="43">
        <f ca="1"/>
        <v>0.51217948987538342</v>
      </c>
      <c r="Z8" s="43">
        <f ca="1"/>
        <v>0.59073796981247617</v>
      </c>
      <c r="AA8" s="43">
        <f ca="1"/>
        <v>0.77588784630890384</v>
      </c>
      <c r="AB8" s="43">
        <f ca="1"/>
        <v>0.43696581473209983</v>
      </c>
      <c r="AC8" s="43">
        <f ca="1"/>
        <v>2.9996907512435285E-2</v>
      </c>
      <c r="AD8" s="43">
        <f ca="1"/>
        <v>5.4559730288658889E-2</v>
      </c>
      <c r="AE8" s="43">
        <f ca="1"/>
        <v>4.7308311890494219E-2</v>
      </c>
      <c r="AF8" s="43">
        <f ca="1"/>
        <v>0.56578394146525024</v>
      </c>
      <c r="AG8" s="43">
        <f ca="1"/>
        <v>0.53175845581511816</v>
      </c>
      <c r="AH8" s="43">
        <f ca="1"/>
        <v>1</v>
      </c>
      <c r="AI8" s="43">
        <f ca="1"/>
        <v>0.67654923734283101</v>
      </c>
      <c r="AJ8" s="43">
        <f ca="1"/>
        <v>0.71115128433907937</v>
      </c>
      <c r="AK8" s="43">
        <f ca="1"/>
        <v>0.19161306751103629</v>
      </c>
    </row>
    <row r="9" spans="2:62" ht="10" customHeight="1">
      <c r="B9" s="410"/>
      <c r="C9" s="44"/>
      <c r="D9" s="44"/>
      <c r="E9" s="44"/>
      <c r="F9" s="44"/>
      <c r="G9" s="44"/>
      <c r="H9" s="44"/>
      <c r="I9" s="44"/>
      <c r="J9" s="44"/>
      <c r="K9" s="44"/>
      <c r="L9" s="44"/>
      <c r="M9" s="410"/>
      <c r="N9" s="410"/>
      <c r="O9" s="41"/>
      <c r="P9" s="370"/>
      <c r="Q9" s="41"/>
      <c r="R9" s="321"/>
      <c r="S9" s="41"/>
      <c r="T9" s="41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 spans="2:62" ht="21" customHeight="1">
      <c r="B10" s="410"/>
      <c r="C10" s="42">
        <v>3.1742017635499453E-3</v>
      </c>
      <c r="D10" s="42">
        <v>0</v>
      </c>
      <c r="E10" s="42">
        <v>0.12364811841040793</v>
      </c>
      <c r="F10" s="42">
        <v>4.0087766237265232E-2</v>
      </c>
      <c r="G10" s="42">
        <v>1.5305056431561973E-2</v>
      </c>
      <c r="H10" s="42">
        <v>1.7692404216831984E-3</v>
      </c>
      <c r="I10" s="42">
        <v>0.52568705593186071</v>
      </c>
      <c r="J10" s="42">
        <v>7.4246061142650199E-2</v>
      </c>
      <c r="K10" s="42">
        <v>1</v>
      </c>
      <c r="L10" s="42">
        <v>0</v>
      </c>
      <c r="M10" s="410"/>
      <c r="N10" s="348">
        <v>74</v>
      </c>
      <c r="O10" s="278" t="s">
        <v>132</v>
      </c>
      <c r="P10" s="361" t="s">
        <v>133</v>
      </c>
      <c r="Q10" s="410"/>
      <c r="R10" s="279"/>
      <c r="S10" s="42" cm="1">
        <f t="array" aca="1" ref="S10:S26" ca="1">_xlfn.XLOOKUP($S$3,NPP_Labels,NPP_Cols)</f>
        <v>1.7692404216831984E-3</v>
      </c>
      <c r="T10" s="50"/>
      <c r="U10" s="228">
        <f t="shared" ref="U10:AD19" ca="1" si="0">$S10*U$8</f>
        <v>8.8851352420537026E-4</v>
      </c>
      <c r="V10" s="229">
        <f t="shared" ca="1" si="0"/>
        <v>1.2426838606303591E-3</v>
      </c>
      <c r="W10" s="230">
        <f t="shared" ca="1" si="0"/>
        <v>3.139613182339376E-4</v>
      </c>
      <c r="X10" s="230">
        <f t="shared" ca="1" si="0"/>
        <v>1.1795329579488752E-3</v>
      </c>
      <c r="Y10" s="230">
        <f t="shared" ca="1" si="0"/>
        <v>9.0616865664460875E-4</v>
      </c>
      <c r="Z10" s="230">
        <f t="shared" ca="1" si="0"/>
        <v>1.0451574948153019E-3</v>
      </c>
      <c r="AA10" s="230">
        <f t="shared" ca="1" si="0"/>
        <v>1.3727321403824337E-3</v>
      </c>
      <c r="AB10" s="231">
        <f t="shared" ca="1" si="0"/>
        <v>7.7309758231776263E-4</v>
      </c>
      <c r="AC10" s="232">
        <f t="shared" ca="1" si="0"/>
        <v>5.3071741296492907E-5</v>
      </c>
      <c r="AD10" s="230">
        <f t="shared" ca="1" si="0"/>
        <v>9.6529280222828418E-5</v>
      </c>
      <c r="AE10" s="230">
        <f t="shared" ref="AE10:AK19" ca="1" si="1">$S10*AE$8</f>
        <v>8.3699777678258256E-5</v>
      </c>
      <c r="AF10" s="230">
        <f t="shared" ca="1" si="1"/>
        <v>1.0010078191795614E-3</v>
      </c>
      <c r="AG10" s="230">
        <f t="shared" ca="1" si="1"/>
        <v>9.4080855459994605E-4</v>
      </c>
      <c r="AH10" s="230">
        <f t="shared" ca="1" si="1"/>
        <v>1.7692404216831984E-3</v>
      </c>
      <c r="AI10" s="230">
        <f t="shared" ca="1" si="1"/>
        <v>1.1969782579658765E-3</v>
      </c>
      <c r="AJ10" s="230">
        <f t="shared" ca="1" si="1"/>
        <v>1.2581975981846209E-3</v>
      </c>
      <c r="AK10" s="233">
        <f t="shared" ca="1" si="1"/>
        <v>3.3900958436323703E-4</v>
      </c>
      <c r="AN10" s="342" t="s">
        <v>9</v>
      </c>
      <c r="AO10" s="338"/>
      <c r="AP10" s="23" t="s">
        <v>10</v>
      </c>
      <c r="AQ10" s="23" t="s">
        <v>11</v>
      </c>
      <c r="AR10" s="23" t="s">
        <v>12</v>
      </c>
      <c r="AS10" s="413" t="s">
        <v>13</v>
      </c>
      <c r="AT10" s="414" t="s">
        <v>14</v>
      </c>
      <c r="AU10" s="427" t="s">
        <v>15</v>
      </c>
      <c r="AV10" s="414" t="s">
        <v>16</v>
      </c>
      <c r="AW10" s="415" t="s">
        <v>17</v>
      </c>
      <c r="AX10" s="415" t="s">
        <v>280</v>
      </c>
      <c r="AY10" s="415" t="s">
        <v>281</v>
      </c>
      <c r="AZ10" s="415" t="s">
        <v>282</v>
      </c>
      <c r="BA10" s="415" t="s">
        <v>283</v>
      </c>
      <c r="BB10" s="415" t="s">
        <v>284</v>
      </c>
      <c r="BC10" s="428"/>
      <c r="BD10" s="428"/>
      <c r="BE10" s="428"/>
      <c r="BF10" s="428"/>
      <c r="BG10" s="428"/>
      <c r="BH10" s="428"/>
      <c r="BI10" s="428"/>
      <c r="BJ10" s="428"/>
    </row>
    <row r="11" spans="2:62" ht="21" customHeight="1">
      <c r="B11" s="410"/>
      <c r="C11" s="43">
        <v>0</v>
      </c>
      <c r="D11" s="43">
        <v>6.7735986663962078E-2</v>
      </c>
      <c r="E11" s="43">
        <v>2.1961710642972043E-2</v>
      </c>
      <c r="F11" s="43">
        <v>3.3640586316239646E-2</v>
      </c>
      <c r="G11" s="43">
        <v>1</v>
      </c>
      <c r="H11" s="43">
        <v>0.55996750287264696</v>
      </c>
      <c r="I11" s="43">
        <v>0</v>
      </c>
      <c r="J11" s="43">
        <v>3.2093203077874957E-2</v>
      </c>
      <c r="K11" s="43">
        <v>0.322044681943432</v>
      </c>
      <c r="L11" s="43">
        <v>0.83704335531007734</v>
      </c>
      <c r="M11" s="410"/>
      <c r="N11" s="349">
        <v>41</v>
      </c>
      <c r="O11" s="440" t="s">
        <v>88</v>
      </c>
      <c r="P11" s="361" t="s">
        <v>134</v>
      </c>
      <c r="Q11" s="410"/>
      <c r="R11" s="280"/>
      <c r="S11" s="43">
        <f ca="1"/>
        <v>0.55996750287264696</v>
      </c>
      <c r="T11" s="50"/>
      <c r="U11" s="234">
        <f t="shared" ca="1" si="0"/>
        <v>0.2812159915182777</v>
      </c>
      <c r="V11" s="213">
        <f t="shared" ca="1" si="0"/>
        <v>0.39331148540869382</v>
      </c>
      <c r="W11" s="54">
        <f t="shared" ca="1" si="0"/>
        <v>9.9369273511626124E-2</v>
      </c>
      <c r="X11" s="49">
        <f t="shared" ca="1" si="0"/>
        <v>0.3733241208621268</v>
      </c>
      <c r="Y11" s="49">
        <f t="shared" ca="1" si="0"/>
        <v>0.28680386996810464</v>
      </c>
      <c r="Z11" s="49">
        <f t="shared" ca="1" si="0"/>
        <v>0.3307940658079494</v>
      </c>
      <c r="AA11" s="49">
        <f t="shared" ca="1" si="0"/>
        <v>0.434471979806833</v>
      </c>
      <c r="AB11" s="214">
        <f t="shared" ca="1" si="0"/>
        <v>0.24468665611624563</v>
      </c>
      <c r="AC11" s="51">
        <f t="shared" ca="1" si="0"/>
        <v>1.6797293393640132E-2</v>
      </c>
      <c r="AD11" s="49">
        <f t="shared" ca="1" si="0"/>
        <v>3.0551675927145441E-2</v>
      </c>
      <c r="AE11" s="49">
        <f t="shared" ca="1" si="1"/>
        <v>2.6491117274440399E-2</v>
      </c>
      <c r="AF11" s="49">
        <f t="shared" ca="1" si="1"/>
        <v>0.31682062086774004</v>
      </c>
      <c r="AG11" s="49">
        <f t="shared" ca="1" si="1"/>
        <v>0.29776745463420651</v>
      </c>
      <c r="AH11" s="49">
        <f t="shared" ca="1" si="1"/>
        <v>0.55996750287264696</v>
      </c>
      <c r="AI11" s="49">
        <f t="shared" ca="1" si="1"/>
        <v>0.37884558700525883</v>
      </c>
      <c r="AJ11" s="49">
        <f t="shared" ca="1" si="1"/>
        <v>0.39822160885603003</v>
      </c>
      <c r="AK11" s="235">
        <f t="shared" ca="1" si="1"/>
        <v>0.10729709093192291</v>
      </c>
      <c r="AN11" s="343">
        <v>6</v>
      </c>
      <c r="AO11" s="338"/>
      <c r="AP11" s="23">
        <f t="shared" ref="AP11:AP31" si="2">IF(AQ11=$AN$11,1,0)</f>
        <v>0</v>
      </c>
      <c r="AQ11" s="23">
        <v>1</v>
      </c>
      <c r="AR11" s="418" t="s">
        <v>81</v>
      </c>
      <c r="AS11" s="413">
        <f t="shared" ref="AS11:AS31" si="3">_xlfn.XLOOKUP(AR11,NPP_Labels,NPP_Max)</f>
        <v>1</v>
      </c>
      <c r="AT11" s="419" t="s">
        <v>112</v>
      </c>
      <c r="AU11" s="429">
        <f t="shared" ref="AU11:AU31" si="4">_xlfn.XLOOKUP(AT11,GPCR_Lablels,GPCR_Max)</f>
        <v>0.16427783902976847</v>
      </c>
      <c r="AV11" s="23" t="s">
        <v>20</v>
      </c>
      <c r="AW11" s="413">
        <f t="shared" ref="AW11:AW28" si="5">AS11*AU11</f>
        <v>0.16427783902976847</v>
      </c>
      <c r="AX11" s="421">
        <v>0</v>
      </c>
      <c r="AY11" s="421">
        <v>3</v>
      </c>
      <c r="AZ11" s="421">
        <v>3</v>
      </c>
      <c r="BA11" s="421">
        <v>0</v>
      </c>
      <c r="BB11" s="421">
        <v>0</v>
      </c>
      <c r="BC11" s="425"/>
      <c r="BD11" s="425"/>
      <c r="BE11" s="425"/>
      <c r="BF11" s="425"/>
      <c r="BG11" s="425"/>
      <c r="BH11" s="425"/>
      <c r="BI11" s="425"/>
      <c r="BJ11" s="425"/>
    </row>
    <row r="12" spans="2:62" ht="21" customHeight="1">
      <c r="B12" s="410"/>
      <c r="C12" s="43">
        <v>2.7735678192400532E-3</v>
      </c>
      <c r="D12" s="43">
        <v>3.661353512948399E-3</v>
      </c>
      <c r="E12" s="43">
        <v>0.10001818922245355</v>
      </c>
      <c r="F12" s="43">
        <v>3.2188830296620021E-3</v>
      </c>
      <c r="G12" s="43">
        <v>0.23470134547923049</v>
      </c>
      <c r="H12" s="43">
        <v>2.8290426905079973E-2</v>
      </c>
      <c r="I12" s="43">
        <v>0</v>
      </c>
      <c r="J12" s="43">
        <v>2.199524627923023E-3</v>
      </c>
      <c r="K12" s="43">
        <v>3.338225743529957E-3</v>
      </c>
      <c r="L12" s="43">
        <v>0</v>
      </c>
      <c r="M12" s="410"/>
      <c r="N12" s="348">
        <v>124</v>
      </c>
      <c r="O12" s="440" t="s">
        <v>88</v>
      </c>
      <c r="P12" s="361" t="s">
        <v>135</v>
      </c>
      <c r="Q12" s="410"/>
      <c r="R12" s="280"/>
      <c r="S12" s="43">
        <f ca="1"/>
        <v>2.8290426905079973E-2</v>
      </c>
      <c r="T12" s="50"/>
      <c r="U12" s="236">
        <f t="shared" ca="1" si="0"/>
        <v>1.4207468133015549E-2</v>
      </c>
      <c r="V12" s="56">
        <f t="shared" ca="1" si="0"/>
        <v>1.9870706374569162E-2</v>
      </c>
      <c r="W12" s="213">
        <f t="shared" ca="1" si="0"/>
        <v>5.0202898462322152E-3</v>
      </c>
      <c r="X12" s="54">
        <f t="shared" ca="1" si="0"/>
        <v>1.8860913711907373E-2</v>
      </c>
      <c r="Y12" s="49">
        <f t="shared" ca="1" si="0"/>
        <v>1.4489776420600682E-2</v>
      </c>
      <c r="Z12" s="49">
        <f t="shared" ca="1" si="0"/>
        <v>1.6712229355035198E-2</v>
      </c>
      <c r="AA12" s="49">
        <f t="shared" ca="1" si="0"/>
        <v>2.1950198402541969E-2</v>
      </c>
      <c r="AB12" s="214">
        <f t="shared" ca="1" si="0"/>
        <v>1.2361949441697188E-2</v>
      </c>
      <c r="AC12" s="51">
        <f t="shared" ca="1" si="0"/>
        <v>8.4862531935899475E-4</v>
      </c>
      <c r="AD12" s="49">
        <f t="shared" ca="1" si="0"/>
        <v>1.5435180616921822E-3</v>
      </c>
      <c r="AE12" s="49">
        <f t="shared" ca="1" si="1"/>
        <v>1.3383723395407525E-3</v>
      </c>
      <c r="AF12" s="49">
        <f t="shared" ca="1" si="1"/>
        <v>1.6006269240090708E-2</v>
      </c>
      <c r="AG12" s="49">
        <f t="shared" ca="1" si="1"/>
        <v>1.5043673725395799E-2</v>
      </c>
      <c r="AH12" s="49">
        <f t="shared" ca="1" si="1"/>
        <v>2.8290426905079973E-2</v>
      </c>
      <c r="AI12" s="49">
        <f t="shared" ca="1" si="1"/>
        <v>1.9139866746734964E-2</v>
      </c>
      <c r="AJ12" s="49">
        <f t="shared" ca="1" si="1"/>
        <v>2.0118773428048468E-2</v>
      </c>
      <c r="AK12" s="235">
        <f t="shared" ca="1" si="1"/>
        <v>5.4208154804791268E-3</v>
      </c>
      <c r="AN12" s="343"/>
      <c r="AO12" s="339"/>
      <c r="AP12" s="23">
        <f t="shared" si="2"/>
        <v>0</v>
      </c>
      <c r="AQ12" s="23">
        <v>2</v>
      </c>
      <c r="AR12" s="418" t="s">
        <v>81</v>
      </c>
      <c r="AS12" s="413">
        <f t="shared" si="3"/>
        <v>1</v>
      </c>
      <c r="AT12" s="419" t="s">
        <v>113</v>
      </c>
      <c r="AU12" s="429">
        <f t="shared" si="4"/>
        <v>5.5126791620727672E-2</v>
      </c>
      <c r="AV12" s="23" t="s">
        <v>20</v>
      </c>
      <c r="AW12" s="413">
        <f t="shared" si="5"/>
        <v>5.5126791620727672E-2</v>
      </c>
      <c r="AX12" s="421" t="s">
        <v>85</v>
      </c>
      <c r="AY12" s="421">
        <v>3</v>
      </c>
      <c r="AZ12" s="421">
        <v>3</v>
      </c>
      <c r="BA12" s="421">
        <v>0</v>
      </c>
      <c r="BB12" s="421">
        <v>0</v>
      </c>
      <c r="BC12" s="425"/>
      <c r="BD12" s="425"/>
      <c r="BE12" s="425"/>
      <c r="BF12" s="425"/>
      <c r="BG12" s="425"/>
      <c r="BH12" s="425"/>
      <c r="BI12" s="425"/>
      <c r="BJ12" s="425"/>
    </row>
    <row r="13" spans="2:62" ht="21" customHeight="1">
      <c r="B13" s="410"/>
      <c r="C13" s="43">
        <v>1.9164310096967258E-2</v>
      </c>
      <c r="D13" s="43">
        <v>0</v>
      </c>
      <c r="E13" s="43">
        <v>1.9123033837639202E-2</v>
      </c>
      <c r="F13" s="43">
        <v>5.9425999712872865E-3</v>
      </c>
      <c r="G13" s="43">
        <v>0.19506952217421608</v>
      </c>
      <c r="H13" s="43">
        <v>1.3871024757036754E-2</v>
      </c>
      <c r="I13" s="43">
        <v>0.3690459463181856</v>
      </c>
      <c r="J13" s="43">
        <v>2.9123569598424022E-3</v>
      </c>
      <c r="K13" s="43">
        <v>6.3963856649752026E-3</v>
      </c>
      <c r="L13" s="43">
        <v>1</v>
      </c>
      <c r="M13" s="410"/>
      <c r="N13" s="349">
        <v>33</v>
      </c>
      <c r="O13" s="440" t="s">
        <v>88</v>
      </c>
      <c r="P13" s="361" t="s">
        <v>136</v>
      </c>
      <c r="Q13" s="410"/>
      <c r="R13" s="280"/>
      <c r="S13" s="43">
        <f ca="1"/>
        <v>1.3871024757036754E-2</v>
      </c>
      <c r="T13" s="50"/>
      <c r="U13" s="236">
        <f t="shared" ca="1" si="0"/>
        <v>6.9660363510627033E-3</v>
      </c>
      <c r="V13" s="49">
        <f t="shared" ca="1" si="0"/>
        <v>9.742767791601048E-3</v>
      </c>
      <c r="W13" s="56">
        <f t="shared" ca="1" si="0"/>
        <v>2.4614886504976353E-3</v>
      </c>
      <c r="X13" s="213">
        <f t="shared" ca="1" si="0"/>
        <v>9.2476582950122722E-3</v>
      </c>
      <c r="Y13" s="54">
        <f t="shared" ca="1" si="0"/>
        <v>7.1044543841078988E-3</v>
      </c>
      <c r="Z13" s="49">
        <f t="shared" ca="1" si="0"/>
        <v>8.1941410041904868E-3</v>
      </c>
      <c r="AA13" s="49">
        <f t="shared" ca="1" si="0"/>
        <v>1.0762359524834732E-2</v>
      </c>
      <c r="AB13" s="214">
        <f t="shared" ca="1" si="0"/>
        <v>6.0611636341276918E-3</v>
      </c>
      <c r="AC13" s="51">
        <f t="shared" ca="1" si="0"/>
        <v>4.1608784673953162E-4</v>
      </c>
      <c r="AD13" s="49">
        <f t="shared" ca="1" si="0"/>
        <v>7.5679936957123543E-4</v>
      </c>
      <c r="AE13" s="49">
        <f t="shared" ca="1" si="1"/>
        <v>6.5621476544666158E-4</v>
      </c>
      <c r="AF13" s="49">
        <f t="shared" ca="1" si="1"/>
        <v>7.8480030591983191E-3</v>
      </c>
      <c r="AG13" s="49">
        <f t="shared" ca="1" si="1"/>
        <v>7.3760347053751386E-3</v>
      </c>
      <c r="AH13" s="49">
        <f t="shared" ca="1" si="1"/>
        <v>1.3871024757036754E-2</v>
      </c>
      <c r="AI13" s="49">
        <f t="shared" ca="1" si="1"/>
        <v>9.3844312205367438E-3</v>
      </c>
      <c r="AJ13" s="49">
        <f t="shared" ca="1" si="1"/>
        <v>9.8643970710658533E-3</v>
      </c>
      <c r="AK13" s="235">
        <f t="shared" ca="1" si="1"/>
        <v>2.6578696032173391E-3</v>
      </c>
      <c r="AN13" s="344"/>
      <c r="AO13" s="338"/>
      <c r="AP13" s="23">
        <f t="shared" si="2"/>
        <v>0</v>
      </c>
      <c r="AQ13" s="23">
        <v>3</v>
      </c>
      <c r="AR13" s="418" t="s">
        <v>81</v>
      </c>
      <c r="AS13" s="413">
        <f t="shared" si="3"/>
        <v>1</v>
      </c>
      <c r="AT13" s="419" t="s">
        <v>114</v>
      </c>
      <c r="AU13" s="429">
        <f t="shared" si="4"/>
        <v>0.18412348401323042</v>
      </c>
      <c r="AV13" s="23" t="s">
        <v>20</v>
      </c>
      <c r="AW13" s="413">
        <f t="shared" si="5"/>
        <v>0.18412348401323042</v>
      </c>
      <c r="AX13" s="421">
        <v>0</v>
      </c>
      <c r="AY13" s="421">
        <v>3</v>
      </c>
      <c r="AZ13" s="421">
        <v>2</v>
      </c>
      <c r="BA13" s="421">
        <v>0</v>
      </c>
      <c r="BB13" s="421">
        <v>0</v>
      </c>
      <c r="BC13" s="425"/>
      <c r="BD13" s="425"/>
      <c r="BE13" s="425"/>
      <c r="BF13" s="425"/>
      <c r="BG13" s="425"/>
      <c r="BH13" s="425"/>
      <c r="BI13" s="425"/>
      <c r="BJ13" s="425"/>
    </row>
    <row r="14" spans="2:62" ht="21" customHeight="1">
      <c r="B14" s="410"/>
      <c r="C14" s="43">
        <v>8.1345148438596374E-3</v>
      </c>
      <c r="D14" s="43">
        <v>7.7716883378387263E-3</v>
      </c>
      <c r="E14" s="43">
        <v>8.55576411556749E-3</v>
      </c>
      <c r="F14" s="43">
        <v>6.6805087687746051E-4</v>
      </c>
      <c r="G14" s="43">
        <v>2.2154655524561653E-2</v>
      </c>
      <c r="H14" s="43">
        <v>8.5090689084210219E-2</v>
      </c>
      <c r="I14" s="43">
        <v>7.627237245070949E-3</v>
      </c>
      <c r="J14" s="43">
        <v>1.4432641096087807E-3</v>
      </c>
      <c r="K14" s="43">
        <v>0.20841418354757735</v>
      </c>
      <c r="L14" s="43">
        <v>1.348061225277584E-2</v>
      </c>
      <c r="M14" s="410"/>
      <c r="N14" s="348">
        <v>100</v>
      </c>
      <c r="O14" s="439" t="s">
        <v>36</v>
      </c>
      <c r="P14" s="361" t="s">
        <v>137</v>
      </c>
      <c r="Q14" s="410"/>
      <c r="R14" s="281"/>
      <c r="S14" s="43">
        <f ca="1"/>
        <v>8.5090689084210219E-2</v>
      </c>
      <c r="T14" s="50"/>
      <c r="U14" s="236">
        <f t="shared" ca="1" si="0"/>
        <v>4.2732591404026153E-2</v>
      </c>
      <c r="V14" s="49">
        <f t="shared" ca="1" si="0"/>
        <v>5.9766227765848515E-2</v>
      </c>
      <c r="W14" s="49">
        <f t="shared" ca="1" si="0"/>
        <v>1.5099804744963264E-2</v>
      </c>
      <c r="X14" s="56">
        <f t="shared" ca="1" si="0"/>
        <v>5.6729018260797112E-2</v>
      </c>
      <c r="Y14" s="213">
        <f t="shared" ca="1" si="0"/>
        <v>4.3581705728295644E-2</v>
      </c>
      <c r="Z14" s="54">
        <f t="shared" ca="1" si="0"/>
        <v>5.026630091955097E-2</v>
      </c>
      <c r="AA14" s="49">
        <f t="shared" ca="1" si="0"/>
        <v>6.6020831494488424E-2</v>
      </c>
      <c r="AB14" s="214">
        <f t="shared" ca="1" si="0"/>
        <v>3.7181722281797711E-2</v>
      </c>
      <c r="AC14" s="51">
        <f t="shared" ca="1" si="0"/>
        <v>2.5524575306284407E-3</v>
      </c>
      <c r="AD14" s="49">
        <f t="shared" ca="1" si="0"/>
        <v>4.6425250465106406E-3</v>
      </c>
      <c r="AE14" s="49">
        <f t="shared" ca="1" si="1"/>
        <v>4.0254968581728886E-3</v>
      </c>
      <c r="AF14" s="49">
        <f t="shared" ca="1" si="1"/>
        <v>4.8142945452058605E-2</v>
      </c>
      <c r="AG14" s="49">
        <f t="shared" ca="1" si="1"/>
        <v>4.524769343166396E-2</v>
      </c>
      <c r="AH14" s="49">
        <f t="shared" ca="1" si="1"/>
        <v>8.5090689084210219E-2</v>
      </c>
      <c r="AI14" s="49">
        <f t="shared" ca="1" si="1"/>
        <v>5.7568040804898378E-2</v>
      </c>
      <c r="AJ14" s="49">
        <f t="shared" ca="1" si="1"/>
        <v>6.0512352827533381E-2</v>
      </c>
      <c r="AK14" s="235">
        <f t="shared" ca="1" si="1"/>
        <v>1.6304487952053373E-2</v>
      </c>
      <c r="AN14" s="337"/>
      <c r="AO14" s="339"/>
      <c r="AP14" s="23">
        <f t="shared" si="2"/>
        <v>0</v>
      </c>
      <c r="AQ14" s="23">
        <v>4</v>
      </c>
      <c r="AR14" s="418" t="s">
        <v>82</v>
      </c>
      <c r="AS14" s="413">
        <f t="shared" si="3"/>
        <v>2.2489706752326213E-2</v>
      </c>
      <c r="AT14" s="419" t="s">
        <v>116</v>
      </c>
      <c r="AU14" s="429">
        <f t="shared" si="4"/>
        <v>0.15876515986769571</v>
      </c>
      <c r="AV14" s="23" t="s">
        <v>20</v>
      </c>
      <c r="AW14" s="413">
        <f t="shared" si="5"/>
        <v>3.5705818879106671E-3</v>
      </c>
      <c r="AX14" s="421">
        <v>0</v>
      </c>
      <c r="AY14" s="421">
        <v>0</v>
      </c>
      <c r="AZ14" s="421">
        <v>3</v>
      </c>
      <c r="BA14" s="421">
        <v>0</v>
      </c>
      <c r="BB14" s="421">
        <v>0</v>
      </c>
      <c r="BC14" s="425"/>
      <c r="BD14" s="425"/>
      <c r="BE14" s="425"/>
      <c r="BF14" s="425"/>
      <c r="BG14" s="425"/>
      <c r="BH14" s="425"/>
      <c r="BI14" s="425"/>
      <c r="BJ14" s="425"/>
    </row>
    <row r="15" spans="2:62" ht="21" customHeight="1">
      <c r="B15" s="410"/>
      <c r="C15" s="43">
        <v>7.7367490338728266E-3</v>
      </c>
      <c r="D15" s="43">
        <v>1.3818015995611983E-2</v>
      </c>
      <c r="E15" s="43">
        <v>0</v>
      </c>
      <c r="F15" s="43">
        <v>6.3036921791690987E-4</v>
      </c>
      <c r="G15" s="43">
        <v>4.2307176237975537E-2</v>
      </c>
      <c r="H15" s="43">
        <v>1</v>
      </c>
      <c r="I15" s="43">
        <v>0.4538300774879459</v>
      </c>
      <c r="J15" s="43">
        <v>1.1232450715011623E-3</v>
      </c>
      <c r="K15" s="43">
        <v>2.8169459642554341E-3</v>
      </c>
      <c r="L15" s="43">
        <v>1.1261611564219554E-2</v>
      </c>
      <c r="M15" s="410"/>
      <c r="N15" s="348">
        <v>55</v>
      </c>
      <c r="O15" s="439" t="s">
        <v>36</v>
      </c>
      <c r="P15" s="361" t="s">
        <v>138</v>
      </c>
      <c r="Q15" s="410"/>
      <c r="R15" s="282"/>
      <c r="S15" s="43">
        <f ca="1"/>
        <v>1</v>
      </c>
      <c r="T15" s="50"/>
      <c r="U15" s="236">
        <f t="shared" ca="1" si="0"/>
        <v>0.50220055641735062</v>
      </c>
      <c r="V15" s="49">
        <f t="shared" ca="1" si="0"/>
        <v>0.70238269790835417</v>
      </c>
      <c r="W15" s="49">
        <f t="shared" ca="1" si="0"/>
        <v>0.17745542911304554</v>
      </c>
      <c r="X15" s="49">
        <f t="shared" ca="1" si="0"/>
        <v>0.66668890417205451</v>
      </c>
      <c r="Y15" s="56">
        <f t="shared" ca="1" si="0"/>
        <v>0.51217948987538342</v>
      </c>
      <c r="Z15" s="213">
        <f t="shared" ca="1" si="0"/>
        <v>0.59073796981247617</v>
      </c>
      <c r="AA15" s="54">
        <f t="shared" ca="1" si="0"/>
        <v>0.77588784630890384</v>
      </c>
      <c r="AB15" s="214">
        <f t="shared" ca="1" si="0"/>
        <v>0.43696581473209983</v>
      </c>
      <c r="AC15" s="51">
        <f t="shared" ca="1" si="0"/>
        <v>2.9996907512435285E-2</v>
      </c>
      <c r="AD15" s="49">
        <f t="shared" ca="1" si="0"/>
        <v>5.4559730288658889E-2</v>
      </c>
      <c r="AE15" s="49">
        <f t="shared" ca="1" si="1"/>
        <v>4.7308311890494219E-2</v>
      </c>
      <c r="AF15" s="49">
        <f t="shared" ca="1" si="1"/>
        <v>0.56578394146525024</v>
      </c>
      <c r="AG15" s="49">
        <f t="shared" ca="1" si="1"/>
        <v>0.53175845581511816</v>
      </c>
      <c r="AH15" s="49">
        <f t="shared" ca="1" si="1"/>
        <v>1</v>
      </c>
      <c r="AI15" s="49">
        <f t="shared" ca="1" si="1"/>
        <v>0.67654923734283101</v>
      </c>
      <c r="AJ15" s="49">
        <f t="shared" ca="1" si="1"/>
        <v>0.71115128433907937</v>
      </c>
      <c r="AK15" s="235">
        <f t="shared" ca="1" si="1"/>
        <v>0.19161306751103629</v>
      </c>
      <c r="AN15" s="340"/>
      <c r="AO15" s="339"/>
      <c r="AP15" s="23">
        <f t="shared" si="2"/>
        <v>0</v>
      </c>
      <c r="AQ15" s="23">
        <v>5</v>
      </c>
      <c r="AR15" s="418" t="s">
        <v>83</v>
      </c>
      <c r="AS15" s="413">
        <f t="shared" si="3"/>
        <v>0.13749194196633829</v>
      </c>
      <c r="AT15" s="419" t="s">
        <v>115</v>
      </c>
      <c r="AU15" s="429">
        <f t="shared" si="4"/>
        <v>4.1896361631753032E-2</v>
      </c>
      <c r="AV15" s="23" t="s">
        <v>20</v>
      </c>
      <c r="AW15" s="413">
        <f t="shared" si="5"/>
        <v>5.76041212207371E-3</v>
      </c>
      <c r="AX15" s="421">
        <v>0</v>
      </c>
      <c r="AY15" s="421">
        <v>2</v>
      </c>
      <c r="AZ15" s="421">
        <v>2</v>
      </c>
      <c r="BA15" s="421">
        <v>1</v>
      </c>
      <c r="BB15" s="421">
        <v>1</v>
      </c>
      <c r="BC15" s="425"/>
      <c r="BD15" s="425"/>
      <c r="BE15" s="425"/>
      <c r="BF15" s="425"/>
      <c r="BG15" s="425"/>
      <c r="BH15" s="425"/>
      <c r="BI15" s="425"/>
      <c r="BJ15" s="425"/>
    </row>
    <row r="16" spans="2:62" ht="21" customHeight="1">
      <c r="B16" s="410"/>
      <c r="C16" s="43">
        <v>6.4990841542405427E-3</v>
      </c>
      <c r="D16" s="43">
        <v>6.02120549479022E-3</v>
      </c>
      <c r="E16" s="43">
        <v>1</v>
      </c>
      <c r="F16" s="43">
        <v>1</v>
      </c>
      <c r="G16" s="43">
        <v>3.8517966312492991E-2</v>
      </c>
      <c r="H16" s="43">
        <v>3.5822473083942574E-3</v>
      </c>
      <c r="I16" s="43">
        <v>0</v>
      </c>
      <c r="J16" s="43">
        <v>1</v>
      </c>
      <c r="K16" s="43">
        <v>5.4192404459250361E-3</v>
      </c>
      <c r="L16" s="43">
        <v>0</v>
      </c>
      <c r="M16" s="410"/>
      <c r="N16" s="348">
        <v>125</v>
      </c>
      <c r="O16" s="294" t="s">
        <v>42</v>
      </c>
      <c r="P16" s="361" t="s">
        <v>85</v>
      </c>
      <c r="Q16" s="410"/>
      <c r="R16" s="283"/>
      <c r="S16" s="43">
        <f ca="1"/>
        <v>3.5822473083942574E-3</v>
      </c>
      <c r="T16" s="50"/>
      <c r="U16" s="236">
        <f t="shared" ca="1" si="0"/>
        <v>1.7990065915001526E-3</v>
      </c>
      <c r="V16" s="49">
        <f t="shared" ca="1" si="0"/>
        <v>2.5161085290448986E-3</v>
      </c>
      <c r="W16" s="49">
        <f t="shared" ca="1" si="0"/>
        <v>6.3568923330015539E-4</v>
      </c>
      <c r="X16" s="49">
        <f t="shared" ca="1" si="0"/>
        <v>2.3882445325066593E-3</v>
      </c>
      <c r="Y16" s="49">
        <f t="shared" ca="1" si="0"/>
        <v>1.8347535990208361E-3</v>
      </c>
      <c r="Z16" s="56">
        <f t="shared" ca="1" si="0"/>
        <v>2.1161695023270309E-3</v>
      </c>
      <c r="AA16" s="213">
        <f t="shared" ca="1" si="0"/>
        <v>2.779422149055888E-3</v>
      </c>
      <c r="AB16" s="215">
        <f t="shared" ca="1" si="0"/>
        <v>1.5653196136843684E-3</v>
      </c>
      <c r="AC16" s="51">
        <f t="shared" ca="1" si="0"/>
        <v>1.0745634119657278E-4</v>
      </c>
      <c r="AD16" s="49">
        <f t="shared" ca="1" si="0"/>
        <v>1.9544644697326496E-4</v>
      </c>
      <c r="AE16" s="49">
        <f t="shared" ca="1" si="1"/>
        <v>1.6947007293439896E-4</v>
      </c>
      <c r="AF16" s="49">
        <f t="shared" ca="1" si="1"/>
        <v>2.0267780014465867E-3</v>
      </c>
      <c r="AG16" s="49">
        <f t="shared" ca="1" si="1"/>
        <v>1.9048902970595937E-3</v>
      </c>
      <c r="AH16" s="49">
        <f t="shared" ca="1" si="1"/>
        <v>3.5822473083942574E-3</v>
      </c>
      <c r="AI16" s="49">
        <f t="shared" ca="1" si="1"/>
        <v>2.4235666844675441E-3</v>
      </c>
      <c r="AJ16" s="49">
        <f t="shared" ca="1" si="1"/>
        <v>2.5475197741847864E-3</v>
      </c>
      <c r="AK16" s="235">
        <f t="shared" ca="1" si="1"/>
        <v>6.8640539534457691E-4</v>
      </c>
      <c r="AN16" s="337"/>
      <c r="AO16" s="339"/>
      <c r="AP16" s="23">
        <f t="shared" si="2"/>
        <v>1</v>
      </c>
      <c r="AQ16" s="23">
        <v>6</v>
      </c>
      <c r="AR16" s="418" t="s">
        <v>83</v>
      </c>
      <c r="AS16" s="413">
        <f t="shared" si="3"/>
        <v>0.13749194196633829</v>
      </c>
      <c r="AT16" s="419" t="s">
        <v>118</v>
      </c>
      <c r="AU16" s="429">
        <f t="shared" si="4"/>
        <v>6.8357221609702312E-2</v>
      </c>
      <c r="AV16" s="23" t="s">
        <v>20</v>
      </c>
      <c r="AW16" s="413">
        <f t="shared" si="5"/>
        <v>9.3985671465413156E-3</v>
      </c>
      <c r="AX16" s="421" t="s">
        <v>289</v>
      </c>
      <c r="AY16" s="421">
        <v>2</v>
      </c>
      <c r="AZ16" s="421">
        <v>2</v>
      </c>
      <c r="BA16" s="421">
        <v>2</v>
      </c>
      <c r="BB16" s="421">
        <v>2</v>
      </c>
      <c r="BC16" s="425"/>
      <c r="BD16" s="425"/>
      <c r="BE16" s="425"/>
      <c r="BF16" s="425"/>
      <c r="BG16" s="425"/>
      <c r="BH16" s="425"/>
      <c r="BI16" s="425"/>
      <c r="BJ16" s="425"/>
    </row>
    <row r="17" spans="2:62" ht="21" customHeight="1">
      <c r="B17" s="410"/>
      <c r="C17" s="43">
        <v>2.9539757269677301E-2</v>
      </c>
      <c r="D17" s="43">
        <v>1.2651828935110314E-2</v>
      </c>
      <c r="E17" s="43">
        <v>7.6462813858111073E-2</v>
      </c>
      <c r="F17" s="43">
        <v>2.6832832194557464E-3</v>
      </c>
      <c r="G17" s="43">
        <v>0</v>
      </c>
      <c r="H17" s="43">
        <v>9.0705619569264213E-3</v>
      </c>
      <c r="I17" s="43">
        <v>0</v>
      </c>
      <c r="J17" s="43">
        <v>7.9884928869275243E-2</v>
      </c>
      <c r="K17" s="43">
        <v>4.5314866934048573E-3</v>
      </c>
      <c r="L17" s="43">
        <v>0</v>
      </c>
      <c r="M17" s="410"/>
      <c r="N17" s="348">
        <v>88</v>
      </c>
      <c r="O17" s="294" t="s">
        <v>42</v>
      </c>
      <c r="P17" s="361" t="s">
        <v>139</v>
      </c>
      <c r="Q17" s="410"/>
      <c r="R17" s="332"/>
      <c r="S17" s="43">
        <f ca="1"/>
        <v>9.0705619569264213E-3</v>
      </c>
      <c r="T17" s="50"/>
      <c r="U17" s="237">
        <f t="shared" ca="1" si="0"/>
        <v>4.5552412617865011E-3</v>
      </c>
      <c r="V17" s="216">
        <f t="shared" ca="1" si="0"/>
        <v>6.3710057788508604E-3</v>
      </c>
      <c r="W17" s="216">
        <f t="shared" ca="1" si="0"/>
        <v>1.6096204643628442E-3</v>
      </c>
      <c r="X17" s="216">
        <f t="shared" ca="1" si="0"/>
        <v>6.0472430112880025E-3</v>
      </c>
      <c r="Y17" s="216">
        <f t="shared" ca="1" si="0"/>
        <v>4.6457557959816344E-3</v>
      </c>
      <c r="Z17" s="216">
        <f t="shared" ca="1" si="0"/>
        <v>5.358325355492995E-3</v>
      </c>
      <c r="AA17" s="217">
        <f t="shared" ca="1" si="0"/>
        <v>7.0377387815711168E-3</v>
      </c>
      <c r="AB17" s="218">
        <f t="shared" ca="1" si="0"/>
        <v>3.9635254955863435E-3</v>
      </c>
      <c r="AC17" s="54">
        <f t="shared" ca="1" si="0"/>
        <v>2.7208880810773587E-4</v>
      </c>
      <c r="AD17" s="63">
        <f t="shared" ca="1" si="0"/>
        <v>4.9488741393647554E-4</v>
      </c>
      <c r="AE17" s="63">
        <f t="shared" ca="1" si="1"/>
        <v>4.2911297408032676E-4</v>
      </c>
      <c r="AF17" s="63">
        <f t="shared" ca="1" si="1"/>
        <v>5.1319782952945836E-3</v>
      </c>
      <c r="AG17" s="63">
        <f t="shared" ca="1" si="1"/>
        <v>4.8233480195905504E-3</v>
      </c>
      <c r="AH17" s="63">
        <f t="shared" ca="1" si="1"/>
        <v>9.0705619569264213E-3</v>
      </c>
      <c r="AI17" s="63">
        <f t="shared" ca="1" si="1"/>
        <v>6.1366817742294667E-3</v>
      </c>
      <c r="AJ17" s="63">
        <f t="shared" ca="1" si="1"/>
        <v>6.4505417853454178E-3</v>
      </c>
      <c r="AK17" s="238">
        <f t="shared" ca="1" si="1"/>
        <v>1.7380382006155798E-3</v>
      </c>
      <c r="AN17" s="337"/>
      <c r="AO17" s="339"/>
      <c r="AP17" s="23">
        <f t="shared" si="2"/>
        <v>0</v>
      </c>
      <c r="AQ17" s="23">
        <v>7</v>
      </c>
      <c r="AR17" s="418" t="s">
        <v>84</v>
      </c>
      <c r="AS17" s="413">
        <f t="shared" si="3"/>
        <v>3.8904498871597817E-3</v>
      </c>
      <c r="AT17" s="419" t="s">
        <v>117</v>
      </c>
      <c r="AU17" s="429">
        <f t="shared" si="4"/>
        <v>7.9382579933847855E-2</v>
      </c>
      <c r="AV17" s="23" t="s">
        <v>20</v>
      </c>
      <c r="AW17" s="413">
        <f t="shared" si="5"/>
        <v>3.0883394914609072E-4</v>
      </c>
      <c r="AX17" s="421" t="s">
        <v>290</v>
      </c>
      <c r="AY17" s="421">
        <v>1</v>
      </c>
      <c r="AZ17" s="421">
        <v>1</v>
      </c>
      <c r="BA17" s="421">
        <v>1</v>
      </c>
      <c r="BB17" s="421">
        <v>3</v>
      </c>
      <c r="BC17" s="425"/>
      <c r="BD17" s="425"/>
      <c r="BE17" s="425"/>
      <c r="BF17" s="425"/>
      <c r="BG17" s="425"/>
      <c r="BH17" s="425"/>
      <c r="BI17" s="425"/>
      <c r="BJ17" s="425"/>
    </row>
    <row r="18" spans="2:62" ht="21" customHeight="1">
      <c r="B18" s="410"/>
      <c r="C18" s="43">
        <v>1</v>
      </c>
      <c r="D18" s="43">
        <v>1.7911475505623997E-2</v>
      </c>
      <c r="E18" s="43">
        <v>1.0381141627640287E-2</v>
      </c>
      <c r="F18" s="43">
        <v>4.1852601157431124E-4</v>
      </c>
      <c r="G18" s="43">
        <v>5.8558717270738494E-3</v>
      </c>
      <c r="H18" s="43">
        <v>0.68214936792693903</v>
      </c>
      <c r="I18" s="43">
        <v>2.4085889023996252E-3</v>
      </c>
      <c r="J18" s="43">
        <v>6.2350094693040055E-4</v>
      </c>
      <c r="K18" s="43">
        <v>4.2458611959064903E-4</v>
      </c>
      <c r="L18" s="43">
        <v>0</v>
      </c>
      <c r="M18" s="410"/>
      <c r="N18" s="348">
        <v>352</v>
      </c>
      <c r="O18" s="284" t="s">
        <v>48</v>
      </c>
      <c r="P18" s="361" t="s">
        <v>140</v>
      </c>
      <c r="Q18" s="410"/>
      <c r="R18" s="285"/>
      <c r="S18" s="43">
        <f ca="1"/>
        <v>0.68214936792693903</v>
      </c>
      <c r="T18" s="50"/>
      <c r="U18" s="239">
        <f t="shared" ca="1" si="0"/>
        <v>0.34257579213265282</v>
      </c>
      <c r="V18" s="65">
        <f t="shared" ca="1" si="0"/>
        <v>0.47912991342100197</v>
      </c>
      <c r="W18" s="65">
        <f t="shared" ca="1" si="0"/>
        <v>0.12105110880466775</v>
      </c>
      <c r="X18" s="65">
        <f t="shared" ca="1" si="0"/>
        <v>0.45478141458487059</v>
      </c>
      <c r="Y18" s="65">
        <f t="shared" ca="1" si="0"/>
        <v>0.34938291528363485</v>
      </c>
      <c r="Z18" s="65">
        <f t="shared" ca="1" si="0"/>
        <v>0.40297153271802383</v>
      </c>
      <c r="AA18" s="65">
        <f t="shared" ca="1" si="0"/>
        <v>0.52927140394181282</v>
      </c>
      <c r="AB18" s="56">
        <f t="shared" ca="1" si="0"/>
        <v>0.29807595432518186</v>
      </c>
      <c r="AC18" s="219">
        <f t="shared" ca="1" si="0"/>
        <v>2.046237149937058E-2</v>
      </c>
      <c r="AD18" s="220">
        <f t="shared" ca="1" si="0"/>
        <v>3.7217885530672935E-2</v>
      </c>
      <c r="AE18" s="221">
        <f t="shared" ca="1" si="1"/>
        <v>3.2271335053791123E-2</v>
      </c>
      <c r="AF18" s="221">
        <f t="shared" ca="1" si="1"/>
        <v>0.3859491580537327</v>
      </c>
      <c r="AG18" s="221">
        <f t="shared" ca="1" si="1"/>
        <v>0.36273869452408797</v>
      </c>
      <c r="AH18" s="221">
        <f t="shared" ca="1" si="1"/>
        <v>0.68214936792693903</v>
      </c>
      <c r="AI18" s="221">
        <f t="shared" ca="1" si="1"/>
        <v>0.46150763462486483</v>
      </c>
      <c r="AJ18" s="221">
        <f t="shared" ca="1" si="1"/>
        <v>0.48511139911233386</v>
      </c>
      <c r="AK18" s="240">
        <f t="shared" ca="1" si="1"/>
        <v>0.13070873288919529</v>
      </c>
      <c r="AN18" s="337"/>
      <c r="AO18" s="339"/>
      <c r="AP18" s="23">
        <f t="shared" si="2"/>
        <v>0</v>
      </c>
      <c r="AQ18" s="23">
        <v>8</v>
      </c>
      <c r="AR18" s="418" t="s">
        <v>85</v>
      </c>
      <c r="AS18" s="413">
        <f t="shared" si="3"/>
        <v>0.48277274773813261</v>
      </c>
      <c r="AT18" s="419" t="s">
        <v>119</v>
      </c>
      <c r="AU18" s="429">
        <f t="shared" si="4"/>
        <v>9.2613009922822495E-2</v>
      </c>
      <c r="AV18" s="23" t="s">
        <v>20</v>
      </c>
      <c r="AW18" s="413">
        <f t="shared" si="5"/>
        <v>4.4711037276739959E-2</v>
      </c>
      <c r="AX18" s="421">
        <v>0</v>
      </c>
      <c r="AY18" s="421">
        <v>3</v>
      </c>
      <c r="AZ18" s="421">
        <v>2</v>
      </c>
      <c r="BA18" s="421">
        <v>0</v>
      </c>
      <c r="BB18" s="421">
        <v>0</v>
      </c>
      <c r="BC18" s="425"/>
      <c r="BD18" s="425"/>
      <c r="BE18" s="425"/>
      <c r="BF18" s="425"/>
      <c r="BG18" s="425"/>
      <c r="BH18" s="425"/>
      <c r="BI18" s="425"/>
      <c r="BJ18" s="425"/>
    </row>
    <row r="19" spans="2:62" ht="21" customHeight="1">
      <c r="B19" s="410"/>
      <c r="C19" s="43">
        <v>0.82771784778134327</v>
      </c>
      <c r="D19" s="43">
        <v>9.5755519822055928E-3</v>
      </c>
      <c r="E19" s="43">
        <v>5.9669893829893447E-2</v>
      </c>
      <c r="F19" s="43">
        <v>6.9884028567895353E-4</v>
      </c>
      <c r="G19" s="43">
        <v>7.963273214168131E-3</v>
      </c>
      <c r="H19" s="43">
        <v>0.24313187200009059</v>
      </c>
      <c r="I19" s="43">
        <v>0</v>
      </c>
      <c r="J19" s="43">
        <v>1.0690074913870416E-3</v>
      </c>
      <c r="K19" s="43">
        <v>1.1109499870638763E-2</v>
      </c>
      <c r="L19" s="43">
        <v>2.3682538654707062E-3</v>
      </c>
      <c r="M19" s="410"/>
      <c r="N19" s="348">
        <v>481</v>
      </c>
      <c r="O19" s="284" t="s">
        <v>48</v>
      </c>
      <c r="P19" s="361" t="s">
        <v>141</v>
      </c>
      <c r="Q19" s="410"/>
      <c r="R19" s="286"/>
      <c r="S19" s="43">
        <f ca="1"/>
        <v>0.24313187200009059</v>
      </c>
      <c r="T19" s="50"/>
      <c r="U19" s="236">
        <f t="shared" ca="1" si="0"/>
        <v>0.12210096140123756</v>
      </c>
      <c r="V19" s="49">
        <f t="shared" ca="1" si="0"/>
        <v>0.17077162020293227</v>
      </c>
      <c r="W19" s="49">
        <f t="shared" ca="1" si="0"/>
        <v>4.3145070676834138E-2</v>
      </c>
      <c r="X19" s="49">
        <f t="shared" ca="1" si="0"/>
        <v>0.16209332131304063</v>
      </c>
      <c r="Y19" s="49">
        <f t="shared" ca="1" si="0"/>
        <v>0.12452715817345342</v>
      </c>
      <c r="Z19" s="49">
        <f t="shared" ca="1" si="0"/>
        <v>0.14362722846204035</v>
      </c>
      <c r="AA19" s="49">
        <f t="shared" ca="1" si="0"/>
        <v>0.18864306453520238</v>
      </c>
      <c r="AB19" s="66">
        <f t="shared" ca="1" si="0"/>
        <v>0.10624031653586019</v>
      </c>
      <c r="AC19" s="222">
        <f t="shared" ca="1" si="0"/>
        <v>7.2932042777119717E-3</v>
      </c>
      <c r="AD19" s="213">
        <f t="shared" ca="1" si="0"/>
        <v>1.3265209360901678E-2</v>
      </c>
      <c r="AE19" s="54">
        <f t="shared" ca="1" si="1"/>
        <v>1.1502158431100005E-2</v>
      </c>
      <c r="AF19" s="49">
        <f t="shared" ca="1" si="1"/>
        <v>0.13756010883603598</v>
      </c>
      <c r="AG19" s="49">
        <f t="shared" ca="1" si="1"/>
        <v>0.12928742881420713</v>
      </c>
      <c r="AH19" s="49">
        <f t="shared" ca="1" si="1"/>
        <v>0.24313187200009059</v>
      </c>
      <c r="AI19" s="49">
        <f t="shared" ca="1" si="1"/>
        <v>0.16449068257539609</v>
      </c>
      <c r="AJ19" s="49">
        <f t="shared" ca="1" si="1"/>
        <v>0.17290354303662908</v>
      </c>
      <c r="AK19" s="235">
        <f t="shared" ca="1" si="1"/>
        <v>4.6587243803637997E-2</v>
      </c>
      <c r="AN19" s="337"/>
      <c r="AO19" s="339"/>
      <c r="AP19" s="23">
        <f t="shared" si="2"/>
        <v>0</v>
      </c>
      <c r="AQ19" s="23">
        <v>9</v>
      </c>
      <c r="AR19" s="418" t="s">
        <v>85</v>
      </c>
      <c r="AS19" s="413">
        <f t="shared" si="3"/>
        <v>0.48277274773813261</v>
      </c>
      <c r="AT19" s="419" t="s">
        <v>120</v>
      </c>
      <c r="AU19" s="429">
        <f t="shared" si="4"/>
        <v>0.10804851157662625</v>
      </c>
      <c r="AV19" s="23" t="s">
        <v>20</v>
      </c>
      <c r="AW19" s="413">
        <f t="shared" si="5"/>
        <v>5.2162876822863281E-2</v>
      </c>
      <c r="AX19" s="421">
        <v>0</v>
      </c>
      <c r="AY19" s="421">
        <v>1</v>
      </c>
      <c r="AZ19" s="421">
        <v>3</v>
      </c>
      <c r="BA19" s="421">
        <v>0</v>
      </c>
      <c r="BB19" s="421">
        <v>0</v>
      </c>
      <c r="BC19" s="425"/>
      <c r="BD19" s="425"/>
      <c r="BE19" s="425"/>
      <c r="BF19" s="425"/>
      <c r="BG19" s="425"/>
      <c r="BH19" s="425"/>
      <c r="BI19" s="425"/>
      <c r="BJ19" s="425"/>
    </row>
    <row r="20" spans="2:62" ht="21" customHeight="1">
      <c r="B20" s="410"/>
      <c r="C20" s="43">
        <v>0.36026572294305365</v>
      </c>
      <c r="D20" s="43">
        <v>1</v>
      </c>
      <c r="E20" s="43">
        <v>5.6307031405612232E-2</v>
      </c>
      <c r="F20" s="43">
        <v>6.4342411926785359E-4</v>
      </c>
      <c r="G20" s="43">
        <v>4.8009859253376544E-3</v>
      </c>
      <c r="H20" s="43">
        <v>0.23985052809012822</v>
      </c>
      <c r="I20" s="43">
        <v>1.9110648692590094E-2</v>
      </c>
      <c r="J20" s="43">
        <v>9.4102992253469763E-4</v>
      </c>
      <c r="K20" s="43">
        <v>1.0810306341507248E-2</v>
      </c>
      <c r="L20" s="43">
        <v>6.2812630652287083E-3</v>
      </c>
      <c r="M20" s="410"/>
      <c r="N20" s="348">
        <v>362</v>
      </c>
      <c r="O20" s="284" t="s">
        <v>48</v>
      </c>
      <c r="P20" s="361" t="s">
        <v>142</v>
      </c>
      <c r="Q20" s="410"/>
      <c r="R20" s="287"/>
      <c r="S20" s="43">
        <f ca="1"/>
        <v>0.23985052809012822</v>
      </c>
      <c r="T20" s="50"/>
      <c r="U20" s="236">
        <f t="shared" ref="U20:AD26" ca="1" si="6">$S20*U$8</f>
        <v>0.12045306866385777</v>
      </c>
      <c r="V20" s="49">
        <f t="shared" ca="1" si="6"/>
        <v>0.16846686101468775</v>
      </c>
      <c r="W20" s="49">
        <f t="shared" ca="1" si="6"/>
        <v>4.2562778385224286E-2</v>
      </c>
      <c r="X20" s="49">
        <f t="shared" ca="1" si="6"/>
        <v>0.15990568573749617</v>
      </c>
      <c r="Y20" s="49">
        <f t="shared" ca="1" si="6"/>
        <v>0.12284652112354319</v>
      </c>
      <c r="Z20" s="49">
        <f t="shared" ca="1" si="6"/>
        <v>0.14168881402241262</v>
      </c>
      <c r="AA20" s="49">
        <f t="shared" ca="1" si="6"/>
        <v>0.18609710967590282</v>
      </c>
      <c r="AB20" s="66">
        <f t="shared" ca="1" si="6"/>
        <v>0.10480648142082727</v>
      </c>
      <c r="AC20" s="224">
        <f t="shared" ca="1" si="6"/>
        <v>7.1947741079283374E-3</v>
      </c>
      <c r="AD20" s="56">
        <f t="shared" ca="1" si="6"/>
        <v>1.3086180122189798E-2</v>
      </c>
      <c r="AE20" s="213">
        <f t="shared" ref="AE20:AK26" ca="1" si="7">$S20*AE$8</f>
        <v>1.1346923589987531E-2</v>
      </c>
      <c r="AF20" s="54">
        <f t="shared" ca="1" si="7"/>
        <v>0.13570357714535447</v>
      </c>
      <c r="AG20" s="49">
        <f t="shared" ca="1" si="7"/>
        <v>0.12754254644364721</v>
      </c>
      <c r="AH20" s="49">
        <f t="shared" ca="1" si="7"/>
        <v>0.23985052809012822</v>
      </c>
      <c r="AI20" s="49">
        <f t="shared" ca="1" si="7"/>
        <v>0.16227069185565152</v>
      </c>
      <c r="AJ20" s="49">
        <f t="shared" ca="1" si="7"/>
        <v>0.17057001110070111</v>
      </c>
      <c r="AK20" s="235">
        <f t="shared" ca="1" si="7"/>
        <v>4.5958495431491449E-2</v>
      </c>
      <c r="AN20" s="267"/>
      <c r="AO20" s="339"/>
      <c r="AP20" s="23">
        <f t="shared" si="2"/>
        <v>0</v>
      </c>
      <c r="AQ20" s="23">
        <v>10</v>
      </c>
      <c r="AR20" s="418" t="s">
        <v>85</v>
      </c>
      <c r="AS20" s="413">
        <f t="shared" si="3"/>
        <v>0.48277274773813261</v>
      </c>
      <c r="AT20" s="419" t="s">
        <v>121</v>
      </c>
      <c r="AU20" s="429">
        <f t="shared" si="4"/>
        <v>7.717750826901874E-3</v>
      </c>
      <c r="AV20" s="23" t="s">
        <v>20</v>
      </c>
      <c r="AW20" s="413">
        <f t="shared" si="5"/>
        <v>3.7259197730616627E-3</v>
      </c>
      <c r="AX20" s="421">
        <v>0</v>
      </c>
      <c r="AY20" s="421">
        <v>3</v>
      </c>
      <c r="AZ20" s="421">
        <v>3</v>
      </c>
      <c r="BA20" s="421">
        <v>0</v>
      </c>
      <c r="BB20" s="421">
        <v>0</v>
      </c>
      <c r="BC20" s="425"/>
      <c r="BD20" s="425"/>
      <c r="BE20" s="425"/>
      <c r="BF20" s="425"/>
      <c r="BG20" s="425"/>
      <c r="BH20" s="425"/>
      <c r="BI20" s="425"/>
      <c r="BJ20" s="425"/>
    </row>
    <row r="21" spans="2:62" ht="21" customHeight="1">
      <c r="B21" s="410"/>
      <c r="C21" s="43">
        <v>0.42431455536224277</v>
      </c>
      <c r="D21" s="43">
        <v>0.32795298708724341</v>
      </c>
      <c r="E21" s="43">
        <v>0.63322371731886029</v>
      </c>
      <c r="F21" s="43">
        <v>5.470629463395387E-4</v>
      </c>
      <c r="G21" s="43">
        <v>4.3930011930731847E-3</v>
      </c>
      <c r="H21" s="43">
        <v>7.5027925370520263E-2</v>
      </c>
      <c r="I21" s="43">
        <v>2.9209627830002804E-2</v>
      </c>
      <c r="J21" s="43">
        <v>7.7176866399465878E-4</v>
      </c>
      <c r="K21" s="43">
        <v>1.8137618703480331E-2</v>
      </c>
      <c r="L21" s="43">
        <v>0</v>
      </c>
      <c r="M21" s="410"/>
      <c r="N21" s="348">
        <v>643</v>
      </c>
      <c r="O21" s="284" t="s">
        <v>48</v>
      </c>
      <c r="P21" s="361" t="s">
        <v>143</v>
      </c>
      <c r="Q21" s="410"/>
      <c r="R21" s="288"/>
      <c r="S21" s="43">
        <f ca="1"/>
        <v>7.5027925370520263E-2</v>
      </c>
      <c r="T21" s="50"/>
      <c r="U21" s="236">
        <f t="shared" ca="1" si="6"/>
        <v>3.7679065867914731E-2</v>
      </c>
      <c r="V21" s="49">
        <f t="shared" ca="1" si="6"/>
        <v>5.2698316640212677E-2</v>
      </c>
      <c r="W21" s="49">
        <f t="shared" ca="1" si="6"/>
        <v>1.3314112692087229E-2</v>
      </c>
      <c r="X21" s="49">
        <f t="shared" ca="1" si="6"/>
        <v>5.0020285347574842E-2</v>
      </c>
      <c r="Y21" s="49">
        <f t="shared" ca="1" si="6"/>
        <v>3.8427764542681403E-2</v>
      </c>
      <c r="Z21" s="49">
        <f t="shared" ca="1" si="6"/>
        <v>4.4321844312623114E-2</v>
      </c>
      <c r="AA21" s="49">
        <f t="shared" ca="1" si="6"/>
        <v>5.8213255428758132E-2</v>
      </c>
      <c r="AB21" s="66">
        <f t="shared" ca="1" si="6"/>
        <v>3.2784638537188569E-2</v>
      </c>
      <c r="AC21" s="224">
        <f t="shared" ca="1" si="6"/>
        <v>2.250605738189393E-3</v>
      </c>
      <c r="AD21" s="49">
        <f t="shared" ca="1" si="6"/>
        <v>4.0935033723332129E-3</v>
      </c>
      <c r="AE21" s="56">
        <f t="shared" ca="1" si="7"/>
        <v>3.5494444939252966E-3</v>
      </c>
      <c r="AF21" s="213">
        <f t="shared" ca="1" si="7"/>
        <v>4.2449595336093597E-2</v>
      </c>
      <c r="AG21" s="54">
        <f t="shared" ca="1" si="7"/>
        <v>3.9896733738039779E-2</v>
      </c>
      <c r="AH21" s="49">
        <f t="shared" ca="1" si="7"/>
        <v>7.5027925370520263E-2</v>
      </c>
      <c r="AI21" s="49">
        <f t="shared" ca="1" si="7"/>
        <v>5.0760085688840328E-2</v>
      </c>
      <c r="AJ21" s="49">
        <f t="shared" ca="1" si="7"/>
        <v>5.3356205488542086E-2</v>
      </c>
      <c r="AK21" s="235">
        <f t="shared" ca="1" si="7"/>
        <v>1.4376330929234491E-2</v>
      </c>
      <c r="AN21" s="337"/>
      <c r="AO21" s="339"/>
      <c r="AP21" s="23">
        <f t="shared" si="2"/>
        <v>0</v>
      </c>
      <c r="AQ21" s="23">
        <v>11</v>
      </c>
      <c r="AR21" s="418" t="s">
        <v>85</v>
      </c>
      <c r="AS21" s="413">
        <f t="shared" si="3"/>
        <v>0.48277274773813261</v>
      </c>
      <c r="AT21" s="419" t="s">
        <v>122</v>
      </c>
      <c r="AU21" s="429">
        <f t="shared" si="4"/>
        <v>1.3230429988974642E-2</v>
      </c>
      <c r="AV21" s="23" t="s">
        <v>20</v>
      </c>
      <c r="AW21" s="413">
        <f t="shared" si="5"/>
        <v>6.3872910395342793E-3</v>
      </c>
      <c r="AX21" s="421" t="s">
        <v>85</v>
      </c>
      <c r="AY21" s="421">
        <v>3</v>
      </c>
      <c r="AZ21" s="421">
        <v>2</v>
      </c>
      <c r="BA21" s="421">
        <v>0</v>
      </c>
      <c r="BB21" s="421">
        <v>0</v>
      </c>
      <c r="BC21" s="425"/>
      <c r="BD21" s="425"/>
      <c r="BE21" s="425"/>
      <c r="BF21" s="425"/>
      <c r="BG21" s="425"/>
      <c r="BH21" s="425"/>
      <c r="BI21" s="425"/>
      <c r="BJ21" s="425"/>
    </row>
    <row r="22" spans="2:62" ht="21" customHeight="1">
      <c r="B22" s="410"/>
      <c r="C22" s="43">
        <v>3.0718545517435684E-2</v>
      </c>
      <c r="D22" s="43">
        <v>0.98491975396860754</v>
      </c>
      <c r="E22" s="43">
        <v>0.23504173191243494</v>
      </c>
      <c r="F22" s="43">
        <v>4.9606445214587396E-4</v>
      </c>
      <c r="G22" s="43">
        <v>1.2716827858172863E-3</v>
      </c>
      <c r="H22" s="43">
        <v>1.2108884795668387E-3</v>
      </c>
      <c r="I22" s="43">
        <v>1</v>
      </c>
      <c r="J22" s="43">
        <v>1.7366444427374078E-3</v>
      </c>
      <c r="K22" s="43">
        <v>1.4741372497022959E-3</v>
      </c>
      <c r="L22" s="43">
        <v>0</v>
      </c>
      <c r="M22" s="410"/>
      <c r="N22" s="348">
        <v>369</v>
      </c>
      <c r="O22" s="284" t="s">
        <v>48</v>
      </c>
      <c r="P22" s="361" t="s">
        <v>144</v>
      </c>
      <c r="Q22" s="410"/>
      <c r="R22" s="289"/>
      <c r="S22" s="43">
        <f ca="1"/>
        <v>1.2108884795668387E-3</v>
      </c>
      <c r="T22" s="50"/>
      <c r="U22" s="236">
        <f t="shared" ca="1" si="6"/>
        <v>6.0810886819782613E-4</v>
      </c>
      <c r="V22" s="49">
        <f t="shared" ca="1" si="6"/>
        <v>8.5050711714430122E-4</v>
      </c>
      <c r="W22" s="49">
        <f t="shared" ca="1" si="6"/>
        <v>2.1487873474957664E-4</v>
      </c>
      <c r="X22" s="49">
        <f t="shared" ca="1" si="6"/>
        <v>8.0728591351698095E-4</v>
      </c>
      <c r="Y22" s="49">
        <f t="shared" ca="1" si="6"/>
        <v>6.2019224376052206E-4</v>
      </c>
      <c r="Z22" s="49">
        <f t="shared" ca="1" si="6"/>
        <v>7.1531780208863036E-4</v>
      </c>
      <c r="AA22" s="49">
        <f t="shared" ca="1" si="6"/>
        <v>9.3951365453137767E-4</v>
      </c>
      <c r="AB22" s="66">
        <f t="shared" ca="1" si="6"/>
        <v>5.2911687102363727E-4</v>
      </c>
      <c r="AC22" s="224">
        <f t="shared" ca="1" si="6"/>
        <v>3.6322909729439846E-5</v>
      </c>
      <c r="AD22" s="49">
        <f t="shared" ca="1" si="6"/>
        <v>6.6065748854810964E-5</v>
      </c>
      <c r="AE22" s="49">
        <f t="shared" ca="1" si="7"/>
        <v>5.728508985595434E-5</v>
      </c>
      <c r="AF22" s="56">
        <f t="shared" ca="1" si="7"/>
        <v>6.8510125664419019E-4</v>
      </c>
      <c r="AG22" s="213">
        <f t="shared" ca="1" si="7"/>
        <v>6.4390018805877839E-4</v>
      </c>
      <c r="AH22" s="54">
        <f t="shared" ca="1" si="7"/>
        <v>1.2108884795668387E-3</v>
      </c>
      <c r="AI22" s="49">
        <f t="shared" ca="1" si="7"/>
        <v>8.1922567735816492E-4</v>
      </c>
      <c r="AJ22" s="49">
        <f t="shared" ca="1" si="7"/>
        <v>8.6112489743535249E-4</v>
      </c>
      <c r="AK22" s="235">
        <f t="shared" ca="1" si="7"/>
        <v>2.3202205598357677E-4</v>
      </c>
      <c r="AN22" s="337"/>
      <c r="AO22" s="339"/>
      <c r="AP22" s="23">
        <f t="shared" si="2"/>
        <v>0</v>
      </c>
      <c r="AQ22" s="23">
        <v>12</v>
      </c>
      <c r="AR22" s="418" t="s">
        <v>85</v>
      </c>
      <c r="AS22" s="413">
        <f t="shared" si="3"/>
        <v>0.48277274773813261</v>
      </c>
      <c r="AT22" s="419" t="s">
        <v>123</v>
      </c>
      <c r="AU22" s="429">
        <f t="shared" si="4"/>
        <v>0.1918412348401323</v>
      </c>
      <c r="AV22" s="23" t="s">
        <v>20</v>
      </c>
      <c r="AW22" s="413">
        <f t="shared" si="5"/>
        <v>9.2615720073247046E-2</v>
      </c>
      <c r="AX22" s="421">
        <v>0</v>
      </c>
      <c r="AY22" s="421">
        <v>0</v>
      </c>
      <c r="AZ22" s="421">
        <v>3</v>
      </c>
      <c r="BA22" s="421">
        <v>0</v>
      </c>
      <c r="BB22" s="421">
        <v>0</v>
      </c>
      <c r="BC22" s="425"/>
      <c r="BD22" s="425"/>
      <c r="BE22" s="425"/>
      <c r="BF22" s="425"/>
      <c r="BG22" s="425"/>
      <c r="BH22" s="425"/>
      <c r="BI22" s="425"/>
      <c r="BJ22" s="425"/>
    </row>
    <row r="23" spans="2:62" ht="21" customHeight="1">
      <c r="B23" s="410"/>
      <c r="C23" s="43">
        <v>0.24037770895562358</v>
      </c>
      <c r="D23" s="43">
        <v>0.56610112429860471</v>
      </c>
      <c r="E23" s="43">
        <v>0.3501572598590228</v>
      </c>
      <c r="F23" s="43">
        <v>5.0106971403639775E-4</v>
      </c>
      <c r="G23" s="43">
        <v>9.9373843542676192E-3</v>
      </c>
      <c r="H23" s="43">
        <v>3.7226477878280047E-2</v>
      </c>
      <c r="I23" s="43">
        <v>5.3894651724628786E-3</v>
      </c>
      <c r="J23" s="43">
        <v>8.8117009267704954E-4</v>
      </c>
      <c r="K23" s="43">
        <v>0.16351650436855222</v>
      </c>
      <c r="L23" s="43">
        <v>3.0164176175764374E-3</v>
      </c>
      <c r="M23" s="410"/>
      <c r="N23" s="348">
        <v>315</v>
      </c>
      <c r="O23" s="284" t="s">
        <v>48</v>
      </c>
      <c r="P23" s="361" t="s">
        <v>145</v>
      </c>
      <c r="Q23" s="410"/>
      <c r="R23" s="290"/>
      <c r="S23" s="43">
        <f ca="1"/>
        <v>3.7226477878280047E-2</v>
      </c>
      <c r="T23" s="50"/>
      <c r="U23" s="236">
        <f t="shared" ca="1" si="6"/>
        <v>1.8695157903930434E-2</v>
      </c>
      <c r="V23" s="49">
        <f t="shared" ca="1" si="6"/>
        <v>2.6147233965772003E-2</v>
      </c>
      <c r="W23" s="49">
        <f t="shared" ca="1" si="6"/>
        <v>6.6060406062574831E-3</v>
      </c>
      <c r="X23" s="49">
        <f t="shared" ca="1" si="6"/>
        <v>2.4818479742855754E-2</v>
      </c>
      <c r="Y23" s="49">
        <f t="shared" ca="1" si="6"/>
        <v>1.906663844955472E-2</v>
      </c>
      <c r="Z23" s="49">
        <f t="shared" ca="1" si="6"/>
        <v>2.199109396508421E-2</v>
      </c>
      <c r="AA23" s="49">
        <f t="shared" ca="1" si="6"/>
        <v>2.8883571746644757E-2</v>
      </c>
      <c r="AB23" s="66">
        <f t="shared" ca="1" si="6"/>
        <v>1.6266698235689131E-2</v>
      </c>
      <c r="AC23" s="224">
        <f t="shared" ca="1" si="6"/>
        <v>1.1166792139284847E-3</v>
      </c>
      <c r="AD23" s="49">
        <f t="shared" ca="1" si="6"/>
        <v>2.031066592635686E-3</v>
      </c>
      <c r="AE23" s="49">
        <f t="shared" ca="1" si="7"/>
        <v>1.761121826050256E-3</v>
      </c>
      <c r="AF23" s="49">
        <f t="shared" ca="1" si="7"/>
        <v>2.1062143380842231E-2</v>
      </c>
      <c r="AG23" s="56">
        <f t="shared" ca="1" si="7"/>
        <v>1.9795494391989854E-2</v>
      </c>
      <c r="AH23" s="213">
        <f t="shared" ca="1" si="7"/>
        <v>3.7226477878280047E-2</v>
      </c>
      <c r="AI23" s="54">
        <f t="shared" ca="1" si="7"/>
        <v>2.5185545217510135E-2</v>
      </c>
      <c r="AJ23" s="49">
        <f t="shared" ca="1" si="7"/>
        <v>2.6473657554559181E-2</v>
      </c>
      <c r="AK23" s="235">
        <f t="shared" ca="1" si="7"/>
        <v>7.1330796188889736E-3</v>
      </c>
      <c r="AN23" s="267"/>
      <c r="AO23" s="339"/>
      <c r="AP23" s="23">
        <f t="shared" si="2"/>
        <v>0</v>
      </c>
      <c r="AQ23" s="23">
        <v>13</v>
      </c>
      <c r="AR23" s="418" t="s">
        <v>78</v>
      </c>
      <c r="AS23" s="413">
        <f t="shared" si="3"/>
        <v>1.7491234764797099E-2</v>
      </c>
      <c r="AT23" s="423" t="s">
        <v>109</v>
      </c>
      <c r="AU23" s="429">
        <f t="shared" si="4"/>
        <v>3.3076074972436605E-3</v>
      </c>
      <c r="AV23" s="23" t="s">
        <v>55</v>
      </c>
      <c r="AW23" s="413">
        <f t="shared" si="5"/>
        <v>5.7854139244091835E-5</v>
      </c>
      <c r="AX23" s="421">
        <v>0</v>
      </c>
      <c r="AY23" s="421">
        <v>0</v>
      </c>
      <c r="AZ23" s="421">
        <v>0</v>
      </c>
      <c r="BA23" s="421">
        <v>0</v>
      </c>
      <c r="BB23" s="421">
        <v>3</v>
      </c>
      <c r="BC23" s="425"/>
      <c r="BD23" s="425"/>
      <c r="BE23" s="425"/>
      <c r="BF23" s="425"/>
      <c r="BG23" s="425"/>
      <c r="BH23" s="425"/>
      <c r="BI23" s="425"/>
      <c r="BJ23" s="425"/>
    </row>
    <row r="24" spans="2:62" ht="21" customHeight="1">
      <c r="B24" s="410"/>
      <c r="C24" s="43">
        <v>0.14573922816217191</v>
      </c>
      <c r="D24" s="43">
        <v>0.2780844273106165</v>
      </c>
      <c r="E24" s="43">
        <v>0.2436933493832697</v>
      </c>
      <c r="F24" s="43">
        <v>8.6265098136414572E-4</v>
      </c>
      <c r="G24" s="43">
        <v>1.440421038099932E-2</v>
      </c>
      <c r="H24" s="43">
        <v>0.14998282144853728</v>
      </c>
      <c r="I24" s="43">
        <v>1.6519950735588991E-2</v>
      </c>
      <c r="J24" s="43">
        <v>7.5042258275161925E-4</v>
      </c>
      <c r="K24" s="43">
        <v>0.27541559886158873</v>
      </c>
      <c r="L24" s="43">
        <v>2.9575316955711699E-3</v>
      </c>
      <c r="M24" s="410"/>
      <c r="N24" s="348">
        <v>479</v>
      </c>
      <c r="O24" s="284" t="s">
        <v>48</v>
      </c>
      <c r="P24" s="361" t="s">
        <v>146</v>
      </c>
      <c r="Q24" s="410"/>
      <c r="R24" s="291"/>
      <c r="S24" s="43">
        <f ca="1"/>
        <v>0.14998282144853728</v>
      </c>
      <c r="T24" s="50"/>
      <c r="U24" s="236">
        <f t="shared" ca="1" si="6"/>
        <v>7.5321456384499566E-2</v>
      </c>
      <c r="V24" s="49">
        <f t="shared" ca="1" si="6"/>
        <v>0.10534533876893058</v>
      </c>
      <c r="W24" s="49">
        <f t="shared" ca="1" si="6"/>
        <v>2.6615265939735473E-2</v>
      </c>
      <c r="X24" s="49">
        <f t="shared" ca="1" si="6"/>
        <v>9.9991882876158233E-2</v>
      </c>
      <c r="Y24" s="49">
        <f t="shared" ca="1" si="6"/>
        <v>7.6818124979582542E-2</v>
      </c>
      <c r="Z24" s="49">
        <f t="shared" ca="1" si="6"/>
        <v>8.8600547449256023E-2</v>
      </c>
      <c r="AA24" s="49">
        <f t="shared" ca="1" si="6"/>
        <v>0.11636984831703846</v>
      </c>
      <c r="AB24" s="66">
        <f t="shared" ca="1" si="6"/>
        <v>6.5537365770079153E-2</v>
      </c>
      <c r="AC24" s="224">
        <f t="shared" ca="1" si="6"/>
        <v>4.4990208234458682E-3</v>
      </c>
      <c r="AD24" s="49">
        <f t="shared" ca="1" si="6"/>
        <v>8.1830222861642779E-3</v>
      </c>
      <c r="AE24" s="49">
        <f t="shared" ca="1" si="7"/>
        <v>7.0954340953037079E-3</v>
      </c>
      <c r="AF24" s="49">
        <f t="shared" ca="1" si="7"/>
        <v>8.4857871871232296E-2</v>
      </c>
      <c r="AG24" s="49">
        <f t="shared" ca="1" si="7"/>
        <v>7.9754633532268762E-2</v>
      </c>
      <c r="AH24" s="56">
        <f t="shared" ca="1" si="7"/>
        <v>0.14998282144853728</v>
      </c>
      <c r="AI24" s="213">
        <f t="shared" ca="1" si="7"/>
        <v>0.10147076346553389</v>
      </c>
      <c r="AJ24" s="54">
        <f t="shared" ca="1" si="7"/>
        <v>0.10666047610192611</v>
      </c>
      <c r="AK24" s="235">
        <f t="shared" ca="1" si="7"/>
        <v>2.8738668491714275E-2</v>
      </c>
      <c r="AN24" s="337"/>
      <c r="AO24" s="341"/>
      <c r="AP24" s="23">
        <f t="shared" si="2"/>
        <v>0</v>
      </c>
      <c r="AQ24" s="23">
        <v>14</v>
      </c>
      <c r="AR24" s="418" t="s">
        <v>86</v>
      </c>
      <c r="AS24" s="413">
        <f t="shared" si="3"/>
        <v>0.24451091908443753</v>
      </c>
      <c r="AT24" s="423" t="s">
        <v>131</v>
      </c>
      <c r="AU24" s="429">
        <f t="shared" si="4"/>
        <v>0.20837927232635062</v>
      </c>
      <c r="AV24" s="23" t="s">
        <v>55</v>
      </c>
      <c r="AW24" s="413">
        <f t="shared" si="5"/>
        <v>5.0951007394662289E-2</v>
      </c>
      <c r="AX24" s="421" t="s">
        <v>291</v>
      </c>
      <c r="AY24" s="421">
        <v>1</v>
      </c>
      <c r="AZ24" s="421">
        <v>3</v>
      </c>
      <c r="BA24" s="421">
        <v>0</v>
      </c>
      <c r="BB24" s="421">
        <v>1</v>
      </c>
      <c r="BC24" s="425"/>
      <c r="BD24" s="425"/>
      <c r="BE24" s="425"/>
      <c r="BF24" s="425"/>
      <c r="BG24" s="425"/>
      <c r="BH24" s="425"/>
      <c r="BI24" s="425"/>
      <c r="BJ24" s="425"/>
    </row>
    <row r="25" spans="2:62" ht="21" customHeight="1">
      <c r="B25" s="410"/>
      <c r="C25" s="43">
        <v>0.13899029910878713</v>
      </c>
      <c r="D25" s="43">
        <v>5.7218722955365521E-3</v>
      </c>
      <c r="E25" s="43">
        <v>0.74935280071033716</v>
      </c>
      <c r="F25" s="43">
        <v>6.0764493714193552E-4</v>
      </c>
      <c r="G25" s="43">
        <v>1.0876732303896769E-2</v>
      </c>
      <c r="H25" s="43">
        <v>8.1957607014105732E-2</v>
      </c>
      <c r="I25" s="43">
        <v>4.2894805091057926E-4</v>
      </c>
      <c r="J25" s="43">
        <v>7.8770392515890419E-4</v>
      </c>
      <c r="K25" s="43">
        <v>6.090307982978465E-2</v>
      </c>
      <c r="L25" s="43">
        <v>2.2463927729812069E-4</v>
      </c>
      <c r="M25" s="410"/>
      <c r="N25" s="348">
        <v>1608</v>
      </c>
      <c r="O25" s="284" t="s">
        <v>48</v>
      </c>
      <c r="P25" s="361" t="s">
        <v>147</v>
      </c>
      <c r="Q25" s="410"/>
      <c r="R25" s="292"/>
      <c r="S25" s="43">
        <f ca="1"/>
        <v>8.1957607014105732E-2</v>
      </c>
      <c r="T25" s="50"/>
      <c r="U25" s="236">
        <f t="shared" ca="1" si="6"/>
        <v>4.1159155845118457E-2</v>
      </c>
      <c r="V25" s="49">
        <f t="shared" ca="1" si="6"/>
        <v>5.7565605128680232E-2</v>
      </c>
      <c r="W25" s="49">
        <f t="shared" ca="1" si="6"/>
        <v>1.4543822321766485E-2</v>
      </c>
      <c r="X25" s="49">
        <f t="shared" ca="1" si="6"/>
        <v>5.4640227208798041E-2</v>
      </c>
      <c r="Y25" s="49">
        <f t="shared" ca="1" si="6"/>
        <v>4.1977005351891819E-2</v>
      </c>
      <c r="Z25" s="49">
        <f t="shared" ca="1" si="6"/>
        <v>4.8415470378201576E-2</v>
      </c>
      <c r="AA25" s="49">
        <f t="shared" ca="1" si="6"/>
        <v>6.3589911194806004E-2</v>
      </c>
      <c r="AB25" s="66">
        <f t="shared" ca="1" si="6"/>
        <v>3.5812672522411972E-2</v>
      </c>
      <c r="AC25" s="224">
        <f t="shared" ca="1" si="6"/>
        <v>2.4584747575426471E-3</v>
      </c>
      <c r="AD25" s="49">
        <f t="shared" ca="1" si="6"/>
        <v>4.4715849337935067E-3</v>
      </c>
      <c r="AE25" s="49">
        <f t="shared" ca="1" si="7"/>
        <v>3.8772760344218705E-3</v>
      </c>
      <c r="AF25" s="49">
        <f t="shared" ca="1" si="7"/>
        <v>4.637029792950078E-2</v>
      </c>
      <c r="AG25" s="49">
        <f t="shared" ca="1" si="7"/>
        <v>4.3581650548123164E-2</v>
      </c>
      <c r="AH25" s="49">
        <f t="shared" ca="1" si="7"/>
        <v>8.1957607014105732E-2</v>
      </c>
      <c r="AI25" s="56">
        <f t="shared" ca="1" si="7"/>
        <v>5.5448356519836692E-2</v>
      </c>
      <c r="AJ25" s="213">
        <f t="shared" ca="1" si="7"/>
        <v>5.8284257489438829E-2</v>
      </c>
      <c r="AK25" s="241">
        <f t="shared" ca="1" si="7"/>
        <v>1.5704148485836823E-2</v>
      </c>
      <c r="AN25" s="337"/>
      <c r="AO25" s="341"/>
      <c r="AP25" s="23">
        <f t="shared" si="2"/>
        <v>0</v>
      </c>
      <c r="AQ25" s="23">
        <v>15</v>
      </c>
      <c r="AR25" s="418" t="s">
        <v>77</v>
      </c>
      <c r="AS25" s="413">
        <f t="shared" si="3"/>
        <v>3.2424466678945933E-2</v>
      </c>
      <c r="AT25" s="424" t="s">
        <v>108</v>
      </c>
      <c r="AU25" s="429">
        <f t="shared" si="4"/>
        <v>1</v>
      </c>
      <c r="AV25" s="23" t="s">
        <v>62</v>
      </c>
      <c r="AW25" s="413">
        <f t="shared" si="5"/>
        <v>3.2424466678945933E-2</v>
      </c>
      <c r="AX25" s="421">
        <v>0</v>
      </c>
      <c r="AY25" s="421">
        <v>0</v>
      </c>
      <c r="AZ25" s="421">
        <v>0</v>
      </c>
      <c r="BA25" s="421">
        <v>3</v>
      </c>
      <c r="BB25" s="421">
        <v>1</v>
      </c>
      <c r="BC25" s="425"/>
      <c r="BD25" s="425"/>
      <c r="BE25" s="425"/>
      <c r="BF25" s="425"/>
      <c r="BG25" s="425"/>
      <c r="BH25" s="425"/>
      <c r="BI25" s="425"/>
      <c r="BJ25" s="425"/>
    </row>
    <row r="26" spans="2:62" ht="21" customHeight="1">
      <c r="B26" s="410"/>
      <c r="C26" s="43">
        <v>0.17250228004798956</v>
      </c>
      <c r="D26" s="43">
        <v>8.0800027354352807E-2</v>
      </c>
      <c r="E26" s="43">
        <v>3.7816326993092439E-2</v>
      </c>
      <c r="F26" s="43">
        <v>5.4419177057083822E-4</v>
      </c>
      <c r="G26" s="43">
        <v>1.0524240521408426E-2</v>
      </c>
      <c r="H26" s="43">
        <v>0.23157280700631039</v>
      </c>
      <c r="I26" s="43">
        <v>4.0904657141406708E-3</v>
      </c>
      <c r="J26" s="43">
        <v>7.6363799075862494E-4</v>
      </c>
      <c r="K26" s="43">
        <v>2.434090309459035E-2</v>
      </c>
      <c r="L26" s="43">
        <v>1.0088764245277592E-3</v>
      </c>
      <c r="M26" s="410"/>
      <c r="N26" s="348">
        <v>347</v>
      </c>
      <c r="O26" s="284" t="s">
        <v>48</v>
      </c>
      <c r="P26" s="361" t="s">
        <v>148</v>
      </c>
      <c r="Q26" s="410"/>
      <c r="R26" s="293"/>
      <c r="S26" s="43">
        <f ca="1"/>
        <v>0.23157280700631039</v>
      </c>
      <c r="T26" s="50"/>
      <c r="U26" s="242">
        <f t="shared" ca="1" si="6"/>
        <v>0.11629599252969683</v>
      </c>
      <c r="V26" s="243">
        <f t="shared" ca="1" si="6"/>
        <v>0.16265273294730292</v>
      </c>
      <c r="W26" s="243">
        <f t="shared" ca="1" si="6"/>
        <v>4.1093851838217288E-2</v>
      </c>
      <c r="X26" s="243">
        <f t="shared" ca="1" si="6"/>
        <v>0.15438702093908374</v>
      </c>
      <c r="Y26" s="243">
        <f t="shared" ca="1" si="6"/>
        <v>0.11860684216150268</v>
      </c>
      <c r="Z26" s="243">
        <f t="shared" ca="1" si="6"/>
        <v>0.13679884987468416</v>
      </c>
      <c r="AA26" s="243">
        <f t="shared" ca="1" si="6"/>
        <v>0.1796745264918336</v>
      </c>
      <c r="AB26" s="244">
        <f t="shared" ca="1" si="6"/>
        <v>0.10118940028331173</v>
      </c>
      <c r="AC26" s="245">
        <f t="shared" ca="1" si="6"/>
        <v>6.9464680741633186E-3</v>
      </c>
      <c r="AD26" s="243">
        <f t="shared" ca="1" si="6"/>
        <v>1.2634549892451953E-2</v>
      </c>
      <c r="AE26" s="243">
        <f t="shared" ca="1" si="7"/>
        <v>1.0955318579211757E-2</v>
      </c>
      <c r="AF26" s="243">
        <f t="shared" ca="1" si="7"/>
        <v>0.131020175484202</v>
      </c>
      <c r="AG26" s="243">
        <f t="shared" ca="1" si="7"/>
        <v>0.12314079826244799</v>
      </c>
      <c r="AH26" s="243">
        <f t="shared" ca="1" si="7"/>
        <v>0.23157280700631039</v>
      </c>
      <c r="AI26" s="243">
        <f t="shared" ca="1" si="7"/>
        <v>0.15667040596945789</v>
      </c>
      <c r="AJ26" s="246">
        <f t="shared" ca="1" si="7"/>
        <v>0.16468329912054339</v>
      </c>
      <c r="AK26" s="247">
        <f t="shared" ca="1" si="7"/>
        <v>4.4372375902620331E-2</v>
      </c>
      <c r="AN26" s="267"/>
      <c r="AO26" s="341"/>
      <c r="AP26" s="23">
        <f t="shared" si="2"/>
        <v>0</v>
      </c>
      <c r="AQ26" s="23">
        <v>16</v>
      </c>
      <c r="AR26" s="418" t="s">
        <v>77</v>
      </c>
      <c r="AS26" s="413">
        <f t="shared" si="3"/>
        <v>3.2424466678945933E-2</v>
      </c>
      <c r="AT26" s="424" t="s">
        <v>126</v>
      </c>
      <c r="AU26" s="429">
        <f t="shared" si="4"/>
        <v>2.3153252480705624E-2</v>
      </c>
      <c r="AV26" s="23" t="s">
        <v>62</v>
      </c>
      <c r="AW26" s="413">
        <f t="shared" si="5"/>
        <v>7.5073186356986181E-4</v>
      </c>
      <c r="AX26" s="421">
        <v>0</v>
      </c>
      <c r="AY26" s="421">
        <v>0</v>
      </c>
      <c r="AZ26" s="421">
        <v>3</v>
      </c>
      <c r="BA26" s="421">
        <v>0</v>
      </c>
      <c r="BB26" s="421">
        <v>3</v>
      </c>
      <c r="BC26" s="425"/>
      <c r="BD26" s="425"/>
      <c r="BE26" s="425"/>
      <c r="BF26" s="425"/>
      <c r="BG26" s="425"/>
      <c r="BH26" s="425"/>
      <c r="BI26" s="425"/>
      <c r="BJ26" s="425"/>
    </row>
    <row r="27" spans="2:62" ht="20" customHeight="1">
      <c r="B27" s="410"/>
      <c r="C27" s="121">
        <v>3.2424466678945933E-2</v>
      </c>
      <c r="D27" s="121">
        <v>1.7491234764797099E-2</v>
      </c>
      <c r="E27" s="121">
        <v>9.2112824376501326E-3</v>
      </c>
      <c r="F27" s="121">
        <v>1</v>
      </c>
      <c r="G27" s="121">
        <v>2.2489706752326213E-2</v>
      </c>
      <c r="H27" s="121">
        <v>0.13749194196633829</v>
      </c>
      <c r="I27" s="121">
        <v>3.8904498871597817E-3</v>
      </c>
      <c r="J27" s="121">
        <v>0.48277274773813261</v>
      </c>
      <c r="K27" s="121">
        <v>0.24451091908443753</v>
      </c>
      <c r="L27" s="121">
        <v>5.1085443928743238E-3</v>
      </c>
      <c r="M27" s="410"/>
      <c r="N27" s="410"/>
      <c r="AN27" s="267"/>
      <c r="AO27" s="341"/>
      <c r="AP27" s="23">
        <f t="shared" si="2"/>
        <v>0</v>
      </c>
      <c r="AQ27" s="23">
        <v>17</v>
      </c>
      <c r="AR27" s="418" t="s">
        <v>80</v>
      </c>
      <c r="AS27" s="413">
        <f t="shared" si="3"/>
        <v>9.2112824376501326E-3</v>
      </c>
      <c r="AT27" s="424" t="s">
        <v>110</v>
      </c>
      <c r="AU27" s="429">
        <f t="shared" si="4"/>
        <v>3.0871003307607496E-2</v>
      </c>
      <c r="AV27" s="23" t="s">
        <v>62</v>
      </c>
      <c r="AW27" s="413">
        <f t="shared" si="5"/>
        <v>2.843615306000041E-4</v>
      </c>
      <c r="AX27" s="421" t="s">
        <v>85</v>
      </c>
      <c r="AY27" s="421">
        <v>3</v>
      </c>
      <c r="AZ27" s="421">
        <v>3</v>
      </c>
      <c r="BA27" s="421">
        <v>2</v>
      </c>
      <c r="BB27" s="421">
        <v>2</v>
      </c>
      <c r="BC27" s="425"/>
      <c r="BD27" s="425"/>
      <c r="BE27" s="425"/>
      <c r="BF27" s="425"/>
      <c r="BG27" s="425"/>
      <c r="BH27" s="425"/>
      <c r="BI27" s="425"/>
      <c r="BJ27" s="425"/>
    </row>
    <row r="28" spans="2:62" ht="20" customHeight="1">
      <c r="B28" s="410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410"/>
      <c r="N28" s="410"/>
      <c r="Q28" s="98"/>
      <c r="AB28" s="8"/>
      <c r="AN28" s="267"/>
      <c r="AO28" s="341"/>
      <c r="AP28" s="23">
        <f t="shared" si="2"/>
        <v>0</v>
      </c>
      <c r="AQ28" s="23">
        <v>18</v>
      </c>
      <c r="AR28" s="418" t="s">
        <v>80</v>
      </c>
      <c r="AS28" s="413">
        <f t="shared" si="3"/>
        <v>9.2112824376501326E-3</v>
      </c>
      <c r="AT28" s="424" t="s">
        <v>111</v>
      </c>
      <c r="AU28" s="429">
        <f t="shared" si="4"/>
        <v>5.6229327453142228E-2</v>
      </c>
      <c r="AV28" s="23" t="s">
        <v>62</v>
      </c>
      <c r="AW28" s="413">
        <f t="shared" si="5"/>
        <v>5.1794421645000744E-4</v>
      </c>
      <c r="AX28" s="421" t="s">
        <v>292</v>
      </c>
      <c r="AY28" s="421">
        <v>3</v>
      </c>
      <c r="AZ28" s="421">
        <v>3</v>
      </c>
      <c r="BA28" s="421">
        <v>3</v>
      </c>
      <c r="BB28" s="421">
        <v>2</v>
      </c>
      <c r="BC28" s="425"/>
      <c r="BD28" s="425"/>
      <c r="BE28" s="425"/>
      <c r="BF28" s="425"/>
      <c r="BG28" s="425"/>
      <c r="BH28" s="425"/>
      <c r="BI28" s="425"/>
      <c r="BJ28" s="425"/>
    </row>
    <row r="29" spans="2:62" ht="20" customHeight="1">
      <c r="B29" s="410"/>
      <c r="C29" s="410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278" t="s">
        <v>132</v>
      </c>
      <c r="Q29" s="1"/>
      <c r="R29" s="319"/>
      <c r="S29" s="122" t="s">
        <v>108</v>
      </c>
      <c r="T29" s="44"/>
      <c r="U29" s="123">
        <v>0.48008785319274366</v>
      </c>
      <c r="V29" s="123">
        <v>0.26113545621283463</v>
      </c>
      <c r="W29" s="123">
        <v>0.28293386933085646</v>
      </c>
      <c r="X29" s="123">
        <v>0.42722334637690557</v>
      </c>
      <c r="Y29" s="123">
        <v>0.72070604917839121</v>
      </c>
      <c r="Z29" s="123">
        <v>0.50220261018489043</v>
      </c>
      <c r="AA29" s="123">
        <v>1</v>
      </c>
      <c r="AB29" s="123">
        <v>0.70327588174420042</v>
      </c>
      <c r="AC29" s="123">
        <v>0.19493954038174804</v>
      </c>
      <c r="AD29" s="123">
        <v>0.21881696588475627</v>
      </c>
      <c r="AE29" s="123">
        <v>0.2720514196238954</v>
      </c>
      <c r="AF29" s="123">
        <v>0.33282775404772341</v>
      </c>
      <c r="AG29" s="123">
        <v>0.18170324108986111</v>
      </c>
      <c r="AH29" s="123">
        <v>0.33974610975044406</v>
      </c>
      <c r="AI29" s="123">
        <v>0.25516893615593306</v>
      </c>
      <c r="AJ29" s="123">
        <v>0.3653471299020426</v>
      </c>
      <c r="AK29" s="123">
        <v>0.32661928577523941</v>
      </c>
      <c r="AL29" s="79">
        <v>1</v>
      </c>
      <c r="AN29" s="267"/>
      <c r="AO29" s="341"/>
      <c r="AP29" s="23">
        <f t="shared" si="2"/>
        <v>0</v>
      </c>
      <c r="AQ29" s="23">
        <v>19</v>
      </c>
      <c r="AR29" s="418" t="s">
        <v>87</v>
      </c>
      <c r="AS29" s="413">
        <f t="shared" si="3"/>
        <v>5.1085443928743238E-3</v>
      </c>
      <c r="AT29" s="424" t="s">
        <v>126</v>
      </c>
      <c r="AU29" s="429">
        <f t="shared" si="4"/>
        <v>2.3153252480705624E-2</v>
      </c>
      <c r="AV29" s="23" t="s">
        <v>62</v>
      </c>
      <c r="AW29" s="413">
        <f t="shared" ref="AW29:AW31" si="8">AS29*AU29</f>
        <v>1.1827941813711224E-4</v>
      </c>
      <c r="AX29" s="421" t="s">
        <v>136</v>
      </c>
      <c r="AY29" s="421">
        <v>3</v>
      </c>
      <c r="AZ29" s="421">
        <v>3</v>
      </c>
      <c r="BA29" s="421">
        <v>0</v>
      </c>
      <c r="BB29" s="421">
        <v>0</v>
      </c>
      <c r="BC29" s="425"/>
      <c r="BD29" s="425"/>
      <c r="BE29" s="425"/>
      <c r="BF29" s="425"/>
      <c r="BG29" s="425"/>
      <c r="BH29" s="425"/>
      <c r="BI29" s="425"/>
      <c r="BJ29" s="425"/>
    </row>
    <row r="30" spans="2:62" ht="20" customHeight="1">
      <c r="B30" s="410"/>
      <c r="C30" s="430"/>
      <c r="D30" s="258">
        <v>1</v>
      </c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40" t="s">
        <v>88</v>
      </c>
      <c r="Q30" s="1"/>
      <c r="R30" s="319"/>
      <c r="S30" s="122" t="s">
        <v>109</v>
      </c>
      <c r="T30" s="44"/>
      <c r="U30" s="123">
        <v>0.29264033221500185</v>
      </c>
      <c r="V30" s="123">
        <v>0</v>
      </c>
      <c r="W30" s="123">
        <v>0</v>
      </c>
      <c r="X30" s="123">
        <v>0</v>
      </c>
      <c r="Y30" s="123">
        <v>0</v>
      </c>
      <c r="Z30" s="123">
        <v>0</v>
      </c>
      <c r="AA30" s="123">
        <v>0</v>
      </c>
      <c r="AB30" s="123">
        <v>0.23890103286099484</v>
      </c>
      <c r="AC30" s="123">
        <v>0.26927104949537806</v>
      </c>
      <c r="AD30" s="123">
        <v>2.8151627535699809E-2</v>
      </c>
      <c r="AE30" s="123">
        <v>0.20658901234033183</v>
      </c>
      <c r="AF30" s="123">
        <v>4.2864275308568608E-2</v>
      </c>
      <c r="AG30" s="123">
        <v>0.10688577386549444</v>
      </c>
      <c r="AH30" s="123">
        <v>0</v>
      </c>
      <c r="AI30" s="123">
        <v>1</v>
      </c>
      <c r="AJ30" s="123">
        <v>0.41157279316735668</v>
      </c>
      <c r="AK30" s="123">
        <v>0.22572774074928814</v>
      </c>
      <c r="AL30" s="79">
        <v>3.3076074972436605E-3</v>
      </c>
      <c r="AN30" s="337"/>
      <c r="AO30" s="341"/>
      <c r="AP30" s="23">
        <f t="shared" si="2"/>
        <v>0</v>
      </c>
      <c r="AQ30" s="431">
        <v>20</v>
      </c>
      <c r="AR30" s="418" t="s">
        <v>87</v>
      </c>
      <c r="AS30" s="413">
        <f t="shared" si="3"/>
        <v>5.1085443928743238E-3</v>
      </c>
      <c r="AT30" s="424" t="s">
        <v>127</v>
      </c>
      <c r="AU30" s="429">
        <f t="shared" si="4"/>
        <v>0.11797133406835722</v>
      </c>
      <c r="AV30" s="23" t="s">
        <v>62</v>
      </c>
      <c r="AW30" s="432">
        <f t="shared" si="8"/>
        <v>6.0266179717480999E-4</v>
      </c>
      <c r="AX30" s="421">
        <v>0</v>
      </c>
      <c r="AY30" s="421">
        <v>3</v>
      </c>
      <c r="AZ30" s="421">
        <v>1</v>
      </c>
      <c r="BA30" s="421">
        <v>0</v>
      </c>
      <c r="BB30" s="421">
        <v>0</v>
      </c>
      <c r="BC30" s="425"/>
      <c r="BD30" s="425"/>
      <c r="BE30" s="425"/>
      <c r="BF30" s="425"/>
      <c r="BG30" s="425"/>
      <c r="BH30" s="425"/>
      <c r="BI30" s="425"/>
      <c r="BJ30" s="425"/>
    </row>
    <row r="31" spans="2:62" ht="20" customHeight="1">
      <c r="B31" s="410"/>
      <c r="C31" s="253"/>
      <c r="D31" s="258">
        <v>0.9</v>
      </c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40" t="s">
        <v>88</v>
      </c>
      <c r="Q31" s="1"/>
      <c r="R31" s="319"/>
      <c r="S31" s="122" t="s">
        <v>110</v>
      </c>
      <c r="T31" s="44"/>
      <c r="U31" s="123">
        <v>0.59885086022165979</v>
      </c>
      <c r="V31" s="123">
        <v>6.0295049081383334E-2</v>
      </c>
      <c r="W31" s="123">
        <v>0.34145118348043424</v>
      </c>
      <c r="X31" s="123">
        <v>0.62010799844251818</v>
      </c>
      <c r="Y31" s="123">
        <v>3.3776557012580623E-2</v>
      </c>
      <c r="Z31" s="123">
        <v>0.1625827803544497</v>
      </c>
      <c r="AA31" s="123">
        <v>0.85361685296187861</v>
      </c>
      <c r="AB31" s="123">
        <v>0.42786453651653927</v>
      </c>
      <c r="AC31" s="123">
        <v>0.81599637406011039</v>
      </c>
      <c r="AD31" s="123">
        <v>0.98136549293121744</v>
      </c>
      <c r="AE31" s="123">
        <v>0.83831195379710854</v>
      </c>
      <c r="AF31" s="123">
        <v>0.92162585947079034</v>
      </c>
      <c r="AG31" s="123">
        <v>0.9660070314832756</v>
      </c>
      <c r="AH31" s="123">
        <v>0.57169111561168351</v>
      </c>
      <c r="AI31" s="123">
        <v>1</v>
      </c>
      <c r="AJ31" s="123">
        <v>0.89045964931369337</v>
      </c>
      <c r="AK31" s="123">
        <v>0.96770978863731116</v>
      </c>
      <c r="AL31" s="79">
        <v>3.0871003307607496E-2</v>
      </c>
      <c r="AN31" s="267"/>
      <c r="AO31" s="341"/>
      <c r="AP31" s="23">
        <f t="shared" si="2"/>
        <v>0</v>
      </c>
      <c r="AQ31" s="431">
        <v>21</v>
      </c>
      <c r="AR31" s="418" t="s">
        <v>87</v>
      </c>
      <c r="AS31" s="413">
        <f t="shared" si="3"/>
        <v>5.1085443928743238E-3</v>
      </c>
      <c r="AT31" s="424" t="s">
        <v>108</v>
      </c>
      <c r="AU31" s="429">
        <f t="shared" si="4"/>
        <v>1</v>
      </c>
      <c r="AV31" s="23" t="s">
        <v>62</v>
      </c>
      <c r="AW31" s="432">
        <f t="shared" si="8"/>
        <v>5.1085443928743238E-3</v>
      </c>
      <c r="AX31" s="421" t="s">
        <v>136</v>
      </c>
      <c r="AY31" s="421">
        <v>3</v>
      </c>
      <c r="AZ31" s="421">
        <v>1</v>
      </c>
      <c r="BA31" s="421">
        <v>0</v>
      </c>
      <c r="BB31" s="421">
        <v>0</v>
      </c>
      <c r="BC31" s="425"/>
      <c r="BD31" s="425"/>
      <c r="BE31" s="425"/>
      <c r="BF31" s="425"/>
      <c r="BG31" s="425"/>
      <c r="BH31" s="425"/>
      <c r="BI31" s="425"/>
      <c r="BJ31" s="425"/>
    </row>
    <row r="32" spans="2:62" ht="20" customHeight="1">
      <c r="C32" s="433"/>
      <c r="D32" s="258">
        <v>0.8</v>
      </c>
      <c r="O32" s="440" t="s">
        <v>88</v>
      </c>
      <c r="Q32" s="1"/>
      <c r="S32" s="122" t="s">
        <v>111</v>
      </c>
      <c r="T32" s="44"/>
      <c r="U32" s="123">
        <v>5.0997077643661584E-2</v>
      </c>
      <c r="V32" s="123">
        <v>0.17269924142470419</v>
      </c>
      <c r="W32" s="123">
        <v>0.16013287974371007</v>
      </c>
      <c r="X32" s="123">
        <v>0</v>
      </c>
      <c r="Y32" s="123">
        <v>5.6682444641237111E-2</v>
      </c>
      <c r="Z32" s="123">
        <v>0.83672507146968544</v>
      </c>
      <c r="AA32" s="123">
        <v>3.093931148411706E-2</v>
      </c>
      <c r="AB32" s="123">
        <v>9.5313496184708843E-2</v>
      </c>
      <c r="AC32" s="123">
        <v>9.5960239148985854E-2</v>
      </c>
      <c r="AD32" s="123">
        <v>0.10690725945075513</v>
      </c>
      <c r="AE32" s="123">
        <v>0.2850761449789847</v>
      </c>
      <c r="AF32" s="123">
        <v>0.6412839893547384</v>
      </c>
      <c r="AG32" s="123">
        <v>6.4694349661867351E-2</v>
      </c>
      <c r="AH32" s="123">
        <v>0.37591071184879737</v>
      </c>
      <c r="AI32" s="123">
        <v>0.32811295955580222</v>
      </c>
      <c r="AJ32" s="123">
        <v>0.94066922260983898</v>
      </c>
      <c r="AK32" s="123">
        <v>1</v>
      </c>
      <c r="AL32" s="79">
        <v>5.6229327453142228E-2</v>
      </c>
      <c r="AN32" s="267"/>
      <c r="AO32" s="345"/>
      <c r="AP32" s="266"/>
      <c r="AR32" s="401"/>
      <c r="AS32" s="402"/>
      <c r="AT32" s="401"/>
      <c r="AU32" s="403"/>
      <c r="AV32" s="401"/>
    </row>
    <row r="33" spans="3:62" ht="20" customHeight="1">
      <c r="C33" s="254"/>
      <c r="D33" s="258">
        <v>0.7</v>
      </c>
      <c r="O33" s="439" t="s">
        <v>36</v>
      </c>
      <c r="Q33" s="1"/>
      <c r="S33" s="122" t="s">
        <v>112</v>
      </c>
      <c r="T33" s="44"/>
      <c r="U33" s="123">
        <v>0.2710936594674197</v>
      </c>
      <c r="V33" s="123">
        <v>0.15076812437059062</v>
      </c>
      <c r="W33" s="123">
        <v>0.22179583336861991</v>
      </c>
      <c r="X33" s="123">
        <v>0.10289369781637175</v>
      </c>
      <c r="Y33" s="123">
        <v>0.6959598653714314</v>
      </c>
      <c r="Z33" s="123">
        <v>1</v>
      </c>
      <c r="AA33" s="123">
        <v>0.10043905714083423</v>
      </c>
      <c r="AB33" s="123">
        <v>0.15801628964630579</v>
      </c>
      <c r="AC33" s="123">
        <v>0.58567693023892653</v>
      </c>
      <c r="AD33" s="123">
        <v>0.48601269851839762</v>
      </c>
      <c r="AE33" s="123">
        <v>0.52113196408855722</v>
      </c>
      <c r="AF33" s="123">
        <v>0.56226656328481528</v>
      </c>
      <c r="AG33" s="123">
        <v>0.38712138655598283</v>
      </c>
      <c r="AH33" s="123">
        <v>0.61292460926579562</v>
      </c>
      <c r="AI33" s="123">
        <v>0.66050119689681475</v>
      </c>
      <c r="AJ33" s="123">
        <v>0.51549685903435405</v>
      </c>
      <c r="AK33" s="123">
        <v>0.52693294727987983</v>
      </c>
      <c r="AL33" s="79">
        <v>0.16427783902976847</v>
      </c>
      <c r="AN33" s="267"/>
      <c r="AO33" s="345"/>
      <c r="AP33" s="266"/>
      <c r="AQ33" s="340" t="s">
        <v>304</v>
      </c>
      <c r="AS33" s="404"/>
      <c r="AT33" s="340"/>
      <c r="AU33" s="405"/>
      <c r="AV33" s="340"/>
    </row>
    <row r="34" spans="3:62" ht="20" customHeight="1">
      <c r="C34" s="434"/>
      <c r="D34" s="258">
        <v>0.6</v>
      </c>
      <c r="O34" s="439" t="s">
        <v>36</v>
      </c>
      <c r="Q34" s="1"/>
      <c r="S34" s="122" t="s">
        <v>113</v>
      </c>
      <c r="T34" s="44"/>
      <c r="U34" s="123">
        <v>0.34807097651251745</v>
      </c>
      <c r="V34" s="123">
        <v>0</v>
      </c>
      <c r="W34" s="123">
        <v>0</v>
      </c>
      <c r="X34" s="123">
        <v>0</v>
      </c>
      <c r="Y34" s="123">
        <v>4.8494279980175831E-2</v>
      </c>
      <c r="Z34" s="123">
        <v>0.10146092764442663</v>
      </c>
      <c r="AA34" s="123">
        <v>0.83749720395272675</v>
      </c>
      <c r="AB34" s="123">
        <v>6.8280741492942013E-2</v>
      </c>
      <c r="AC34" s="123">
        <v>0.94486233908359951</v>
      </c>
      <c r="AD34" s="123">
        <v>1</v>
      </c>
      <c r="AE34" s="123">
        <v>0.30698968195461535</v>
      </c>
      <c r="AF34" s="123">
        <v>0.14340546911888369</v>
      </c>
      <c r="AG34" s="123">
        <v>0.36780593582130799</v>
      </c>
      <c r="AH34" s="123">
        <v>0.71346603645585238</v>
      </c>
      <c r="AI34" s="123">
        <v>0.25318154183726188</v>
      </c>
      <c r="AJ34" s="123">
        <v>0.24528437392908362</v>
      </c>
      <c r="AK34" s="123">
        <v>0.17740539719968904</v>
      </c>
      <c r="AL34" s="79">
        <v>5.5126791620727672E-2</v>
      </c>
      <c r="AN34" s="267"/>
      <c r="AO34" s="345"/>
      <c r="AP34" s="266"/>
      <c r="AQ34" s="23" t="s">
        <v>11</v>
      </c>
      <c r="AR34" s="418" t="s">
        <v>12</v>
      </c>
      <c r="AS34" s="399"/>
      <c r="AT34" s="418" t="s">
        <v>14</v>
      </c>
      <c r="AU34" s="400"/>
      <c r="AV34" s="418" t="s">
        <v>16</v>
      </c>
      <c r="AX34" s="435"/>
      <c r="AY34" s="435"/>
      <c r="AZ34" s="435"/>
    </row>
    <row r="35" spans="3:62" ht="20" customHeight="1">
      <c r="C35" s="255"/>
      <c r="D35" s="258">
        <v>0.5</v>
      </c>
      <c r="O35" s="294" t="s">
        <v>42</v>
      </c>
      <c r="Q35" s="1"/>
      <c r="S35" s="122" t="s">
        <v>114</v>
      </c>
      <c r="T35" s="44"/>
      <c r="U35" s="123">
        <v>5.2066614674066487E-2</v>
      </c>
      <c r="V35" s="123">
        <v>0.10304783555089064</v>
      </c>
      <c r="W35" s="123">
        <v>7.0230128268372952E-2</v>
      </c>
      <c r="X35" s="123">
        <v>0.11412333934072366</v>
      </c>
      <c r="Y35" s="123">
        <v>1</v>
      </c>
      <c r="Z35" s="123">
        <v>0.36910238363862863</v>
      </c>
      <c r="AA35" s="123">
        <v>5.5899297932642519E-2</v>
      </c>
      <c r="AB35" s="123">
        <v>2.4553627001465086E-2</v>
      </c>
      <c r="AC35" s="123">
        <v>0.33545566694158485</v>
      </c>
      <c r="AD35" s="123">
        <v>0.30943812943849258</v>
      </c>
      <c r="AE35" s="123">
        <v>0.15436475625262952</v>
      </c>
      <c r="AF35" s="123">
        <v>0.36666773835636579</v>
      </c>
      <c r="AG35" s="123">
        <v>0.26373730913766691</v>
      </c>
      <c r="AH35" s="123">
        <v>0.17889261502834553</v>
      </c>
      <c r="AI35" s="123">
        <v>0.23300904911897657</v>
      </c>
      <c r="AJ35" s="123">
        <v>0.48720202633943094</v>
      </c>
      <c r="AK35" s="123">
        <v>0.22775005572499199</v>
      </c>
      <c r="AL35" s="79">
        <v>0.18412348401323042</v>
      </c>
      <c r="AN35" s="267"/>
      <c r="AO35" s="346"/>
      <c r="AP35" s="355"/>
      <c r="AQ35" s="23">
        <v>2</v>
      </c>
      <c r="AR35" s="418" t="s">
        <v>81</v>
      </c>
      <c r="AS35" s="399"/>
      <c r="AT35" s="418" t="s">
        <v>113</v>
      </c>
      <c r="AU35" s="400"/>
      <c r="AV35" s="418" t="s">
        <v>20</v>
      </c>
      <c r="AX35" s="435"/>
      <c r="AY35" s="435"/>
      <c r="AZ35" s="435"/>
    </row>
    <row r="36" spans="3:62" ht="20" customHeight="1">
      <c r="C36" s="436"/>
      <c r="D36" s="258">
        <v>0.4</v>
      </c>
      <c r="O36" s="294" t="s">
        <v>42</v>
      </c>
      <c r="Q36" s="1"/>
      <c r="S36" s="122" t="s">
        <v>115</v>
      </c>
      <c r="T36" s="44"/>
      <c r="U36" s="123">
        <v>0.84878832415763805</v>
      </c>
      <c r="V36" s="123">
        <v>0.4989339244206602</v>
      </c>
      <c r="W36" s="123">
        <v>0.43843980412365779</v>
      </c>
      <c r="X36" s="123">
        <v>0.46000529718644734</v>
      </c>
      <c r="Y36" s="123">
        <v>0.16519888433448032</v>
      </c>
      <c r="Z36" s="123">
        <v>0</v>
      </c>
      <c r="AA36" s="123">
        <v>0.29486853951294556</v>
      </c>
      <c r="AB36" s="123">
        <v>0.32320174557089382</v>
      </c>
      <c r="AC36" s="123">
        <v>0.33170700473465053</v>
      </c>
      <c r="AD36" s="123">
        <v>0.57638584875555143</v>
      </c>
      <c r="AE36" s="123">
        <v>0.59178856875646091</v>
      </c>
      <c r="AF36" s="123">
        <v>0.73465957650772651</v>
      </c>
      <c r="AG36" s="123">
        <v>2.1279962556053446E-2</v>
      </c>
      <c r="AH36" s="123">
        <v>0.78687902333466353</v>
      </c>
      <c r="AI36" s="123">
        <v>0.7026425577583294</v>
      </c>
      <c r="AJ36" s="123">
        <v>0.71423240870537641</v>
      </c>
      <c r="AK36" s="123">
        <v>1</v>
      </c>
      <c r="AL36" s="79">
        <v>4.1896361631753032E-2</v>
      </c>
      <c r="AN36" s="267"/>
      <c r="AO36" s="346"/>
      <c r="AP36" s="266"/>
      <c r="AQ36" s="23">
        <v>10</v>
      </c>
      <c r="AR36" s="418" t="s">
        <v>85</v>
      </c>
      <c r="AS36" s="399"/>
      <c r="AT36" s="418" t="s">
        <v>121</v>
      </c>
      <c r="AU36" s="400"/>
      <c r="AV36" s="418" t="s">
        <v>20</v>
      </c>
      <c r="AX36" s="435"/>
      <c r="AY36" s="435"/>
      <c r="AZ36" s="435"/>
      <c r="BA36" s="425"/>
      <c r="BB36" s="425"/>
      <c r="BC36" s="425"/>
      <c r="BD36" s="425"/>
      <c r="BE36" s="425"/>
      <c r="BF36" s="425"/>
      <c r="BG36" s="425"/>
      <c r="BH36" s="425"/>
      <c r="BI36" s="425"/>
      <c r="BJ36" s="425"/>
    </row>
    <row r="37" spans="3:62" ht="20" customHeight="1">
      <c r="C37" s="256"/>
      <c r="D37" s="258">
        <v>0.3</v>
      </c>
      <c r="O37" s="284" t="s">
        <v>48</v>
      </c>
      <c r="Q37" s="1"/>
      <c r="S37" s="122" t="s">
        <v>116</v>
      </c>
      <c r="T37" s="44"/>
      <c r="U37" s="123">
        <v>3.188531133308125E-2</v>
      </c>
      <c r="V37" s="123">
        <v>6.1674235434688286E-2</v>
      </c>
      <c r="W37" s="123">
        <v>0.18557359492025197</v>
      </c>
      <c r="X37" s="123">
        <v>8.6506459681855497E-2</v>
      </c>
      <c r="Y37" s="123">
        <v>0</v>
      </c>
      <c r="Z37" s="123">
        <v>7.0232128472558445E-3</v>
      </c>
      <c r="AA37" s="123">
        <v>2.295257686275325E-2</v>
      </c>
      <c r="AB37" s="123">
        <v>1.619335661828299E-2</v>
      </c>
      <c r="AC37" s="123">
        <v>5.4423057797015541E-2</v>
      </c>
      <c r="AD37" s="123">
        <v>4.216316328806257E-2</v>
      </c>
      <c r="AE37" s="123">
        <v>0.44882490978697387</v>
      </c>
      <c r="AF37" s="123">
        <v>0.29615464131410935</v>
      </c>
      <c r="AG37" s="123">
        <v>1</v>
      </c>
      <c r="AH37" s="123">
        <v>6.7165015497000533E-2</v>
      </c>
      <c r="AI37" s="123">
        <v>2.7791419575656208E-2</v>
      </c>
      <c r="AJ37" s="123">
        <v>1.4389879307985614E-2</v>
      </c>
      <c r="AK37" s="123">
        <v>0.23391914739199457</v>
      </c>
      <c r="AL37" s="79">
        <v>0.15876515986769571</v>
      </c>
      <c r="AN37" s="426"/>
      <c r="AP37" s="266"/>
      <c r="AQ37" s="23">
        <v>13</v>
      </c>
      <c r="AR37" s="418" t="s">
        <v>78</v>
      </c>
      <c r="AS37" s="399"/>
      <c r="AT37" s="418" t="s">
        <v>109</v>
      </c>
      <c r="AU37" s="400"/>
      <c r="AV37" s="418" t="s">
        <v>55</v>
      </c>
      <c r="AX37" s="435"/>
      <c r="AY37" s="435"/>
      <c r="AZ37" s="435"/>
      <c r="BA37" s="425"/>
      <c r="BB37" s="425"/>
      <c r="BC37" s="425"/>
      <c r="BD37" s="425"/>
      <c r="BE37" s="425"/>
      <c r="BF37" s="425"/>
      <c r="BG37" s="425"/>
      <c r="BH37" s="425"/>
      <c r="BI37" s="425"/>
      <c r="BJ37" s="425"/>
    </row>
    <row r="38" spans="3:62" ht="20" customHeight="1">
      <c r="C38" s="437"/>
      <c r="D38" s="258">
        <v>0.2</v>
      </c>
      <c r="O38" s="284" t="s">
        <v>48</v>
      </c>
      <c r="Q38" s="1"/>
      <c r="S38" s="122" t="s">
        <v>117</v>
      </c>
      <c r="T38" s="44"/>
      <c r="U38" s="123">
        <v>0.82893906812222051</v>
      </c>
      <c r="V38" s="123">
        <v>0.12557935532443884</v>
      </c>
      <c r="W38" s="123">
        <v>0.61868846630040275</v>
      </c>
      <c r="X38" s="123">
        <v>9.2027996536375736E-2</v>
      </c>
      <c r="Y38" s="123">
        <v>0.50839695991759459</v>
      </c>
      <c r="Z38" s="123">
        <v>0.51772219402441211</v>
      </c>
      <c r="AA38" s="123">
        <v>0.68355664895765011</v>
      </c>
      <c r="AB38" s="123">
        <v>0.62238937895808544</v>
      </c>
      <c r="AC38" s="123">
        <v>0.41708487564186575</v>
      </c>
      <c r="AD38" s="123">
        <v>0.15351859338342613</v>
      </c>
      <c r="AE38" s="123">
        <v>0.62365730951831755</v>
      </c>
      <c r="AF38" s="123">
        <v>0.956687942225115</v>
      </c>
      <c r="AG38" s="123">
        <v>0.76170396363446069</v>
      </c>
      <c r="AH38" s="123">
        <v>1</v>
      </c>
      <c r="AI38" s="123">
        <v>0.76899485444553439</v>
      </c>
      <c r="AJ38" s="123">
        <v>0.23876018585302458</v>
      </c>
      <c r="AK38" s="123">
        <v>0.4667511658582873</v>
      </c>
      <c r="AL38" s="79">
        <v>7.9382579933847855E-2</v>
      </c>
      <c r="AN38" s="426"/>
      <c r="AP38" s="266"/>
      <c r="AQ38" s="23">
        <v>15</v>
      </c>
      <c r="AR38" s="418" t="s">
        <v>77</v>
      </c>
      <c r="AS38" s="399"/>
      <c r="AT38" s="418" t="s">
        <v>108</v>
      </c>
      <c r="AU38" s="400"/>
      <c r="AV38" s="418" t="s">
        <v>62</v>
      </c>
      <c r="AX38" s="435"/>
      <c r="AY38" s="435"/>
      <c r="AZ38" s="435"/>
      <c r="BA38" s="425"/>
      <c r="BB38" s="425"/>
      <c r="BC38" s="425"/>
      <c r="BD38" s="425"/>
      <c r="BE38" s="425"/>
      <c r="BF38" s="425"/>
      <c r="BG38" s="425"/>
      <c r="BH38" s="425"/>
      <c r="BI38" s="425"/>
      <c r="BJ38" s="425"/>
    </row>
    <row r="39" spans="3:62" ht="20" customHeight="1">
      <c r="C39" s="257"/>
      <c r="D39" s="258">
        <v>0.1</v>
      </c>
      <c r="O39" s="284" t="s">
        <v>48</v>
      </c>
      <c r="Q39" s="1"/>
      <c r="S39" s="122" t="s">
        <v>118</v>
      </c>
      <c r="T39" s="44"/>
      <c r="U39" s="123">
        <v>0.50220055641735062</v>
      </c>
      <c r="V39" s="123">
        <v>0.70238269790835417</v>
      </c>
      <c r="W39" s="123">
        <v>0.17745542911304554</v>
      </c>
      <c r="X39" s="123">
        <v>0.66668890417205451</v>
      </c>
      <c r="Y39" s="123">
        <v>0.51217948987538342</v>
      </c>
      <c r="Z39" s="123">
        <v>0.59073796981247617</v>
      </c>
      <c r="AA39" s="123">
        <v>0.77588784630890384</v>
      </c>
      <c r="AB39" s="123">
        <v>0.43696581473209983</v>
      </c>
      <c r="AC39" s="123">
        <v>2.9996907512435285E-2</v>
      </c>
      <c r="AD39" s="123">
        <v>5.4559730288658889E-2</v>
      </c>
      <c r="AE39" s="123">
        <v>4.7308311890494219E-2</v>
      </c>
      <c r="AF39" s="123">
        <v>0.56578394146525024</v>
      </c>
      <c r="AG39" s="123">
        <v>0.53175845581511816</v>
      </c>
      <c r="AH39" s="123">
        <v>1</v>
      </c>
      <c r="AI39" s="123">
        <v>0.67654923734283101</v>
      </c>
      <c r="AJ39" s="123">
        <v>0.71115128433907937</v>
      </c>
      <c r="AK39" s="123">
        <v>0.19161306751103629</v>
      </c>
      <c r="AL39" s="79">
        <v>6.8357221609702312E-2</v>
      </c>
      <c r="AN39" s="426"/>
      <c r="AP39" s="266"/>
      <c r="AQ39" s="23">
        <v>20</v>
      </c>
      <c r="AR39" s="418" t="s">
        <v>87</v>
      </c>
      <c r="AS39" s="399"/>
      <c r="AT39" s="418" t="s">
        <v>127</v>
      </c>
      <c r="AU39" s="400"/>
      <c r="AV39" s="418" t="s">
        <v>62</v>
      </c>
      <c r="AX39" s="435"/>
      <c r="AY39" s="435"/>
      <c r="AZ39" s="435"/>
      <c r="BA39" s="425"/>
      <c r="BB39" s="425"/>
      <c r="BC39" s="425"/>
      <c r="BD39" s="425"/>
      <c r="BE39" s="425"/>
      <c r="BF39" s="425"/>
      <c r="BG39" s="425"/>
      <c r="BH39" s="425"/>
      <c r="BI39" s="425"/>
      <c r="BJ39" s="425"/>
    </row>
    <row r="40" spans="3:62" ht="20" customHeight="1">
      <c r="C40" s="438"/>
      <c r="D40" s="258">
        <v>0</v>
      </c>
      <c r="O40" s="284" t="s">
        <v>48</v>
      </c>
      <c r="Q40" s="1"/>
      <c r="S40" s="122" t="s">
        <v>119</v>
      </c>
      <c r="T40" s="44"/>
      <c r="U40" s="123">
        <v>0.11900747912570174</v>
      </c>
      <c r="V40" s="123">
        <v>0.27187594298516082</v>
      </c>
      <c r="W40" s="123">
        <v>9.7250497195136315E-2</v>
      </c>
      <c r="X40" s="123">
        <v>1</v>
      </c>
      <c r="Y40" s="123">
        <v>3.1455168085147714E-2</v>
      </c>
      <c r="Z40" s="123">
        <v>0.31298203367178634</v>
      </c>
      <c r="AA40" s="123">
        <v>0.18722228238747218</v>
      </c>
      <c r="AB40" s="123">
        <v>4.6910689750231209E-2</v>
      </c>
      <c r="AC40" s="123">
        <v>4.3240192770418184E-2</v>
      </c>
      <c r="AD40" s="123">
        <v>0.14517233501324278</v>
      </c>
      <c r="AE40" s="123">
        <v>0.37910917483082396</v>
      </c>
      <c r="AF40" s="123">
        <v>0.35661770376554541</v>
      </c>
      <c r="AG40" s="123">
        <v>0.412273738022925</v>
      </c>
      <c r="AH40" s="123">
        <v>0.3331891339928606</v>
      </c>
      <c r="AI40" s="123">
        <v>0.35895955068604668</v>
      </c>
      <c r="AJ40" s="123">
        <v>0.31843233470971538</v>
      </c>
      <c r="AK40" s="123">
        <v>0.2395289157637957</v>
      </c>
      <c r="AL40" s="79">
        <v>9.2613009922822495E-2</v>
      </c>
      <c r="AN40" s="426"/>
      <c r="AP40" s="266"/>
      <c r="AQ40" s="23">
        <v>21</v>
      </c>
      <c r="AR40" s="418" t="s">
        <v>87</v>
      </c>
      <c r="AS40" s="399"/>
      <c r="AT40" s="418" t="s">
        <v>108</v>
      </c>
      <c r="AU40" s="400"/>
      <c r="AV40" s="418" t="s">
        <v>62</v>
      </c>
      <c r="AX40" s="425"/>
      <c r="AY40" s="425"/>
      <c r="AZ40" s="425"/>
      <c r="BA40" s="425"/>
      <c r="BB40" s="425"/>
      <c r="BC40" s="425"/>
      <c r="BD40" s="425"/>
      <c r="BE40" s="425"/>
      <c r="BF40" s="425"/>
      <c r="BG40" s="425"/>
      <c r="BH40" s="425"/>
      <c r="BI40" s="425"/>
      <c r="BJ40" s="425"/>
    </row>
    <row r="41" spans="3:62" ht="20" customHeight="1">
      <c r="D41" s="7"/>
      <c r="O41" s="284" t="s">
        <v>48</v>
      </c>
      <c r="Q41" s="1"/>
      <c r="S41" s="122" t="s">
        <v>120</v>
      </c>
      <c r="T41" s="44"/>
      <c r="U41" s="123">
        <v>0.28581981110909321</v>
      </c>
      <c r="V41" s="123">
        <v>0.22458810092219408</v>
      </c>
      <c r="W41" s="123">
        <v>0.14536296158291093</v>
      </c>
      <c r="X41" s="123">
        <v>0.86814969042154333</v>
      </c>
      <c r="Y41" s="123">
        <v>0.14493665572333159</v>
      </c>
      <c r="Z41" s="123">
        <v>7.5111160611723488E-2</v>
      </c>
      <c r="AA41" s="123">
        <v>0.1588140927521835</v>
      </c>
      <c r="AB41" s="123">
        <v>0.10853267560591794</v>
      </c>
      <c r="AC41" s="123">
        <v>0.57245789638889899</v>
      </c>
      <c r="AD41" s="123">
        <v>0.61201408600994978</v>
      </c>
      <c r="AE41" s="123">
        <v>0.47664489194694631</v>
      </c>
      <c r="AF41" s="123">
        <v>0.67442161706817472</v>
      </c>
      <c r="AG41" s="123">
        <v>1</v>
      </c>
      <c r="AH41" s="123">
        <v>0.48902220076245667</v>
      </c>
      <c r="AI41" s="123">
        <v>0.37546789558580856</v>
      </c>
      <c r="AJ41" s="123">
        <v>0.35228587610286716</v>
      </c>
      <c r="AK41" s="123">
        <v>0.44957926037231161</v>
      </c>
      <c r="AL41" s="79">
        <v>0.10804851157662625</v>
      </c>
      <c r="AN41" s="426"/>
      <c r="AR41" s="340"/>
    </row>
    <row r="42" spans="3:62" ht="20" customHeight="1">
      <c r="D42" s="7"/>
      <c r="O42" s="284" t="s">
        <v>48</v>
      </c>
      <c r="Q42" s="1"/>
      <c r="S42" s="122" t="s">
        <v>121</v>
      </c>
      <c r="T42" s="44"/>
      <c r="U42" s="123">
        <v>1</v>
      </c>
      <c r="V42" s="123">
        <v>0.4533046901268325</v>
      </c>
      <c r="W42" s="123">
        <v>0</v>
      </c>
      <c r="X42" s="123">
        <v>0</v>
      </c>
      <c r="Y42" s="123">
        <v>8.7781374760282957E-2</v>
      </c>
      <c r="Z42" s="123">
        <v>0.90092198725829864</v>
      </c>
      <c r="AA42" s="123">
        <v>0</v>
      </c>
      <c r="AB42" s="123">
        <v>0.37721597420461006</v>
      </c>
      <c r="AC42" s="123">
        <v>0.3189622358325413</v>
      </c>
      <c r="AD42" s="123">
        <v>9.436118481920909E-2</v>
      </c>
      <c r="AE42" s="123">
        <v>0.28263776437521454</v>
      </c>
      <c r="AF42" s="123">
        <v>0.2294066972436051</v>
      </c>
      <c r="AG42" s="123">
        <v>0.90105089588722398</v>
      </c>
      <c r="AH42" s="123">
        <v>0.91620151054340015</v>
      </c>
      <c r="AI42" s="123">
        <v>0.71909346044980504</v>
      </c>
      <c r="AJ42" s="123">
        <v>0.56862846777604015</v>
      </c>
      <c r="AK42" s="123">
        <v>0.33925728566711716</v>
      </c>
      <c r="AL42" s="79">
        <v>7.717750826901874E-3</v>
      </c>
      <c r="AN42" s="426"/>
      <c r="AR42" s="398" t="s">
        <v>294</v>
      </c>
    </row>
    <row r="43" spans="3:62" ht="20" customHeight="1">
      <c r="D43" s="7"/>
      <c r="O43" s="284" t="s">
        <v>48</v>
      </c>
      <c r="Q43" s="1"/>
      <c r="S43" s="122" t="s">
        <v>122</v>
      </c>
      <c r="T43" s="44"/>
      <c r="U43" s="123">
        <v>0.12092022627528556</v>
      </c>
      <c r="V43" s="123">
        <v>0.71387677056127674</v>
      </c>
      <c r="W43" s="123">
        <v>0.42714498438425741</v>
      </c>
      <c r="X43" s="123">
        <v>0</v>
      </c>
      <c r="Y43" s="123">
        <v>0.3657165433641732</v>
      </c>
      <c r="Z43" s="123">
        <v>0.5889525615818294</v>
      </c>
      <c r="AA43" s="123">
        <v>1</v>
      </c>
      <c r="AB43" s="123">
        <v>0.50990481062769522</v>
      </c>
      <c r="AC43" s="123">
        <v>0.32157912942377931</v>
      </c>
      <c r="AD43" s="123">
        <v>0.46497149665631377</v>
      </c>
      <c r="AE43" s="123">
        <v>0.49823639918854112</v>
      </c>
      <c r="AF43" s="123">
        <v>0.50604195215594905</v>
      </c>
      <c r="AG43" s="123">
        <v>0.53398754393091663</v>
      </c>
      <c r="AH43" s="123">
        <v>0.57222498063585825</v>
      </c>
      <c r="AI43" s="123">
        <v>0.22922831936894736</v>
      </c>
      <c r="AJ43" s="123">
        <v>0.51775875530320514</v>
      </c>
      <c r="AK43" s="123">
        <v>0.50366505071512468</v>
      </c>
      <c r="AL43" s="79">
        <v>1.3230429988974642E-2</v>
      </c>
      <c r="AN43" s="426"/>
      <c r="AR43" s="418" t="s">
        <v>179</v>
      </c>
      <c r="AS43" s="413" t="e">
        <v>#N/A</v>
      </c>
      <c r="AT43" s="423" t="s">
        <v>125</v>
      </c>
      <c r="AU43" s="429">
        <v>9.7023153252480704E-2</v>
      </c>
      <c r="AV43" s="23" t="s">
        <v>55</v>
      </c>
      <c r="AW43" s="413" t="e">
        <v>#N/A</v>
      </c>
    </row>
    <row r="44" spans="3:62" ht="20" customHeight="1">
      <c r="D44" s="7"/>
      <c r="O44" s="284" t="s">
        <v>48</v>
      </c>
      <c r="Q44" s="1"/>
      <c r="S44" s="122" t="s">
        <v>123</v>
      </c>
      <c r="T44" s="44"/>
      <c r="U44" s="123">
        <v>0.17696952142715178</v>
      </c>
      <c r="V44" s="123">
        <v>3.2144449507402154E-2</v>
      </c>
      <c r="W44" s="123">
        <v>5.6690923250078976E-2</v>
      </c>
      <c r="X44" s="123">
        <v>2.6044082325218019E-2</v>
      </c>
      <c r="Y44" s="123">
        <v>0.12089589841043717</v>
      </c>
      <c r="Z44" s="123">
        <v>7.7520660587604012E-2</v>
      </c>
      <c r="AA44" s="123">
        <v>2.9538529718722489E-2</v>
      </c>
      <c r="AB44" s="123">
        <v>3.175474487445179E-2</v>
      </c>
      <c r="AC44" s="123">
        <v>0.51300216593727577</v>
      </c>
      <c r="AD44" s="123">
        <v>0.20997315744473938</v>
      </c>
      <c r="AE44" s="123">
        <v>0.37324994985349025</v>
      </c>
      <c r="AF44" s="123">
        <v>1</v>
      </c>
      <c r="AG44" s="123">
        <v>0.68167648880575926</v>
      </c>
      <c r="AH44" s="123">
        <v>0.323931789980829</v>
      </c>
      <c r="AI44" s="123">
        <v>0.59013186416176544</v>
      </c>
      <c r="AJ44" s="123">
        <v>0.6966737266709675</v>
      </c>
      <c r="AK44" s="123">
        <v>0.34159437583583285</v>
      </c>
      <c r="AL44" s="79">
        <v>0.1918412348401323</v>
      </c>
      <c r="AN44" s="426"/>
      <c r="AR44" s="418" t="s">
        <v>130</v>
      </c>
      <c r="AS44" s="413" t="e">
        <v>#N/A</v>
      </c>
      <c r="AT44" s="423" t="s">
        <v>125</v>
      </c>
      <c r="AU44" s="429">
        <v>9.7023153252480704E-2</v>
      </c>
      <c r="AV44" s="23" t="s">
        <v>55</v>
      </c>
      <c r="AW44" s="413" t="e">
        <v>#N/A</v>
      </c>
    </row>
    <row r="45" spans="3:62" ht="20" customHeight="1">
      <c r="D45" s="7"/>
      <c r="O45" s="284" t="s">
        <v>48</v>
      </c>
      <c r="Q45" s="1"/>
      <c r="S45" s="122" t="s">
        <v>131</v>
      </c>
      <c r="T45" s="44"/>
      <c r="U45" s="123">
        <v>0.25972650179266404</v>
      </c>
      <c r="V45" s="123">
        <v>0.45770986327187863</v>
      </c>
      <c r="W45" s="123">
        <v>0.25326034500627337</v>
      </c>
      <c r="X45" s="123">
        <v>0.22677777514187128</v>
      </c>
      <c r="Y45" s="123">
        <v>4.2171556032287456E-2</v>
      </c>
      <c r="Z45" s="123">
        <v>0.15730374866775954</v>
      </c>
      <c r="AA45" s="123">
        <v>5.5725488101099147E-2</v>
      </c>
      <c r="AB45" s="123">
        <v>3.7272647398056143E-2</v>
      </c>
      <c r="AC45" s="123">
        <v>0.32851100738385736</v>
      </c>
      <c r="AD45" s="123">
        <v>1</v>
      </c>
      <c r="AE45" s="123">
        <v>0.72814304478149805</v>
      </c>
      <c r="AF45" s="123">
        <v>0.30203164269795085</v>
      </c>
      <c r="AG45" s="123">
        <v>0.37920637149934161</v>
      </c>
      <c r="AH45" s="123">
        <v>0.40163400254454718</v>
      </c>
      <c r="AI45" s="123">
        <v>0.280933364312621</v>
      </c>
      <c r="AJ45" s="123">
        <v>0.42015639039512631</v>
      </c>
      <c r="AK45" s="123">
        <v>0.57332483638276976</v>
      </c>
      <c r="AL45" s="79">
        <v>0.20837927232635062</v>
      </c>
      <c r="AN45" s="426"/>
      <c r="AR45" s="418" t="s">
        <v>86</v>
      </c>
      <c r="AS45" s="413">
        <v>0.24451091908443753</v>
      </c>
      <c r="AT45" s="424" t="s">
        <v>124</v>
      </c>
      <c r="AU45" s="429" t="e">
        <v>#N/A</v>
      </c>
      <c r="AV45" s="23" t="s">
        <v>62</v>
      </c>
      <c r="AW45" s="413" t="e">
        <v>#N/A</v>
      </c>
    </row>
    <row r="46" spans="3:62" ht="20" customHeight="1">
      <c r="D46" s="7"/>
      <c r="O46" s="1"/>
      <c r="Q46" s="1"/>
      <c r="S46" s="122" t="s">
        <v>125</v>
      </c>
      <c r="T46" s="44"/>
      <c r="U46" s="123">
        <v>0.17941220997298829</v>
      </c>
      <c r="V46" s="123">
        <v>0.29075876127701994</v>
      </c>
      <c r="W46" s="123">
        <v>0.11450289245611205</v>
      </c>
      <c r="X46" s="123">
        <v>0</v>
      </c>
      <c r="Y46" s="123">
        <v>1</v>
      </c>
      <c r="Z46" s="123">
        <v>0.2557918692879087</v>
      </c>
      <c r="AA46" s="123">
        <v>3.5998832213162101E-2</v>
      </c>
      <c r="AB46" s="123">
        <v>4.1181695765417038E-3</v>
      </c>
      <c r="AC46" s="123">
        <v>0.45941028729127775</v>
      </c>
      <c r="AD46" s="123">
        <v>0.23222669762185655</v>
      </c>
      <c r="AE46" s="123">
        <v>0.4171029692236376</v>
      </c>
      <c r="AF46" s="123">
        <v>0.36761026093403287</v>
      </c>
      <c r="AG46" s="123">
        <v>0.64114299579464062</v>
      </c>
      <c r="AH46" s="123">
        <v>0.12096811158028384</v>
      </c>
      <c r="AI46" s="123">
        <v>1.3009275182528668E-2</v>
      </c>
      <c r="AJ46" s="123">
        <v>1.1614641194023794E-2</v>
      </c>
      <c r="AK46" s="123">
        <v>2.4642046071563302E-3</v>
      </c>
      <c r="AL46" s="79">
        <v>9.7023153252480704E-2</v>
      </c>
      <c r="AN46" s="426"/>
      <c r="AR46" s="418" t="s">
        <v>179</v>
      </c>
      <c r="AS46" s="413" t="e">
        <v>#N/A</v>
      </c>
      <c r="AT46" s="424" t="s">
        <v>124</v>
      </c>
      <c r="AU46" s="429" t="e">
        <v>#N/A</v>
      </c>
      <c r="AV46" s="23" t="s">
        <v>62</v>
      </c>
      <c r="AW46" s="413" t="e">
        <v>#N/A</v>
      </c>
    </row>
    <row r="47" spans="3:62" ht="20" customHeight="1">
      <c r="D47" s="7"/>
      <c r="O47" s="1"/>
      <c r="Q47" s="1"/>
      <c r="S47" s="122" t="s">
        <v>126</v>
      </c>
      <c r="T47" s="44"/>
      <c r="U47" s="123">
        <v>0.36410015914591809</v>
      </c>
      <c r="V47" s="123">
        <v>0.32034364574061391</v>
      </c>
      <c r="W47" s="123">
        <v>2.9238542430552249E-2</v>
      </c>
      <c r="X47" s="123">
        <v>0.85261336746861793</v>
      </c>
      <c r="Y47" s="123">
        <v>5.8322977141791528E-2</v>
      </c>
      <c r="Z47" s="123">
        <v>0</v>
      </c>
      <c r="AA47" s="123">
        <v>0.11118443527433076</v>
      </c>
      <c r="AB47" s="123">
        <v>8.0254923405617892E-2</v>
      </c>
      <c r="AC47" s="123">
        <v>3.952266130393281E-2</v>
      </c>
      <c r="AD47" s="123">
        <v>5.146016554528321E-2</v>
      </c>
      <c r="AE47" s="123">
        <v>3.1395837672686867E-2</v>
      </c>
      <c r="AF47" s="123">
        <v>0.84729300585776146</v>
      </c>
      <c r="AG47" s="123">
        <v>1</v>
      </c>
      <c r="AH47" s="123">
        <v>0.60867337238778796</v>
      </c>
      <c r="AI47" s="123">
        <v>0.59259285590577704</v>
      </c>
      <c r="AJ47" s="123">
        <v>0.91160597115136</v>
      </c>
      <c r="AK47" s="123">
        <v>4.7211961162296624E-2</v>
      </c>
      <c r="AL47" s="79">
        <v>2.3153252480705624E-2</v>
      </c>
      <c r="AN47" s="426"/>
      <c r="AR47" s="418" t="s">
        <v>130</v>
      </c>
      <c r="AS47" s="413" t="e">
        <v>#N/A</v>
      </c>
      <c r="AT47" s="424" t="s">
        <v>124</v>
      </c>
      <c r="AU47" s="429" t="e">
        <v>#N/A</v>
      </c>
      <c r="AV47" s="23" t="s">
        <v>62</v>
      </c>
      <c r="AW47" s="413" t="e">
        <v>#N/A</v>
      </c>
    </row>
    <row r="48" spans="3:62" ht="20" customHeight="1">
      <c r="D48" s="7"/>
      <c r="O48" s="1"/>
      <c r="Q48" s="1"/>
      <c r="S48" s="122" t="s">
        <v>127</v>
      </c>
      <c r="T48" s="44"/>
      <c r="U48" s="123">
        <v>0</v>
      </c>
      <c r="V48" s="123">
        <v>0.16661307389946392</v>
      </c>
      <c r="W48" s="123">
        <v>1.8593423010375084E-2</v>
      </c>
      <c r="X48" s="123">
        <v>0</v>
      </c>
      <c r="Y48" s="123">
        <v>1</v>
      </c>
      <c r="Z48" s="123">
        <v>0.30375681706159952</v>
      </c>
      <c r="AA48" s="123">
        <v>0</v>
      </c>
      <c r="AB48" s="123">
        <v>0.12142812089839279</v>
      </c>
      <c r="AC48" s="123">
        <v>8.7439556711370395E-3</v>
      </c>
      <c r="AD48" s="123">
        <v>3.4541716760001367E-2</v>
      </c>
      <c r="AE48" s="123">
        <v>9.1051469512843347E-2</v>
      </c>
      <c r="AF48" s="123">
        <v>0.13005090112048306</v>
      </c>
      <c r="AG48" s="123">
        <v>0.38374720578230381</v>
      </c>
      <c r="AH48" s="123">
        <v>1.5461242771276218E-2</v>
      </c>
      <c r="AI48" s="123">
        <v>8.0167589140972523E-2</v>
      </c>
      <c r="AJ48" s="123">
        <v>0.18123433402520162</v>
      </c>
      <c r="AK48" s="123">
        <v>7.995846677893205E-2</v>
      </c>
      <c r="AL48" s="79">
        <v>0.11797133406835722</v>
      </c>
      <c r="AN48" s="426"/>
    </row>
    <row r="49" spans="4:40" ht="20" customHeight="1">
      <c r="D49" s="7"/>
      <c r="AL49" s="79"/>
      <c r="AN49" s="426"/>
    </row>
    <row r="50" spans="4:40" ht="20" customHeight="1">
      <c r="D50" s="7"/>
      <c r="AL50" s="79"/>
      <c r="AN50" s="426"/>
    </row>
    <row r="51" spans="4:40" ht="20" customHeight="1">
      <c r="D51" s="7"/>
      <c r="AL51" s="79"/>
      <c r="AN51" s="426"/>
    </row>
    <row r="52" spans="4:40" ht="20" customHeight="1">
      <c r="D52" s="7"/>
      <c r="AL52" s="79"/>
      <c r="AN52" s="426"/>
    </row>
    <row r="53" spans="4:40" ht="20" customHeight="1">
      <c r="D53" s="7"/>
      <c r="AL53" s="79"/>
      <c r="AN53" s="426"/>
    </row>
    <row r="54" spans="4:40" ht="20" customHeight="1">
      <c r="AN54" s="426"/>
    </row>
    <row r="55" spans="4:40" ht="20" customHeight="1">
      <c r="AN55" s="426"/>
    </row>
  </sheetData>
  <conditionalFormatting sqref="C10:L26">
    <cfRule type="colorScale" priority="23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T10:T26">
    <cfRule type="colorScale" priority="24">
      <colorScale>
        <cfvo type="min"/>
        <cfvo type="percent" val="20"/>
        <cfvo type="max"/>
        <color rgb="FF002060"/>
        <color theme="4" tint="0.39997558519241921"/>
        <color theme="0"/>
      </colorScale>
    </cfRule>
  </conditionalFormatting>
  <conditionalFormatting sqref="U9:AK9">
    <cfRule type="colorScale" priority="26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8:AK8">
    <cfRule type="colorScale" priority="27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10:AK26">
    <cfRule type="colorScale" priority="28">
      <colorScale>
        <cfvo type="min"/>
        <cfvo type="percent" val="50"/>
        <cfvo type="max"/>
        <color theme="1" tint="4.9989318521683403E-2"/>
        <color rgb="FF6EF5F8"/>
        <color theme="0"/>
      </colorScale>
    </cfRule>
  </conditionalFormatting>
  <conditionalFormatting sqref="U29:AK48">
    <cfRule type="colorScale" priority="21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P10:P26">
    <cfRule type="colorScale" priority="20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7:AK7">
    <cfRule type="colorScale" priority="19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S10:S26">
    <cfRule type="colorScale" priority="17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P11:AP31">
    <cfRule type="colorScale" priority="203">
      <colorScale>
        <cfvo type="min"/>
        <cfvo type="max"/>
        <color theme="0"/>
        <color theme="0" tint="-0.14999847407452621"/>
      </colorScale>
    </cfRule>
  </conditionalFormatting>
  <conditionalFormatting sqref="N10:N26">
    <cfRule type="colorScale" priority="16">
      <colorScale>
        <cfvo type="min"/>
        <cfvo type="percent" val="5"/>
        <cfvo type="max"/>
        <color rgb="FF595959"/>
        <color rgb="FFFFFFFF"/>
        <color rgb="FFFFFFFF"/>
      </colorScale>
    </cfRule>
  </conditionalFormatting>
  <conditionalFormatting sqref="AP36:AP40">
    <cfRule type="colorScale" priority="15">
      <colorScale>
        <cfvo type="min"/>
        <cfvo type="max"/>
        <color theme="0"/>
        <color theme="0" tint="-0.14999847407452621"/>
      </colorScale>
    </cfRule>
  </conditionalFormatting>
  <conditionalFormatting sqref="AY11:BB31">
    <cfRule type="colorScale" priority="14">
      <colorScale>
        <cfvo type="min"/>
        <cfvo type="max"/>
        <color theme="0" tint="-0.34998626667073579"/>
        <color theme="0"/>
      </colorScale>
    </cfRule>
  </conditionalFormatting>
  <conditionalFormatting sqref="AS11:AS31">
    <cfRule type="colorScale" priority="11">
      <colorScale>
        <cfvo type="min"/>
        <cfvo type="percent" val="10"/>
        <cfvo type="max"/>
        <color theme="0" tint="-0.34998626667073579"/>
        <color theme="2" tint="-9.9978637043366805E-2"/>
        <color theme="0"/>
      </colorScale>
    </cfRule>
  </conditionalFormatting>
  <conditionalFormatting sqref="AW11:AW31">
    <cfRule type="colorScale" priority="12">
      <colorScale>
        <cfvo type="min"/>
        <cfvo type="percent" val="10"/>
        <cfvo type="max"/>
        <color theme="0" tint="-0.34998626667073579"/>
        <color theme="2" tint="-9.9978637043366805E-2"/>
        <color theme="0"/>
      </colorScale>
    </cfRule>
  </conditionalFormatting>
  <conditionalFormatting sqref="AU11:AU31">
    <cfRule type="colorScale" priority="13">
      <colorScale>
        <cfvo type="min"/>
        <cfvo type="percent" val="10"/>
        <cfvo type="max"/>
        <color theme="0" tint="-0.34998626667073579"/>
        <color theme="2" tint="-9.9978637043366805E-2"/>
        <color theme="0"/>
      </colorScale>
    </cfRule>
  </conditionalFormatting>
  <conditionalFormatting sqref="R10:R26">
    <cfRule type="colorScale" priority="10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Y35">
    <cfRule type="containsText" dxfId="27" priority="4" operator="containsText" text="Gs">
      <formula>NOT(ISERROR(SEARCH("Gs",AY35)))</formula>
    </cfRule>
    <cfRule type="containsText" dxfId="26" priority="5" operator="containsText" text="Gq">
      <formula>NOT(ISERROR(SEARCH("Gq",AY35)))</formula>
    </cfRule>
    <cfRule type="containsText" dxfId="25" priority="6" operator="containsText" text="Gi">
      <formula>NOT(ISERROR(SEARCH("Gi",AY35)))</formula>
    </cfRule>
  </conditionalFormatting>
  <conditionalFormatting sqref="AT35">
    <cfRule type="containsText" dxfId="24" priority="1" operator="containsText" text="Gs">
      <formula>NOT(ISERROR(SEARCH("Gs",AT35)))</formula>
    </cfRule>
    <cfRule type="containsText" dxfId="23" priority="2" operator="containsText" text="Gq">
      <formula>NOT(ISERROR(SEARCH("Gq",AT35)))</formula>
    </cfRule>
    <cfRule type="containsText" dxfId="22" priority="3" operator="containsText" text="Gi">
      <formula>NOT(ISERROR(SEARCH("Gi",AT35)))</formula>
    </cfRule>
  </conditionalFormatting>
  <pageMargins left="0.7" right="0.7" top="0.75" bottom="0.75" header="0.3" footer="0.3"/>
  <pageSetup scale="3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pinner 1">
              <controlPr defaultSize="0" autoPict="0">
                <anchor moveWithCells="1" sizeWithCells="1">
                  <from>
                    <xdr:col>39</xdr:col>
                    <xdr:colOff>12700</xdr:colOff>
                    <xdr:row>11</xdr:row>
                    <xdr:rowOff>12700</xdr:rowOff>
                  </from>
                  <to>
                    <xdr:col>39</xdr:col>
                    <xdr:colOff>1219200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5674-C904-6640-9B69-D935D3EEFF0D}">
  <sheetPr>
    <pageSetUpPr fitToPage="1"/>
  </sheetPr>
  <dimension ref="B1:BN63"/>
  <sheetViews>
    <sheetView showGridLines="0" tabSelected="1" topLeftCell="C39" zoomScaleNormal="100" workbookViewId="0">
      <selection activeCell="Q52" sqref="Q52"/>
    </sheetView>
  </sheetViews>
  <sheetFormatPr baseColWidth="10" defaultColWidth="3.1640625" defaultRowHeight="21" customHeight="1"/>
  <cols>
    <col min="1" max="2" width="3.1640625" style="1"/>
    <col min="3" max="12" width="3.83203125" style="1" customWidth="1"/>
    <col min="13" max="13" width="3.1640625" style="1"/>
    <col min="14" max="14" width="8.83203125" style="1" customWidth="1"/>
    <col min="15" max="15" width="2.5" style="1" customWidth="1"/>
    <col min="16" max="16" width="18" style="2" customWidth="1"/>
    <col min="17" max="17" width="20.83203125" style="367" customWidth="1"/>
    <col min="18" max="18" width="1.83203125" style="2" customWidth="1"/>
    <col min="19" max="20" width="3.83203125" style="2" customWidth="1"/>
    <col min="21" max="21" width="1.83203125" style="2" customWidth="1"/>
    <col min="22" max="42" width="3.83203125" style="1" customWidth="1"/>
    <col min="43" max="43" width="16.1640625" style="5" customWidth="1"/>
    <col min="44" max="44" width="3.1640625" style="6"/>
    <col min="45" max="46" width="8.33203125" style="2" customWidth="1"/>
    <col min="47" max="47" width="9.83203125" style="1" customWidth="1"/>
    <col min="48" max="48" width="9.83203125" style="8" customWidth="1"/>
    <col min="49" max="49" width="13.5" style="1" customWidth="1"/>
    <col min="50" max="50" width="8.33203125" style="8" customWidth="1"/>
    <col min="51" max="51" width="8.33203125" style="1" customWidth="1"/>
    <col min="52" max="52" width="8.33203125" style="83" customWidth="1"/>
    <col min="53" max="53" width="15.83203125" style="8" customWidth="1"/>
    <col min="54" max="57" width="7" style="8" customWidth="1"/>
    <col min="58" max="66" width="8.33203125" style="83" customWidth="1"/>
    <col min="67" max="67" width="9.83203125" style="1" customWidth="1"/>
    <col min="68" max="16384" width="3.1640625" style="1"/>
  </cols>
  <sheetData>
    <row r="1" spans="2:66" ht="21" customHeight="1">
      <c r="R1" s="266"/>
      <c r="T1" s="275" t="s">
        <v>76</v>
      </c>
      <c r="U1" s="270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</row>
    <row r="2" spans="2:66" ht="21" customHeight="1">
      <c r="R2" s="267"/>
      <c r="T2" s="260" t="s">
        <v>1</v>
      </c>
      <c r="Y2" s="260" t="s">
        <v>2</v>
      </c>
      <c r="Z2" s="2"/>
      <c r="AA2" s="2"/>
      <c r="AE2" s="265" t="s">
        <v>3</v>
      </c>
      <c r="AJ2" s="265" t="s">
        <v>4</v>
      </c>
    </row>
    <row r="3" spans="2:66" ht="21" customHeight="1">
      <c r="P3" s="1"/>
      <c r="R3" s="267"/>
      <c r="T3" s="273" t="str" cm="1">
        <f t="array" aca="1" ref="T3" ca="1">OFFSET(NPP,$AQ$11-1,0,1)</f>
        <v>NPY</v>
      </c>
      <c r="U3" s="270"/>
      <c r="V3" s="271"/>
      <c r="W3" s="271"/>
      <c r="X3" s="271"/>
      <c r="Y3" s="273" t="str" cm="1">
        <f t="array" aca="1" ref="Y3" ca="1">OFFSET(NP_GPCR,$AQ$11-1,0,1)</f>
        <v>NPY2R</v>
      </c>
      <c r="Z3" s="270"/>
      <c r="AA3" s="271"/>
      <c r="AB3" s="271"/>
      <c r="AC3" s="271"/>
      <c r="AD3" s="271"/>
      <c r="AE3" s="274" t="str">
        <f ca="1">TEXT(MAX(Matrix),0)</f>
        <v>1</v>
      </c>
      <c r="AF3" s="271"/>
      <c r="AG3" s="271"/>
      <c r="AH3" s="271"/>
      <c r="AI3" s="271"/>
      <c r="AJ3" s="273" t="str">
        <f ca="1">TEXT(COUNTIF(Matrix,"&gt;"&amp;AE3/10),0)</f>
        <v>20</v>
      </c>
      <c r="AK3" s="271"/>
      <c r="AL3" s="271"/>
      <c r="AM3" s="271"/>
      <c r="AN3" s="271"/>
      <c r="BA3" s="9">
        <v>0</v>
      </c>
      <c r="BB3" s="8" t="s">
        <v>285</v>
      </c>
    </row>
    <row r="4" spans="2:66" ht="21" customHeight="1"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R4" s="267"/>
      <c r="T4" s="1" t="s">
        <v>5</v>
      </c>
      <c r="Y4" s="1" t="s">
        <v>6</v>
      </c>
      <c r="AE4" s="1" t="s">
        <v>7</v>
      </c>
      <c r="AJ4" s="1" t="s">
        <v>8</v>
      </c>
      <c r="AN4" s="13"/>
      <c r="BA4" s="9">
        <v>1</v>
      </c>
      <c r="BB4" s="8" t="s">
        <v>286</v>
      </c>
    </row>
    <row r="5" spans="2:66" ht="21" customHeight="1"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21"/>
      <c r="R5" s="268"/>
      <c r="T5" s="275" t="str" cm="1">
        <f t="array" aca="1" ref="T5" ca="1">TEXT(OFFSET(P_Max,$AQ$11-1,0,1),"0.000")</f>
        <v>0.178</v>
      </c>
      <c r="U5" s="270"/>
      <c r="V5" s="271"/>
      <c r="W5" s="271"/>
      <c r="X5" s="271"/>
      <c r="Y5" s="271" t="str" cm="1">
        <f t="array" aca="1" ref="Y5" ca="1">TEXT(OFFSET(G_Max,$AQ$11-1,0,1),"0.000")</f>
        <v>0.008</v>
      </c>
      <c r="Z5" s="271"/>
      <c r="AA5" s="271"/>
      <c r="AB5" s="271"/>
      <c r="AC5" s="271"/>
      <c r="AD5" s="271"/>
      <c r="AE5" s="271" t="str" cm="1">
        <f t="array" aca="1" ref="AE5" ca="1">TEXT(OFFSET(Prod_Max,$AQ$11-1,0,1),"0.000")</f>
        <v>0.001</v>
      </c>
      <c r="AF5" s="271"/>
      <c r="AG5" s="271"/>
      <c r="AH5" s="271"/>
      <c r="AI5" s="271"/>
      <c r="AJ5" s="271" t="str">
        <f ca="1">TEXT(AE3*AE5,0)</f>
        <v>0</v>
      </c>
      <c r="AK5" s="411"/>
      <c r="AL5" s="411"/>
      <c r="AM5" s="411"/>
      <c r="AN5" s="411"/>
      <c r="BA5" s="9">
        <v>2</v>
      </c>
      <c r="BB5" s="8" t="s">
        <v>287</v>
      </c>
    </row>
    <row r="6" spans="2:66" ht="21" customHeight="1">
      <c r="B6" s="410"/>
      <c r="C6" s="410"/>
      <c r="D6" s="410"/>
      <c r="E6" s="410"/>
      <c r="F6" s="410"/>
      <c r="G6" s="410"/>
      <c r="H6" s="410"/>
      <c r="I6" s="410"/>
      <c r="J6" s="410"/>
      <c r="K6" s="410"/>
      <c r="L6" s="410"/>
      <c r="M6" s="410"/>
      <c r="N6" s="410"/>
      <c r="O6" s="410"/>
      <c r="V6" s="410"/>
      <c r="W6" s="410"/>
      <c r="X6" s="410"/>
      <c r="Y6" s="410"/>
      <c r="Z6" s="410"/>
      <c r="AB6" s="410"/>
      <c r="AC6" s="410"/>
      <c r="AD6" s="410"/>
      <c r="AE6" s="410"/>
      <c r="AF6" s="410"/>
      <c r="AG6" s="410"/>
      <c r="AH6" s="410"/>
      <c r="AI6" s="410"/>
      <c r="AJ6" s="410"/>
      <c r="AK6" s="410"/>
      <c r="AL6" s="410"/>
      <c r="AM6" s="410"/>
      <c r="AN6" s="410"/>
      <c r="BA6" s="9">
        <v>3</v>
      </c>
      <c r="BB6" s="8" t="s">
        <v>288</v>
      </c>
    </row>
    <row r="7" spans="2:66" ht="21" customHeight="1">
      <c r="B7" s="412"/>
      <c r="C7" s="410"/>
      <c r="D7" s="410"/>
      <c r="E7" s="410"/>
      <c r="F7" s="410"/>
      <c r="G7" s="410"/>
      <c r="H7" s="410"/>
      <c r="I7" s="410"/>
      <c r="J7" s="410"/>
      <c r="K7" s="410"/>
      <c r="L7" s="410"/>
      <c r="M7" s="410"/>
      <c r="N7" s="410"/>
      <c r="O7" s="410"/>
      <c r="V7" s="84"/>
      <c r="W7" s="84"/>
      <c r="X7" s="85"/>
      <c r="Y7" s="86"/>
      <c r="Z7" s="86"/>
      <c r="AA7" s="87"/>
      <c r="AB7" s="88"/>
      <c r="AC7" s="88"/>
      <c r="AD7" s="89"/>
      <c r="AE7" s="87"/>
      <c r="AF7" s="90"/>
      <c r="AG7" s="91"/>
      <c r="AH7" s="91"/>
      <c r="AI7" s="91"/>
      <c r="AJ7" s="91"/>
      <c r="AK7" s="91"/>
      <c r="AL7" s="92"/>
      <c r="AM7" s="92"/>
      <c r="AN7" s="92"/>
    </row>
    <row r="8" spans="2:66" ht="21" customHeight="1">
      <c r="B8" s="410"/>
      <c r="C8" s="93" t="s">
        <v>77</v>
      </c>
      <c r="D8" s="93" t="s">
        <v>78</v>
      </c>
      <c r="E8" s="93" t="s">
        <v>80</v>
      </c>
      <c r="F8" s="93" t="s">
        <v>81</v>
      </c>
      <c r="G8" s="93" t="s">
        <v>82</v>
      </c>
      <c r="H8" s="93" t="s">
        <v>83</v>
      </c>
      <c r="I8" s="93" t="s">
        <v>84</v>
      </c>
      <c r="J8" s="93" t="s">
        <v>85</v>
      </c>
      <c r="K8" s="93" t="s">
        <v>86</v>
      </c>
      <c r="L8" s="93" t="s">
        <v>87</v>
      </c>
      <c r="M8" s="410"/>
      <c r="N8" s="410"/>
      <c r="O8" s="410"/>
      <c r="P8" s="41"/>
      <c r="Q8" s="368"/>
      <c r="R8" s="41"/>
      <c r="S8" s="41"/>
      <c r="T8" s="41"/>
      <c r="U8" s="41"/>
      <c r="V8" s="42" cm="1">
        <f t="array" aca="1" ref="V8:AN8" ca="1">_xlfn.XLOOKUP($Y$3,GPCR_Lablels,GPCR_Rows)</f>
        <v>0.13071862348178137</v>
      </c>
      <c r="W8" s="43">
        <f ca="1"/>
        <v>0.24025672030508791</v>
      </c>
      <c r="X8" s="43">
        <f ca="1"/>
        <v>0</v>
      </c>
      <c r="Y8" s="43">
        <f ca="1"/>
        <v>0.10625257095845332</v>
      </c>
      <c r="Z8" s="43">
        <f ca="1"/>
        <v>0.23795485951174572</v>
      </c>
      <c r="AA8" s="43">
        <f ca="1"/>
        <v>0.30104895104895102</v>
      </c>
      <c r="AB8" s="43">
        <f ca="1"/>
        <v>0.12818858560794044</v>
      </c>
      <c r="AC8" s="43">
        <f ca="1"/>
        <v>0.3468714591464182</v>
      </c>
      <c r="AD8" s="43">
        <f ca="1"/>
        <v>1</v>
      </c>
      <c r="AE8" s="43">
        <f ca="1"/>
        <v>8.4911242603550291E-2</v>
      </c>
      <c r="AF8" s="43">
        <f ca="1"/>
        <v>0.31875771287535992</v>
      </c>
      <c r="AG8" s="43">
        <f ca="1"/>
        <v>0.53792723263506059</v>
      </c>
      <c r="AH8" s="43">
        <f ca="1"/>
        <v>0.35639875819248018</v>
      </c>
      <c r="AI8" s="43">
        <f ca="1"/>
        <v>0.85170983172593162</v>
      </c>
      <c r="AJ8" s="43">
        <f ca="1"/>
        <v>0.83226495726495731</v>
      </c>
      <c r="AK8" s="43">
        <f ca="1"/>
        <v>0.37085427135678389</v>
      </c>
      <c r="AL8" s="43">
        <f ca="1"/>
        <v>0.19479638009049771</v>
      </c>
      <c r="AM8" s="43">
        <f ca="1"/>
        <v>9.6788180504255653E-2</v>
      </c>
      <c r="AN8" s="43">
        <f ca="1"/>
        <v>5.7095490716180371E-2</v>
      </c>
    </row>
    <row r="9" spans="2:66" ht="10" customHeight="1">
      <c r="B9" s="410"/>
      <c r="C9" s="94"/>
      <c r="D9" s="94"/>
      <c r="E9" s="94"/>
      <c r="F9" s="94"/>
      <c r="G9" s="94"/>
      <c r="H9" s="94"/>
      <c r="I9" s="94"/>
      <c r="J9" s="94"/>
      <c r="K9" s="94"/>
      <c r="L9" s="95"/>
      <c r="M9" s="410"/>
      <c r="N9" s="410"/>
      <c r="O9" s="410"/>
      <c r="P9" s="41"/>
      <c r="Q9" s="368"/>
      <c r="R9" s="41"/>
      <c r="S9" s="41"/>
      <c r="T9" s="41"/>
      <c r="U9" s="41"/>
      <c r="V9" s="45"/>
      <c r="W9" s="45"/>
      <c r="X9" s="45"/>
      <c r="Y9" s="45"/>
      <c r="Z9" s="45"/>
      <c r="AA9" s="45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5"/>
    </row>
    <row r="10" spans="2:66" ht="21" customHeight="1">
      <c r="B10" s="410"/>
      <c r="C10" s="96">
        <v>4.1181902123730373E-2</v>
      </c>
      <c r="D10" s="96">
        <v>8.0023923444976067E-2</v>
      </c>
      <c r="E10" s="96">
        <v>1.1351909184726523E-2</v>
      </c>
      <c r="F10" s="96">
        <v>2.7677680973975875E-2</v>
      </c>
      <c r="G10" s="96">
        <v>0.76973684210526316</v>
      </c>
      <c r="H10" s="96">
        <v>1.0446505608283002E-2</v>
      </c>
      <c r="I10" s="96">
        <v>0.30423129078735484</v>
      </c>
      <c r="J10" s="96">
        <v>8.5173897658916309E-2</v>
      </c>
      <c r="K10" s="96">
        <v>1.2061403508771929E-2</v>
      </c>
      <c r="L10" s="96">
        <v>8.7908348457350266E-2</v>
      </c>
      <c r="M10" s="410"/>
      <c r="N10" s="350">
        <v>456</v>
      </c>
      <c r="O10" s="350"/>
      <c r="P10" s="442" t="s">
        <v>88</v>
      </c>
      <c r="Q10" s="361" t="s">
        <v>89</v>
      </c>
      <c r="R10" s="410"/>
      <c r="S10" s="294"/>
      <c r="T10" s="42" cm="1">
        <f t="array" aca="1" ref="T10:T28" ca="1">_xlfn.XLOOKUP($T$3,NPP_Labels,NPP_Cols)</f>
        <v>2.7677680973975875E-2</v>
      </c>
      <c r="U10" s="50"/>
      <c r="V10" s="211">
        <f t="shared" ref="V10:AK25" ca="1" si="0">$T10*V$8</f>
        <v>3.6179883580860165E-3</v>
      </c>
      <c r="W10" s="199">
        <f t="shared" ca="1" si="0"/>
        <v>6.6497488564579753E-3</v>
      </c>
      <c r="X10" s="196">
        <f t="shared" ca="1" si="0"/>
        <v>0</v>
      </c>
      <c r="Y10" s="196">
        <f t="shared" ca="1" si="0"/>
        <v>2.9408247616528049E-3</v>
      </c>
      <c r="Z10" s="196">
        <f t="shared" ca="1" si="0"/>
        <v>6.5860386877733467E-3</v>
      </c>
      <c r="AA10" s="196">
        <f t="shared" ca="1" si="0"/>
        <v>8.3323368246829461E-3</v>
      </c>
      <c r="AB10" s="196">
        <f t="shared" ca="1" si="0"/>
        <v>3.547962776961771E-3</v>
      </c>
      <c r="AC10" s="196">
        <f t="shared" ca="1" si="0"/>
        <v>9.60059758523207E-3</v>
      </c>
      <c r="AD10" s="196">
        <f t="shared" ca="1" si="0"/>
        <v>2.7677680973975875E-2</v>
      </c>
      <c r="AE10" s="196">
        <f t="shared" ca="1" si="0"/>
        <v>2.3501462838849338E-3</v>
      </c>
      <c r="AF10" s="205">
        <f t="shared" ca="1" si="0"/>
        <v>8.8224742849584148E-3</v>
      </c>
      <c r="AG10" s="198">
        <f t="shared" ca="1" si="0"/>
        <v>1.4888578332086911E-2</v>
      </c>
      <c r="AH10" s="196">
        <f t="shared" ca="1" si="0"/>
        <v>9.8642911287726374E-3</v>
      </c>
      <c r="AI10" s="196">
        <f t="shared" ca="1" si="0"/>
        <v>2.3573353004909012E-2</v>
      </c>
      <c r="AJ10" s="196">
        <f t="shared" ca="1" si="0"/>
        <v>2.3035163972999154E-2</v>
      </c>
      <c r="AK10" s="196">
        <f t="shared" ca="1" si="0"/>
        <v>1.0264386210449344E-2</v>
      </c>
      <c r="AL10" s="196">
        <f t="shared" ref="AF10:AN25" ca="1" si="1">$T10*AL$8</f>
        <v>5.3915120630301412E-3</v>
      </c>
      <c r="AM10" s="196">
        <f t="shared" ca="1" si="1"/>
        <v>2.6788723820483796E-3</v>
      </c>
      <c r="AN10" s="196">
        <f t="shared" ca="1" si="1"/>
        <v>1.5802707770950417E-3</v>
      </c>
      <c r="AQ10" s="342" t="s">
        <v>9</v>
      </c>
      <c r="AR10" s="346"/>
      <c r="AS10" s="23" t="s">
        <v>10</v>
      </c>
      <c r="AT10" s="23" t="s">
        <v>11</v>
      </c>
      <c r="AU10" s="23" t="s">
        <v>12</v>
      </c>
      <c r="AV10" s="413" t="s">
        <v>13</v>
      </c>
      <c r="AW10" s="414" t="s">
        <v>14</v>
      </c>
      <c r="AX10" s="415" t="s">
        <v>15</v>
      </c>
      <c r="AY10" s="414" t="s">
        <v>16</v>
      </c>
      <c r="AZ10" s="416" t="s">
        <v>17</v>
      </c>
      <c r="BA10" s="415" t="s">
        <v>280</v>
      </c>
      <c r="BB10" s="415" t="s">
        <v>281</v>
      </c>
      <c r="BC10" s="415" t="s">
        <v>282</v>
      </c>
      <c r="BD10" s="415" t="s">
        <v>283</v>
      </c>
      <c r="BE10" s="415" t="s">
        <v>284</v>
      </c>
      <c r="BF10" s="417"/>
      <c r="BG10" s="417"/>
      <c r="BH10" s="417"/>
      <c r="BI10" s="417"/>
      <c r="BJ10" s="417"/>
      <c r="BK10" s="417"/>
      <c r="BL10" s="417"/>
      <c r="BM10" s="417"/>
      <c r="BN10" s="417"/>
    </row>
    <row r="11" spans="2:66" ht="21" customHeight="1">
      <c r="B11" s="410"/>
      <c r="C11" s="96">
        <v>2.4126519442499841E-2</v>
      </c>
      <c r="D11" s="96">
        <v>6.2101058957165362E-2</v>
      </c>
      <c r="E11" s="96">
        <v>8.6065865282025748E-3</v>
      </c>
      <c r="F11" s="96">
        <v>2.1961256640925089E-2</v>
      </c>
      <c r="G11" s="96">
        <v>0.14147521160822249</v>
      </c>
      <c r="H11" s="96">
        <v>4.7007750708664541E-3</v>
      </c>
      <c r="I11" s="96">
        <v>0.37476122881727209</v>
      </c>
      <c r="J11" s="96">
        <v>6.660771505602632E-2</v>
      </c>
      <c r="K11" s="96">
        <v>1.0345290877334408E-2</v>
      </c>
      <c r="L11" s="96">
        <v>4.8471834215902933E-2</v>
      </c>
      <c r="M11" s="410"/>
      <c r="N11" s="350">
        <v>827</v>
      </c>
      <c r="O11" s="350"/>
      <c r="P11" s="442" t="s">
        <v>88</v>
      </c>
      <c r="Q11" s="361" t="s">
        <v>90</v>
      </c>
      <c r="R11" s="410"/>
      <c r="S11" s="294"/>
      <c r="T11" s="43">
        <f ca="1"/>
        <v>2.1961256640925089E-2</v>
      </c>
      <c r="U11" s="50"/>
      <c r="V11" s="200">
        <f t="shared" ca="1" si="0"/>
        <v>2.8707452380318573E-3</v>
      </c>
      <c r="W11" s="53">
        <f t="shared" ca="1" si="0"/>
        <v>5.2763394943269931E-3</v>
      </c>
      <c r="X11" s="199">
        <f t="shared" ca="1" si="0"/>
        <v>0</v>
      </c>
      <c r="Y11" s="196">
        <f t="shared" ca="1" si="0"/>
        <v>2.3334399795766972E-3</v>
      </c>
      <c r="Z11" s="196">
        <f t="shared" ca="1" si="0"/>
        <v>5.2257877386927224E-3</v>
      </c>
      <c r="AA11" s="196">
        <f t="shared" ca="1" si="0"/>
        <v>6.6114132754673078E-3</v>
      </c>
      <c r="AB11" s="196">
        <f t="shared" ca="1" si="0"/>
        <v>2.8151824269731763E-3</v>
      </c>
      <c r="AC11" s="196">
        <f t="shared" ca="1" si="0"/>
        <v>7.6177331357266528E-3</v>
      </c>
      <c r="AD11" s="196">
        <f t="shared" ca="1" si="0"/>
        <v>2.1961256640925089E-2</v>
      </c>
      <c r="AE11" s="196">
        <f t="shared" ca="1" si="0"/>
        <v>1.8647575905164201E-3</v>
      </c>
      <c r="AF11" s="205">
        <f t="shared" ca="1" si="1"/>
        <v>7.0003199387300907E-3</v>
      </c>
      <c r="AG11" s="198">
        <f t="shared" ca="1" si="1"/>
        <v>1.181355801004118E-2</v>
      </c>
      <c r="AH11" s="196">
        <f t="shared" ca="1" si="1"/>
        <v>7.8269645951720597E-3</v>
      </c>
      <c r="AI11" s="196">
        <f t="shared" ca="1" si="1"/>
        <v>1.8704618198132305E-2</v>
      </c>
      <c r="AJ11" s="196">
        <f t="shared" ca="1" si="1"/>
        <v>1.8277584319744279E-2</v>
      </c>
      <c r="AK11" s="196">
        <f t="shared" ca="1" si="1"/>
        <v>8.1444258296496062E-3</v>
      </c>
      <c r="AL11" s="196">
        <f t="shared" ca="1" si="1"/>
        <v>4.2779732958906106E-3</v>
      </c>
      <c r="AM11" s="196">
        <f t="shared" ca="1" si="1"/>
        <v>2.1255900718621405E-3</v>
      </c>
      <c r="AN11" s="196">
        <f t="shared" ca="1" si="1"/>
        <v>1.2538887246575929E-3</v>
      </c>
      <c r="AQ11" s="343">
        <v>2</v>
      </c>
      <c r="AR11" s="346"/>
      <c r="AS11" s="23">
        <f t="shared" ref="AS11:AS31" si="2">IF(AT11=$AQ$11,1,0)</f>
        <v>0</v>
      </c>
      <c r="AT11" s="23">
        <v>1</v>
      </c>
      <c r="AU11" s="418" t="s">
        <v>81</v>
      </c>
      <c r="AV11" s="413">
        <f t="shared" ref="AV11:AV31" si="3">_xlfn.XLOOKUP(AU11,NPP_Labels,NPP_Max)</f>
        <v>0.17787132765941244</v>
      </c>
      <c r="AW11" s="419" t="s">
        <v>112</v>
      </c>
      <c r="AX11" s="413">
        <f t="shared" ref="AX11:AX31" si="4">_xlfn.XLOOKUP(AW11,GPCR_Lablels,GPCR_Max)</f>
        <v>3.3622828233518982E-2</v>
      </c>
      <c r="AY11" s="23" t="s">
        <v>20</v>
      </c>
      <c r="AZ11" s="420">
        <f t="shared" ref="AZ11:AZ28" si="5">AV11*AX11</f>
        <v>5.9805370975603983E-3</v>
      </c>
      <c r="BA11" s="421" t="s">
        <v>97</v>
      </c>
      <c r="BB11" s="421">
        <v>3</v>
      </c>
      <c r="BC11" s="421">
        <v>1</v>
      </c>
      <c r="BD11" s="421">
        <v>0</v>
      </c>
      <c r="BE11" s="421">
        <v>0</v>
      </c>
      <c r="BF11" s="422"/>
      <c r="BG11" s="422"/>
      <c r="BH11" s="422"/>
      <c r="BI11" s="422"/>
      <c r="BJ11" s="422"/>
      <c r="BK11" s="422"/>
      <c r="BL11" s="422"/>
      <c r="BM11" s="422"/>
      <c r="BN11" s="422"/>
    </row>
    <row r="12" spans="2:66" ht="21" customHeight="1">
      <c r="B12" s="410"/>
      <c r="C12" s="96">
        <v>6.4019138755980851E-2</v>
      </c>
      <c r="D12" s="96">
        <v>7.3719008264462801E-2</v>
      </c>
      <c r="E12" s="96">
        <v>0.18823529411764706</v>
      </c>
      <c r="F12" s="96">
        <v>3.0782981766178049E-2</v>
      </c>
      <c r="G12" s="96">
        <v>0.35454545454545455</v>
      </c>
      <c r="H12" s="96">
        <v>4.4301043219076006E-2</v>
      </c>
      <c r="I12" s="96">
        <v>0.69767237593324538</v>
      </c>
      <c r="J12" s="96">
        <v>5.2623173833323468E-2</v>
      </c>
      <c r="K12" s="96">
        <v>1.111111111111111E-2</v>
      </c>
      <c r="L12" s="96">
        <v>2.4294670846394983E-2</v>
      </c>
      <c r="M12" s="410"/>
      <c r="N12" s="351">
        <v>110</v>
      </c>
      <c r="O12" s="351"/>
      <c r="P12" s="439" t="s">
        <v>36</v>
      </c>
      <c r="Q12" s="361" t="s">
        <v>91</v>
      </c>
      <c r="R12" s="410"/>
      <c r="S12" s="295"/>
      <c r="T12" s="43">
        <f ca="1"/>
        <v>3.0782981766178049E-2</v>
      </c>
      <c r="U12" s="50"/>
      <c r="V12" s="196">
        <f t="shared" ca="1" si="0"/>
        <v>4.0239090031395693E-3</v>
      </c>
      <c r="W12" s="200">
        <f t="shared" ca="1" si="0"/>
        <v>7.39581824035326E-3</v>
      </c>
      <c r="X12" s="53">
        <f t="shared" ca="1" si="0"/>
        <v>0</v>
      </c>
      <c r="Y12" s="199">
        <f t="shared" ca="1" si="0"/>
        <v>3.270770954423608E-3</v>
      </c>
      <c r="Z12" s="196">
        <f t="shared" ca="1" si="0"/>
        <v>7.3249601015235276E-3</v>
      </c>
      <c r="AA12" s="196">
        <f t="shared" ca="1" si="0"/>
        <v>9.267184370866887E-3</v>
      </c>
      <c r="AB12" s="196">
        <f t="shared" ca="1" si="0"/>
        <v>3.9460268934013842E-3</v>
      </c>
      <c r="AC12" s="196">
        <f t="shared" ca="1" si="0"/>
        <v>1.0677737802111766E-2</v>
      </c>
      <c r="AD12" s="196">
        <f t="shared" ca="1" si="0"/>
        <v>3.0782981766178049E-2</v>
      </c>
      <c r="AE12" s="196">
        <f t="shared" ca="1" si="0"/>
        <v>2.6138212328086093E-3</v>
      </c>
      <c r="AF12" s="205">
        <f t="shared" ca="1" si="1"/>
        <v>9.812312863270823E-3</v>
      </c>
      <c r="AG12" s="198">
        <f t="shared" ca="1" si="1"/>
        <v>1.6559004193735689E-2</v>
      </c>
      <c r="AH12" s="196">
        <f t="shared" ca="1" si="1"/>
        <v>1.0971016474927616E-2</v>
      </c>
      <c r="AI12" s="196">
        <f t="shared" ca="1" si="1"/>
        <v>2.6218168220093929E-2</v>
      </c>
      <c r="AJ12" s="196">
        <f t="shared" ca="1" si="1"/>
        <v>2.5619597004116135E-2</v>
      </c>
      <c r="AK12" s="196">
        <f t="shared" ca="1" si="1"/>
        <v>1.1416000273085125E-2</v>
      </c>
      <c r="AL12" s="196">
        <f t="shared" ca="1" si="1"/>
        <v>5.99641341644328E-3</v>
      </c>
      <c r="AM12" s="196">
        <f t="shared" ca="1" si="1"/>
        <v>2.9794287956440516E-3</v>
      </c>
      <c r="AN12" s="196">
        <f t="shared" ca="1" si="1"/>
        <v>1.7575694496471685E-3</v>
      </c>
      <c r="AQ12" s="343"/>
      <c r="AR12" s="266"/>
      <c r="AS12" s="23">
        <f t="shared" si="2"/>
        <v>1</v>
      </c>
      <c r="AT12" s="23">
        <v>2</v>
      </c>
      <c r="AU12" s="418" t="s">
        <v>81</v>
      </c>
      <c r="AV12" s="413">
        <f t="shared" si="3"/>
        <v>0.17787132765941244</v>
      </c>
      <c r="AW12" s="419" t="s">
        <v>113</v>
      </c>
      <c r="AX12" s="413">
        <f t="shared" si="4"/>
        <v>7.6558667187146094E-3</v>
      </c>
      <c r="AY12" s="23" t="s">
        <v>20</v>
      </c>
      <c r="AZ12" s="420">
        <f t="shared" si="5"/>
        <v>1.3617591776412771E-3</v>
      </c>
      <c r="BA12" s="421" t="s">
        <v>97</v>
      </c>
      <c r="BB12" s="421">
        <v>3</v>
      </c>
      <c r="BC12" s="421">
        <v>2</v>
      </c>
      <c r="BD12" s="421">
        <v>0</v>
      </c>
      <c r="BE12" s="421">
        <v>0</v>
      </c>
      <c r="BF12" s="422"/>
      <c r="BG12" s="422"/>
      <c r="BH12" s="422"/>
      <c r="BI12" s="422"/>
      <c r="BJ12" s="422"/>
      <c r="BK12" s="422"/>
      <c r="BL12" s="422"/>
      <c r="BM12" s="422"/>
      <c r="BN12" s="422"/>
    </row>
    <row r="13" spans="2:66" ht="21" customHeight="1">
      <c r="B13" s="410"/>
      <c r="C13" s="96">
        <v>5.6487475372924284E-2</v>
      </c>
      <c r="D13" s="96">
        <v>5.0591476259925452E-2</v>
      </c>
      <c r="E13" s="96">
        <v>1</v>
      </c>
      <c r="F13" s="96">
        <v>8.2307437877481397E-3</v>
      </c>
      <c r="G13" s="96">
        <v>0.20855614973262032</v>
      </c>
      <c r="H13" s="96">
        <v>0.54666257561146669</v>
      </c>
      <c r="I13" s="96">
        <v>0.48931772972693682</v>
      </c>
      <c r="J13" s="96">
        <v>5.1924194294740426E-2</v>
      </c>
      <c r="K13" s="96">
        <v>6.5359477124183E-3</v>
      </c>
      <c r="L13" s="96">
        <v>7.1454914254102886E-2</v>
      </c>
      <c r="M13" s="410"/>
      <c r="N13" s="350">
        <v>187</v>
      </c>
      <c r="O13" s="350"/>
      <c r="P13" s="439" t="s">
        <v>36</v>
      </c>
      <c r="Q13" s="361" t="s">
        <v>92</v>
      </c>
      <c r="R13" s="410"/>
      <c r="S13" s="296"/>
      <c r="T13" s="43">
        <f ca="1"/>
        <v>8.2307437877481397E-3</v>
      </c>
      <c r="U13" s="50"/>
      <c r="V13" s="196">
        <f t="shared" ca="1" si="0"/>
        <v>1.0759114981656601E-3</v>
      </c>
      <c r="W13" s="196">
        <f t="shared" ca="1" si="0"/>
        <v>1.9774915081158446E-3</v>
      </c>
      <c r="X13" s="200">
        <f t="shared" ca="1" si="0"/>
        <v>0</v>
      </c>
      <c r="Y13" s="53">
        <f t="shared" ca="1" si="0"/>
        <v>8.7453768834855805E-4</v>
      </c>
      <c r="Z13" s="199">
        <f t="shared" ca="1" si="0"/>
        <v>1.9585454816907822E-3</v>
      </c>
      <c r="AA13" s="196">
        <f t="shared" ca="1" si="0"/>
        <v>2.4778567836542475E-3</v>
      </c>
      <c r="AB13" s="196">
        <f t="shared" ca="1" si="0"/>
        <v>1.0550874046527765E-3</v>
      </c>
      <c r="AC13" s="196">
        <f t="shared" ca="1" si="0"/>
        <v>2.8550101075165142E-3</v>
      </c>
      <c r="AD13" s="196">
        <f t="shared" ca="1" si="0"/>
        <v>8.2307437877481397E-3</v>
      </c>
      <c r="AE13" s="196">
        <f t="shared" ca="1" si="0"/>
        <v>6.9888268256914677E-4</v>
      </c>
      <c r="AF13" s="205">
        <f t="shared" ca="1" si="1"/>
        <v>2.623613065045674E-3</v>
      </c>
      <c r="AG13" s="198">
        <f t="shared" ca="1" si="1"/>
        <v>4.4275412282715736E-3</v>
      </c>
      <c r="AH13" s="196">
        <f t="shared" ca="1" si="1"/>
        <v>2.9334268649539078E-3</v>
      </c>
      <c r="AI13" s="196">
        <f t="shared" ca="1" si="1"/>
        <v>7.0102054064422248E-3</v>
      </c>
      <c r="AJ13" s="196">
        <f t="shared" ca="1" si="1"/>
        <v>6.8501596267690184E-3</v>
      </c>
      <c r="AK13" s="196">
        <f t="shared" ca="1" si="1"/>
        <v>3.0524064901297117E-3</v>
      </c>
      <c r="AL13" s="196">
        <f t="shared" ca="1" si="1"/>
        <v>1.6033190953056895E-3</v>
      </c>
      <c r="AM13" s="196">
        <f t="shared" ca="1" si="1"/>
        <v>7.9663871541284779E-4</v>
      </c>
      <c r="AN13" s="196">
        <f t="shared" ca="1" si="1"/>
        <v>4.6993835552063315E-4</v>
      </c>
      <c r="AQ13" s="344"/>
      <c r="AR13" s="346"/>
      <c r="AS13" s="23">
        <f t="shared" si="2"/>
        <v>0</v>
      </c>
      <c r="AT13" s="23">
        <v>3</v>
      </c>
      <c r="AU13" s="418" t="s">
        <v>81</v>
      </c>
      <c r="AV13" s="413">
        <f t="shared" si="3"/>
        <v>0.17787132765941244</v>
      </c>
      <c r="AW13" s="419" t="s">
        <v>114</v>
      </c>
      <c r="AX13" s="413">
        <f t="shared" si="4"/>
        <v>2.7115184059289504E-2</v>
      </c>
      <c r="AY13" s="23" t="s">
        <v>20</v>
      </c>
      <c r="AZ13" s="420">
        <f t="shared" si="5"/>
        <v>4.8230137883551608E-3</v>
      </c>
      <c r="BA13" s="421">
        <v>0</v>
      </c>
      <c r="BB13" s="421">
        <v>3</v>
      </c>
      <c r="BC13" s="421">
        <v>1</v>
      </c>
      <c r="BD13" s="421">
        <v>0</v>
      </c>
      <c r="BE13" s="421">
        <v>0</v>
      </c>
      <c r="BF13" s="422"/>
      <c r="BG13" s="422"/>
      <c r="BH13" s="422"/>
      <c r="BI13" s="422"/>
      <c r="BJ13" s="422"/>
      <c r="BK13" s="422"/>
      <c r="BL13" s="422"/>
      <c r="BM13" s="422"/>
      <c r="BN13" s="422"/>
    </row>
    <row r="14" spans="2:66" ht="21" customHeight="1">
      <c r="B14" s="410"/>
      <c r="C14" s="96">
        <v>3.5140245824141193E-2</v>
      </c>
      <c r="D14" s="96">
        <v>6.474324079114499E-2</v>
      </c>
      <c r="E14" s="96">
        <v>0.60831278619232121</v>
      </c>
      <c r="F14" s="96">
        <v>2.7649384819920401E-2</v>
      </c>
      <c r="G14" s="96">
        <v>0.46706586826347307</v>
      </c>
      <c r="H14" s="96">
        <v>1</v>
      </c>
      <c r="I14" s="96">
        <v>0.53024386010587521</v>
      </c>
      <c r="J14" s="96">
        <v>5.9260788767293002E-2</v>
      </c>
      <c r="K14" s="96">
        <v>1.0978043912175647E-2</v>
      </c>
      <c r="L14" s="96">
        <v>3.2004955606029319E-2</v>
      </c>
      <c r="M14" s="410"/>
      <c r="N14" s="350">
        <v>167</v>
      </c>
      <c r="O14" s="350"/>
      <c r="P14" s="439" t="s">
        <v>36</v>
      </c>
      <c r="Q14" s="361" t="s">
        <v>93</v>
      </c>
      <c r="R14" s="410"/>
      <c r="S14" s="296"/>
      <c r="T14" s="43">
        <f ca="1"/>
        <v>2.7649384819920401E-2</v>
      </c>
      <c r="U14" s="50"/>
      <c r="V14" s="196">
        <f t="shared" ca="1" si="0"/>
        <v>3.6142895237780562E-3</v>
      </c>
      <c r="W14" s="196">
        <f t="shared" ca="1" si="0"/>
        <v>6.6429505152873596E-3</v>
      </c>
      <c r="X14" s="196">
        <f t="shared" ca="1" si="0"/>
        <v>0</v>
      </c>
      <c r="Y14" s="200">
        <f t="shared" ca="1" si="0"/>
        <v>2.9378182225361744E-3</v>
      </c>
      <c r="Z14" s="53">
        <f t="shared" ca="1" si="0"/>
        <v>6.5793054804103536E-3</v>
      </c>
      <c r="AA14" s="199">
        <f t="shared" ca="1" si="0"/>
        <v>8.3238182971858265E-3</v>
      </c>
      <c r="AB14" s="196">
        <f t="shared" ca="1" si="0"/>
        <v>3.5443355329952552E-3</v>
      </c>
      <c r="AC14" s="196">
        <f t="shared" ca="1" si="0"/>
        <v>9.590782456986616E-3</v>
      </c>
      <c r="AD14" s="196">
        <f t="shared" ca="1" si="0"/>
        <v>2.7649384819920401E-2</v>
      </c>
      <c r="AE14" s="196">
        <f t="shared" ca="1" si="0"/>
        <v>2.3477436222831818E-3</v>
      </c>
      <c r="AF14" s="205">
        <f t="shared" ca="1" si="1"/>
        <v>8.8134546676085224E-3</v>
      </c>
      <c r="AG14" s="198">
        <f t="shared" ca="1" si="1"/>
        <v>1.4873357060241635E-2</v>
      </c>
      <c r="AH14" s="196">
        <f t="shared" ca="1" si="1"/>
        <v>9.854206414605644E-3</v>
      </c>
      <c r="AI14" s="196">
        <f t="shared" ca="1" si="1"/>
        <v>2.3549252892299935E-2</v>
      </c>
      <c r="AJ14" s="196">
        <f t="shared" ca="1" si="1"/>
        <v>2.3011614075553414E-2</v>
      </c>
      <c r="AK14" s="196">
        <f t="shared" ca="1" si="1"/>
        <v>1.0253892460854902E-2</v>
      </c>
      <c r="AL14" s="196">
        <f t="shared" ca="1" si="1"/>
        <v>5.3860000746496521E-3</v>
      </c>
      <c r="AM14" s="196">
        <f t="shared" ca="1" si="1"/>
        <v>2.6761336487820821E-3</v>
      </c>
      <c r="AN14" s="196">
        <f t="shared" ca="1" si="1"/>
        <v>1.5786551942938638E-3</v>
      </c>
      <c r="AQ14" s="337"/>
      <c r="AR14" s="266"/>
      <c r="AS14" s="23">
        <f t="shared" si="2"/>
        <v>0</v>
      </c>
      <c r="AT14" s="23">
        <v>4</v>
      </c>
      <c r="AU14" s="418" t="s">
        <v>82</v>
      </c>
      <c r="AV14" s="413">
        <f t="shared" si="3"/>
        <v>1.4039512400168138E-3</v>
      </c>
      <c r="AW14" s="419" t="s">
        <v>116</v>
      </c>
      <c r="AX14" s="413">
        <f t="shared" si="4"/>
        <v>2.6889224192128754E-2</v>
      </c>
      <c r="AY14" s="23" t="s">
        <v>20</v>
      </c>
      <c r="AZ14" s="420">
        <f t="shared" si="5"/>
        <v>3.7751159647629269E-5</v>
      </c>
      <c r="BA14" s="421">
        <v>0</v>
      </c>
      <c r="BB14" s="421">
        <v>1</v>
      </c>
      <c r="BC14" s="421">
        <v>0</v>
      </c>
      <c r="BD14" s="421">
        <v>1</v>
      </c>
      <c r="BE14" s="421">
        <v>0</v>
      </c>
      <c r="BF14" s="422"/>
      <c r="BG14" s="422"/>
      <c r="BH14" s="422"/>
      <c r="BI14" s="422"/>
      <c r="BJ14" s="422"/>
      <c r="BK14" s="422"/>
      <c r="BL14" s="422"/>
      <c r="BM14" s="422"/>
      <c r="BN14" s="422"/>
    </row>
    <row r="15" spans="2:66" ht="21" customHeight="1">
      <c r="B15" s="410"/>
      <c r="C15" s="96">
        <v>5.3349282296650716E-2</v>
      </c>
      <c r="D15" s="96">
        <v>4.0955004591368228E-2</v>
      </c>
      <c r="E15" s="96">
        <v>0</v>
      </c>
      <c r="F15" s="96">
        <v>3.2648617024734296E-2</v>
      </c>
      <c r="G15" s="96">
        <v>0</v>
      </c>
      <c r="H15" s="96">
        <v>5.8072528564331845E-3</v>
      </c>
      <c r="I15" s="96">
        <v>0.17889035280339627</v>
      </c>
      <c r="J15" s="96">
        <v>7.6388478145146987E-2</v>
      </c>
      <c r="K15" s="96">
        <v>1</v>
      </c>
      <c r="L15" s="96">
        <v>0.16196447230929989</v>
      </c>
      <c r="M15" s="410"/>
      <c r="N15" s="351">
        <v>66</v>
      </c>
      <c r="O15" s="351"/>
      <c r="P15" s="439" t="s">
        <v>36</v>
      </c>
      <c r="Q15" s="361" t="s">
        <v>94</v>
      </c>
      <c r="R15" s="410"/>
      <c r="S15" s="297"/>
      <c r="T15" s="43">
        <f ca="1"/>
        <v>3.2648617024734296E-2</v>
      </c>
      <c r="U15" s="50"/>
      <c r="V15" s="196">
        <f t="shared" ca="1" si="0"/>
        <v>4.2677822760571194E-3</v>
      </c>
      <c r="W15" s="196">
        <f t="shared" ca="1" si="0"/>
        <v>7.8440496488595187E-3</v>
      </c>
      <c r="X15" s="196">
        <f t="shared" ca="1" si="0"/>
        <v>0</v>
      </c>
      <c r="Y15" s="196">
        <f t="shared" ca="1" si="0"/>
        <v>3.4689994971159478E-3</v>
      </c>
      <c r="Z15" s="200">
        <f t="shared" ca="1" si="0"/>
        <v>7.7688970773734387E-3</v>
      </c>
      <c r="AA15" s="53">
        <f t="shared" ca="1" si="0"/>
        <v>9.8288319084951833E-3</v>
      </c>
      <c r="AB15" s="199">
        <f t="shared" ca="1" si="0"/>
        <v>4.1851800384560137E-3</v>
      </c>
      <c r="AC15" s="196">
        <f t="shared" ca="1" si="0"/>
        <v>1.1324873426482177E-2</v>
      </c>
      <c r="AD15" s="196">
        <f t="shared" ca="1" si="0"/>
        <v>3.2648617024734296E-2</v>
      </c>
      <c r="AE15" s="196">
        <f t="shared" ca="1" si="0"/>
        <v>2.7722346408576163E-3</v>
      </c>
      <c r="AF15" s="205">
        <f t="shared" ca="1" si="1"/>
        <v>1.0406998491347842E-2</v>
      </c>
      <c r="AG15" s="198">
        <f t="shared" ca="1" si="1"/>
        <v>1.7562580205477244E-2</v>
      </c>
      <c r="AH15" s="196">
        <f t="shared" ca="1" si="1"/>
        <v>1.1635926564317171E-2</v>
      </c>
      <c r="AI15" s="196">
        <f t="shared" ca="1" si="1"/>
        <v>2.7807148112220834E-2</v>
      </c>
      <c r="AJ15" s="196">
        <f t="shared" ca="1" si="1"/>
        <v>2.7172299852850447E-2</v>
      </c>
      <c r="AK15" s="196">
        <f t="shared" ca="1" si="1"/>
        <v>1.2107879077514526E-2</v>
      </c>
      <c r="AL15" s="196">
        <f t="shared" ca="1" si="1"/>
        <v>6.3598324113792364E-3</v>
      </c>
      <c r="AM15" s="196">
        <f t="shared" ca="1" si="1"/>
        <v>3.1600002378042971E-3</v>
      </c>
      <c r="AN15" s="196">
        <f t="shared" ca="1" si="1"/>
        <v>1.8640888102318454E-3</v>
      </c>
      <c r="AQ15" s="340"/>
      <c r="AR15" s="266"/>
      <c r="AS15" s="23">
        <f t="shared" si="2"/>
        <v>0</v>
      </c>
      <c r="AT15" s="23">
        <v>5</v>
      </c>
      <c r="AU15" s="418" t="s">
        <v>83</v>
      </c>
      <c r="AV15" s="413">
        <f t="shared" si="3"/>
        <v>1</v>
      </c>
      <c r="AW15" s="419" t="s">
        <v>115</v>
      </c>
      <c r="AX15" s="413">
        <f t="shared" si="4"/>
        <v>1.5181255745769871E-3</v>
      </c>
      <c r="AY15" s="23" t="s">
        <v>20</v>
      </c>
      <c r="AZ15" s="420">
        <f t="shared" si="5"/>
        <v>1.5181255745769871E-3</v>
      </c>
      <c r="BA15" s="421" t="s">
        <v>93</v>
      </c>
      <c r="BB15" s="421">
        <v>3</v>
      </c>
      <c r="BC15" s="421">
        <v>1</v>
      </c>
      <c r="BD15" s="421">
        <v>0</v>
      </c>
      <c r="BE15" s="421">
        <v>0</v>
      </c>
      <c r="BF15" s="422"/>
      <c r="BG15" s="422"/>
      <c r="BH15" s="422"/>
      <c r="BI15" s="422"/>
      <c r="BJ15" s="422"/>
      <c r="BK15" s="422"/>
      <c r="BL15" s="422"/>
      <c r="BM15" s="422"/>
      <c r="BN15" s="422"/>
    </row>
    <row r="16" spans="2:66" ht="21" customHeight="1">
      <c r="B16" s="410"/>
      <c r="C16" s="96">
        <v>4.353989813242784E-2</v>
      </c>
      <c r="D16" s="96">
        <v>8.7194525904203318E-2</v>
      </c>
      <c r="E16" s="96">
        <v>1.7741935483870968E-2</v>
      </c>
      <c r="F16" s="96">
        <v>0.10575443735799878</v>
      </c>
      <c r="G16" s="96">
        <v>0.56612903225806455</v>
      </c>
      <c r="H16" s="96">
        <v>6.2702273929138019E-3</v>
      </c>
      <c r="I16" s="96">
        <v>0.29516908212560389</v>
      </c>
      <c r="J16" s="96">
        <v>0.79630197074317377</v>
      </c>
      <c r="K16" s="96">
        <v>1.2813620071684588E-2</v>
      </c>
      <c r="L16" s="96">
        <v>1</v>
      </c>
      <c r="M16" s="410"/>
      <c r="N16" s="350">
        <v>620</v>
      </c>
      <c r="O16" s="350"/>
      <c r="P16" s="294" t="s">
        <v>42</v>
      </c>
      <c r="Q16" s="361" t="s">
        <v>95</v>
      </c>
      <c r="R16" s="410"/>
      <c r="S16" s="298"/>
      <c r="T16" s="43">
        <f ca="1"/>
        <v>0.10575443735799878</v>
      </c>
      <c r="U16" s="183"/>
      <c r="V16" s="196">
        <f t="shared" ca="1" si="0"/>
        <v>1.3824074478527876E-2</v>
      </c>
      <c r="W16" s="196">
        <f t="shared" ca="1" si="0"/>
        <v>2.5408214277342651E-2</v>
      </c>
      <c r="X16" s="196">
        <f t="shared" ca="1" si="0"/>
        <v>0</v>
      </c>
      <c r="Y16" s="196">
        <f t="shared" ca="1" si="0"/>
        <v>1.1236680859552073E-2</v>
      </c>
      <c r="Z16" s="196">
        <f t="shared" ca="1" si="0"/>
        <v>2.5164782284266312E-2</v>
      </c>
      <c r="AA16" s="200">
        <f t="shared" ca="1" si="0"/>
        <v>3.1837262435397529E-2</v>
      </c>
      <c r="AB16" s="53">
        <f t="shared" ca="1" si="0"/>
        <v>1.3556511746685401E-2</v>
      </c>
      <c r="AC16" s="199">
        <f t="shared" ca="1" si="0"/>
        <v>3.6683195997577515E-2</v>
      </c>
      <c r="AD16" s="196">
        <f t="shared" ca="1" si="0"/>
        <v>0.10575443735799878</v>
      </c>
      <c r="AE16" s="196">
        <f t="shared" ca="1" si="0"/>
        <v>8.9797406869069965E-3</v>
      </c>
      <c r="AF16" s="205">
        <f t="shared" ca="1" si="1"/>
        <v>3.3710042578656209E-2</v>
      </c>
      <c r="AG16" s="198">
        <f t="shared" ca="1" si="1"/>
        <v>5.688819182686615E-2</v>
      </c>
      <c r="AH16" s="196">
        <f t="shared" ca="1" si="1"/>
        <v>3.7690750147735201E-2</v>
      </c>
      <c r="AI16" s="196">
        <f t="shared" ca="1" si="1"/>
        <v>9.0072094046451709E-2</v>
      </c>
      <c r="AJ16" s="196">
        <f t="shared" ca="1" si="1"/>
        <v>8.8015712288334449E-2</v>
      </c>
      <c r="AK16" s="196">
        <f t="shared" ca="1" si="1"/>
        <v>3.9219484809147283E-2</v>
      </c>
      <c r="AL16" s="196">
        <f t="shared" ca="1" si="1"/>
        <v>2.0600581575845461E-2</v>
      </c>
      <c r="AM16" s="196">
        <f t="shared" ca="1" si="1"/>
        <v>1.0235779572131983E-2</v>
      </c>
      <c r="AN16" s="196">
        <f t="shared" ca="1" si="1"/>
        <v>6.0381014963684981E-3</v>
      </c>
      <c r="AQ16" s="337"/>
      <c r="AR16" s="266"/>
      <c r="AS16" s="23">
        <f t="shared" si="2"/>
        <v>0</v>
      </c>
      <c r="AT16" s="23">
        <v>6</v>
      </c>
      <c r="AU16" s="418" t="s">
        <v>83</v>
      </c>
      <c r="AV16" s="413">
        <f t="shared" si="3"/>
        <v>1</v>
      </c>
      <c r="AW16" s="419" t="s">
        <v>118</v>
      </c>
      <c r="AX16" s="413">
        <f t="shared" si="4"/>
        <v>5.5285236246821044E-2</v>
      </c>
      <c r="AY16" s="23" t="s">
        <v>20</v>
      </c>
      <c r="AZ16" s="420">
        <f t="shared" si="5"/>
        <v>5.5285236246821044E-2</v>
      </c>
      <c r="BA16" s="421">
        <v>0</v>
      </c>
      <c r="BB16" s="421">
        <v>3</v>
      </c>
      <c r="BC16" s="421">
        <v>0</v>
      </c>
      <c r="BD16" s="421">
        <v>0</v>
      </c>
      <c r="BE16" s="421">
        <v>0</v>
      </c>
      <c r="BF16" s="422"/>
      <c r="BG16" s="422"/>
      <c r="BH16" s="422"/>
      <c r="BI16" s="422"/>
      <c r="BJ16" s="422"/>
      <c r="BK16" s="422"/>
      <c r="BL16" s="422"/>
      <c r="BM16" s="422"/>
      <c r="BN16" s="422"/>
    </row>
    <row r="17" spans="2:66" ht="21" customHeight="1">
      <c r="B17" s="410"/>
      <c r="C17" s="96">
        <v>4.9944008958566627E-2</v>
      </c>
      <c r="D17" s="96">
        <v>0.10617467638744234</v>
      </c>
      <c r="E17" s="96">
        <v>3.8124578800423609E-2</v>
      </c>
      <c r="F17" s="96">
        <v>0.24485317738727544</v>
      </c>
      <c r="G17" s="96">
        <v>0.7021276595744681</v>
      </c>
      <c r="H17" s="96">
        <v>2.9572589949290334E-2</v>
      </c>
      <c r="I17" s="96">
        <v>1</v>
      </c>
      <c r="J17" s="96">
        <v>0.72032153950508304</v>
      </c>
      <c r="K17" s="96">
        <v>1.5002727768685213E-2</v>
      </c>
      <c r="L17" s="96">
        <v>6.5607539928889888E-2</v>
      </c>
      <c r="M17" s="410"/>
      <c r="N17" s="350">
        <v>611</v>
      </c>
      <c r="O17" s="350"/>
      <c r="P17" s="294" t="s">
        <v>42</v>
      </c>
      <c r="Q17" s="361" t="s">
        <v>96</v>
      </c>
      <c r="R17" s="410"/>
      <c r="S17" s="298"/>
      <c r="T17" s="43">
        <f ca="1"/>
        <v>0.24485317738727544</v>
      </c>
      <c r="U17" s="183"/>
      <c r="V17" s="196">
        <f t="shared" ca="1" si="0"/>
        <v>3.2006870303205086E-2</v>
      </c>
      <c r="W17" s="196">
        <f t="shared" ca="1" si="0"/>
        <v>5.8827621355346707E-2</v>
      </c>
      <c r="X17" s="196">
        <f t="shared" ca="1" si="0"/>
        <v>0</v>
      </c>
      <c r="Y17" s="196">
        <f t="shared" ca="1" si="0"/>
        <v>2.6016279604744241E-2</v>
      </c>
      <c r="Z17" s="196">
        <f t="shared" ca="1" si="0"/>
        <v>5.8264003426193679E-2</v>
      </c>
      <c r="AA17" s="196">
        <f t="shared" ca="1" si="0"/>
        <v>7.3712792213441999E-2</v>
      </c>
      <c r="AB17" s="200">
        <f t="shared" ca="1" si="0"/>
        <v>3.1387382490884984E-2</v>
      </c>
      <c r="AC17" s="53">
        <f t="shared" ca="1" si="0"/>
        <v>8.4932578916961002E-2</v>
      </c>
      <c r="AD17" s="199">
        <f t="shared" ca="1" si="0"/>
        <v>0.24485317738727544</v>
      </c>
      <c r="AE17" s="196">
        <f t="shared" ca="1" si="0"/>
        <v>2.079078754738108E-2</v>
      </c>
      <c r="AF17" s="205">
        <f t="shared" ca="1" si="1"/>
        <v>7.8048838814232718E-2</v>
      </c>
      <c r="AG17" s="198">
        <f t="shared" ca="1" si="1"/>
        <v>0.13171319211383867</v>
      </c>
      <c r="AH17" s="196">
        <f t="shared" ca="1" si="1"/>
        <v>8.7265368360308029E-2</v>
      </c>
      <c r="AI17" s="196">
        <f t="shared" ca="1" si="1"/>
        <v>0.20854385851007606</v>
      </c>
      <c r="AJ17" s="196">
        <f t="shared" ca="1" si="1"/>
        <v>0.2037827192144098</v>
      </c>
      <c r="AK17" s="196">
        <f t="shared" ca="1" si="1"/>
        <v>9.080484668935139E-2</v>
      </c>
      <c r="AL17" s="196">
        <f t="shared" ca="1" si="1"/>
        <v>4.7696512608697769E-2</v>
      </c>
      <c r="AM17" s="196">
        <f t="shared" ca="1" si="1"/>
        <v>2.3698893530000143E-2</v>
      </c>
      <c r="AN17" s="196">
        <f t="shared" ca="1" si="1"/>
        <v>1.398001231634245E-2</v>
      </c>
      <c r="AQ17" s="337"/>
      <c r="AR17" s="266"/>
      <c r="AS17" s="23">
        <f t="shared" si="2"/>
        <v>0</v>
      </c>
      <c r="AT17" s="23">
        <v>7</v>
      </c>
      <c r="AU17" s="418" t="s">
        <v>84</v>
      </c>
      <c r="AV17" s="413">
        <f t="shared" si="3"/>
        <v>1.8550079150009391E-2</v>
      </c>
      <c r="AW17" s="419" t="s">
        <v>117</v>
      </c>
      <c r="AX17" s="413">
        <f t="shared" si="4"/>
        <v>9.2191625801584312E-3</v>
      </c>
      <c r="AY17" s="23" t="s">
        <v>20</v>
      </c>
      <c r="AZ17" s="420">
        <f t="shared" si="5"/>
        <v>1.710161955587437E-4</v>
      </c>
      <c r="BA17" s="421" t="s">
        <v>91</v>
      </c>
      <c r="BB17" s="421">
        <v>2</v>
      </c>
      <c r="BC17" s="421">
        <v>1</v>
      </c>
      <c r="BD17" s="421">
        <v>0</v>
      </c>
      <c r="BE17" s="421">
        <v>0</v>
      </c>
      <c r="BF17" s="422"/>
      <c r="BG17" s="422"/>
      <c r="BH17" s="422"/>
      <c r="BI17" s="422"/>
      <c r="BJ17" s="422"/>
      <c r="BK17" s="422"/>
      <c r="BL17" s="422"/>
      <c r="BM17" s="422"/>
      <c r="BN17" s="422"/>
    </row>
    <row r="18" spans="2:66" ht="21" customHeight="1">
      <c r="B18" s="410"/>
      <c r="C18" s="96">
        <v>6.1342380341096646E-2</v>
      </c>
      <c r="D18" s="96">
        <v>7.8485200436419947E-2</v>
      </c>
      <c r="E18" s="96">
        <v>1.5781922525107604E-2</v>
      </c>
      <c r="F18" s="96">
        <v>1</v>
      </c>
      <c r="G18" s="96">
        <v>0.31707317073170738</v>
      </c>
      <c r="H18" s="96">
        <v>8.6487309837969574E-3</v>
      </c>
      <c r="I18" s="96">
        <v>0.26397234986842621</v>
      </c>
      <c r="J18" s="96">
        <v>1</v>
      </c>
      <c r="K18" s="96">
        <v>2.9100529100529095E-2</v>
      </c>
      <c r="L18" s="96">
        <v>6.8284672994513199E-2</v>
      </c>
      <c r="M18" s="410"/>
      <c r="N18" s="350">
        <v>861</v>
      </c>
      <c r="O18" s="350"/>
      <c r="P18" s="294" t="s">
        <v>42</v>
      </c>
      <c r="Q18" s="361" t="s">
        <v>97</v>
      </c>
      <c r="R18" s="410"/>
      <c r="S18" s="299"/>
      <c r="T18" s="43">
        <f ca="1"/>
        <v>1</v>
      </c>
      <c r="U18" s="183"/>
      <c r="V18" s="196">
        <f t="shared" ca="1" si="0"/>
        <v>0.13071862348178137</v>
      </c>
      <c r="W18" s="196">
        <f t="shared" ca="1" si="0"/>
        <v>0.24025672030508791</v>
      </c>
      <c r="X18" s="196">
        <f t="shared" ca="1" si="0"/>
        <v>0</v>
      </c>
      <c r="Y18" s="196">
        <f t="shared" ca="1" si="0"/>
        <v>0.10625257095845332</v>
      </c>
      <c r="Z18" s="196">
        <f t="shared" ca="1" si="0"/>
        <v>0.23795485951174572</v>
      </c>
      <c r="AA18" s="196">
        <f t="shared" ca="1" si="0"/>
        <v>0.30104895104895102</v>
      </c>
      <c r="AB18" s="196">
        <f t="shared" ca="1" si="0"/>
        <v>0.12818858560794044</v>
      </c>
      <c r="AC18" s="200">
        <f t="shared" ca="1" si="0"/>
        <v>0.3468714591464182</v>
      </c>
      <c r="AD18" s="53">
        <f t="shared" ca="1" si="0"/>
        <v>1</v>
      </c>
      <c r="AE18" s="199">
        <f t="shared" ca="1" si="0"/>
        <v>8.4911242603550291E-2</v>
      </c>
      <c r="AF18" s="205">
        <f t="shared" ca="1" si="1"/>
        <v>0.31875771287535992</v>
      </c>
      <c r="AG18" s="198">
        <f t="shared" ca="1" si="1"/>
        <v>0.53792723263506059</v>
      </c>
      <c r="AH18" s="196">
        <f t="shared" ca="1" si="1"/>
        <v>0.35639875819248018</v>
      </c>
      <c r="AI18" s="196">
        <f t="shared" ca="1" si="1"/>
        <v>0.85170983172593162</v>
      </c>
      <c r="AJ18" s="196">
        <f t="shared" ca="1" si="1"/>
        <v>0.83226495726495731</v>
      </c>
      <c r="AK18" s="196">
        <f t="shared" ca="1" si="1"/>
        <v>0.37085427135678389</v>
      </c>
      <c r="AL18" s="196">
        <f t="shared" ca="1" si="1"/>
        <v>0.19479638009049771</v>
      </c>
      <c r="AM18" s="196">
        <f t="shared" ca="1" si="1"/>
        <v>9.6788180504255653E-2</v>
      </c>
      <c r="AN18" s="196">
        <f t="shared" ca="1" si="1"/>
        <v>5.7095490716180371E-2</v>
      </c>
      <c r="AP18" s="447" t="s">
        <v>279</v>
      </c>
      <c r="AQ18" s="446">
        <v>1</v>
      </c>
      <c r="AR18" s="266"/>
      <c r="AS18" s="23">
        <f t="shared" si="2"/>
        <v>0</v>
      </c>
      <c r="AT18" s="23">
        <v>8</v>
      </c>
      <c r="AU18" s="418" t="s">
        <v>85</v>
      </c>
      <c r="AV18" s="413">
        <f t="shared" si="3"/>
        <v>0.29323013651682184</v>
      </c>
      <c r="AW18" s="419" t="s">
        <v>119</v>
      </c>
      <c r="AX18" s="413">
        <f t="shared" si="4"/>
        <v>3.7591930175990843E-2</v>
      </c>
      <c r="AY18" s="23" t="s">
        <v>20</v>
      </c>
      <c r="AZ18" s="420">
        <f t="shared" si="5"/>
        <v>1.1023086817436628E-2</v>
      </c>
      <c r="BA18" s="421">
        <v>0</v>
      </c>
      <c r="BB18" s="421">
        <v>1</v>
      </c>
      <c r="BC18" s="421">
        <v>3</v>
      </c>
      <c r="BD18" s="421">
        <v>0</v>
      </c>
      <c r="BE18" s="421">
        <v>0</v>
      </c>
      <c r="BF18" s="422"/>
      <c r="BG18" s="422"/>
      <c r="BH18" s="422"/>
      <c r="BI18" s="422"/>
      <c r="BJ18" s="422"/>
      <c r="BK18" s="422"/>
      <c r="BL18" s="422"/>
      <c r="BM18" s="422"/>
      <c r="BN18" s="422"/>
    </row>
    <row r="19" spans="2:66" ht="21" customHeight="1">
      <c r="B19" s="410"/>
      <c r="C19" s="96">
        <v>3.0094466936572199E-2</v>
      </c>
      <c r="D19" s="96">
        <v>0.91833721833721838</v>
      </c>
      <c r="E19" s="96">
        <v>1.6591251885369532E-2</v>
      </c>
      <c r="F19" s="96">
        <v>1.9732680619344901E-2</v>
      </c>
      <c r="G19" s="96">
        <v>1</v>
      </c>
      <c r="H19" s="96">
        <v>2.1059268600252208E-2</v>
      </c>
      <c r="I19" s="96">
        <v>7.5684380032206108E-2</v>
      </c>
      <c r="J19" s="96">
        <v>0.21306074103731876</v>
      </c>
      <c r="K19" s="96">
        <v>0</v>
      </c>
      <c r="L19" s="96">
        <v>0</v>
      </c>
      <c r="M19" s="410"/>
      <c r="N19" s="351">
        <v>78</v>
      </c>
      <c r="O19" s="351"/>
      <c r="P19" s="294" t="s">
        <v>42</v>
      </c>
      <c r="Q19" s="361" t="s">
        <v>98</v>
      </c>
      <c r="R19" s="410"/>
      <c r="S19" s="297"/>
      <c r="T19" s="43">
        <f ca="1"/>
        <v>1.9732680619344901E-2</v>
      </c>
      <c r="U19" s="183"/>
      <c r="V19" s="196">
        <f t="shared" ca="1" si="0"/>
        <v>2.5794288481663903E-3</v>
      </c>
      <c r="W19" s="196">
        <f t="shared" ca="1" si="0"/>
        <v>4.7409091284315768E-3</v>
      </c>
      <c r="X19" s="196">
        <f t="shared" ca="1" si="0"/>
        <v>0</v>
      </c>
      <c r="Y19" s="196">
        <f t="shared" ca="1" si="0"/>
        <v>2.0966480477074409E-3</v>
      </c>
      <c r="Z19" s="196">
        <f t="shared" ca="1" si="0"/>
        <v>4.6954872445663636E-3</v>
      </c>
      <c r="AA19" s="196">
        <f t="shared" ca="1" si="0"/>
        <v>5.9405028018377475E-3</v>
      </c>
      <c r="AB19" s="196">
        <f t="shared" ca="1" si="0"/>
        <v>2.5295044188470409E-3</v>
      </c>
      <c r="AC19" s="196">
        <f t="shared" ca="1" si="0"/>
        <v>6.8447037193024134E-3</v>
      </c>
      <c r="AD19" s="200">
        <f t="shared" ca="1" si="0"/>
        <v>1.9732680619344901E-2</v>
      </c>
      <c r="AE19" s="53">
        <f t="shared" ca="1" si="0"/>
        <v>1.6755264312875698E-3</v>
      </c>
      <c r="AF19" s="207">
        <f t="shared" ca="1" si="1"/>
        <v>6.2899441431223209E-3</v>
      </c>
      <c r="AG19" s="198">
        <f t="shared" ca="1" si="1"/>
        <v>1.0614746278035696E-2</v>
      </c>
      <c r="AH19" s="196">
        <f t="shared" ca="1" si="1"/>
        <v>7.0327028685433432E-3</v>
      </c>
      <c r="AI19" s="196">
        <f t="shared" ca="1" si="1"/>
        <v>1.6806518089803799E-2</v>
      </c>
      <c r="AJ19" s="196">
        <f t="shared" ca="1" si="1"/>
        <v>1.6422818592382135E-2</v>
      </c>
      <c r="AK19" s="196">
        <f t="shared" ca="1" si="1"/>
        <v>7.3179488930032845E-3</v>
      </c>
      <c r="AL19" s="196">
        <f t="shared" ca="1" si="1"/>
        <v>3.8438547541303071E-3</v>
      </c>
      <c r="AM19" s="196">
        <f t="shared" ca="1" si="1"/>
        <v>1.9098902536179815E-3</v>
      </c>
      <c r="AN19" s="196">
        <f t="shared" ca="1" si="1"/>
        <v>1.1266470831071591E-3</v>
      </c>
      <c r="AP19" s="447">
        <v>0.9</v>
      </c>
      <c r="AQ19" s="446">
        <v>0.9</v>
      </c>
      <c r="AR19" s="266"/>
      <c r="AS19" s="23">
        <f t="shared" si="2"/>
        <v>0</v>
      </c>
      <c r="AT19" s="23">
        <v>9</v>
      </c>
      <c r="AU19" s="418" t="s">
        <v>85</v>
      </c>
      <c r="AV19" s="413">
        <f t="shared" si="3"/>
        <v>0.29323013651682184</v>
      </c>
      <c r="AW19" s="419" t="s">
        <v>120</v>
      </c>
      <c r="AX19" s="413">
        <f t="shared" si="4"/>
        <v>8.4508990318118947E-3</v>
      </c>
      <c r="AY19" s="23" t="s">
        <v>20</v>
      </c>
      <c r="AZ19" s="420">
        <f t="shared" si="5"/>
        <v>2.4780582767880794E-3</v>
      </c>
      <c r="BA19" s="421">
        <v>0</v>
      </c>
      <c r="BB19" s="421">
        <v>3</v>
      </c>
      <c r="BC19" s="421">
        <v>1</v>
      </c>
      <c r="BD19" s="421">
        <v>0</v>
      </c>
      <c r="BE19" s="421">
        <v>0</v>
      </c>
      <c r="BF19" s="422"/>
      <c r="BG19" s="422"/>
      <c r="BH19" s="422"/>
      <c r="BI19" s="422"/>
      <c r="BJ19" s="422"/>
      <c r="BK19" s="422"/>
      <c r="BL19" s="422"/>
      <c r="BM19" s="422"/>
      <c r="BN19" s="422"/>
    </row>
    <row r="20" spans="2:66" ht="21" customHeight="1">
      <c r="B20" s="410"/>
      <c r="C20" s="96">
        <v>6.2763861525471434E-2</v>
      </c>
      <c r="D20" s="96">
        <v>4.336412250850754E-2</v>
      </c>
      <c r="E20" s="96">
        <v>0.35986159169550175</v>
      </c>
      <c r="F20" s="96">
        <v>2.9630677635893304E-2</v>
      </c>
      <c r="G20" s="96">
        <v>0.20855614973262032</v>
      </c>
      <c r="H20" s="96">
        <v>7.6128692907863589E-3</v>
      </c>
      <c r="I20" s="96">
        <v>4.7353328683251955E-2</v>
      </c>
      <c r="J20" s="96">
        <v>5.5918363086643531E-2</v>
      </c>
      <c r="K20" s="96">
        <v>3.26797385620915E-3</v>
      </c>
      <c r="L20" s="96">
        <v>8.5745897104923474E-2</v>
      </c>
      <c r="M20" s="410"/>
      <c r="N20" s="350">
        <v>187</v>
      </c>
      <c r="O20" s="350"/>
      <c r="P20" s="294" t="s">
        <v>42</v>
      </c>
      <c r="Q20" s="361" t="s">
        <v>99</v>
      </c>
      <c r="R20" s="410"/>
      <c r="S20" s="300"/>
      <c r="T20" s="43">
        <f ca="1"/>
        <v>2.9630677635893304E-2</v>
      </c>
      <c r="U20" s="183"/>
      <c r="V20" s="208">
        <f t="shared" ca="1" si="0"/>
        <v>3.8732813933963768E-3</v>
      </c>
      <c r="W20" s="208">
        <f t="shared" ca="1" si="0"/>
        <v>7.1189694292170414E-3</v>
      </c>
      <c r="X20" s="208">
        <f t="shared" ca="1" si="0"/>
        <v>0</v>
      </c>
      <c r="Y20" s="208">
        <f t="shared" ca="1" si="0"/>
        <v>3.1483356780548093E-3</v>
      </c>
      <c r="Z20" s="208">
        <f t="shared" ca="1" si="0"/>
        <v>7.0507637340868172E-3</v>
      </c>
      <c r="AA20" s="208">
        <f t="shared" ca="1" si="0"/>
        <v>8.9202844211552917E-3</v>
      </c>
      <c r="AB20" s="208">
        <f t="shared" ca="1" si="0"/>
        <v>3.7983146567499952E-3</v>
      </c>
      <c r="AC20" s="208">
        <f t="shared" ca="1" si="0"/>
        <v>1.0278036387059451E-2</v>
      </c>
      <c r="AD20" s="208">
        <f t="shared" ca="1" si="0"/>
        <v>2.9630677635893304E-2</v>
      </c>
      <c r="AE20" s="209">
        <f t="shared" ca="1" si="0"/>
        <v>2.5159776572489284E-3</v>
      </c>
      <c r="AF20" s="53">
        <f t="shared" ca="1" si="1"/>
        <v>9.4450070341644266E-3</v>
      </c>
      <c r="AG20" s="199">
        <f t="shared" ca="1" si="1"/>
        <v>1.5939148421777665E-2</v>
      </c>
      <c r="AH20" s="210">
        <f t="shared" ca="1" si="1"/>
        <v>1.0560336713834068E-2</v>
      </c>
      <c r="AI20" s="210">
        <f t="shared" ca="1" si="1"/>
        <v>2.523673946319201E-2</v>
      </c>
      <c r="AJ20" s="210">
        <f t="shared" ca="1" si="1"/>
        <v>2.4660574656368468E-2</v>
      </c>
      <c r="AK20" s="210">
        <f t="shared" ca="1" si="1"/>
        <v>1.0988663364466963E-2</v>
      </c>
      <c r="AL20" s="210">
        <f t="shared" ca="1" si="1"/>
        <v>5.771948743100482E-3</v>
      </c>
      <c r="AM20" s="210">
        <f t="shared" ca="1" si="1"/>
        <v>2.8678993754862525E-3</v>
      </c>
      <c r="AN20" s="210">
        <f t="shared" ca="1" si="1"/>
        <v>1.6917780798742794E-3</v>
      </c>
      <c r="AP20" s="447">
        <v>0.8</v>
      </c>
      <c r="AQ20" s="446">
        <v>0.8</v>
      </c>
      <c r="AR20" s="266"/>
      <c r="AS20" s="23">
        <f t="shared" si="2"/>
        <v>0</v>
      </c>
      <c r="AT20" s="23">
        <v>10</v>
      </c>
      <c r="AU20" s="418" t="s">
        <v>85</v>
      </c>
      <c r="AV20" s="413">
        <f t="shared" si="3"/>
        <v>0.29323013651682184</v>
      </c>
      <c r="AW20" s="419" t="s">
        <v>121</v>
      </c>
      <c r="AX20" s="413">
        <f t="shared" si="4"/>
        <v>7.7052314701814327E-3</v>
      </c>
      <c r="AY20" s="23" t="s">
        <v>20</v>
      </c>
      <c r="AZ20" s="420">
        <f t="shared" si="5"/>
        <v>2.2594060758950132E-3</v>
      </c>
      <c r="BA20" s="421">
        <v>0</v>
      </c>
      <c r="BB20" s="421">
        <v>1</v>
      </c>
      <c r="BC20" s="421">
        <v>3</v>
      </c>
      <c r="BD20" s="421">
        <v>0</v>
      </c>
      <c r="BE20" s="421">
        <v>0</v>
      </c>
      <c r="BF20" s="422"/>
      <c r="BG20" s="422"/>
      <c r="BH20" s="422"/>
      <c r="BI20" s="422"/>
      <c r="BJ20" s="422"/>
      <c r="BK20" s="422"/>
      <c r="BL20" s="422"/>
      <c r="BM20" s="422"/>
      <c r="BN20" s="422"/>
    </row>
    <row r="21" spans="2:66" ht="21" customHeight="1">
      <c r="B21" s="410"/>
      <c r="C21" s="96">
        <v>0.35758331882628291</v>
      </c>
      <c r="D21" s="96">
        <v>0.17533438018553785</v>
      </c>
      <c r="E21" s="96">
        <v>1.4268110772423633E-2</v>
      </c>
      <c r="F21" s="96">
        <v>2.7038341205867521E-2</v>
      </c>
      <c r="G21" s="96">
        <v>0.24366041896361634</v>
      </c>
      <c r="H21" s="96">
        <v>9.7394280068200563E-3</v>
      </c>
      <c r="I21" s="96">
        <v>3.471301223086852E-2</v>
      </c>
      <c r="J21" s="96">
        <v>8.0222094856339174E-2</v>
      </c>
      <c r="K21" s="96">
        <v>2.178529135530238E-2</v>
      </c>
      <c r="L21" s="96">
        <v>5.4017919375483149E-2</v>
      </c>
      <c r="M21" s="410"/>
      <c r="N21" s="350">
        <v>2721</v>
      </c>
      <c r="O21" s="350"/>
      <c r="P21" s="284" t="s">
        <v>48</v>
      </c>
      <c r="Q21" s="361" t="s">
        <v>100</v>
      </c>
      <c r="R21" s="410"/>
      <c r="S21" s="301"/>
      <c r="T21" s="43">
        <f ca="1"/>
        <v>2.7038341205867521E-2</v>
      </c>
      <c r="U21" s="183"/>
      <c r="V21" s="201">
        <f t="shared" ca="1" si="0"/>
        <v>3.5344147436617312E-3</v>
      </c>
      <c r="W21" s="201">
        <f t="shared" ca="1" si="0"/>
        <v>6.4961431806116465E-3</v>
      </c>
      <c r="X21" s="201">
        <f t="shared" ca="1" si="0"/>
        <v>0</v>
      </c>
      <c r="Y21" s="201">
        <f t="shared" ca="1" si="0"/>
        <v>2.8728932675753114E-3</v>
      </c>
      <c r="Z21" s="201">
        <f t="shared" ca="1" si="0"/>
        <v>6.4339046830728516E-3</v>
      </c>
      <c r="AA21" s="201">
        <f t="shared" ca="1" si="0"/>
        <v>8.139864258130047E-3</v>
      </c>
      <c r="AB21" s="201">
        <f t="shared" ca="1" si="0"/>
        <v>3.4660067163650526E-3</v>
      </c>
      <c r="AC21" s="201">
        <f t="shared" ca="1" si="0"/>
        <v>9.3788288669779916E-3</v>
      </c>
      <c r="AD21" s="201">
        <f t="shared" ca="1" si="0"/>
        <v>2.7038341205867521E-2</v>
      </c>
      <c r="AE21" s="201">
        <f t="shared" ca="1" si="0"/>
        <v>2.2958591497289878E-3</v>
      </c>
      <c r="AF21" s="200">
        <f t="shared" ca="1" si="1"/>
        <v>8.6186798027259315E-3</v>
      </c>
      <c r="AG21" s="53">
        <f t="shared" ca="1" si="1"/>
        <v>1.4544660059914843E-2</v>
      </c>
      <c r="AH21" s="202">
        <f t="shared" ca="1" si="1"/>
        <v>9.6364312293557523E-3</v>
      </c>
      <c r="AI21" s="203">
        <f t="shared" ca="1" si="1"/>
        <v>2.3028821038597751E-2</v>
      </c>
      <c r="AJ21" s="203">
        <f t="shared" ca="1" si="1"/>
        <v>2.2503063888216667E-2</v>
      </c>
      <c r="AK21" s="203">
        <f t="shared" ca="1" si="1"/>
        <v>1.0027284326598105E-2</v>
      </c>
      <c r="AL21" s="203">
        <f t="shared" ca="1" si="1"/>
        <v>5.2669709905547356E-3</v>
      </c>
      <c r="AM21" s="203">
        <f t="shared" ca="1" si="1"/>
        <v>2.616991849169159E-3</v>
      </c>
      <c r="AN21" s="203">
        <f t="shared" ca="1" si="1"/>
        <v>1.5437673593005263E-3</v>
      </c>
      <c r="AP21" s="447">
        <v>0.7</v>
      </c>
      <c r="AQ21" s="446">
        <v>0.7</v>
      </c>
      <c r="AR21" s="266"/>
      <c r="AS21" s="23">
        <f t="shared" si="2"/>
        <v>0</v>
      </c>
      <c r="AT21" s="23">
        <v>11</v>
      </c>
      <c r="AU21" s="418" t="s">
        <v>85</v>
      </c>
      <c r="AV21" s="413">
        <f t="shared" si="3"/>
        <v>0.29323013651682184</v>
      </c>
      <c r="AW21" s="419" t="s">
        <v>122</v>
      </c>
      <c r="AX21" s="413">
        <f t="shared" si="4"/>
        <v>5.684461232160468E-3</v>
      </c>
      <c r="AY21" s="23" t="s">
        <v>20</v>
      </c>
      <c r="AZ21" s="420">
        <f t="shared" si="5"/>
        <v>1.6668553431309953E-3</v>
      </c>
      <c r="BA21" s="421" t="s">
        <v>97</v>
      </c>
      <c r="BB21" s="421">
        <v>2</v>
      </c>
      <c r="BC21" s="421">
        <v>2</v>
      </c>
      <c r="BD21" s="421">
        <v>0</v>
      </c>
      <c r="BE21" s="421">
        <v>0</v>
      </c>
      <c r="BF21" s="422"/>
      <c r="BG21" s="422"/>
      <c r="BH21" s="422"/>
      <c r="BI21" s="422"/>
      <c r="BJ21" s="422"/>
      <c r="BK21" s="422"/>
      <c r="BL21" s="422"/>
      <c r="BM21" s="422"/>
      <c r="BN21" s="422"/>
    </row>
    <row r="22" spans="2:66" ht="21" customHeight="1">
      <c r="B22" s="410"/>
      <c r="C22" s="96">
        <v>1</v>
      </c>
      <c r="D22" s="96">
        <v>1</v>
      </c>
      <c r="E22" s="96">
        <v>1.1606436296491692E-2</v>
      </c>
      <c r="F22" s="96">
        <v>2.6227652625891607E-2</v>
      </c>
      <c r="G22" s="96">
        <v>0.69955156950672648</v>
      </c>
      <c r="H22" s="96">
        <v>5.8928177607880617E-3</v>
      </c>
      <c r="I22" s="96">
        <v>3.9708845129005001E-2</v>
      </c>
      <c r="J22" s="96">
        <v>7.9547543260267653E-2</v>
      </c>
      <c r="K22" s="96">
        <v>0.28500249128051819</v>
      </c>
      <c r="L22" s="96">
        <v>8.3887428483067877E-2</v>
      </c>
      <c r="M22" s="410"/>
      <c r="N22" s="350">
        <v>223</v>
      </c>
      <c r="O22" s="350"/>
      <c r="P22" s="284" t="s">
        <v>48</v>
      </c>
      <c r="Q22" s="361" t="s">
        <v>101</v>
      </c>
      <c r="R22" s="410"/>
      <c r="S22" s="301"/>
      <c r="T22" s="43">
        <f ca="1"/>
        <v>2.6227652625891607E-2</v>
      </c>
      <c r="U22" s="183"/>
      <c r="V22" s="196">
        <f t="shared" ca="1" si="0"/>
        <v>3.4284426484148794E-3</v>
      </c>
      <c r="W22" s="196">
        <f t="shared" ca="1" si="0"/>
        <v>6.3013698011978444E-3</v>
      </c>
      <c r="X22" s="196">
        <f t="shared" ca="1" si="0"/>
        <v>0</v>
      </c>
      <c r="Y22" s="196">
        <f t="shared" ca="1" si="0"/>
        <v>2.7867555217062127E-3</v>
      </c>
      <c r="Z22" s="196">
        <f t="shared" ca="1" si="0"/>
        <v>6.2409973959169059E-3</v>
      </c>
      <c r="AA22" s="196">
        <f t="shared" ca="1" si="0"/>
        <v>7.8958073115009339E-3</v>
      </c>
      <c r="AB22" s="196">
        <f t="shared" ca="1" si="0"/>
        <v>3.3620856939294303E-3</v>
      </c>
      <c r="AC22" s="196">
        <f t="shared" ca="1" si="0"/>
        <v>9.097624136328409E-3</v>
      </c>
      <c r="AD22" s="196">
        <f t="shared" ca="1" si="0"/>
        <v>2.6227652625891607E-2</v>
      </c>
      <c r="AE22" s="196">
        <f t="shared" ca="1" si="0"/>
        <v>2.2270225750387249E-3</v>
      </c>
      <c r="AF22" s="197">
        <f t="shared" ca="1" si="1"/>
        <v>8.3602665651186358E-3</v>
      </c>
      <c r="AG22" s="204">
        <f t="shared" ca="1" si="1"/>
        <v>1.4108568595559551E-2</v>
      </c>
      <c r="AH22" s="53">
        <f t="shared" ca="1" si="1"/>
        <v>9.3475028261715103E-3</v>
      </c>
      <c r="AI22" s="199">
        <f t="shared" ca="1" si="1"/>
        <v>2.233834960456433E-2</v>
      </c>
      <c r="AJ22" s="196">
        <f t="shared" ca="1" si="1"/>
        <v>2.1828356191847822E-2</v>
      </c>
      <c r="AK22" s="196">
        <f t="shared" ca="1" si="1"/>
        <v>9.7266370039738714E-3</v>
      </c>
      <c r="AL22" s="196">
        <f t="shared" ca="1" si="1"/>
        <v>5.1090517897947217E-3</v>
      </c>
      <c r="AM22" s="196">
        <f t="shared" ca="1" si="1"/>
        <v>2.5385267765577115E-3</v>
      </c>
      <c r="AN22" s="196">
        <f t="shared" ca="1" si="1"/>
        <v>1.4974806970087979E-3</v>
      </c>
      <c r="AP22" s="447">
        <v>0.6</v>
      </c>
      <c r="AQ22" s="446">
        <v>0.6</v>
      </c>
      <c r="AR22" s="266"/>
      <c r="AS22" s="23">
        <f t="shared" si="2"/>
        <v>0</v>
      </c>
      <c r="AT22" s="23">
        <v>12</v>
      </c>
      <c r="AU22" s="418" t="s">
        <v>85</v>
      </c>
      <c r="AV22" s="413">
        <f t="shared" si="3"/>
        <v>0.29323013651682184</v>
      </c>
      <c r="AW22" s="419" t="s">
        <v>123</v>
      </c>
      <c r="AX22" s="413">
        <f t="shared" si="4"/>
        <v>2.5011629421506057E-3</v>
      </c>
      <c r="AY22" s="23" t="s">
        <v>20</v>
      </c>
      <c r="AZ22" s="420">
        <f t="shared" si="5"/>
        <v>7.3341635097763788E-4</v>
      </c>
      <c r="BA22" s="421">
        <v>0</v>
      </c>
      <c r="BB22" s="421">
        <v>3</v>
      </c>
      <c r="BC22" s="421">
        <v>3</v>
      </c>
      <c r="BD22" s="421">
        <v>0</v>
      </c>
      <c r="BE22" s="421">
        <v>0</v>
      </c>
      <c r="BF22" s="422"/>
      <c r="BG22" s="422"/>
      <c r="BH22" s="422"/>
      <c r="BI22" s="422"/>
      <c r="BJ22" s="422"/>
      <c r="BK22" s="422"/>
      <c r="BL22" s="422"/>
      <c r="BM22" s="422"/>
      <c r="BN22" s="422"/>
    </row>
    <row r="23" spans="2:66" ht="21" customHeight="1">
      <c r="B23" s="410"/>
      <c r="C23" s="96">
        <v>0.11314041795977164</v>
      </c>
      <c r="D23" s="96">
        <v>9.6284234984174613E-2</v>
      </c>
      <c r="E23" s="96">
        <v>1.4844980052797937E-2</v>
      </c>
      <c r="F23" s="96">
        <v>2.5771222408392164E-2</v>
      </c>
      <c r="G23" s="96">
        <v>0.21976252767156371</v>
      </c>
      <c r="H23" s="96">
        <v>9.5646120702453565E-3</v>
      </c>
      <c r="I23" s="96">
        <v>4.3957561032993933E-2</v>
      </c>
      <c r="J23" s="96">
        <v>8.4138182430483432E-2</v>
      </c>
      <c r="K23" s="96">
        <v>1.4143243666286531E-2</v>
      </c>
      <c r="L23" s="96">
        <v>5.7546443119756277E-2</v>
      </c>
      <c r="M23" s="410"/>
      <c r="N23" s="350">
        <v>4969</v>
      </c>
      <c r="O23" s="350"/>
      <c r="P23" s="284" t="s">
        <v>48</v>
      </c>
      <c r="Q23" s="361" t="s">
        <v>102</v>
      </c>
      <c r="R23" s="410"/>
      <c r="S23" s="301"/>
      <c r="T23" s="43">
        <f ca="1"/>
        <v>2.5771222408392164E-2</v>
      </c>
      <c r="U23" s="183"/>
      <c r="V23" s="196">
        <f t="shared" ca="1" si="0"/>
        <v>3.368778718667862E-3</v>
      </c>
      <c r="W23" s="196">
        <f t="shared" ca="1" si="0"/>
        <v>6.1917093740932903E-3</v>
      </c>
      <c r="X23" s="196">
        <f t="shared" ca="1" si="0"/>
        <v>0</v>
      </c>
      <c r="Y23" s="196">
        <f t="shared" ca="1" si="0"/>
        <v>2.7382586376337708E-3</v>
      </c>
      <c r="Z23" s="196">
        <f t="shared" ca="1" si="0"/>
        <v>6.1323876076349107E-3</v>
      </c>
      <c r="AA23" s="196">
        <f t="shared" ca="1" si="0"/>
        <v>7.7583994732956822E-3</v>
      </c>
      <c r="AB23" s="196">
        <f t="shared" ca="1" si="0"/>
        <v>3.3035765499194519E-3</v>
      </c>
      <c r="AC23" s="196">
        <f t="shared" ca="1" si="0"/>
        <v>8.9393015207858591E-3</v>
      </c>
      <c r="AD23" s="196">
        <f t="shared" ca="1" si="0"/>
        <v>2.5771222408392164E-2</v>
      </c>
      <c r="AE23" s="196">
        <f t="shared" ca="1" si="0"/>
        <v>2.1882665181090387E-3</v>
      </c>
      <c r="AF23" s="197">
        <f t="shared" ca="1" si="1"/>
        <v>8.2147759129013107E-3</v>
      </c>
      <c r="AG23" s="206">
        <f t="shared" ca="1" si="1"/>
        <v>1.3863042351769057E-2</v>
      </c>
      <c r="AH23" s="200">
        <f t="shared" ca="1" si="1"/>
        <v>9.1848316634531857E-3</v>
      </c>
      <c r="AI23" s="53">
        <f t="shared" ca="1" si="1"/>
        <v>2.1949603500823249E-2</v>
      </c>
      <c r="AJ23" s="199">
        <f t="shared" ca="1" si="1"/>
        <v>2.1448485316386216E-2</v>
      </c>
      <c r="AK23" s="196">
        <f t="shared" ca="1" si="1"/>
        <v>9.557367908237897E-3</v>
      </c>
      <c r="AL23" s="196">
        <f t="shared" ca="1" si="1"/>
        <v>5.0201408356619114E-3</v>
      </c>
      <c r="AM23" s="196">
        <f t="shared" ca="1" si="1"/>
        <v>2.4943497262787787E-3</v>
      </c>
      <c r="AN23" s="196">
        <f t="shared" ca="1" si="1"/>
        <v>1.4714205897629743E-3</v>
      </c>
      <c r="AP23" s="447">
        <v>0.5</v>
      </c>
      <c r="AQ23" s="446">
        <v>0.5</v>
      </c>
      <c r="AR23" s="266"/>
      <c r="AS23" s="23">
        <f t="shared" si="2"/>
        <v>0</v>
      </c>
      <c r="AT23" s="23">
        <v>13</v>
      </c>
      <c r="AU23" s="418" t="s">
        <v>78</v>
      </c>
      <c r="AV23" s="413">
        <f t="shared" si="3"/>
        <v>4.0513122105417923E-2</v>
      </c>
      <c r="AW23" s="423" t="s">
        <v>109</v>
      </c>
      <c r="AX23" s="413">
        <f t="shared" si="4"/>
        <v>3.2267069030554505E-3</v>
      </c>
      <c r="AY23" s="23" t="s">
        <v>55</v>
      </c>
      <c r="AZ23" s="420">
        <f t="shared" si="5"/>
        <v>1.3072397076188037E-4</v>
      </c>
      <c r="BA23" s="421">
        <v>0</v>
      </c>
      <c r="BB23" s="421">
        <v>3</v>
      </c>
      <c r="BC23" s="421">
        <v>1</v>
      </c>
      <c r="BD23" s="421">
        <v>3</v>
      </c>
      <c r="BE23" s="421">
        <v>1</v>
      </c>
      <c r="BF23" s="422"/>
      <c r="BG23" s="422"/>
      <c r="BH23" s="422"/>
      <c r="BI23" s="422"/>
      <c r="BJ23" s="422"/>
      <c r="BK23" s="422"/>
      <c r="BL23" s="422"/>
      <c r="BM23" s="422"/>
      <c r="BN23" s="422"/>
    </row>
    <row r="24" spans="2:66" ht="21" customHeight="1">
      <c r="B24" s="410"/>
      <c r="C24" s="96">
        <v>7.6072124756335277E-2</v>
      </c>
      <c r="D24" s="96">
        <v>9.4749078082411411E-2</v>
      </c>
      <c r="E24" s="96">
        <v>1.7973856209150325E-2</v>
      </c>
      <c r="F24" s="96">
        <v>2.5245302506653952E-2</v>
      </c>
      <c r="G24" s="96">
        <v>0.30952380952380953</v>
      </c>
      <c r="H24" s="96">
        <v>1.3543672478098708E-2</v>
      </c>
      <c r="I24" s="96">
        <v>2.7330470567185541E-2</v>
      </c>
      <c r="J24" s="96">
        <v>9.1634738186462325E-2</v>
      </c>
      <c r="K24" s="96">
        <v>2.1017048794826569E-2</v>
      </c>
      <c r="L24" s="96">
        <v>4.2419266557197591E-2</v>
      </c>
      <c r="M24" s="410"/>
      <c r="N24" s="350">
        <v>756</v>
      </c>
      <c r="O24" s="350"/>
      <c r="P24" s="284" t="s">
        <v>48</v>
      </c>
      <c r="Q24" s="361" t="s">
        <v>103</v>
      </c>
      <c r="R24" s="410"/>
      <c r="S24" s="301"/>
      <c r="T24" s="43">
        <f ca="1"/>
        <v>2.5245302506653952E-2</v>
      </c>
      <c r="U24" s="183"/>
      <c r="V24" s="196">
        <f t="shared" ca="1" si="0"/>
        <v>3.3000311930509695E-3</v>
      </c>
      <c r="W24" s="196">
        <f t="shared" ca="1" si="0"/>
        <v>6.0653535833584933E-3</v>
      </c>
      <c r="X24" s="196">
        <f t="shared" ca="1" si="0"/>
        <v>0</v>
      </c>
      <c r="Y24" s="196">
        <f t="shared" ca="1" si="0"/>
        <v>2.6823782959558683E-3</v>
      </c>
      <c r="Z24" s="196">
        <f t="shared" ca="1" si="0"/>
        <v>6.0072424113023631E-3</v>
      </c>
      <c r="AA24" s="196">
        <f t="shared" ca="1" si="0"/>
        <v>7.6000718385416258E-3</v>
      </c>
      <c r="AB24" s="196">
        <f t="shared" ca="1" si="0"/>
        <v>3.2361596215725636E-3</v>
      </c>
      <c r="AC24" s="196">
        <f t="shared" ca="1" si="0"/>
        <v>8.7568749170757847E-3</v>
      </c>
      <c r="AD24" s="196">
        <f t="shared" ca="1" si="0"/>
        <v>2.5245302506653952E-2</v>
      </c>
      <c r="AE24" s="196">
        <f t="shared" ca="1" si="0"/>
        <v>2.14361000574251E-3</v>
      </c>
      <c r="AF24" s="197">
        <f t="shared" ca="1" si="1"/>
        <v>8.047134887867605E-3</v>
      </c>
      <c r="AG24" s="206">
        <f t="shared" ca="1" si="1"/>
        <v>1.3580135714439319E-2</v>
      </c>
      <c r="AH24" s="196">
        <f t="shared" ca="1" si="1"/>
        <v>8.9973944635649752E-3</v>
      </c>
      <c r="AI24" s="200">
        <f t="shared" ca="1" si="1"/>
        <v>2.1501672349812477E-2</v>
      </c>
      <c r="AJ24" s="53">
        <f t="shared" ca="1" si="1"/>
        <v>2.1010780611841272E-2</v>
      </c>
      <c r="AK24" s="199">
        <f t="shared" ca="1" si="1"/>
        <v>9.3623282662867405E-3</v>
      </c>
      <c r="AL24" s="196">
        <f t="shared" ca="1" si="1"/>
        <v>4.9176935425857575E-3</v>
      </c>
      <c r="AM24" s="196">
        <f t="shared" ca="1" si="1"/>
        <v>2.4434468958985604E-3</v>
      </c>
      <c r="AN24" s="196">
        <f t="shared" ca="1" si="1"/>
        <v>1.4413929348958258E-3</v>
      </c>
      <c r="AP24" s="447">
        <v>0.4</v>
      </c>
      <c r="AQ24" s="446">
        <v>0.4</v>
      </c>
      <c r="AR24" s="345"/>
      <c r="AS24" s="23">
        <f t="shared" si="2"/>
        <v>0</v>
      </c>
      <c r="AT24" s="23">
        <v>14</v>
      </c>
      <c r="AU24" s="418" t="s">
        <v>77</v>
      </c>
      <c r="AV24" s="413">
        <f t="shared" si="3"/>
        <v>4.6651473939572155E-2</v>
      </c>
      <c r="AW24" s="424" t="s">
        <v>108</v>
      </c>
      <c r="AX24" s="413">
        <f t="shared" si="4"/>
        <v>1</v>
      </c>
      <c r="AY24" s="23" t="s">
        <v>62</v>
      </c>
      <c r="AZ24" s="420">
        <f t="shared" si="5"/>
        <v>4.6651473939572155E-2</v>
      </c>
      <c r="BA24" s="421">
        <v>0</v>
      </c>
      <c r="BB24" s="421">
        <v>0</v>
      </c>
      <c r="BC24" s="421">
        <v>0</v>
      </c>
      <c r="BD24" s="421">
        <v>3</v>
      </c>
      <c r="BE24" s="421">
        <v>0</v>
      </c>
      <c r="BF24" s="422"/>
      <c r="BG24" s="422"/>
      <c r="BH24" s="422"/>
      <c r="BI24" s="422"/>
      <c r="BJ24" s="422"/>
      <c r="BK24" s="422"/>
      <c r="BL24" s="422"/>
      <c r="BM24" s="422"/>
      <c r="BN24" s="422"/>
    </row>
    <row r="25" spans="2:66" ht="21" customHeight="1">
      <c r="B25" s="410"/>
      <c r="C25" s="96">
        <v>0.3901046586315034</v>
      </c>
      <c r="D25" s="96">
        <v>0.6927364093193239</v>
      </c>
      <c r="E25" s="96">
        <v>1.4864237152147292E-2</v>
      </c>
      <c r="F25" s="96">
        <v>3.0053736684854376E-2</v>
      </c>
      <c r="G25" s="96">
        <v>0.61593682699210339</v>
      </c>
      <c r="H25" s="96">
        <v>8.8046791333717764E-3</v>
      </c>
      <c r="I25" s="96">
        <v>7.8400976587561691E-2</v>
      </c>
      <c r="J25" s="96">
        <v>9.1554061785832211E-2</v>
      </c>
      <c r="K25" s="96">
        <v>1.7548057749062772E-2</v>
      </c>
      <c r="L25" s="96">
        <v>0.21870435923459663</v>
      </c>
      <c r="M25" s="410"/>
      <c r="N25" s="350">
        <v>1393</v>
      </c>
      <c r="O25" s="350"/>
      <c r="P25" s="284" t="s">
        <v>48</v>
      </c>
      <c r="Q25" s="361" t="s">
        <v>104</v>
      </c>
      <c r="R25" s="410"/>
      <c r="S25" s="301"/>
      <c r="T25" s="43">
        <f ca="1"/>
        <v>3.0053736684854376E-2</v>
      </c>
      <c r="U25" s="183"/>
      <c r="V25" s="196">
        <f t="shared" ca="1" si="0"/>
        <v>3.9285830899280791E-3</v>
      </c>
      <c r="W25" s="196">
        <f t="shared" ca="1" si="0"/>
        <v>7.2206122088158175E-3</v>
      </c>
      <c r="X25" s="196">
        <f t="shared" ca="1" si="0"/>
        <v>0</v>
      </c>
      <c r="Y25" s="196">
        <f t="shared" ca="1" si="0"/>
        <v>3.1932867896741612E-3</v>
      </c>
      <c r="Z25" s="196">
        <f t="shared" ca="1" si="0"/>
        <v>7.1514326906475219E-3</v>
      </c>
      <c r="AA25" s="196">
        <f t="shared" ca="1" si="0"/>
        <v>9.0476459040767891E-3</v>
      </c>
      <c r="AB25" s="196">
        <f t="shared" ca="1" si="0"/>
        <v>3.8525459978649554E-3</v>
      </c>
      <c r="AC25" s="196">
        <f t="shared" ca="1" si="0"/>
        <v>1.0424783496677675E-2</v>
      </c>
      <c r="AD25" s="196">
        <f t="shared" ca="1" si="0"/>
        <v>3.0053736684854376E-2</v>
      </c>
      <c r="AE25" s="196">
        <f t="shared" ca="1" si="0"/>
        <v>2.5519001267908892E-3</v>
      </c>
      <c r="AF25" s="197">
        <f t="shared" ca="1" si="1"/>
        <v>9.5798603690224818E-3</v>
      </c>
      <c r="AG25" s="206">
        <f t="shared" ca="1" si="1"/>
        <v>1.6166723405226513E-2</v>
      </c>
      <c r="AH25" s="196">
        <f t="shared" ca="1" si="1"/>
        <v>1.0711114433525886E-2</v>
      </c>
      <c r="AI25" s="196">
        <f t="shared" ca="1" si="1"/>
        <v>2.5597063014592778E-2</v>
      </c>
      <c r="AJ25" s="200">
        <f t="shared" ca="1" si="1"/>
        <v>2.5012671877672605E-2</v>
      </c>
      <c r="AK25" s="53">
        <f t="shared" ca="1" si="1"/>
        <v>1.1145556619810315E-2</v>
      </c>
      <c r="AL25" s="199">
        <f t="shared" ca="1" si="1"/>
        <v>5.8543591144026279E-3</v>
      </c>
      <c r="AM25" s="196">
        <f t="shared" ca="1" si="1"/>
        <v>2.9088464910810552E-3</v>
      </c>
      <c r="AN25" s="196">
        <f t="shared" ca="1" si="1"/>
        <v>1.7159328438766325E-3</v>
      </c>
      <c r="AP25" s="447">
        <v>0.3</v>
      </c>
      <c r="AQ25" s="446">
        <v>0.3</v>
      </c>
      <c r="AR25" s="345"/>
      <c r="AS25" s="23">
        <f t="shared" si="2"/>
        <v>0</v>
      </c>
      <c r="AT25" s="23">
        <v>15</v>
      </c>
      <c r="AU25" s="418" t="s">
        <v>77</v>
      </c>
      <c r="AV25" s="413">
        <f t="shared" si="3"/>
        <v>4.6651473939572155E-2</v>
      </c>
      <c r="AW25" s="424" t="s">
        <v>126</v>
      </c>
      <c r="AX25" s="413">
        <f t="shared" si="4"/>
        <v>0.15087340330323001</v>
      </c>
      <c r="AY25" s="23" t="s">
        <v>62</v>
      </c>
      <c r="AZ25" s="420">
        <f t="shared" si="5"/>
        <v>7.0384666423751949E-3</v>
      </c>
      <c r="BA25" s="421">
        <v>0</v>
      </c>
      <c r="BB25" s="421">
        <v>0</v>
      </c>
      <c r="BC25" s="421">
        <v>0</v>
      </c>
      <c r="BD25" s="421">
        <v>0</v>
      </c>
      <c r="BE25" s="421">
        <v>3</v>
      </c>
      <c r="BF25" s="422"/>
      <c r="BG25" s="422"/>
      <c r="BH25" s="422"/>
      <c r="BI25" s="422"/>
      <c r="BJ25" s="422"/>
      <c r="BK25" s="422"/>
      <c r="BL25" s="422"/>
      <c r="BM25" s="422"/>
      <c r="BN25" s="422"/>
    </row>
    <row r="26" spans="2:66" ht="21" customHeight="1">
      <c r="B26" s="410"/>
      <c r="C26" s="96">
        <v>0.27616099071207428</v>
      </c>
      <c r="D26" s="96">
        <v>0</v>
      </c>
      <c r="E26" s="96">
        <v>9.5155709342560554E-3</v>
      </c>
      <c r="F26" s="96">
        <v>1.9616606027466402E-2</v>
      </c>
      <c r="G26" s="96">
        <v>0.19117647058823531</v>
      </c>
      <c r="H26" s="96">
        <v>3.4892317582770811E-3</v>
      </c>
      <c r="I26" s="96">
        <v>2.893814530643175E-2</v>
      </c>
      <c r="J26" s="96">
        <v>4.0274535318356362E-2</v>
      </c>
      <c r="K26" s="96">
        <v>0</v>
      </c>
      <c r="L26" s="96">
        <v>3.930020283975659E-2</v>
      </c>
      <c r="M26" s="410"/>
      <c r="N26" s="350">
        <v>204</v>
      </c>
      <c r="O26" s="350"/>
      <c r="P26" s="284" t="s">
        <v>48</v>
      </c>
      <c r="Q26" s="361" t="s">
        <v>105</v>
      </c>
      <c r="R26" s="410"/>
      <c r="S26" s="302"/>
      <c r="T26" s="43">
        <f ca="1"/>
        <v>1.9616606027466402E-2</v>
      </c>
      <c r="U26" s="183"/>
      <c r="V26" s="196">
        <f t="shared" ref="V26:AK28" ca="1" si="6">$T26*V$8</f>
        <v>2.5642557372948238E-3</v>
      </c>
      <c r="W26" s="196">
        <f t="shared" ca="1" si="6"/>
        <v>4.7130214276760972E-3</v>
      </c>
      <c r="X26" s="196">
        <f t="shared" ca="1" si="6"/>
        <v>0</v>
      </c>
      <c r="Y26" s="196">
        <f t="shared" ca="1" si="6"/>
        <v>2.0843148238973972E-3</v>
      </c>
      <c r="Z26" s="196">
        <f t="shared" ca="1" si="6"/>
        <v>4.6678667313630323E-3</v>
      </c>
      <c r="AA26" s="196">
        <f t="shared" ca="1" si="6"/>
        <v>5.9055586677092906E-3</v>
      </c>
      <c r="AB26" s="196">
        <f t="shared" ca="1" si="6"/>
        <v>2.5146249810891175E-3</v>
      </c>
      <c r="AC26" s="196">
        <f t="shared" ca="1" si="6"/>
        <v>6.8044407562476931E-3</v>
      </c>
      <c r="AD26" s="196">
        <f t="shared" ca="1" si="6"/>
        <v>1.9616606027466402E-2</v>
      </c>
      <c r="AE26" s="196">
        <f t="shared" ca="1" si="6"/>
        <v>1.6656703934564666E-3</v>
      </c>
      <c r="AF26" s="197">
        <f t="shared" ca="1" si="6"/>
        <v>6.2529444716921904E-3</v>
      </c>
      <c r="AG26" s="206">
        <f t="shared" ca="1" si="6"/>
        <v>1.0552306594047252E-2</v>
      </c>
      <c r="AH26" s="196">
        <f t="shared" ca="1" si="6"/>
        <v>6.9913340281401474E-3</v>
      </c>
      <c r="AI26" s="196">
        <f t="shared" ca="1" si="6"/>
        <v>1.6707656218687306E-2</v>
      </c>
      <c r="AJ26" s="196">
        <f t="shared" ca="1" si="6"/>
        <v>1.6326213777132829E-2</v>
      </c>
      <c r="AK26" s="200">
        <f t="shared" ca="1" si="6"/>
        <v>7.274902134809148E-3</v>
      </c>
      <c r="AL26" s="53">
        <f t="shared" ref="AF26:AN28" ca="1" si="7">$T26*AL$8</f>
        <v>3.8212438438118938E-3</v>
      </c>
      <c r="AM26" s="199">
        <f t="shared" ca="1" si="7"/>
        <v>1.8986556050672875E-3</v>
      </c>
      <c r="AN26" s="196">
        <f t="shared" ca="1" si="7"/>
        <v>1.1200197473241759E-3</v>
      </c>
      <c r="AP26" s="447">
        <v>0.2</v>
      </c>
      <c r="AQ26" s="446">
        <v>0.2</v>
      </c>
      <c r="AR26" s="345"/>
      <c r="AS26" s="23">
        <f t="shared" si="2"/>
        <v>0</v>
      </c>
      <c r="AT26" s="23">
        <v>16</v>
      </c>
      <c r="AU26" s="418" t="s">
        <v>80</v>
      </c>
      <c r="AV26" s="413">
        <f t="shared" si="3"/>
        <v>8.4619970193740679E-2</v>
      </c>
      <c r="AW26" s="424" t="s">
        <v>110</v>
      </c>
      <c r="AX26" s="413">
        <f t="shared" si="4"/>
        <v>6.1312447631041564E-4</v>
      </c>
      <c r="AY26" s="23" t="s">
        <v>62</v>
      </c>
      <c r="AZ26" s="420">
        <f t="shared" si="5"/>
        <v>5.1882574910440234E-5</v>
      </c>
      <c r="BA26" s="421" t="s">
        <v>92</v>
      </c>
      <c r="BB26" s="421">
        <v>3</v>
      </c>
      <c r="BC26" s="421">
        <v>0</v>
      </c>
      <c r="BD26" s="421">
        <v>0</v>
      </c>
      <c r="BE26" s="421">
        <v>0</v>
      </c>
      <c r="BF26" s="422"/>
      <c r="BG26" s="422"/>
      <c r="BH26" s="422"/>
      <c r="BI26" s="422"/>
      <c r="BJ26" s="422"/>
      <c r="BK26" s="422"/>
      <c r="BL26" s="422"/>
      <c r="BM26" s="422"/>
      <c r="BN26" s="422"/>
    </row>
    <row r="27" spans="2:66" ht="21" customHeight="1">
      <c r="B27" s="410"/>
      <c r="C27" s="96">
        <v>0.11761344907153061</v>
      </c>
      <c r="D27" s="96">
        <v>0</v>
      </c>
      <c r="E27" s="96">
        <v>1.0806827950386835E-2</v>
      </c>
      <c r="F27" s="96">
        <v>1.8636878313552471E-2</v>
      </c>
      <c r="G27" s="96">
        <v>0</v>
      </c>
      <c r="H27" s="96">
        <v>1.9432561004825628E-3</v>
      </c>
      <c r="I27" s="96">
        <v>2.4648775125311384E-2</v>
      </c>
      <c r="J27" s="96">
        <v>3.6253961096026611E-2</v>
      </c>
      <c r="K27" s="96">
        <v>3.8274182324286709E-3</v>
      </c>
      <c r="L27" s="96">
        <v>4.463321575120581E-2</v>
      </c>
      <c r="M27" s="410"/>
      <c r="N27" s="350">
        <v>479</v>
      </c>
      <c r="O27" s="350"/>
      <c r="P27" s="284" t="s">
        <v>48</v>
      </c>
      <c r="Q27" s="361" t="s">
        <v>106</v>
      </c>
      <c r="R27" s="410"/>
      <c r="S27" s="302"/>
      <c r="T27" s="43">
        <f ca="1"/>
        <v>1.8636878313552471E-2</v>
      </c>
      <c r="U27" s="183"/>
      <c r="V27" s="196">
        <f t="shared" ca="1" si="6"/>
        <v>2.4361870791450419E-3</v>
      </c>
      <c r="W27" s="196">
        <f t="shared" ca="1" si="6"/>
        <v>4.4776352603391346E-3</v>
      </c>
      <c r="X27" s="196">
        <f t="shared" ca="1" si="6"/>
        <v>0</v>
      </c>
      <c r="Y27" s="196">
        <f t="shared" ca="1" si="6"/>
        <v>1.9802162354547936E-3</v>
      </c>
      <c r="Z27" s="196">
        <f t="shared" ca="1" si="6"/>
        <v>4.4347357608388784E-3</v>
      </c>
      <c r="AA27" s="196">
        <f t="shared" ca="1" si="6"/>
        <v>5.6106126671219151E-3</v>
      </c>
      <c r="AB27" s="196">
        <f t="shared" ca="1" si="6"/>
        <v>2.3890350711615895E-3</v>
      </c>
      <c r="AC27" s="196">
        <f t="shared" ca="1" si="6"/>
        <v>6.4646011745561833E-3</v>
      </c>
      <c r="AD27" s="196">
        <f t="shared" ca="1" si="6"/>
        <v>1.8636878313552471E-2</v>
      </c>
      <c r="AE27" s="196">
        <f t="shared" ca="1" si="6"/>
        <v>1.5824804958548991E-3</v>
      </c>
      <c r="AF27" s="197">
        <f t="shared" ca="1" si="7"/>
        <v>5.9406487063643808E-3</v>
      </c>
      <c r="AG27" s="206">
        <f t="shared" ca="1" si="7"/>
        <v>1.0025284376165657E-2</v>
      </c>
      <c r="AH27" s="196">
        <f t="shared" ca="1" si="7"/>
        <v>6.6421602875344652E-3</v>
      </c>
      <c r="AI27" s="196">
        <f t="shared" ca="1" si="7"/>
        <v>1.587321249233244E-2</v>
      </c>
      <c r="AJ27" s="196">
        <f t="shared" ca="1" si="7"/>
        <v>1.5510820733180957E-2</v>
      </c>
      <c r="AK27" s="196">
        <f t="shared" ca="1" si="7"/>
        <v>6.9115659273375494E-3</v>
      </c>
      <c r="AL27" s="200">
        <f t="shared" ca="1" si="7"/>
        <v>3.630396431667121E-3</v>
      </c>
      <c r="AM27" s="53">
        <f t="shared" ca="1" si="7"/>
        <v>1.8038295422479643E-3</v>
      </c>
      <c r="AN27" s="199">
        <f t="shared" ca="1" si="7"/>
        <v>1.0640817127300184E-3</v>
      </c>
      <c r="AP27" s="447">
        <v>0.1</v>
      </c>
      <c r="AQ27" s="446">
        <v>0.1</v>
      </c>
      <c r="AR27" s="345"/>
      <c r="AS27" s="23">
        <f t="shared" si="2"/>
        <v>0</v>
      </c>
      <c r="AT27" s="23">
        <v>17</v>
      </c>
      <c r="AU27" s="418" t="s">
        <v>80</v>
      </c>
      <c r="AV27" s="413">
        <f t="shared" si="3"/>
        <v>8.4619970193740679E-2</v>
      </c>
      <c r="AW27" s="424" t="s">
        <v>111</v>
      </c>
      <c r="AX27" s="413">
        <f t="shared" si="4"/>
        <v>0.32174083219893185</v>
      </c>
      <c r="AY27" s="23" t="s">
        <v>62</v>
      </c>
      <c r="AZ27" s="420">
        <f t="shared" si="5"/>
        <v>2.7225699630782935E-2</v>
      </c>
      <c r="BA27" s="421">
        <v>0</v>
      </c>
      <c r="BB27" s="421">
        <v>1</v>
      </c>
      <c r="BC27" s="421">
        <v>3</v>
      </c>
      <c r="BD27" s="421">
        <v>0</v>
      </c>
      <c r="BE27" s="421">
        <v>0</v>
      </c>
      <c r="BF27" s="422"/>
      <c r="BG27" s="422"/>
      <c r="BH27" s="422"/>
      <c r="BI27" s="422"/>
      <c r="BJ27" s="422"/>
      <c r="BK27" s="422"/>
      <c r="BL27" s="422"/>
      <c r="BM27" s="422"/>
      <c r="BN27" s="422"/>
    </row>
    <row r="28" spans="2:66" ht="21" customHeight="1">
      <c r="B28" s="410"/>
      <c r="C28" s="96">
        <v>0.24283121597096188</v>
      </c>
      <c r="D28" s="96">
        <v>0</v>
      </c>
      <c r="E28" s="96">
        <v>5.5780933062880324E-3</v>
      </c>
      <c r="F28" s="96">
        <v>1.3268526623352607E-2</v>
      </c>
      <c r="G28" s="96">
        <v>0</v>
      </c>
      <c r="H28" s="96">
        <v>9.4403617863199547E-4</v>
      </c>
      <c r="I28" s="96">
        <v>2.5445610528069297E-2</v>
      </c>
      <c r="J28" s="96">
        <v>4.8291566643483726E-2</v>
      </c>
      <c r="K28" s="96">
        <v>0</v>
      </c>
      <c r="L28" s="96">
        <v>0</v>
      </c>
      <c r="M28" s="410"/>
      <c r="N28" s="351">
        <v>116</v>
      </c>
      <c r="O28" s="351"/>
      <c r="P28" s="284" t="s">
        <v>48</v>
      </c>
      <c r="Q28" s="361" t="s">
        <v>107</v>
      </c>
      <c r="R28" s="410"/>
      <c r="S28" s="302"/>
      <c r="T28" s="43">
        <f ca="1"/>
        <v>1.3268526623352607E-2</v>
      </c>
      <c r="U28" s="183"/>
      <c r="V28" s="196">
        <f t="shared" ca="1" si="6"/>
        <v>1.7344435358360214E-3</v>
      </c>
      <c r="W28" s="196">
        <f t="shared" ca="1" si="6"/>
        <v>3.1878526898074396E-3</v>
      </c>
      <c r="X28" s="196">
        <f t="shared" ca="1" si="6"/>
        <v>0</v>
      </c>
      <c r="Y28" s="196">
        <f t="shared" ca="1" si="6"/>
        <v>1.4098150665618999E-3</v>
      </c>
      <c r="Z28" s="196">
        <f t="shared" ca="1" si="6"/>
        <v>3.1573103885877275E-3</v>
      </c>
      <c r="AA28" s="196">
        <f t="shared" ca="1" si="6"/>
        <v>3.9944760219253819E-3</v>
      </c>
      <c r="AB28" s="196">
        <f t="shared" ca="1" si="6"/>
        <v>1.7008736609488726E-3</v>
      </c>
      <c r="AC28" s="196">
        <f t="shared" ca="1" si="6"/>
        <v>4.602473190565416E-3</v>
      </c>
      <c r="AD28" s="196">
        <f t="shared" ca="1" si="6"/>
        <v>1.3268526623352607E-2</v>
      </c>
      <c r="AE28" s="196">
        <f t="shared" ca="1" si="6"/>
        <v>1.1266470831071591E-3</v>
      </c>
      <c r="AF28" s="197">
        <f t="shared" ca="1" si="7"/>
        <v>4.2294451996856995E-3</v>
      </c>
      <c r="AG28" s="206">
        <f t="shared" ca="1" si="7"/>
        <v>7.1375018076446925E-3</v>
      </c>
      <c r="AH28" s="196">
        <f t="shared" ca="1" si="7"/>
        <v>4.7288864116067312E-3</v>
      </c>
      <c r="AI28" s="196">
        <f t="shared" ca="1" si="7"/>
        <v>1.1300934577626692E-2</v>
      </c>
      <c r="AJ28" s="196">
        <f t="shared" ca="1" si="7"/>
        <v>1.1042929743153506E-2</v>
      </c>
      <c r="AK28" s="196">
        <f t="shared" ca="1" si="7"/>
        <v>4.920689772881519E-3</v>
      </c>
      <c r="AL28" s="196">
        <f t="shared" ca="1" si="7"/>
        <v>2.5846609553634827E-3</v>
      </c>
      <c r="AM28" s="200">
        <f t="shared" ca="1" si="7"/>
        <v>1.2842365498465739E-3</v>
      </c>
      <c r="AN28" s="212">
        <f t="shared" ca="1" si="7"/>
        <v>7.5757303864102082E-4</v>
      </c>
      <c r="AP28" s="447">
        <v>0</v>
      </c>
      <c r="AQ28" s="446">
        <v>0</v>
      </c>
      <c r="AR28" s="345"/>
      <c r="AS28" s="23">
        <f t="shared" si="2"/>
        <v>0</v>
      </c>
      <c r="AT28" s="23">
        <v>18</v>
      </c>
      <c r="AU28" s="418" t="s">
        <v>86</v>
      </c>
      <c r="AV28" s="413">
        <f t="shared" si="3"/>
        <v>8.9597615499254851E-2</v>
      </c>
      <c r="AW28" s="424" t="s">
        <v>124</v>
      </c>
      <c r="AX28" s="413">
        <f t="shared" si="4"/>
        <v>2.1112080854777744E-3</v>
      </c>
      <c r="AY28" s="23" t="s">
        <v>62</v>
      </c>
      <c r="AZ28" s="420">
        <f t="shared" si="5"/>
        <v>1.8915921028155559E-4</v>
      </c>
      <c r="BA28" s="421">
        <v>0</v>
      </c>
      <c r="BB28" s="421">
        <v>3</v>
      </c>
      <c r="BC28" s="421">
        <v>3</v>
      </c>
      <c r="BD28" s="421">
        <v>0</v>
      </c>
      <c r="BE28" s="421">
        <v>1</v>
      </c>
      <c r="BF28" s="422"/>
      <c r="BG28" s="422"/>
      <c r="BH28" s="422"/>
      <c r="BI28" s="422"/>
      <c r="BJ28" s="422"/>
      <c r="BK28" s="422"/>
      <c r="BL28" s="422"/>
      <c r="BM28" s="422"/>
      <c r="BN28" s="422"/>
    </row>
    <row r="29" spans="2:66" ht="21" customHeight="1">
      <c r="B29" s="410"/>
      <c r="C29" s="97">
        <v>4.6651473939572155E-2</v>
      </c>
      <c r="D29" s="97">
        <v>4.0513122105417923E-2</v>
      </c>
      <c r="E29" s="97">
        <v>8.4619970193740679E-2</v>
      </c>
      <c r="F29" s="97">
        <v>0.17787132765941244</v>
      </c>
      <c r="G29" s="97">
        <v>1.4039512400168138E-3</v>
      </c>
      <c r="H29" s="97">
        <v>1</v>
      </c>
      <c r="I29" s="97">
        <v>1.8550079150009391E-2</v>
      </c>
      <c r="J29" s="97">
        <v>0.29323013651682184</v>
      </c>
      <c r="K29" s="97">
        <v>8.9597615499254851E-2</v>
      </c>
      <c r="L29" s="97">
        <v>2.0488630354309888E-2</v>
      </c>
      <c r="M29" s="410"/>
      <c r="N29" s="410"/>
      <c r="O29" s="410"/>
      <c r="AQ29" s="267"/>
      <c r="AR29" s="345"/>
      <c r="AS29" s="23">
        <f t="shared" si="2"/>
        <v>0</v>
      </c>
      <c r="AT29" s="23">
        <v>19</v>
      </c>
      <c r="AU29" s="418" t="s">
        <v>87</v>
      </c>
      <c r="AV29" s="413">
        <f t="shared" si="3"/>
        <v>2.0488630354309888E-2</v>
      </c>
      <c r="AW29" s="424" t="s">
        <v>126</v>
      </c>
      <c r="AX29" s="413">
        <f t="shared" si="4"/>
        <v>0.15087340330323001</v>
      </c>
      <c r="AY29" s="23" t="s">
        <v>62</v>
      </c>
      <c r="AZ29" s="420">
        <f t="shared" ref="AZ29:AZ31" si="8">AV29*AX29</f>
        <v>3.0911893905765961E-3</v>
      </c>
      <c r="BA29" s="421">
        <v>0</v>
      </c>
      <c r="BB29" s="421">
        <v>3</v>
      </c>
      <c r="BC29" s="421">
        <v>3</v>
      </c>
      <c r="BD29" s="421">
        <v>0</v>
      </c>
      <c r="BE29" s="421">
        <v>0</v>
      </c>
      <c r="BF29" s="422"/>
      <c r="BG29" s="422"/>
      <c r="BH29" s="422"/>
      <c r="BI29" s="422"/>
      <c r="BJ29" s="422"/>
      <c r="BK29" s="422"/>
      <c r="BL29" s="422"/>
      <c r="BM29" s="422"/>
      <c r="BN29" s="422"/>
    </row>
    <row r="30" spans="2:66" ht="21" customHeight="1">
      <c r="B30" s="410"/>
      <c r="C30" s="410"/>
      <c r="D30" s="410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R30" s="98"/>
      <c r="AC30" s="8"/>
      <c r="AQ30" s="337"/>
      <c r="AR30" s="345"/>
      <c r="AS30" s="23">
        <f t="shared" si="2"/>
        <v>0</v>
      </c>
      <c r="AT30" s="23">
        <v>20</v>
      </c>
      <c r="AU30" s="418" t="s">
        <v>87</v>
      </c>
      <c r="AV30" s="413">
        <f t="shared" si="3"/>
        <v>2.0488630354309888E-2</v>
      </c>
      <c r="AW30" s="424" t="s">
        <v>127</v>
      </c>
      <c r="AX30" s="413">
        <f t="shared" si="4"/>
        <v>0.25244236359198524</v>
      </c>
      <c r="AY30" s="23" t="s">
        <v>62</v>
      </c>
      <c r="AZ30" s="420">
        <f t="shared" si="8"/>
        <v>5.1721982734044825E-3</v>
      </c>
      <c r="BA30" s="421" t="s">
        <v>95</v>
      </c>
      <c r="BB30" s="421">
        <v>3</v>
      </c>
      <c r="BC30" s="421">
        <v>0</v>
      </c>
      <c r="BD30" s="421">
        <v>0</v>
      </c>
      <c r="BE30" s="421">
        <v>0</v>
      </c>
      <c r="BF30" s="422"/>
      <c r="BG30" s="422"/>
      <c r="BH30" s="422"/>
      <c r="BI30" s="422"/>
      <c r="BJ30" s="422"/>
      <c r="BK30" s="422"/>
      <c r="BL30" s="422"/>
      <c r="BM30" s="422"/>
      <c r="BN30" s="422"/>
    </row>
    <row r="31" spans="2:66" ht="21" customHeight="1">
      <c r="B31" s="410"/>
      <c r="C31" s="410"/>
      <c r="D31" s="410"/>
      <c r="E31" s="410"/>
      <c r="F31" s="410"/>
      <c r="G31" s="410"/>
      <c r="H31" s="410"/>
      <c r="I31" s="410"/>
      <c r="J31" s="410"/>
      <c r="K31" s="410"/>
      <c r="L31" s="410"/>
      <c r="M31" s="340"/>
      <c r="N31" s="443" t="s">
        <v>88</v>
      </c>
      <c r="P31" s="442"/>
      <c r="R31" s="1"/>
      <c r="S31" s="1"/>
      <c r="T31" s="352" t="s">
        <v>108</v>
      </c>
      <c r="U31" s="99"/>
      <c r="V31" s="96">
        <v>9.9965239863143346E-2</v>
      </c>
      <c r="W31" s="96">
        <v>0.11042371818350585</v>
      </c>
      <c r="X31" s="96">
        <v>0.29639607695209358</v>
      </c>
      <c r="Y31" s="96">
        <v>0.23102136818514654</v>
      </c>
      <c r="Z31" s="96">
        <v>0.19765994980992374</v>
      </c>
      <c r="AA31" s="96">
        <v>0.18976109644159436</v>
      </c>
      <c r="AB31" s="96">
        <v>0.33997148976040692</v>
      </c>
      <c r="AC31" s="96">
        <v>1</v>
      </c>
      <c r="AD31" s="96">
        <v>0.53261275849273015</v>
      </c>
      <c r="AE31" s="96">
        <v>0.59221300138312583</v>
      </c>
      <c r="AF31" s="96">
        <v>0.39723744646859122</v>
      </c>
      <c r="AG31" s="96">
        <v>9.4907229920657074E-2</v>
      </c>
      <c r="AH31" s="96">
        <v>0.2016846845170534</v>
      </c>
      <c r="AI31" s="96">
        <v>6.3899613287026868E-2</v>
      </c>
      <c r="AJ31" s="96">
        <v>6.5326790928450687E-2</v>
      </c>
      <c r="AK31" s="96">
        <v>0.14126894102998694</v>
      </c>
      <c r="AL31" s="96">
        <v>0.13148604670083802</v>
      </c>
      <c r="AM31" s="96">
        <v>0.13412053118963263</v>
      </c>
      <c r="AN31" s="96">
        <v>0.1464336814994992</v>
      </c>
      <c r="AO31" s="97">
        <v>1</v>
      </c>
      <c r="AQ31" s="294"/>
      <c r="AR31" s="345"/>
      <c r="AS31" s="23">
        <f t="shared" si="2"/>
        <v>0</v>
      </c>
      <c r="AT31" s="23">
        <v>21</v>
      </c>
      <c r="AU31" s="418" t="s">
        <v>87</v>
      </c>
      <c r="AV31" s="413">
        <f t="shared" si="3"/>
        <v>2.0488630354309888E-2</v>
      </c>
      <c r="AW31" s="424" t="s">
        <v>108</v>
      </c>
      <c r="AX31" s="413">
        <f t="shared" si="4"/>
        <v>1</v>
      </c>
      <c r="AY31" s="23" t="s">
        <v>62</v>
      </c>
      <c r="AZ31" s="420">
        <f t="shared" si="8"/>
        <v>2.0488630354309888E-2</v>
      </c>
      <c r="BA31" s="421" t="s">
        <v>95</v>
      </c>
      <c r="BB31" s="421">
        <v>3</v>
      </c>
      <c r="BC31" s="421">
        <v>0</v>
      </c>
      <c r="BD31" s="421">
        <v>0</v>
      </c>
      <c r="BE31" s="421">
        <v>0</v>
      </c>
      <c r="BF31" s="422"/>
      <c r="BG31" s="422"/>
      <c r="BH31" s="422"/>
      <c r="BI31" s="422"/>
      <c r="BJ31" s="422"/>
      <c r="BK31" s="422"/>
      <c r="BL31" s="422"/>
      <c r="BM31" s="422"/>
      <c r="BN31" s="422"/>
    </row>
    <row r="32" spans="2:66" ht="21" customHeight="1">
      <c r="B32" s="410"/>
      <c r="C32" s="410"/>
      <c r="D32" s="410"/>
      <c r="E32" s="410"/>
      <c r="F32" s="410"/>
      <c r="G32" s="441" t="s">
        <v>132</v>
      </c>
      <c r="H32" s="278"/>
      <c r="I32" s="410"/>
      <c r="J32" s="410"/>
      <c r="K32" s="410"/>
      <c r="L32" s="410"/>
      <c r="M32" s="340"/>
      <c r="N32" s="443" t="s">
        <v>88</v>
      </c>
      <c r="P32" s="442"/>
      <c r="R32" s="1"/>
      <c r="S32" s="1"/>
      <c r="T32" s="353" t="s">
        <v>109</v>
      </c>
      <c r="U32" s="99"/>
      <c r="V32" s="96">
        <v>0.10338345864661655</v>
      </c>
      <c r="W32" s="96">
        <v>5.7004664017965112E-2</v>
      </c>
      <c r="X32" s="96">
        <v>1</v>
      </c>
      <c r="Y32" s="96">
        <v>0.504201680672269</v>
      </c>
      <c r="Z32" s="96">
        <v>0.37639007698887944</v>
      </c>
      <c r="AA32" s="96">
        <v>0</v>
      </c>
      <c r="AB32" s="96">
        <v>2.5345622119815669E-2</v>
      </c>
      <c r="AC32" s="96">
        <v>7.7156885667523975E-2</v>
      </c>
      <c r="AD32" s="96">
        <v>5.4753608760577409E-2</v>
      </c>
      <c r="AE32" s="96">
        <v>0</v>
      </c>
      <c r="AF32" s="96">
        <v>0.33613445378151263</v>
      </c>
      <c r="AG32" s="96">
        <v>0.15015488003360111</v>
      </c>
      <c r="AH32" s="96">
        <v>0.35233824471492636</v>
      </c>
      <c r="AI32" s="96">
        <v>0.24350976051519424</v>
      </c>
      <c r="AJ32" s="96">
        <v>0.24943310657596374</v>
      </c>
      <c r="AK32" s="96">
        <v>0.37226951081940318</v>
      </c>
      <c r="AL32" s="96">
        <v>0</v>
      </c>
      <c r="AM32" s="96">
        <v>0</v>
      </c>
      <c r="AN32" s="96">
        <v>0.1354679802955665</v>
      </c>
      <c r="AO32" s="97">
        <v>3.2267069030554505E-3</v>
      </c>
      <c r="AQ32" s="294"/>
      <c r="AR32" s="345"/>
    </row>
    <row r="33" spans="4:66" ht="21" customHeight="1">
      <c r="D33" s="7"/>
      <c r="G33" s="441" t="s">
        <v>88</v>
      </c>
      <c r="H33" s="440"/>
      <c r="M33" s="340"/>
      <c r="N33" s="443" t="s">
        <v>36</v>
      </c>
      <c r="P33" s="439"/>
      <c r="R33" s="1"/>
      <c r="S33" s="1"/>
      <c r="T33" s="352" t="s">
        <v>110</v>
      </c>
      <c r="U33" s="99"/>
      <c r="V33" s="96">
        <v>0.181359649122807</v>
      </c>
      <c r="W33" s="96">
        <v>1</v>
      </c>
      <c r="X33" s="96">
        <v>0</v>
      </c>
      <c r="Y33" s="96">
        <v>0.44224598930481279</v>
      </c>
      <c r="Z33" s="96">
        <v>0</v>
      </c>
      <c r="AA33" s="96">
        <v>0</v>
      </c>
      <c r="AB33" s="96">
        <v>0</v>
      </c>
      <c r="AC33" s="96">
        <v>0</v>
      </c>
      <c r="AD33" s="96">
        <v>9.6051103368176544E-2</v>
      </c>
      <c r="AE33" s="96">
        <v>0</v>
      </c>
      <c r="AF33" s="96">
        <v>0</v>
      </c>
      <c r="AG33" s="96">
        <v>0.12157295112091143</v>
      </c>
      <c r="AH33" s="96">
        <v>0</v>
      </c>
      <c r="AI33" s="96">
        <v>6.6572751056550611E-2</v>
      </c>
      <c r="AJ33" s="96">
        <v>0</v>
      </c>
      <c r="AK33" s="96">
        <v>0.11873653984206749</v>
      </c>
      <c r="AL33" s="96">
        <v>0</v>
      </c>
      <c r="AM33" s="96">
        <v>0</v>
      </c>
      <c r="AN33" s="96">
        <v>0</v>
      </c>
      <c r="AO33" s="97">
        <v>6.1312447631041564E-4</v>
      </c>
      <c r="AQ33" s="295"/>
      <c r="AR33" s="345"/>
      <c r="AT33" s="340" t="s">
        <v>304</v>
      </c>
      <c r="AV33" s="404"/>
      <c r="AW33" s="340"/>
      <c r="AX33" s="405"/>
      <c r="AY33" s="340"/>
    </row>
    <row r="34" spans="4:66" ht="21" customHeight="1">
      <c r="D34" s="7"/>
      <c r="G34" s="441" t="s">
        <v>36</v>
      </c>
      <c r="H34" s="439"/>
      <c r="M34" s="340"/>
      <c r="N34" s="443" t="s">
        <v>36</v>
      </c>
      <c r="P34" s="439"/>
      <c r="R34" s="1"/>
      <c r="T34" s="352" t="s">
        <v>111</v>
      </c>
      <c r="U34" s="99"/>
      <c r="V34" s="96">
        <v>7.6379254222216933E-2</v>
      </c>
      <c r="W34" s="96">
        <v>3.0490353225981422E-2</v>
      </c>
      <c r="X34" s="96">
        <v>8.3096606979399135E-2</v>
      </c>
      <c r="Y34" s="96">
        <v>0.19130760430348484</v>
      </c>
      <c r="Z34" s="96">
        <v>0.35011073000508763</v>
      </c>
      <c r="AA34" s="96">
        <v>8.1186340152286526E-2</v>
      </c>
      <c r="AB34" s="96">
        <v>5.5921520825958269E-2</v>
      </c>
      <c r="AC34" s="96">
        <v>6.4483229638621714E-2</v>
      </c>
      <c r="AD34" s="96">
        <v>0.13947610230712557</v>
      </c>
      <c r="AE34" s="96">
        <v>0.47279103971037445</v>
      </c>
      <c r="AF34" s="96">
        <v>6.7421182133386728E-2</v>
      </c>
      <c r="AG34" s="96">
        <v>0.45315657168859119</v>
      </c>
      <c r="AH34" s="96">
        <v>0.7328614472042726</v>
      </c>
      <c r="AI34" s="96">
        <v>0.66070858920282549</v>
      </c>
      <c r="AJ34" s="96">
        <v>0.44298102265632527</v>
      </c>
      <c r="AK34" s="96">
        <v>1</v>
      </c>
      <c r="AL34" s="96">
        <v>1.3905618815011015E-2</v>
      </c>
      <c r="AM34" s="96">
        <v>0.21188408460228333</v>
      </c>
      <c r="AN34" s="96">
        <v>8.1515696501788699E-3</v>
      </c>
      <c r="AO34" s="97">
        <v>0.32174083219893185</v>
      </c>
      <c r="AQ34" s="296"/>
      <c r="AR34" s="345"/>
      <c r="AT34" s="23" t="s">
        <v>11</v>
      </c>
      <c r="AU34" s="418" t="s">
        <v>12</v>
      </c>
      <c r="AV34" s="399"/>
      <c r="AW34" s="418" t="s">
        <v>14</v>
      </c>
      <c r="AX34" s="400"/>
      <c r="AY34" s="418" t="s">
        <v>16</v>
      </c>
    </row>
    <row r="35" spans="4:66" ht="21" customHeight="1">
      <c r="D35" s="7"/>
      <c r="G35" s="441" t="s">
        <v>42</v>
      </c>
      <c r="H35" s="294"/>
      <c r="M35" s="340"/>
      <c r="N35" s="443" t="s">
        <v>36</v>
      </c>
      <c r="P35" s="439"/>
      <c r="R35" s="1"/>
      <c r="T35" s="354" t="s">
        <v>112</v>
      </c>
      <c r="U35" s="99"/>
      <c r="V35" s="96">
        <v>4.6300226372382569E-2</v>
      </c>
      <c r="W35" s="96">
        <v>4.0117798494363616E-2</v>
      </c>
      <c r="X35" s="96">
        <v>0.28790322580645161</v>
      </c>
      <c r="Y35" s="96">
        <v>0.32258064516129031</v>
      </c>
      <c r="Z35" s="96">
        <v>5.418195866331852E-2</v>
      </c>
      <c r="AA35" s="96">
        <v>2.2849462365591398E-2</v>
      </c>
      <c r="AB35" s="96">
        <v>0.23593912591050992</v>
      </c>
      <c r="AC35" s="96">
        <v>9.1323055804867756E-2</v>
      </c>
      <c r="AD35" s="96">
        <v>0.2784927503652917</v>
      </c>
      <c r="AE35" s="96">
        <v>7.7336641852770879E-2</v>
      </c>
      <c r="AF35" s="96">
        <v>1</v>
      </c>
      <c r="AG35" s="96">
        <v>0.1313529181633887</v>
      </c>
      <c r="AH35" s="96">
        <v>0.28403008823954867</v>
      </c>
      <c r="AI35" s="96">
        <v>0.25007952531501765</v>
      </c>
      <c r="AJ35" s="96">
        <v>0.21743258235193721</v>
      </c>
      <c r="AK35" s="96">
        <v>0.1872901373225575</v>
      </c>
      <c r="AL35" s="96">
        <v>0.3696236559139785</v>
      </c>
      <c r="AM35" s="96">
        <v>0.39039665970772441</v>
      </c>
      <c r="AN35" s="96">
        <v>0.32501390433815347</v>
      </c>
      <c r="AO35" s="97">
        <v>3.3622828233518982E-2</v>
      </c>
      <c r="AQ35" s="296"/>
      <c r="AR35" s="346"/>
      <c r="AT35" s="23">
        <v>2</v>
      </c>
      <c r="AU35" s="418" t="s">
        <v>81</v>
      </c>
      <c r="AV35" s="399"/>
      <c r="AW35" s="418" t="s">
        <v>113</v>
      </c>
      <c r="AX35" s="400"/>
      <c r="AY35" s="418" t="s">
        <v>20</v>
      </c>
    </row>
    <row r="36" spans="4:66" ht="21" customHeight="1">
      <c r="D36" s="7"/>
      <c r="G36" s="441" t="s">
        <v>48</v>
      </c>
      <c r="H36" s="284"/>
      <c r="M36" s="340"/>
      <c r="N36" s="443" t="s">
        <v>36</v>
      </c>
      <c r="P36" s="439"/>
      <c r="R36" s="1"/>
      <c r="T36" s="354" t="s">
        <v>113</v>
      </c>
      <c r="U36" s="99"/>
      <c r="V36" s="96">
        <v>0.13071862348178137</v>
      </c>
      <c r="W36" s="96">
        <v>0.24025672030508791</v>
      </c>
      <c r="X36" s="96">
        <v>0</v>
      </c>
      <c r="Y36" s="96">
        <v>0.10625257095845332</v>
      </c>
      <c r="Z36" s="96">
        <v>0.23795485951174572</v>
      </c>
      <c r="AA36" s="96">
        <v>0.30104895104895102</v>
      </c>
      <c r="AB36" s="96">
        <v>0.12818858560794044</v>
      </c>
      <c r="AC36" s="96">
        <v>0.3468714591464182</v>
      </c>
      <c r="AD36" s="96">
        <v>1</v>
      </c>
      <c r="AE36" s="96">
        <v>8.4911242603550291E-2</v>
      </c>
      <c r="AF36" s="96">
        <v>0.31875771287535992</v>
      </c>
      <c r="AG36" s="96">
        <v>0.53792723263506059</v>
      </c>
      <c r="AH36" s="96">
        <v>0.35639875819248018</v>
      </c>
      <c r="AI36" s="96">
        <v>0.85170983172593162</v>
      </c>
      <c r="AJ36" s="96">
        <v>0.83226495726495731</v>
      </c>
      <c r="AK36" s="96">
        <v>0.37085427135678389</v>
      </c>
      <c r="AL36" s="96">
        <v>0.19479638009049771</v>
      </c>
      <c r="AM36" s="96">
        <v>9.6788180504255653E-2</v>
      </c>
      <c r="AN36" s="96">
        <v>5.7095490716180371E-2</v>
      </c>
      <c r="AO36" s="97">
        <v>7.6558667187146094E-3</v>
      </c>
      <c r="AQ36" s="297"/>
      <c r="AR36" s="346"/>
      <c r="AS36" s="265"/>
      <c r="AT36" s="23">
        <v>10</v>
      </c>
      <c r="AU36" s="418" t="s">
        <v>85</v>
      </c>
      <c r="AV36" s="399"/>
      <c r="AW36" s="418" t="s">
        <v>121</v>
      </c>
      <c r="AX36" s="400"/>
      <c r="AY36" s="418" t="s">
        <v>20</v>
      </c>
      <c r="BA36" s="425"/>
      <c r="BB36" s="425"/>
      <c r="BC36" s="425"/>
      <c r="BD36" s="425"/>
      <c r="BE36" s="425"/>
    </row>
    <row r="37" spans="4:66" ht="21" customHeight="1">
      <c r="D37" s="7"/>
      <c r="G37"/>
      <c r="H37"/>
      <c r="M37" s="340"/>
      <c r="N37" s="443" t="s">
        <v>42</v>
      </c>
      <c r="P37" s="294"/>
      <c r="R37" s="1"/>
      <c r="T37" s="354" t="s">
        <v>114</v>
      </c>
      <c r="U37" s="99"/>
      <c r="V37" s="96">
        <v>1.6403508771929823E-2</v>
      </c>
      <c r="W37" s="96">
        <v>2.4873035066505438E-2</v>
      </c>
      <c r="X37" s="96">
        <v>0.27199999999999996</v>
      </c>
      <c r="Y37" s="96">
        <v>0.31999999999999995</v>
      </c>
      <c r="Z37" s="96">
        <v>4.4790419161676649E-2</v>
      </c>
      <c r="AA37" s="96">
        <v>0</v>
      </c>
      <c r="AB37" s="96">
        <v>0.26541935483870965</v>
      </c>
      <c r="AC37" s="96">
        <v>0.11630114566284779</v>
      </c>
      <c r="AD37" s="96">
        <v>0.1932984901277584</v>
      </c>
      <c r="AE37" s="96">
        <v>0</v>
      </c>
      <c r="AF37" s="96">
        <v>1</v>
      </c>
      <c r="AG37" s="96">
        <v>6.5975744211686879E-2</v>
      </c>
      <c r="AH37" s="96">
        <v>0.13417040358744395</v>
      </c>
      <c r="AI37" s="96">
        <v>9.7846649225196217E-2</v>
      </c>
      <c r="AJ37" s="96">
        <v>0.16078042328042327</v>
      </c>
      <c r="AK37" s="96">
        <v>0.12081837760229719</v>
      </c>
      <c r="AL37" s="96">
        <v>0.43999999999999995</v>
      </c>
      <c r="AM37" s="96">
        <v>0.56217118997912308</v>
      </c>
      <c r="AN37" s="96">
        <v>0.41913793103448277</v>
      </c>
      <c r="AO37" s="97">
        <v>2.7115184059289504E-2</v>
      </c>
      <c r="AQ37" s="298"/>
      <c r="AS37" s="266"/>
      <c r="AT37" s="23">
        <v>13</v>
      </c>
      <c r="AU37" s="418" t="s">
        <v>78</v>
      </c>
      <c r="AV37" s="399"/>
      <c r="AW37" s="418" t="s">
        <v>109</v>
      </c>
      <c r="AX37" s="400"/>
      <c r="AY37" s="418" t="s">
        <v>55</v>
      </c>
      <c r="BA37" s="425"/>
      <c r="BB37" s="425"/>
      <c r="BC37" s="425"/>
      <c r="BD37" s="425"/>
      <c r="BE37" s="425"/>
      <c r="BF37" s="422"/>
      <c r="BG37" s="422"/>
      <c r="BH37" s="422"/>
      <c r="BI37" s="422"/>
      <c r="BJ37" s="422"/>
      <c r="BK37" s="422"/>
      <c r="BL37" s="422"/>
      <c r="BM37" s="422"/>
      <c r="BN37" s="422"/>
    </row>
    <row r="38" spans="4:66" ht="21" customHeight="1">
      <c r="D38" s="7"/>
      <c r="G38"/>
      <c r="H38"/>
      <c r="M38" s="340"/>
      <c r="N38" s="443" t="s">
        <v>42</v>
      </c>
      <c r="P38" s="294"/>
      <c r="R38" s="1"/>
      <c r="T38" s="354" t="s">
        <v>115</v>
      </c>
      <c r="U38" s="99"/>
      <c r="V38" s="96">
        <v>0.29298245614035084</v>
      </c>
      <c r="W38" s="96">
        <v>0.36348246674727935</v>
      </c>
      <c r="X38" s="96">
        <v>0.91090909090909089</v>
      </c>
      <c r="Y38" s="96">
        <v>0</v>
      </c>
      <c r="Z38" s="96">
        <v>1</v>
      </c>
      <c r="AA38" s="96">
        <v>0</v>
      </c>
      <c r="AB38" s="96">
        <v>0.16161290322580646</v>
      </c>
      <c r="AC38" s="96">
        <v>0.27332242225859249</v>
      </c>
      <c r="AD38" s="96">
        <v>0.42671312427409991</v>
      </c>
      <c r="AE38" s="96">
        <v>0</v>
      </c>
      <c r="AF38" s="96">
        <v>0</v>
      </c>
      <c r="AG38" s="96">
        <v>0.13502388827636899</v>
      </c>
      <c r="AH38" s="96">
        <v>0</v>
      </c>
      <c r="AI38" s="96">
        <v>8.066009257395855E-2</v>
      </c>
      <c r="AJ38" s="96">
        <v>8.835978835978836E-2</v>
      </c>
      <c r="AK38" s="96">
        <v>2.3977027997128499E-2</v>
      </c>
      <c r="AL38" s="96">
        <v>0.32745098039215687</v>
      </c>
      <c r="AM38" s="96">
        <v>0.41837160751565766</v>
      </c>
      <c r="AN38" s="96">
        <v>0.28793103448275864</v>
      </c>
      <c r="AO38" s="97">
        <v>1.5181255745769871E-3</v>
      </c>
      <c r="AQ38" s="298"/>
      <c r="AS38" s="266"/>
      <c r="AT38" s="23">
        <v>14</v>
      </c>
      <c r="AU38" s="418" t="s">
        <v>77</v>
      </c>
      <c r="AV38" s="399"/>
      <c r="AW38" s="418" t="s">
        <v>108</v>
      </c>
      <c r="AX38" s="400"/>
      <c r="AY38" s="418" t="s">
        <v>62</v>
      </c>
      <c r="BA38" s="425"/>
      <c r="BB38" s="425"/>
      <c r="BC38" s="425"/>
      <c r="BD38" s="425"/>
      <c r="BE38" s="425"/>
      <c r="BF38" s="422"/>
      <c r="BG38" s="422"/>
      <c r="BH38" s="422"/>
      <c r="BI38" s="422"/>
      <c r="BJ38" s="422"/>
      <c r="BK38" s="422"/>
      <c r="BL38" s="422"/>
      <c r="BM38" s="422"/>
      <c r="BN38" s="422"/>
    </row>
    <row r="39" spans="4:66" ht="21" customHeight="1">
      <c r="D39" s="7"/>
      <c r="G39"/>
      <c r="H39"/>
      <c r="M39" s="340"/>
      <c r="N39" s="443" t="s">
        <v>42</v>
      </c>
      <c r="P39" s="294"/>
      <c r="R39" s="1"/>
      <c r="T39" s="354" t="s">
        <v>116</v>
      </c>
      <c r="U39" s="99"/>
      <c r="V39" s="96">
        <v>7.857142857142857E-2</v>
      </c>
      <c r="W39" s="96">
        <v>0.18697529797892554</v>
      </c>
      <c r="X39" s="96">
        <v>0.89142857142857146</v>
      </c>
      <c r="Y39" s="96">
        <v>0.12100840336134455</v>
      </c>
      <c r="Z39" s="96">
        <v>5.6458511548331911E-2</v>
      </c>
      <c r="AA39" s="96">
        <v>1</v>
      </c>
      <c r="AB39" s="96">
        <v>4.2580645161290322E-2</v>
      </c>
      <c r="AC39" s="96">
        <v>1.5431377133504795E-2</v>
      </c>
      <c r="AD39" s="96">
        <v>0.14673967147834743</v>
      </c>
      <c r="AE39" s="96">
        <v>0.45934065934065937</v>
      </c>
      <c r="AF39" s="96">
        <v>5.0420168067226892E-2</v>
      </c>
      <c r="AG39" s="96">
        <v>6.2372027090880459E-3</v>
      </c>
      <c r="AH39" s="96">
        <v>2.5368353619474697E-2</v>
      </c>
      <c r="AI39" s="96">
        <v>3.0359658453842395E-3</v>
      </c>
      <c r="AJ39" s="96">
        <v>4.9886621315192742E-3</v>
      </c>
      <c r="AK39" s="96">
        <v>1.2183365808635013E-2</v>
      </c>
      <c r="AL39" s="96">
        <v>9.2436974789915968E-3</v>
      </c>
      <c r="AM39" s="96">
        <v>0</v>
      </c>
      <c r="AN39" s="96">
        <v>1.6256157635467981E-2</v>
      </c>
      <c r="AO39" s="97">
        <v>2.6889224192128754E-2</v>
      </c>
      <c r="AQ39" s="299"/>
      <c r="AS39" s="266"/>
      <c r="AT39" s="23">
        <v>20</v>
      </c>
      <c r="AU39" s="418" t="s">
        <v>87</v>
      </c>
      <c r="AV39" s="399"/>
      <c r="AW39" s="418" t="s">
        <v>127</v>
      </c>
      <c r="AX39" s="400"/>
      <c r="AY39" s="418" t="s">
        <v>62</v>
      </c>
      <c r="BA39" s="425"/>
      <c r="BB39" s="425"/>
      <c r="BC39" s="425"/>
      <c r="BD39" s="425"/>
      <c r="BE39" s="425"/>
      <c r="BF39" s="422"/>
      <c r="BG39" s="422"/>
      <c r="BH39" s="422"/>
      <c r="BI39" s="422"/>
      <c r="BJ39" s="422"/>
      <c r="BK39" s="422"/>
      <c r="BL39" s="422"/>
      <c r="BM39" s="422"/>
      <c r="BN39" s="422"/>
    </row>
    <row r="40" spans="4:66" ht="21" customHeight="1">
      <c r="D40" s="7"/>
      <c r="G40"/>
      <c r="H40"/>
      <c r="M40" s="340"/>
      <c r="N40" s="443" t="s">
        <v>42</v>
      </c>
      <c r="P40" s="294"/>
      <c r="R40" s="1"/>
      <c r="T40" s="354" t="s">
        <v>117</v>
      </c>
      <c r="U40" s="99"/>
      <c r="V40" s="96">
        <v>0.19298245614035087</v>
      </c>
      <c r="W40" s="96">
        <v>0.25937122128174123</v>
      </c>
      <c r="X40" s="96">
        <v>0.95</v>
      </c>
      <c r="Y40" s="96">
        <v>0.17647058823529413</v>
      </c>
      <c r="Z40" s="96">
        <v>0.559880239520958</v>
      </c>
      <c r="AA40" s="96">
        <v>1</v>
      </c>
      <c r="AB40" s="96">
        <v>0.22177419354838709</v>
      </c>
      <c r="AC40" s="96">
        <v>8.1014729950900158E-2</v>
      </c>
      <c r="AD40" s="96">
        <v>0.31300813008130079</v>
      </c>
      <c r="AE40" s="96">
        <v>0.35256410256410253</v>
      </c>
      <c r="AF40" s="96">
        <v>0.26470588235294118</v>
      </c>
      <c r="AG40" s="96">
        <v>0.12127894156560087</v>
      </c>
      <c r="AH40" s="96">
        <v>0.32062780269058294</v>
      </c>
      <c r="AI40" s="96">
        <v>0.21805192191587844</v>
      </c>
      <c r="AJ40" s="96">
        <v>0.24007936507936506</v>
      </c>
      <c r="AK40" s="96">
        <v>0.40667623833452982</v>
      </c>
      <c r="AL40" s="96">
        <v>0.53921568627450978</v>
      </c>
      <c r="AM40" s="96">
        <v>0.44780793319415446</v>
      </c>
      <c r="AN40" s="96">
        <v>0.28448275862068967</v>
      </c>
      <c r="AO40" s="97">
        <v>9.2191625801584312E-3</v>
      </c>
      <c r="AQ40" s="297"/>
      <c r="AS40" s="266"/>
      <c r="AT40" s="23">
        <v>21</v>
      </c>
      <c r="AU40" s="418" t="s">
        <v>87</v>
      </c>
      <c r="AV40" s="399"/>
      <c r="AW40" s="418" t="s">
        <v>108</v>
      </c>
      <c r="AX40" s="400"/>
      <c r="AY40" s="418" t="s">
        <v>62</v>
      </c>
      <c r="BA40" s="425"/>
      <c r="BB40" s="425"/>
      <c r="BC40" s="425"/>
      <c r="BD40" s="425"/>
      <c r="BE40" s="425"/>
      <c r="BF40" s="422"/>
      <c r="BG40" s="422"/>
      <c r="BH40" s="422"/>
      <c r="BI40" s="422"/>
      <c r="BJ40" s="422"/>
      <c r="BK40" s="422"/>
      <c r="BL40" s="422"/>
      <c r="BM40" s="422"/>
      <c r="BN40" s="422"/>
    </row>
    <row r="41" spans="4:66" ht="21" customHeight="1">
      <c r="D41" s="7"/>
      <c r="G41"/>
      <c r="H41"/>
      <c r="M41" s="340"/>
      <c r="N41" s="443" t="s">
        <v>42</v>
      </c>
      <c r="P41" s="444"/>
      <c r="R41" s="1"/>
      <c r="T41" s="354" t="s">
        <v>118</v>
      </c>
      <c r="U41" s="99"/>
      <c r="V41" s="96">
        <v>5.8328142842312886E-2</v>
      </c>
      <c r="W41" s="96">
        <v>3.2161587830827898E-2</v>
      </c>
      <c r="X41" s="96">
        <v>2.5013448090371166E-2</v>
      </c>
      <c r="Y41" s="96">
        <v>0.1961839065911464</v>
      </c>
      <c r="Z41" s="96">
        <v>3.844382241434291E-2</v>
      </c>
      <c r="AA41" s="96">
        <v>8.3378160301237222E-2</v>
      </c>
      <c r="AB41" s="96">
        <v>1</v>
      </c>
      <c r="AC41" s="96">
        <v>0.57791572647420564</v>
      </c>
      <c r="AD41" s="96">
        <v>0.49213450714388801</v>
      </c>
      <c r="AE41" s="96">
        <v>0.39978758913670154</v>
      </c>
      <c r="AF41" s="96">
        <v>0.18147011359681045</v>
      </c>
      <c r="AG41" s="96">
        <v>2.2920567403647719E-2</v>
      </c>
      <c r="AH41" s="96">
        <v>5.7579536710271446E-2</v>
      </c>
      <c r="AI41" s="96">
        <v>1.3658648115356631E-2</v>
      </c>
      <c r="AJ41" s="96">
        <v>1.9410788641557871E-2</v>
      </c>
      <c r="AK41" s="96">
        <v>2.3702621306022929E-2</v>
      </c>
      <c r="AL41" s="96">
        <v>3.1471168348996409E-2</v>
      </c>
      <c r="AM41" s="96">
        <v>3.0635816728638309E-2</v>
      </c>
      <c r="AN41" s="96">
        <v>3.1626198734952052E-2</v>
      </c>
      <c r="AO41" s="97">
        <v>5.5285236246821044E-2</v>
      </c>
      <c r="AQ41" s="300"/>
      <c r="AS41" s="266"/>
      <c r="AT41" s="266"/>
      <c r="AU41" s="409"/>
      <c r="BF41" s="422"/>
      <c r="BG41" s="422"/>
      <c r="BH41" s="422"/>
      <c r="BI41" s="422"/>
      <c r="BJ41" s="422"/>
      <c r="BK41" s="422"/>
      <c r="BL41" s="422"/>
      <c r="BM41" s="422"/>
      <c r="BN41" s="422"/>
    </row>
    <row r="42" spans="4:66" ht="21" customHeight="1">
      <c r="D42" s="7"/>
      <c r="G42"/>
      <c r="H42"/>
      <c r="M42" s="340"/>
      <c r="N42" s="443" t="s">
        <v>48</v>
      </c>
      <c r="P42" s="445"/>
      <c r="R42" s="1"/>
      <c r="T42" s="354" t="s">
        <v>119</v>
      </c>
      <c r="U42" s="99"/>
      <c r="V42" s="96">
        <v>0.18931048551611585</v>
      </c>
      <c r="W42" s="96">
        <v>0.25769803998762686</v>
      </c>
      <c r="X42" s="96">
        <v>0.19619450317124734</v>
      </c>
      <c r="Y42" s="96">
        <v>7.2130332048252699E-2</v>
      </c>
      <c r="Z42" s="96">
        <v>7.2691825651023528E-2</v>
      </c>
      <c r="AA42" s="96">
        <v>8.174770965468639E-2</v>
      </c>
      <c r="AB42" s="96">
        <v>0.30892723180795195</v>
      </c>
      <c r="AC42" s="96">
        <v>0.10817188748905719</v>
      </c>
      <c r="AD42" s="96">
        <v>0.1958242173783864</v>
      </c>
      <c r="AE42" s="96">
        <v>0.32856290995825876</v>
      </c>
      <c r="AF42" s="96">
        <v>7.9343365253077974E-2</v>
      </c>
      <c r="AG42" s="96">
        <v>0.21117407245968051</v>
      </c>
      <c r="AH42" s="96">
        <v>0.29033267285431225</v>
      </c>
      <c r="AI42" s="96">
        <v>0.22096065372752929</v>
      </c>
      <c r="AJ42" s="96">
        <v>0.15343915343915343</v>
      </c>
      <c r="AK42" s="96">
        <v>0.29145728643216079</v>
      </c>
      <c r="AL42" s="96">
        <v>0.99840401276789781</v>
      </c>
      <c r="AM42" s="96">
        <v>0.63077147157353008</v>
      </c>
      <c r="AN42" s="96">
        <v>1</v>
      </c>
      <c r="AO42" s="97">
        <v>3.7591930175990843E-2</v>
      </c>
      <c r="AQ42" s="301"/>
      <c r="AU42" s="398" t="s">
        <v>294</v>
      </c>
    </row>
    <row r="43" spans="4:66" ht="21" customHeight="1">
      <c r="D43" s="7"/>
      <c r="G43"/>
      <c r="H43"/>
      <c r="M43" s="340"/>
      <c r="N43" s="443" t="s">
        <v>48</v>
      </c>
      <c r="P43" s="284"/>
      <c r="R43" s="1"/>
      <c r="T43" s="354" t="s">
        <v>120</v>
      </c>
      <c r="U43" s="99"/>
      <c r="V43" s="96">
        <v>0.28947368421052633</v>
      </c>
      <c r="W43" s="96">
        <v>0.12333736396614269</v>
      </c>
      <c r="X43" s="96">
        <v>0.32727272727272727</v>
      </c>
      <c r="Y43" s="96">
        <v>6.4171122994652413E-2</v>
      </c>
      <c r="Z43" s="96">
        <v>0.17964071856287425</v>
      </c>
      <c r="AA43" s="96">
        <v>1</v>
      </c>
      <c r="AB43" s="96">
        <v>6.7741935483870974E-2</v>
      </c>
      <c r="AC43" s="96">
        <v>0.14729950900163666</v>
      </c>
      <c r="AD43" s="96">
        <v>0.15331010452961674</v>
      </c>
      <c r="AE43" s="96">
        <v>7.6923076923076927E-2</v>
      </c>
      <c r="AF43" s="96">
        <v>6.4171122994652413E-2</v>
      </c>
      <c r="AG43" s="96">
        <v>0.31532524807056234</v>
      </c>
      <c r="AH43" s="96">
        <v>0.34977578475336324</v>
      </c>
      <c r="AI43" s="96">
        <v>0.3839806802173476</v>
      </c>
      <c r="AJ43" s="96">
        <v>0.32539682539682541</v>
      </c>
      <c r="AK43" s="96">
        <v>0.24120603015075379</v>
      </c>
      <c r="AL43" s="96">
        <v>0.20588235294117649</v>
      </c>
      <c r="AM43" s="96">
        <v>0.47599164926931109</v>
      </c>
      <c r="AN43" s="96">
        <v>0.46551724137931039</v>
      </c>
      <c r="AO43" s="97">
        <v>8.4508990318118947E-3</v>
      </c>
      <c r="AQ43" s="301"/>
      <c r="AU43" s="418" t="s">
        <v>86</v>
      </c>
      <c r="AV43" s="413">
        <v>8.9597615499254851E-2</v>
      </c>
      <c r="AW43" s="423" t="s">
        <v>131</v>
      </c>
      <c r="AX43" s="413" t="e">
        <v>#N/A</v>
      </c>
      <c r="AY43" s="23" t="s">
        <v>55</v>
      </c>
      <c r="AZ43" s="420" t="e">
        <v>#N/A</v>
      </c>
    </row>
    <row r="44" spans="4:66" ht="21" customHeight="1">
      <c r="D44" s="7"/>
      <c r="G44"/>
      <c r="H44"/>
      <c r="M44" s="340"/>
      <c r="N44" s="443" t="s">
        <v>48</v>
      </c>
      <c r="P44" s="284"/>
      <c r="R44" s="1"/>
      <c r="T44" s="354" t="s">
        <v>121</v>
      </c>
      <c r="U44" s="99"/>
      <c r="V44" s="96">
        <v>0.10101867572156198</v>
      </c>
      <c r="W44" s="96">
        <v>0.17505948433904123</v>
      </c>
      <c r="X44" s="96">
        <v>0.47859237536656896</v>
      </c>
      <c r="Y44" s="96">
        <v>0.38709677419354843</v>
      </c>
      <c r="Z44" s="96">
        <v>0.15762024338419936</v>
      </c>
      <c r="AA44" s="96">
        <v>0.3988269794721408</v>
      </c>
      <c r="AB44" s="96">
        <v>0.14859521331945891</v>
      </c>
      <c r="AC44" s="96">
        <v>0.18309487355472259</v>
      </c>
      <c r="AD44" s="96">
        <v>0.22929077217039454</v>
      </c>
      <c r="AE44" s="96">
        <v>8.4367245657568243E-2</v>
      </c>
      <c r="AF44" s="96">
        <v>0.17595307917888564</v>
      </c>
      <c r="AG44" s="96">
        <v>0.4595084824127752</v>
      </c>
      <c r="AH44" s="96">
        <v>0.59019239114711419</v>
      </c>
      <c r="AI44" s="96">
        <v>5.4297937535299504E-2</v>
      </c>
      <c r="AJ44" s="96">
        <v>2.6113671274961597E-2</v>
      </c>
      <c r="AK44" s="96">
        <v>5.6688974828057341E-2</v>
      </c>
      <c r="AL44" s="96">
        <v>1</v>
      </c>
      <c r="AM44" s="96">
        <v>0.82429793252070849</v>
      </c>
      <c r="AN44" s="96">
        <v>0.79421579532814246</v>
      </c>
      <c r="AO44" s="97">
        <v>7.7052314701814327E-3</v>
      </c>
      <c r="AQ44" s="301"/>
      <c r="AU44" s="418" t="s">
        <v>179</v>
      </c>
      <c r="AV44" s="413" t="e">
        <v>#N/A</v>
      </c>
      <c r="AW44" s="423" t="s">
        <v>125</v>
      </c>
      <c r="AX44" s="413">
        <v>1.0600430841297152E-3</v>
      </c>
      <c r="AY44" s="23" t="s">
        <v>55</v>
      </c>
      <c r="AZ44" s="420" t="e">
        <v>#N/A</v>
      </c>
    </row>
    <row r="45" spans="4:66" ht="21" customHeight="1">
      <c r="D45" s="7"/>
      <c r="M45" s="340"/>
      <c r="N45" s="443" t="s">
        <v>48</v>
      </c>
      <c r="P45" s="284"/>
      <c r="R45" s="1"/>
      <c r="T45" s="354" t="s">
        <v>122</v>
      </c>
      <c r="U45" s="99"/>
      <c r="V45" s="96">
        <v>0.52815789473684205</v>
      </c>
      <c r="W45" s="96">
        <v>0.42065296251511486</v>
      </c>
      <c r="X45" s="96">
        <v>0.81090909090909091</v>
      </c>
      <c r="Y45" s="96">
        <v>0.3816042780748663</v>
      </c>
      <c r="Z45" s="96">
        <v>0.64095808383233532</v>
      </c>
      <c r="AA45" s="96">
        <v>0.81090909090909091</v>
      </c>
      <c r="AB45" s="96">
        <v>0.86322580645161284</v>
      </c>
      <c r="AC45" s="96">
        <v>0.94893617021276588</v>
      </c>
      <c r="AD45" s="96">
        <v>0.8909639953542392</v>
      </c>
      <c r="AE45" s="96">
        <v>0.68615384615384611</v>
      </c>
      <c r="AF45" s="96">
        <v>0.95401069518716575</v>
      </c>
      <c r="AG45" s="96">
        <v>0.60646821021683195</v>
      </c>
      <c r="AH45" s="96">
        <v>1</v>
      </c>
      <c r="AI45" s="96">
        <v>0.50981686456027364</v>
      </c>
      <c r="AJ45" s="96">
        <v>0.40116402116402111</v>
      </c>
      <c r="AK45" s="96">
        <v>0.98613065326633165</v>
      </c>
      <c r="AL45" s="96">
        <v>0.52470588235294113</v>
      </c>
      <c r="AM45" s="96">
        <v>0.63315240083507307</v>
      </c>
      <c r="AN45" s="96">
        <v>0.53827586206896549</v>
      </c>
      <c r="AO45" s="97">
        <v>5.684461232160468E-3</v>
      </c>
      <c r="AQ45" s="301"/>
      <c r="AU45" s="418" t="s">
        <v>130</v>
      </c>
      <c r="AV45" s="413" t="e">
        <v>#N/A</v>
      </c>
      <c r="AW45" s="423" t="s">
        <v>125</v>
      </c>
      <c r="AX45" s="413">
        <v>1.0600430841297152E-3</v>
      </c>
      <c r="AY45" s="23" t="s">
        <v>55</v>
      </c>
      <c r="AZ45" s="420" t="e">
        <v>#N/A</v>
      </c>
    </row>
    <row r="46" spans="4:66" ht="21" customHeight="1">
      <c r="D46" s="7"/>
      <c r="M46" s="340"/>
      <c r="N46" s="443" t="s">
        <v>48</v>
      </c>
      <c r="P46" s="284"/>
      <c r="R46" s="1"/>
      <c r="T46" s="354" t="s">
        <v>123</v>
      </c>
      <c r="U46" s="99"/>
      <c r="V46" s="96">
        <v>4.4457735247208932E-2</v>
      </c>
      <c r="W46" s="96">
        <v>2.4513575904144224E-2</v>
      </c>
      <c r="X46" s="96">
        <v>0</v>
      </c>
      <c r="Y46" s="96">
        <v>0.7588721438988818</v>
      </c>
      <c r="Z46" s="96">
        <v>0.60696788241698429</v>
      </c>
      <c r="AA46" s="96">
        <v>0</v>
      </c>
      <c r="AB46" s="96">
        <v>0.13079178885630499</v>
      </c>
      <c r="AC46" s="96">
        <v>3.3179586371075737E-2</v>
      </c>
      <c r="AD46" s="96">
        <v>4.7091120261851971E-2</v>
      </c>
      <c r="AE46" s="96">
        <v>0</v>
      </c>
      <c r="AF46" s="96">
        <v>0</v>
      </c>
      <c r="AG46" s="96">
        <v>0.5140823894958404</v>
      </c>
      <c r="AH46" s="96">
        <v>1</v>
      </c>
      <c r="AI46" s="96">
        <v>0.10607585210120932</v>
      </c>
      <c r="AJ46" s="96">
        <v>0</v>
      </c>
      <c r="AK46" s="96">
        <v>0.29106571820139659</v>
      </c>
      <c r="AL46" s="96">
        <v>9.9376114081996439E-2</v>
      </c>
      <c r="AM46" s="96">
        <v>0</v>
      </c>
      <c r="AN46" s="96">
        <v>0</v>
      </c>
      <c r="AO46" s="97">
        <v>2.5011629421506057E-3</v>
      </c>
      <c r="AQ46" s="301"/>
      <c r="AU46" s="418" t="s">
        <v>179</v>
      </c>
      <c r="AV46" s="413" t="e">
        <v>#N/A</v>
      </c>
      <c r="AW46" s="424" t="s">
        <v>124</v>
      </c>
      <c r="AX46" s="413">
        <v>2.1112080854777744E-3</v>
      </c>
      <c r="AY46" s="23" t="s">
        <v>62</v>
      </c>
      <c r="AZ46" s="420" t="e">
        <v>#N/A</v>
      </c>
    </row>
    <row r="47" spans="4:66" ht="21" customHeight="1">
      <c r="D47" s="7"/>
      <c r="M47" s="340"/>
      <c r="N47" s="443" t="s">
        <v>48</v>
      </c>
      <c r="P47" s="284"/>
      <c r="R47" s="1"/>
      <c r="T47" s="352" t="s">
        <v>124</v>
      </c>
      <c r="U47" s="99"/>
      <c r="V47" s="96">
        <v>5.2669388989715661E-2</v>
      </c>
      <c r="W47" s="96">
        <v>0.26137263895259144</v>
      </c>
      <c r="X47" s="96">
        <v>0.43667711598746078</v>
      </c>
      <c r="Y47" s="96">
        <v>0.12843444587866493</v>
      </c>
      <c r="Z47" s="96">
        <v>0.14381581664257692</v>
      </c>
      <c r="AA47" s="96">
        <v>0</v>
      </c>
      <c r="AB47" s="96">
        <v>0.27116240266963293</v>
      </c>
      <c r="AC47" s="96">
        <v>0.74685365991308761</v>
      </c>
      <c r="AD47" s="96">
        <v>0.39052425007008695</v>
      </c>
      <c r="AE47" s="96">
        <v>0.30791335101679929</v>
      </c>
      <c r="AF47" s="96">
        <v>0.77060667527198978</v>
      </c>
      <c r="AG47" s="96">
        <v>0.25597206909224551</v>
      </c>
      <c r="AH47" s="96">
        <v>0.53850316993969383</v>
      </c>
      <c r="AI47" s="96">
        <v>0.59451010055447218</v>
      </c>
      <c r="AJ47" s="96">
        <v>0.98483397190293731</v>
      </c>
      <c r="AK47" s="96">
        <v>1</v>
      </c>
      <c r="AL47" s="96">
        <v>0</v>
      </c>
      <c r="AM47" s="96">
        <v>0.45126340796198977</v>
      </c>
      <c r="AN47" s="96">
        <v>0.20704518430439953</v>
      </c>
      <c r="AO47" s="97">
        <v>2.1112080854777744E-3</v>
      </c>
      <c r="AQ47" s="302"/>
      <c r="AU47" s="418" t="s">
        <v>130</v>
      </c>
      <c r="AV47" s="413" t="e">
        <v>#N/A</v>
      </c>
      <c r="AW47" s="424" t="s">
        <v>124</v>
      </c>
      <c r="AX47" s="413">
        <v>2.1112080854777744E-3</v>
      </c>
      <c r="AY47" s="23" t="s">
        <v>62</v>
      </c>
      <c r="AZ47" s="420" t="e">
        <v>#N/A</v>
      </c>
    </row>
    <row r="48" spans="4:66" ht="21" customHeight="1">
      <c r="D48" s="7"/>
      <c r="M48" s="340"/>
      <c r="N48" s="443" t="s">
        <v>48</v>
      </c>
      <c r="P48" s="284"/>
      <c r="R48" s="1"/>
      <c r="T48" s="353" t="s">
        <v>125</v>
      </c>
      <c r="U48" s="99"/>
      <c r="V48" s="96">
        <v>0.20979532163742687</v>
      </c>
      <c r="W48" s="96">
        <v>0</v>
      </c>
      <c r="X48" s="96">
        <v>0</v>
      </c>
      <c r="Y48" s="96">
        <v>0</v>
      </c>
      <c r="Z48" s="96">
        <v>0</v>
      </c>
      <c r="AA48" s="96">
        <v>0</v>
      </c>
      <c r="AB48" s="96">
        <v>7.71505376344086E-2</v>
      </c>
      <c r="AC48" s="96">
        <v>0.39143480632842337</v>
      </c>
      <c r="AD48" s="96">
        <v>1</v>
      </c>
      <c r="AE48" s="96">
        <v>0.61324786324786318</v>
      </c>
      <c r="AF48" s="96">
        <v>0.25579322638146162</v>
      </c>
      <c r="AG48" s="96">
        <v>7.0317285311772629E-2</v>
      </c>
      <c r="AH48" s="96">
        <v>0.21449925261584452</v>
      </c>
      <c r="AI48" s="96">
        <v>5.775810022137251E-2</v>
      </c>
      <c r="AJ48" s="96">
        <v>0</v>
      </c>
      <c r="AK48" s="96">
        <v>6.8676716917922945E-2</v>
      </c>
      <c r="AL48" s="96">
        <v>0</v>
      </c>
      <c r="AM48" s="96">
        <v>0</v>
      </c>
      <c r="AN48" s="96">
        <v>0</v>
      </c>
      <c r="AO48" s="97">
        <v>1.0600430841297152E-3</v>
      </c>
      <c r="AQ48" s="302"/>
    </row>
    <row r="49" spans="4:43" ht="21" customHeight="1">
      <c r="D49" s="7"/>
      <c r="M49" s="340"/>
      <c r="N49" s="443" t="s">
        <v>48</v>
      </c>
      <c r="P49" s="284"/>
      <c r="R49" s="1"/>
      <c r="T49" s="352" t="s">
        <v>126</v>
      </c>
      <c r="U49" s="99"/>
      <c r="V49" s="96">
        <v>2.5058527703112805E-2</v>
      </c>
      <c r="W49" s="96">
        <v>1.7880869899539631E-2</v>
      </c>
      <c r="X49" s="96">
        <v>0.68437921222105724</v>
      </c>
      <c r="Y49" s="96">
        <v>0.50681443762168643</v>
      </c>
      <c r="Z49" s="96">
        <v>4.0248991308980062E-2</v>
      </c>
      <c r="AA49" s="96">
        <v>0.21896061105286804</v>
      </c>
      <c r="AB49" s="96">
        <v>9.0524525694850394E-2</v>
      </c>
      <c r="AC49" s="96">
        <v>3.3552902984008176E-2</v>
      </c>
      <c r="AD49" s="96">
        <v>6.2844055129183909E-2</v>
      </c>
      <c r="AE49" s="96">
        <v>0.46964896717779747</v>
      </c>
      <c r="AF49" s="96">
        <v>0.32529579152313914</v>
      </c>
      <c r="AG49" s="96">
        <v>5.78041191610556E-2</v>
      </c>
      <c r="AH49" s="96">
        <v>0.17632848457088821</v>
      </c>
      <c r="AI49" s="96">
        <v>0.27094642466985591</v>
      </c>
      <c r="AJ49" s="96">
        <v>9.3799848330326091E-2</v>
      </c>
      <c r="AK49" s="96">
        <v>0.36551313876986724</v>
      </c>
      <c r="AL49" s="96">
        <v>1</v>
      </c>
      <c r="AM49" s="96">
        <v>0.12418788456181019</v>
      </c>
      <c r="AN49" s="96">
        <v>0.3360790774299835</v>
      </c>
      <c r="AO49" s="97">
        <v>0.15087340330323001</v>
      </c>
      <c r="AQ49" s="302"/>
    </row>
    <row r="50" spans="4:43" ht="21" customHeight="1">
      <c r="D50" s="7"/>
      <c r="P50" s="1"/>
      <c r="R50" s="1"/>
      <c r="T50" s="352" t="s">
        <v>127</v>
      </c>
      <c r="U50" s="44"/>
      <c r="V50" s="96">
        <v>1.1892984340550625E-2</v>
      </c>
      <c r="W50" s="96">
        <v>7.0434334237736334E-3</v>
      </c>
      <c r="X50" s="96">
        <v>4.9301825993555315E-2</v>
      </c>
      <c r="Y50" s="96">
        <v>5.3705692803437165E-3</v>
      </c>
      <c r="Z50" s="96">
        <v>4.4501759102632543E-2</v>
      </c>
      <c r="AA50" s="96">
        <v>2.4346580737558181E-2</v>
      </c>
      <c r="AB50" s="96">
        <v>0.34502442742801703</v>
      </c>
      <c r="AC50" s="96">
        <v>0.36884472110835892</v>
      </c>
      <c r="AD50" s="96">
        <v>0.14137134773219759</v>
      </c>
      <c r="AE50" s="96">
        <v>2.83263102811975E-2</v>
      </c>
      <c r="AF50" s="96">
        <v>1</v>
      </c>
      <c r="AG50" s="96">
        <v>6.3483642165738808E-3</v>
      </c>
      <c r="AH50" s="96">
        <v>5.4042858587853362E-3</v>
      </c>
      <c r="AI50" s="96">
        <v>6.6292863227845082E-3</v>
      </c>
      <c r="AJ50" s="96">
        <v>1.0096101932836627E-2</v>
      </c>
      <c r="AK50" s="96">
        <v>8.9398966599145806E-3</v>
      </c>
      <c r="AL50" s="96">
        <v>0.18412101682778373</v>
      </c>
      <c r="AM50" s="96">
        <v>2.1805184000861087E-2</v>
      </c>
      <c r="AN50" s="96">
        <v>0.3601614874624986</v>
      </c>
      <c r="AO50" s="97">
        <v>0.25244236359198524</v>
      </c>
      <c r="AQ50" s="426"/>
    </row>
    <row r="51" spans="4:43" ht="21" customHeight="1">
      <c r="D51" s="7"/>
      <c r="AO51" s="79"/>
      <c r="AQ51" s="426"/>
    </row>
    <row r="52" spans="4:43" ht="21" customHeight="1">
      <c r="D52" s="7"/>
      <c r="AO52" s="79"/>
      <c r="AP52" s="449">
        <v>1</v>
      </c>
      <c r="AQ52" s="446">
        <v>1</v>
      </c>
    </row>
    <row r="53" spans="4:43" ht="21" customHeight="1">
      <c r="D53" s="7"/>
      <c r="AO53" s="79"/>
      <c r="AP53" s="449">
        <v>0.9</v>
      </c>
      <c r="AQ53" s="446">
        <v>0.9</v>
      </c>
    </row>
    <row r="54" spans="4:43" ht="21" customHeight="1">
      <c r="D54" s="7"/>
      <c r="AP54" s="449">
        <v>0.8</v>
      </c>
      <c r="AQ54" s="446">
        <v>0.8</v>
      </c>
    </row>
    <row r="55" spans="4:43" ht="21" customHeight="1">
      <c r="AP55" s="449">
        <v>0.7</v>
      </c>
      <c r="AQ55" s="446">
        <v>0.7</v>
      </c>
    </row>
    <row r="56" spans="4:43" ht="21" customHeight="1">
      <c r="AP56" s="449">
        <v>0.6</v>
      </c>
      <c r="AQ56" s="446">
        <v>0.6</v>
      </c>
    </row>
    <row r="57" spans="4:43" ht="21" customHeight="1">
      <c r="AP57" s="449">
        <v>0.5</v>
      </c>
      <c r="AQ57" s="446">
        <v>0.5</v>
      </c>
    </row>
    <row r="58" spans="4:43" ht="21" customHeight="1">
      <c r="AP58" s="449">
        <v>0.4</v>
      </c>
      <c r="AQ58" s="446">
        <v>0.4</v>
      </c>
    </row>
    <row r="59" spans="4:43" ht="21" customHeight="1">
      <c r="AP59" s="449">
        <v>0.3</v>
      </c>
      <c r="AQ59" s="446">
        <v>0.3</v>
      </c>
    </row>
    <row r="60" spans="4:43" ht="21" customHeight="1">
      <c r="AP60" s="449">
        <v>0.2</v>
      </c>
      <c r="AQ60" s="446">
        <v>0.2</v>
      </c>
    </row>
    <row r="61" spans="4:43" ht="21" customHeight="1">
      <c r="AP61" s="449">
        <v>0.1</v>
      </c>
      <c r="AQ61" s="446">
        <v>0.1</v>
      </c>
    </row>
    <row r="62" spans="4:43" ht="21" customHeight="1">
      <c r="AP62" s="449">
        <v>0</v>
      </c>
      <c r="AQ62" s="446">
        <v>0</v>
      </c>
    </row>
    <row r="63" spans="4:43" ht="21" customHeight="1">
      <c r="AQ63" s="448"/>
    </row>
  </sheetData>
  <conditionalFormatting sqref="AN9">
    <cfRule type="colorScale" priority="23">
      <colorScale>
        <cfvo type="min"/>
        <cfvo type="percentile" val="90"/>
        <cfvo type="max"/>
        <color theme="1" tint="0.34998626667073579"/>
        <color rgb="FFFFC000"/>
        <color theme="0"/>
      </colorScale>
    </cfRule>
  </conditionalFormatting>
  <conditionalFormatting sqref="V9:AM9">
    <cfRule type="colorScale" priority="22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10:U28">
    <cfRule type="colorScale" priority="24">
      <colorScale>
        <cfvo type="min"/>
        <cfvo type="percent" val="20"/>
        <cfvo type="max"/>
        <color rgb="FF002060"/>
        <color theme="4" tint="0.39997558519241921"/>
        <color theme="0"/>
      </colorScale>
    </cfRule>
  </conditionalFormatting>
  <conditionalFormatting sqref="V31:AN50">
    <cfRule type="colorScale" priority="19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V8:AN8">
    <cfRule type="colorScale" priority="26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V10:AN28">
    <cfRule type="colorScale" priority="16">
      <colorScale>
        <cfvo type="min"/>
        <cfvo type="percent" val="50"/>
        <cfvo type="max"/>
        <color theme="1" tint="4.9989318521683403E-2"/>
        <color rgb="FF6EF5F8"/>
        <color theme="0"/>
      </colorScale>
    </cfRule>
  </conditionalFormatting>
  <conditionalFormatting sqref="T10:T28">
    <cfRule type="colorScale" priority="17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C10:L28">
    <cfRule type="colorScale" priority="194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P18:AP28">
    <cfRule type="colorScale" priority="27">
      <colorScale>
        <cfvo type="min"/>
        <cfvo type="percent" val="50"/>
        <cfvo type="max"/>
        <color theme="1" tint="4.9989318521683403E-2"/>
        <color rgb="FF6EF5F8"/>
        <color theme="0"/>
      </colorScale>
    </cfRule>
  </conditionalFormatting>
  <conditionalFormatting sqref="N10:O28">
    <cfRule type="colorScale" priority="15">
      <colorScale>
        <cfvo type="min"/>
        <cfvo type="percent" val="5"/>
        <cfvo type="max"/>
        <color theme="1" tint="0.34998626667073579"/>
        <color theme="0"/>
        <color theme="0"/>
      </colorScale>
    </cfRule>
  </conditionalFormatting>
  <conditionalFormatting sqref="AS37:AS41">
    <cfRule type="colorScale" priority="14">
      <colorScale>
        <cfvo type="min"/>
        <cfvo type="max"/>
        <color theme="0"/>
        <color theme="0" tint="-0.14999847407452621"/>
      </colorScale>
    </cfRule>
  </conditionalFormatting>
  <conditionalFormatting sqref="AS11:AS31">
    <cfRule type="colorScale" priority="204">
      <colorScale>
        <cfvo type="min"/>
        <cfvo type="max"/>
        <color theme="0"/>
        <color theme="0" tint="-0.14999847407452621"/>
      </colorScale>
    </cfRule>
  </conditionalFormatting>
  <conditionalFormatting sqref="BB11:BE31">
    <cfRule type="colorScale" priority="13">
      <colorScale>
        <cfvo type="min"/>
        <cfvo type="max"/>
        <color rgb="FFA6A7A6"/>
        <color theme="0"/>
      </colorScale>
    </cfRule>
  </conditionalFormatting>
  <conditionalFormatting sqref="AV11:AV31">
    <cfRule type="colorScale" priority="12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AX11:AX31">
    <cfRule type="colorScale" priority="11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AZ11:AZ31">
    <cfRule type="colorScale" priority="9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AW35">
    <cfRule type="containsText" dxfId="5" priority="3" operator="containsText" text="Gs">
      <formula>NOT(ISERROR(SEARCH("Gs",AW35)))</formula>
    </cfRule>
    <cfRule type="containsText" dxfId="4" priority="4" operator="containsText" text="Gq">
      <formula>NOT(ISERROR(SEARCH("Gq",AW35)))</formula>
    </cfRule>
    <cfRule type="containsText" dxfId="3" priority="5" operator="containsText" text="Gi">
      <formula>NOT(ISERROR(SEARCH("Gi",AW35)))</formula>
    </cfRule>
  </conditionalFormatting>
  <conditionalFormatting sqref="AP52:AP62">
    <cfRule type="colorScale" priority="1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pageMargins left="0.7" right="0.7" top="0.75" bottom="0.75" header="0.3" footer="0.3"/>
  <pageSetup scale="3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42</xdr:col>
                    <xdr:colOff>12700</xdr:colOff>
                    <xdr:row>11</xdr:row>
                    <xdr:rowOff>12700</xdr:rowOff>
                  </from>
                  <to>
                    <xdr:col>42</xdr:col>
                    <xdr:colOff>1219200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964-CA01-444E-9CA8-384E82D14A8A}">
  <sheetPr>
    <pageSetUpPr fitToPage="1"/>
  </sheetPr>
  <dimension ref="A1:BA51"/>
  <sheetViews>
    <sheetView showGridLines="0" zoomScaleNormal="100" workbookViewId="0">
      <selection activeCell="AM20" sqref="AM20"/>
    </sheetView>
  </sheetViews>
  <sheetFormatPr baseColWidth="10" defaultColWidth="3.1640625" defaultRowHeight="20" customHeight="1"/>
  <cols>
    <col min="1" max="1" width="3.1640625" style="1"/>
    <col min="2" max="12" width="3.83203125" style="1" customWidth="1"/>
    <col min="13" max="13" width="3.1640625" style="1"/>
    <col min="14" max="14" width="8.83203125" style="1" customWidth="1"/>
    <col min="15" max="15" width="18" style="318" customWidth="1"/>
    <col min="16" max="16" width="22.83203125" style="362" customWidth="1"/>
    <col min="17" max="17" width="1.83203125" style="2" customWidth="1"/>
    <col min="18" max="19" width="3.83203125" style="2" customWidth="1"/>
    <col min="20" max="20" width="1.83203125" style="2" customWidth="1"/>
    <col min="21" max="36" width="3.83203125" style="1" customWidth="1"/>
    <col min="37" max="37" width="4" style="1" bestFit="1" customWidth="1"/>
    <col min="38" max="38" width="3.1640625" style="1"/>
    <col min="39" max="39" width="16.1640625" style="5" customWidth="1"/>
    <col min="40" max="40" width="3.1640625" style="6"/>
    <col min="41" max="42" width="8.33203125" style="2" customWidth="1"/>
    <col min="43" max="43" width="9.83203125" style="1" customWidth="1"/>
    <col min="44" max="44" width="9.83203125" style="7" customWidth="1"/>
    <col min="45" max="45" width="13.5" style="1" customWidth="1"/>
    <col min="46" max="46" width="8.33203125" style="7" customWidth="1"/>
    <col min="47" max="47" width="8.33203125" style="1" customWidth="1"/>
    <col min="48" max="48" width="8.33203125" style="8" customWidth="1"/>
    <col min="49" max="49" width="15.83203125" style="8" customWidth="1"/>
    <col min="50" max="53" width="7" style="8" customWidth="1"/>
    <col min="54" max="54" width="9.83203125" style="1" customWidth="1"/>
    <col min="55" max="16384" width="3.1640625" style="1"/>
  </cols>
  <sheetData>
    <row r="1" spans="1:53" ht="20" customHeight="1">
      <c r="S1" s="275" t="s">
        <v>128</v>
      </c>
      <c r="T1" s="270"/>
      <c r="U1" s="271"/>
      <c r="V1" s="271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</row>
    <row r="2" spans="1:53" ht="20" customHeight="1">
      <c r="S2" s="260" t="s">
        <v>1</v>
      </c>
      <c r="W2" s="260" t="s">
        <v>2</v>
      </c>
      <c r="X2" s="2"/>
      <c r="Y2" s="2"/>
      <c r="AB2" s="265" t="s">
        <v>3</v>
      </c>
      <c r="AG2" s="265" t="s">
        <v>4</v>
      </c>
    </row>
    <row r="3" spans="1:53" ht="20" customHeight="1">
      <c r="O3" s="319"/>
      <c r="S3" s="273" t="str" cm="1">
        <f t="array" aca="1" ref="S3" ca="1">OFFSET(NPP,$AM$11-1,0,1)</f>
        <v>PENK</v>
      </c>
      <c r="T3" s="270"/>
      <c r="U3" s="271"/>
      <c r="V3" s="271"/>
      <c r="W3" s="273" t="str" cm="1">
        <f t="array" aca="1" ref="W3" ca="1">OFFSET(NP_GPCR,$AM$11-1,0,1)</f>
        <v>OPRM1</v>
      </c>
      <c r="X3" s="270"/>
      <c r="Y3" s="271"/>
      <c r="Z3" s="271"/>
      <c r="AA3" s="271"/>
      <c r="AB3" s="274" t="str">
        <f ca="1">TEXT(MAX(Matrix),0)</f>
        <v>1</v>
      </c>
      <c r="AC3" s="271"/>
      <c r="AD3" s="271"/>
      <c r="AE3" s="271"/>
      <c r="AF3" s="271"/>
      <c r="AG3" s="273" t="str">
        <f ca="1">TEXT(COUNTIF(Matrix,"&gt;"&amp;AB3/10),0)</f>
        <v>50</v>
      </c>
      <c r="AH3" s="271"/>
      <c r="AI3" s="271"/>
      <c r="AJ3" s="271"/>
      <c r="AW3" s="9">
        <v>0</v>
      </c>
      <c r="AX3" s="8" t="s">
        <v>285</v>
      </c>
    </row>
    <row r="4" spans="1:53" ht="20" customHeight="1">
      <c r="A4" s="410"/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S4" s="1" t="s">
        <v>5</v>
      </c>
      <c r="W4" s="1" t="s">
        <v>6</v>
      </c>
      <c r="AB4" s="1" t="s">
        <v>7</v>
      </c>
      <c r="AG4" s="1" t="s">
        <v>8</v>
      </c>
      <c r="AH4" s="13"/>
      <c r="AW4" s="9">
        <v>1</v>
      </c>
      <c r="AX4" s="8" t="s">
        <v>286</v>
      </c>
    </row>
    <row r="5" spans="1:53" ht="20" customHeight="1">
      <c r="A5" s="410"/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320"/>
      <c r="S5" s="275" t="str" cm="1">
        <f t="array" aca="1" ref="S5" ca="1">TEXT(OFFSET(P_Max,$AM$11-1,0,1),"0.000")</f>
        <v>0.032</v>
      </c>
      <c r="T5" s="270"/>
      <c r="U5" s="271"/>
      <c r="V5" s="271"/>
      <c r="W5" s="271" t="str" cm="1">
        <f t="array" aca="1" ref="W5" ca="1">TEXT(OFFSET(G_Max,$AM$11-1,0,1),"0.000")</f>
        <v>0.278</v>
      </c>
      <c r="X5" s="271"/>
      <c r="Y5" s="271"/>
      <c r="Z5" s="271"/>
      <c r="AA5" s="271"/>
      <c r="AB5" s="271" t="str" cm="1">
        <f t="array" aca="1" ref="AB5" ca="1">TEXT(OFFSET(Prod_Max,$AM$11-1,0,1),"0.000")</f>
        <v>0.009</v>
      </c>
      <c r="AC5" s="271"/>
      <c r="AD5" s="271"/>
      <c r="AE5" s="271"/>
      <c r="AF5" s="271"/>
      <c r="AG5" s="271" t="str">
        <f ca="1">TEXT(AB3*AB5,0)</f>
        <v>0</v>
      </c>
      <c r="AH5" s="411"/>
      <c r="AI5" s="411"/>
      <c r="AJ5" s="411"/>
      <c r="AW5" s="9">
        <v>2</v>
      </c>
      <c r="AX5" s="8" t="s">
        <v>287</v>
      </c>
    </row>
    <row r="6" spans="1:53" ht="20" customHeight="1">
      <c r="A6" s="410"/>
      <c r="B6" s="410"/>
      <c r="C6" s="410"/>
      <c r="D6" s="410"/>
      <c r="E6" s="410"/>
      <c r="F6" s="410"/>
      <c r="G6" s="410"/>
      <c r="H6" s="410"/>
      <c r="I6" s="410"/>
      <c r="J6" s="410"/>
      <c r="K6" s="410"/>
      <c r="L6" s="410"/>
      <c r="M6" s="410"/>
      <c r="N6" s="410"/>
      <c r="U6" s="410"/>
      <c r="V6" s="410"/>
      <c r="W6" s="410"/>
      <c r="X6" s="410"/>
      <c r="Y6" s="410"/>
      <c r="AA6" s="410"/>
      <c r="AB6" s="410"/>
      <c r="AC6" s="410"/>
      <c r="AD6" s="410"/>
      <c r="AE6" s="410"/>
      <c r="AF6" s="410"/>
      <c r="AG6" s="410"/>
      <c r="AH6" s="410"/>
      <c r="AW6" s="9">
        <v>3</v>
      </c>
      <c r="AX6" s="8" t="s">
        <v>288</v>
      </c>
    </row>
    <row r="7" spans="1:53" ht="21" customHeight="1">
      <c r="A7" s="410"/>
      <c r="B7" s="410"/>
      <c r="C7" s="410"/>
      <c r="D7" s="410"/>
      <c r="E7" s="410"/>
      <c r="F7" s="410"/>
      <c r="G7" s="410"/>
      <c r="H7" s="410"/>
      <c r="I7" s="410"/>
      <c r="J7" s="410"/>
      <c r="K7" s="410"/>
      <c r="L7" s="410"/>
      <c r="M7" s="410"/>
      <c r="N7" s="410"/>
      <c r="U7" s="24"/>
      <c r="V7" s="25"/>
      <c r="W7" s="26"/>
      <c r="X7" s="27"/>
      <c r="Y7" s="28"/>
      <c r="Z7" s="29"/>
      <c r="AA7" s="30"/>
      <c r="AB7" s="31"/>
      <c r="AC7" s="32"/>
      <c r="AD7" s="33"/>
      <c r="AE7" s="34"/>
      <c r="AF7" s="35"/>
      <c r="AG7" s="36"/>
      <c r="AH7" s="37"/>
      <c r="AI7" s="38"/>
      <c r="AJ7" s="39"/>
    </row>
    <row r="8" spans="1:53" ht="21" customHeight="1">
      <c r="A8" s="410"/>
      <c r="B8" s="40" t="s">
        <v>23</v>
      </c>
      <c r="C8" s="40" t="s">
        <v>24</v>
      </c>
      <c r="D8" s="40" t="s">
        <v>25</v>
      </c>
      <c r="E8" s="40" t="s">
        <v>26</v>
      </c>
      <c r="F8" s="40" t="s">
        <v>27</v>
      </c>
      <c r="G8" s="40" t="s">
        <v>28</v>
      </c>
      <c r="H8" s="40" t="s">
        <v>29</v>
      </c>
      <c r="I8" s="40" t="s">
        <v>30</v>
      </c>
      <c r="J8" s="40" t="s">
        <v>31</v>
      </c>
      <c r="K8" s="40" t="s">
        <v>32</v>
      </c>
      <c r="L8" s="40" t="s">
        <v>33</v>
      </c>
      <c r="M8" s="410"/>
      <c r="N8" s="410"/>
      <c r="O8" s="321"/>
      <c r="P8" s="363"/>
      <c r="Q8" s="41"/>
      <c r="R8" s="41"/>
      <c r="S8" s="41"/>
      <c r="T8" s="41"/>
      <c r="U8" s="42" cm="1">
        <f t="array" aca="1" ref="U8:AJ8" ca="1">_xlfn.XLOOKUP($W$3,GPCR_Lablels,GPCR_Rows)</f>
        <v>0.36053776379715718</v>
      </c>
      <c r="V8" s="43">
        <f ca="1"/>
        <v>5.7781265894999531E-2</v>
      </c>
      <c r="W8" s="43">
        <f ca="1"/>
        <v>0.11315118981073635</v>
      </c>
      <c r="X8" s="43">
        <f ca="1"/>
        <v>0.75810536980749743</v>
      </c>
      <c r="Y8" s="43">
        <f ca="1"/>
        <v>0.397127368810968</v>
      </c>
      <c r="Z8" s="43">
        <f ca="1"/>
        <v>0.13542929225131459</v>
      </c>
      <c r="AA8" s="43">
        <f ca="1"/>
        <v>0.28505300399154615</v>
      </c>
      <c r="AB8" s="43">
        <f ca="1"/>
        <v>0.15943703964764847</v>
      </c>
      <c r="AC8" s="43">
        <f ca="1"/>
        <v>0.21790063349794908</v>
      </c>
      <c r="AD8" s="43">
        <f ca="1"/>
        <v>0.31457723675779337</v>
      </c>
      <c r="AE8" s="43">
        <f ca="1"/>
        <v>0.32022077208499444</v>
      </c>
      <c r="AF8" s="43">
        <f ca="1"/>
        <v>0.36553373869487477</v>
      </c>
      <c r="AG8" s="43">
        <f ca="1"/>
        <v>0.70203024170283779</v>
      </c>
      <c r="AH8" s="43">
        <f ca="1"/>
        <v>0.24550612579460671</v>
      </c>
      <c r="AI8" s="43">
        <f ca="1"/>
        <v>0.60575726158751741</v>
      </c>
      <c r="AJ8" s="43">
        <f ca="1"/>
        <v>1</v>
      </c>
    </row>
    <row r="9" spans="1:53" ht="10" customHeight="1">
      <c r="A9" s="410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0"/>
      <c r="N9" s="410"/>
      <c r="O9" s="321"/>
      <c r="P9" s="363"/>
      <c r="Q9" s="41"/>
      <c r="R9" s="41"/>
      <c r="S9" s="41"/>
      <c r="T9" s="41"/>
      <c r="U9" s="45"/>
      <c r="V9" s="45"/>
      <c r="W9" s="45"/>
      <c r="X9" s="45"/>
      <c r="Y9" s="45"/>
      <c r="Z9" s="45"/>
      <c r="AA9" s="184"/>
      <c r="AB9" s="184"/>
      <c r="AC9" s="184"/>
      <c r="AD9" s="184"/>
      <c r="AE9" s="184"/>
      <c r="AF9" s="184"/>
      <c r="AG9" s="184"/>
      <c r="AH9" s="185"/>
    </row>
    <row r="10" spans="1:53" ht="21" customHeight="1">
      <c r="A10" s="410"/>
      <c r="B10" s="42">
        <v>4.2328042328042331E-3</v>
      </c>
      <c r="C10" s="42">
        <v>8.120375378689261E-2</v>
      </c>
      <c r="D10" s="42">
        <v>1.2048462506365017E-2</v>
      </c>
      <c r="E10" s="42">
        <v>0.7689059006301362</v>
      </c>
      <c r="F10" s="42">
        <v>2.1396059757842738E-3</v>
      </c>
      <c r="G10" s="42">
        <v>8.4464555052790342E-3</v>
      </c>
      <c r="H10" s="42">
        <v>0.9577475978550819</v>
      </c>
      <c r="I10" s="42">
        <v>1.5828561226420375E-3</v>
      </c>
      <c r="J10" s="42">
        <v>1.3570054901748839E-3</v>
      </c>
      <c r="K10" s="42">
        <v>4.0830805992096313E-2</v>
      </c>
      <c r="L10" s="42">
        <v>5.5289982575786765E-3</v>
      </c>
      <c r="M10" s="410"/>
      <c r="N10" s="350">
        <v>8190</v>
      </c>
      <c r="O10" s="439" t="s">
        <v>36</v>
      </c>
      <c r="P10" s="361" t="s">
        <v>37</v>
      </c>
      <c r="Q10" s="365"/>
      <c r="R10" s="303"/>
      <c r="S10" s="42" cm="1">
        <f t="array" aca="1" ref="S10:S25" ca="1">_xlfn.XLOOKUP($S$3,NPP_Labels,NPP_Cols)</f>
        <v>8.4464555052790342E-3</v>
      </c>
      <c r="T10" s="50"/>
      <c r="U10" s="211">
        <f t="shared" ref="U10:AE20" ca="1" si="0">$S10*U$8</f>
        <v>3.0452661798854902E-3</v>
      </c>
      <c r="V10" s="229">
        <f t="shared" ca="1" si="0"/>
        <v>4.8804689142081049E-4</v>
      </c>
      <c r="W10" s="230">
        <f t="shared" ca="1" si="0"/>
        <v>9.5572649010576701E-4</v>
      </c>
      <c r="X10" s="230">
        <f t="shared" ca="1" si="0"/>
        <v>6.4033032743921348E-3</v>
      </c>
      <c r="Y10" s="230">
        <f t="shared" ca="1" si="0"/>
        <v>3.3543186505903782E-3</v>
      </c>
      <c r="Z10" s="248">
        <f t="shared" ca="1" si="0"/>
        <v>1.1438974911121592E-3</v>
      </c>
      <c r="AA10" s="232">
        <f t="shared" ca="1" si="0"/>
        <v>2.4076875148607213E-3</v>
      </c>
      <c r="AB10" s="230">
        <f t="shared" ca="1" si="0"/>
        <v>1.3466778612772721E-3</v>
      </c>
      <c r="AC10" s="230">
        <f t="shared" ca="1" si="0"/>
        <v>1.8404880054125412E-3</v>
      </c>
      <c r="AD10" s="230">
        <f t="shared" ca="1" si="0"/>
        <v>2.65706263324833E-3</v>
      </c>
      <c r="AE10" s="230">
        <f t="shared" ca="1" si="0"/>
        <v>2.704730503282004E-3</v>
      </c>
      <c r="AF10" s="230">
        <f t="shared" ref="AB10:AJ20" ca="1" si="1">$S10*AF$8</f>
        <v>3.0874644595645529E-3</v>
      </c>
      <c r="AG10" s="230">
        <f t="shared" ca="1" si="1"/>
        <v>5.9296671999033053E-3</v>
      </c>
      <c r="AH10" s="230">
        <f t="shared" ca="1" si="1"/>
        <v>2.0736565677975829E-3</v>
      </c>
      <c r="AI10" s="230">
        <f t="shared" ca="1" si="1"/>
        <v>5.1165017569986381E-3</v>
      </c>
      <c r="AJ10" s="233">
        <f t="shared" ca="1" si="1"/>
        <v>8.4464555052790342E-3</v>
      </c>
      <c r="AM10" s="342" t="s">
        <v>9</v>
      </c>
      <c r="AN10" s="338"/>
      <c r="AO10" s="23" t="s">
        <v>10</v>
      </c>
      <c r="AP10" s="23" t="s">
        <v>11</v>
      </c>
      <c r="AQ10" s="23" t="s">
        <v>12</v>
      </c>
      <c r="AR10" s="429" t="s">
        <v>13</v>
      </c>
      <c r="AS10" s="414" t="s">
        <v>14</v>
      </c>
      <c r="AT10" s="427" t="s">
        <v>15</v>
      </c>
      <c r="AU10" s="414" t="s">
        <v>16</v>
      </c>
      <c r="AV10" s="415" t="s">
        <v>17</v>
      </c>
      <c r="AW10" s="415" t="s">
        <v>280</v>
      </c>
      <c r="AX10" s="415" t="s">
        <v>281</v>
      </c>
      <c r="AY10" s="415" t="s">
        <v>282</v>
      </c>
      <c r="AZ10" s="415" t="s">
        <v>283</v>
      </c>
      <c r="BA10" s="415" t="s">
        <v>284</v>
      </c>
    </row>
    <row r="11" spans="1:53" ht="21" customHeight="1">
      <c r="A11" s="410"/>
      <c r="B11" s="43">
        <v>1.7406440382941688E-3</v>
      </c>
      <c r="C11" s="43">
        <v>1</v>
      </c>
      <c r="D11" s="43">
        <v>0.30130632782325284</v>
      </c>
      <c r="E11" s="43">
        <v>0.12237240123126417</v>
      </c>
      <c r="F11" s="43">
        <v>3.5404054494863799E-3</v>
      </c>
      <c r="G11" s="43">
        <v>5.8642018402423864E-3</v>
      </c>
      <c r="H11" s="43">
        <v>1</v>
      </c>
      <c r="I11" s="43">
        <v>1.8234342230926549E-3</v>
      </c>
      <c r="J11" s="43">
        <v>2.2529464517888156E-3</v>
      </c>
      <c r="K11" s="43">
        <v>1</v>
      </c>
      <c r="L11" s="43">
        <v>0.46769596069691449</v>
      </c>
      <c r="M11" s="410"/>
      <c r="N11" s="350">
        <v>2681</v>
      </c>
      <c r="O11" s="439" t="s">
        <v>36</v>
      </c>
      <c r="P11" s="361" t="s">
        <v>39</v>
      </c>
      <c r="Q11" s="365"/>
      <c r="R11" s="304"/>
      <c r="S11" s="43">
        <f ca="1"/>
        <v>5.8642018402423864E-3</v>
      </c>
      <c r="T11" s="50"/>
      <c r="U11" s="234">
        <f t="shared" ca="1" si="0"/>
        <v>2.114266217936164E-3</v>
      </c>
      <c r="V11" s="53">
        <f t="shared" ca="1" si="0"/>
        <v>3.3884100579299091E-4</v>
      </c>
      <c r="W11" s="54">
        <f t="shared" ca="1" si="0"/>
        <v>6.6354141551373564E-4</v>
      </c>
      <c r="X11" s="49">
        <f t="shared" ca="1" si="0"/>
        <v>4.4456829047227614E-3</v>
      </c>
      <c r="Y11" s="49">
        <f t="shared" ca="1" si="0"/>
        <v>2.3288350469918952E-3</v>
      </c>
      <c r="Z11" s="223">
        <f t="shared" ca="1" si="0"/>
        <v>7.9418470484288292E-4</v>
      </c>
      <c r="AA11" s="51">
        <f t="shared" ca="1" si="0"/>
        <v>1.6716083505738453E-3</v>
      </c>
      <c r="AB11" s="49">
        <f t="shared" ca="1" si="1"/>
        <v>9.3497098130453842E-4</v>
      </c>
      <c r="AC11" s="49">
        <f t="shared" ca="1" si="1"/>
        <v>1.2778132959486547E-3</v>
      </c>
      <c r="AD11" s="49">
        <f t="shared" ca="1" si="1"/>
        <v>1.8447444106934167E-3</v>
      </c>
      <c r="AE11" s="49">
        <f t="shared" ca="1" si="1"/>
        <v>1.8778392409446623E-3</v>
      </c>
      <c r="AF11" s="49">
        <f t="shared" ca="1" si="1"/>
        <v>2.1435636231251641E-3</v>
      </c>
      <c r="AG11" s="49">
        <f t="shared" ca="1" si="1"/>
        <v>4.1168470352995886E-3</v>
      </c>
      <c r="AH11" s="49">
        <f t="shared" ca="1" si="1"/>
        <v>1.4396974746755116E-3</v>
      </c>
      <c r="AI11" s="49">
        <f t="shared" ca="1" si="1"/>
        <v>3.5522828481417083E-3</v>
      </c>
      <c r="AJ11" s="235">
        <f t="shared" ca="1" si="1"/>
        <v>5.8642018402423864E-3</v>
      </c>
      <c r="AM11" s="343">
        <v>6</v>
      </c>
      <c r="AN11" s="338"/>
      <c r="AO11" s="23">
        <f t="shared" ref="AO11:AO33" si="2">IF(AP11=$AM$11,1,0)</f>
        <v>0</v>
      </c>
      <c r="AP11" s="23">
        <v>1</v>
      </c>
      <c r="AQ11" s="418" t="s">
        <v>81</v>
      </c>
      <c r="AR11" s="429">
        <f t="shared" ref="AR11:AR33" si="3">_xlfn.XLOOKUP(AQ11,NPP_Labels,NPP_Max)</f>
        <v>0.9788339626563205</v>
      </c>
      <c r="AS11" s="419" t="s">
        <v>112</v>
      </c>
      <c r="AT11" s="429">
        <f t="shared" ref="AT11:AT33" si="4">_xlfn.XLOOKUP(AS11,GPCR_Lablels,GPCR_Max)</f>
        <v>0.1474784521927554</v>
      </c>
      <c r="AU11" s="23" t="s">
        <v>20</v>
      </c>
      <c r="AV11" s="413">
        <f t="shared" ref="AV11:AV25" si="5">AR11*AT11</f>
        <v>0.1443569177662555</v>
      </c>
      <c r="AW11" s="421">
        <v>0</v>
      </c>
      <c r="AX11" s="421">
        <v>3</v>
      </c>
      <c r="AY11" s="421">
        <v>2</v>
      </c>
      <c r="AZ11" s="421">
        <v>0</v>
      </c>
      <c r="BA11" s="421">
        <v>0</v>
      </c>
    </row>
    <row r="12" spans="1:53" ht="21" customHeight="1">
      <c r="A12" s="410"/>
      <c r="B12" s="43">
        <v>1.356755212796344E-3</v>
      </c>
      <c r="C12" s="43">
        <v>5.355769607664982E-2</v>
      </c>
      <c r="D12" s="43">
        <v>1</v>
      </c>
      <c r="E12" s="43">
        <v>1.7174276246262592E-2</v>
      </c>
      <c r="F12" s="43">
        <v>1.5641399726572052E-3</v>
      </c>
      <c r="G12" s="43">
        <v>0.6706212281594105</v>
      </c>
      <c r="H12" s="43">
        <v>0.34398422277438473</v>
      </c>
      <c r="I12" s="43">
        <v>1.0098614664203699E-3</v>
      </c>
      <c r="J12" s="43">
        <v>1.7856482912166291E-3</v>
      </c>
      <c r="K12" s="43">
        <v>0.77442712220471566</v>
      </c>
      <c r="L12" s="43">
        <v>1</v>
      </c>
      <c r="M12" s="410"/>
      <c r="N12" s="350">
        <v>9336</v>
      </c>
      <c r="O12" s="439" t="s">
        <v>36</v>
      </c>
      <c r="P12" s="361" t="s">
        <v>33</v>
      </c>
      <c r="Q12" s="365"/>
      <c r="R12" s="305"/>
      <c r="S12" s="43">
        <f ca="1"/>
        <v>0.6706212281594105</v>
      </c>
      <c r="T12" s="50"/>
      <c r="U12" s="236">
        <f t="shared" ca="1" si="0"/>
        <v>0.24178427795549701</v>
      </c>
      <c r="V12" s="56">
        <f t="shared" ca="1" si="0"/>
        <v>3.8749343499110044E-2</v>
      </c>
      <c r="W12" s="53">
        <f t="shared" ca="1" si="0"/>
        <v>7.5881589878574587E-2</v>
      </c>
      <c r="X12" s="54">
        <f t="shared" ca="1" si="0"/>
        <v>0.50840155417454802</v>
      </c>
      <c r="Y12" s="49">
        <f t="shared" ca="1" si="0"/>
        <v>0.26632204380772651</v>
      </c>
      <c r="Z12" s="223">
        <f t="shared" ca="1" si="0"/>
        <v>9.082175829833633E-2</v>
      </c>
      <c r="AA12" s="51">
        <f t="shared" ca="1" si="0"/>
        <v>0.19116259562734003</v>
      </c>
      <c r="AB12" s="49">
        <f t="shared" ca="1" si="1"/>
        <v>0.10692186334260664</v>
      </c>
      <c r="AC12" s="49">
        <f t="shared" ca="1" si="1"/>
        <v>0.1461287904531082</v>
      </c>
      <c r="AD12" s="49">
        <f t="shared" ca="1" si="1"/>
        <v>0.21096217286550503</v>
      </c>
      <c r="AE12" s="49">
        <f t="shared" ca="1" si="1"/>
        <v>0.21474684745779365</v>
      </c>
      <c r="AF12" s="49">
        <f t="shared" ca="1" si="1"/>
        <v>0.24513468477725794</v>
      </c>
      <c r="AG12" s="49">
        <f t="shared" ca="1" si="1"/>
        <v>0.47079638289580489</v>
      </c>
      <c r="AH12" s="49">
        <f t="shared" ca="1" si="1"/>
        <v>0.16464161960103788</v>
      </c>
      <c r="AI12" s="49">
        <f t="shared" ca="1" si="1"/>
        <v>0.40623367873230221</v>
      </c>
      <c r="AJ12" s="235">
        <f t="shared" ca="1" si="1"/>
        <v>0.6706212281594105</v>
      </c>
      <c r="AM12" s="343"/>
      <c r="AN12" s="339"/>
      <c r="AO12" s="23">
        <f t="shared" si="2"/>
        <v>0</v>
      </c>
      <c r="AP12" s="23">
        <v>2</v>
      </c>
      <c r="AQ12" s="418" t="s">
        <v>81</v>
      </c>
      <c r="AR12" s="429">
        <f t="shared" si="3"/>
        <v>0.9788339626563205</v>
      </c>
      <c r="AS12" s="419" t="s">
        <v>113</v>
      </c>
      <c r="AT12" s="429">
        <f t="shared" si="4"/>
        <v>0.41866765176702375</v>
      </c>
      <c r="AU12" s="23" t="s">
        <v>20</v>
      </c>
      <c r="AV12" s="413">
        <f t="shared" si="5"/>
        <v>0.40980611661513233</v>
      </c>
      <c r="AW12" s="421">
        <v>0</v>
      </c>
      <c r="AX12" s="421">
        <v>3</v>
      </c>
      <c r="AY12" s="421">
        <v>0</v>
      </c>
      <c r="AZ12" s="421">
        <v>0</v>
      </c>
      <c r="BA12" s="421">
        <v>0</v>
      </c>
    </row>
    <row r="13" spans="1:53" ht="21" customHeight="1">
      <c r="A13" s="410"/>
      <c r="B13" s="43">
        <v>3.968253968253968E-3</v>
      </c>
      <c r="C13" s="43">
        <v>1.3285365285603142E-2</v>
      </c>
      <c r="D13" s="43">
        <v>5.8371433260650399E-3</v>
      </c>
      <c r="E13" s="43">
        <v>1</v>
      </c>
      <c r="F13" s="43">
        <v>7.9967773344937224E-2</v>
      </c>
      <c r="G13" s="43">
        <v>1</v>
      </c>
      <c r="H13" s="43">
        <v>8.8939755838641187E-3</v>
      </c>
      <c r="I13" s="43">
        <v>1</v>
      </c>
      <c r="J13" s="43">
        <v>5.1772709462106986E-3</v>
      </c>
      <c r="K13" s="43">
        <v>0</v>
      </c>
      <c r="L13" s="43">
        <v>3.8969445550403928E-3</v>
      </c>
      <c r="M13" s="410"/>
      <c r="N13" s="350">
        <v>420</v>
      </c>
      <c r="O13" s="294" t="s">
        <v>42</v>
      </c>
      <c r="P13" s="361" t="s">
        <v>43</v>
      </c>
      <c r="Q13" s="365"/>
      <c r="R13" s="306"/>
      <c r="S13" s="43">
        <f ca="1"/>
        <v>1</v>
      </c>
      <c r="T13" s="50"/>
      <c r="U13" s="236">
        <f t="shared" ca="1" si="0"/>
        <v>0.36053776379715718</v>
      </c>
      <c r="V13" s="49">
        <f t="shared" ca="1" si="0"/>
        <v>5.7781265894999531E-2</v>
      </c>
      <c r="W13" s="56">
        <f t="shared" ca="1" si="0"/>
        <v>0.11315118981073635</v>
      </c>
      <c r="X13" s="53">
        <f t="shared" ca="1" si="0"/>
        <v>0.75810536980749743</v>
      </c>
      <c r="Y13" s="54">
        <f t="shared" ca="1" si="0"/>
        <v>0.397127368810968</v>
      </c>
      <c r="Z13" s="223">
        <f t="shared" ca="1" si="0"/>
        <v>0.13542929225131459</v>
      </c>
      <c r="AA13" s="51">
        <f t="shared" ca="1" si="0"/>
        <v>0.28505300399154615</v>
      </c>
      <c r="AB13" s="49">
        <f t="shared" ca="1" si="1"/>
        <v>0.15943703964764847</v>
      </c>
      <c r="AC13" s="49">
        <f t="shared" ca="1" si="1"/>
        <v>0.21790063349794908</v>
      </c>
      <c r="AD13" s="49">
        <f t="shared" ca="1" si="1"/>
        <v>0.31457723675779337</v>
      </c>
      <c r="AE13" s="49">
        <f t="shared" ca="1" si="1"/>
        <v>0.32022077208499444</v>
      </c>
      <c r="AF13" s="49">
        <f t="shared" ca="1" si="1"/>
        <v>0.36553373869487477</v>
      </c>
      <c r="AG13" s="49">
        <f t="shared" ca="1" si="1"/>
        <v>0.70203024170283779</v>
      </c>
      <c r="AH13" s="49">
        <f t="shared" ca="1" si="1"/>
        <v>0.24550612579460671</v>
      </c>
      <c r="AI13" s="49">
        <f t="shared" ca="1" si="1"/>
        <v>0.60575726158751741</v>
      </c>
      <c r="AJ13" s="235">
        <f t="shared" ca="1" si="1"/>
        <v>1</v>
      </c>
      <c r="AM13" s="344"/>
      <c r="AN13" s="338"/>
      <c r="AO13" s="23">
        <f t="shared" si="2"/>
        <v>0</v>
      </c>
      <c r="AP13" s="23">
        <v>3</v>
      </c>
      <c r="AQ13" s="418" t="s">
        <v>81</v>
      </c>
      <c r="AR13" s="429">
        <f t="shared" si="3"/>
        <v>0.9788339626563205</v>
      </c>
      <c r="AS13" s="419" t="s">
        <v>114</v>
      </c>
      <c r="AT13" s="429">
        <f t="shared" si="4"/>
        <v>2.9420733156623378E-2</v>
      </c>
      <c r="AU13" s="23" t="s">
        <v>20</v>
      </c>
      <c r="AV13" s="413">
        <f t="shared" si="5"/>
        <v>2.8798012819951858E-2</v>
      </c>
      <c r="AW13" s="421">
        <v>0</v>
      </c>
      <c r="AX13" s="421">
        <v>3</v>
      </c>
      <c r="AY13" s="421">
        <v>2</v>
      </c>
      <c r="AZ13" s="421">
        <v>0</v>
      </c>
      <c r="BA13" s="421">
        <v>0</v>
      </c>
    </row>
    <row r="14" spans="1:53" ht="21" customHeight="1">
      <c r="A14" s="410"/>
      <c r="B14" s="43">
        <v>2.2304832713754648E-3</v>
      </c>
      <c r="C14" s="43">
        <v>1.2011155529586186E-2</v>
      </c>
      <c r="D14" s="43">
        <v>0.16966774597212841</v>
      </c>
      <c r="E14" s="43">
        <v>8.9346684797938766E-2</v>
      </c>
      <c r="F14" s="43">
        <v>1</v>
      </c>
      <c r="G14" s="43">
        <v>2.5883148122378387E-2</v>
      </c>
      <c r="H14" s="43">
        <v>6.3216659168580658E-2</v>
      </c>
      <c r="I14" s="43">
        <v>0.66481954220760953</v>
      </c>
      <c r="J14" s="43">
        <v>1.8981188318284246E-2</v>
      </c>
      <c r="K14" s="43">
        <v>9.1687430325156666E-2</v>
      </c>
      <c r="L14" s="43">
        <v>4.0302972473728205E-3</v>
      </c>
      <c r="M14" s="410"/>
      <c r="N14" s="350">
        <v>8070</v>
      </c>
      <c r="O14" s="294" t="s">
        <v>42</v>
      </c>
      <c r="P14" s="361" t="s">
        <v>30</v>
      </c>
      <c r="Q14" s="365"/>
      <c r="R14" s="307"/>
      <c r="S14" s="43">
        <f ca="1"/>
        <v>2.5883148122378387E-2</v>
      </c>
      <c r="T14" s="50"/>
      <c r="U14" s="236">
        <f t="shared" ca="1" si="0"/>
        <v>9.3318523440728916E-3</v>
      </c>
      <c r="V14" s="49">
        <f t="shared" ca="1" si="0"/>
        <v>1.4955610638588035E-3</v>
      </c>
      <c r="W14" s="49">
        <f t="shared" ca="1" si="0"/>
        <v>2.9287090060946411E-3</v>
      </c>
      <c r="X14" s="56">
        <f t="shared" ca="1" si="0"/>
        <v>1.9622153579097901E-2</v>
      </c>
      <c r="Y14" s="53">
        <f t="shared" ca="1" si="0"/>
        <v>1.0278906510384675E-2</v>
      </c>
      <c r="Z14" s="225">
        <f t="shared" ca="1" si="0"/>
        <v>3.5053364314496468E-3</v>
      </c>
      <c r="AA14" s="51">
        <f t="shared" ca="1" si="0"/>
        <v>7.3780691250421061E-3</v>
      </c>
      <c r="AB14" s="49">
        <f t="shared" ca="1" si="1"/>
        <v>4.1267325133936012E-3</v>
      </c>
      <c r="AC14" s="49">
        <f t="shared" ca="1" si="1"/>
        <v>5.6399543727875014E-3</v>
      </c>
      <c r="AD14" s="49">
        <f t="shared" ca="1" si="1"/>
        <v>8.1422492149304613E-3</v>
      </c>
      <c r="AE14" s="49">
        <f t="shared" ca="1" si="1"/>
        <v>8.2883216757382808E-3</v>
      </c>
      <c r="AF14" s="49">
        <f t="shared" ca="1" si="1"/>
        <v>9.461163902366199E-3</v>
      </c>
      <c r="AG14" s="49">
        <f t="shared" ca="1" si="1"/>
        <v>1.8170752732383652E-2</v>
      </c>
      <c r="AH14" s="49">
        <f t="shared" ca="1" si="1"/>
        <v>6.3544714188930665E-3</v>
      </c>
      <c r="AI14" s="49">
        <f t="shared" ca="1" si="1"/>
        <v>1.5678904927876023E-2</v>
      </c>
      <c r="AJ14" s="235">
        <f t="shared" ca="1" si="1"/>
        <v>2.5883148122378387E-2</v>
      </c>
      <c r="AM14" s="337"/>
      <c r="AN14" s="339"/>
      <c r="AO14" s="23">
        <f t="shared" si="2"/>
        <v>0</v>
      </c>
      <c r="AP14" s="23">
        <v>4</v>
      </c>
      <c r="AQ14" s="418" t="s">
        <v>82</v>
      </c>
      <c r="AR14" s="429">
        <f t="shared" si="3"/>
        <v>5.9780897470684359E-2</v>
      </c>
      <c r="AS14" s="419" t="s">
        <v>116</v>
      </c>
      <c r="AT14" s="429">
        <f t="shared" si="4"/>
        <v>1</v>
      </c>
      <c r="AU14" s="23" t="s">
        <v>20</v>
      </c>
      <c r="AV14" s="413">
        <f t="shared" si="5"/>
        <v>5.9780897470684359E-2</v>
      </c>
      <c r="AW14" s="421">
        <v>0</v>
      </c>
      <c r="AX14" s="421">
        <v>0</v>
      </c>
      <c r="AY14" s="421">
        <v>0</v>
      </c>
      <c r="AZ14" s="421">
        <v>3</v>
      </c>
      <c r="BA14" s="421">
        <v>0</v>
      </c>
    </row>
    <row r="15" spans="1:53" ht="21" customHeight="1">
      <c r="A15" s="410"/>
      <c r="B15" s="43">
        <v>2.7402622822470146E-3</v>
      </c>
      <c r="C15" s="43">
        <v>8.1510357713813528E-2</v>
      </c>
      <c r="D15" s="43">
        <v>8.5174992162487511E-3</v>
      </c>
      <c r="E15" s="43">
        <v>3.6443083253920698E-2</v>
      </c>
      <c r="F15" s="43">
        <v>2.0960516556665278E-3</v>
      </c>
      <c r="G15" s="43">
        <v>4.3258044156113305E-2</v>
      </c>
      <c r="H15" s="43">
        <v>0.1535425027396389</v>
      </c>
      <c r="I15" s="43">
        <v>4.014564456940746E-2</v>
      </c>
      <c r="J15" s="43">
        <v>1</v>
      </c>
      <c r="K15" s="43">
        <v>4.4200234178072145E-3</v>
      </c>
      <c r="L15" s="43">
        <v>3.4664541354139209E-3</v>
      </c>
      <c r="M15" s="410"/>
      <c r="N15" s="350">
        <v>5109</v>
      </c>
      <c r="O15" s="294" t="s">
        <v>42</v>
      </c>
      <c r="P15" s="361" t="s">
        <v>46</v>
      </c>
      <c r="Q15" s="365"/>
      <c r="R15" s="308"/>
      <c r="S15" s="43">
        <f ca="1"/>
        <v>4.3258044156113305E-2</v>
      </c>
      <c r="T15" s="50"/>
      <c r="U15" s="249">
        <f t="shared" ca="1" si="0"/>
        <v>1.5596158506283774E-2</v>
      </c>
      <c r="V15" s="226">
        <f t="shared" ca="1" si="0"/>
        <v>2.4995045514820133E-3</v>
      </c>
      <c r="W15" s="226">
        <f t="shared" ca="1" si="0"/>
        <v>4.8946991651495908E-3</v>
      </c>
      <c r="X15" s="226">
        <f t="shared" ca="1" si="0"/>
        <v>3.2794155562119329E-2</v>
      </c>
      <c r="Y15" s="227">
        <f t="shared" ca="1" si="0"/>
        <v>1.7178953255625948E-2</v>
      </c>
      <c r="Z15" s="53">
        <f t="shared" ca="1" si="0"/>
        <v>5.8584063042385398E-3</v>
      </c>
      <c r="AA15" s="54">
        <f t="shared" ca="1" si="0"/>
        <v>1.2330835433499046E-2</v>
      </c>
      <c r="AB15" s="63">
        <f t="shared" ca="1" si="1"/>
        <v>6.8969345011979655E-3</v>
      </c>
      <c r="AC15" s="63">
        <f t="shared" ca="1" si="1"/>
        <v>9.4259552254993429E-3</v>
      </c>
      <c r="AD15" s="63">
        <f t="shared" ca="1" si="1"/>
        <v>1.3607995998176735E-2</v>
      </c>
      <c r="AE15" s="63">
        <f t="shared" ca="1" si="1"/>
        <v>1.3852124298557384E-2</v>
      </c>
      <c r="AF15" s="63">
        <f t="shared" ca="1" si="1"/>
        <v>1.5812274609012075E-2</v>
      </c>
      <c r="AG15" s="63">
        <f t="shared" ca="1" si="1"/>
        <v>3.0368455194508252E-2</v>
      </c>
      <c r="AH15" s="63">
        <f t="shared" ca="1" si="1"/>
        <v>1.0620114830219405E-2</v>
      </c>
      <c r="AI15" s="63">
        <f t="shared" ca="1" si="1"/>
        <v>2.6203874369639106E-2</v>
      </c>
      <c r="AJ15" s="238">
        <f t="shared" ca="1" si="1"/>
        <v>4.3258044156113305E-2</v>
      </c>
      <c r="AM15" s="340"/>
      <c r="AN15" s="339"/>
      <c r="AO15" s="23">
        <f t="shared" si="2"/>
        <v>0</v>
      </c>
      <c r="AP15" s="23">
        <v>5</v>
      </c>
      <c r="AQ15" s="418" t="s">
        <v>83</v>
      </c>
      <c r="AR15" s="429">
        <f t="shared" si="3"/>
        <v>3.2389926213323178E-2</v>
      </c>
      <c r="AS15" s="419" t="s">
        <v>115</v>
      </c>
      <c r="AT15" s="429">
        <f t="shared" si="4"/>
        <v>0.17624359339505538</v>
      </c>
      <c r="AU15" s="23" t="s">
        <v>20</v>
      </c>
      <c r="AV15" s="413">
        <f t="shared" si="5"/>
        <v>5.7085169856367756E-3</v>
      </c>
      <c r="AW15" s="421">
        <v>0</v>
      </c>
      <c r="AX15" s="421">
        <v>3</v>
      </c>
      <c r="AY15" s="421">
        <v>1</v>
      </c>
      <c r="AZ15" s="421">
        <v>1</v>
      </c>
      <c r="BA15" s="421">
        <v>0</v>
      </c>
    </row>
    <row r="16" spans="1:53" s="9" customFormat="1" ht="21" customHeight="1">
      <c r="A16" s="410"/>
      <c r="B16" s="43">
        <v>6.5816589386913968E-2</v>
      </c>
      <c r="C16" s="43">
        <v>0.46847082995216943</v>
      </c>
      <c r="D16" s="43">
        <v>1.2450166599644135E-2</v>
      </c>
      <c r="E16" s="43">
        <v>3.8760215718159079E-3</v>
      </c>
      <c r="F16" s="43">
        <v>8.5766122074134685E-2</v>
      </c>
      <c r="G16" s="43">
        <v>0.22477249997933696</v>
      </c>
      <c r="H16" s="43">
        <v>4.06503189635653E-3</v>
      </c>
      <c r="I16" s="43">
        <v>1.9821224547970874E-3</v>
      </c>
      <c r="J16" s="43">
        <v>2.0405009138852056E-3</v>
      </c>
      <c r="K16" s="43">
        <v>5.33084874773562E-3</v>
      </c>
      <c r="L16" s="43">
        <v>4.8485940754366555E-3</v>
      </c>
      <c r="M16" s="410"/>
      <c r="N16" s="350">
        <v>18116</v>
      </c>
      <c r="O16" s="309" t="s">
        <v>48</v>
      </c>
      <c r="P16" s="361" t="s">
        <v>52</v>
      </c>
      <c r="Q16" s="365"/>
      <c r="R16" s="310"/>
      <c r="S16" s="43">
        <f ca="1"/>
        <v>0.22477249997933696</v>
      </c>
      <c r="T16" s="183"/>
      <c r="U16" s="239">
        <f t="shared" ca="1" si="0"/>
        <v>8.1038974505646705E-2</v>
      </c>
      <c r="V16" s="65">
        <f t="shared" ca="1" si="0"/>
        <v>1.2987639587189846E-2</v>
      </c>
      <c r="W16" s="65">
        <f t="shared" ca="1" si="0"/>
        <v>2.5433275809395688E-2</v>
      </c>
      <c r="X16" s="65">
        <f t="shared" ca="1" si="0"/>
        <v>0.17040123921939096</v>
      </c>
      <c r="Y16" s="65">
        <f t="shared" ca="1" si="0"/>
        <v>8.9263311497857448E-2</v>
      </c>
      <c r="Z16" s="56">
        <f t="shared" ca="1" si="0"/>
        <v>3.0440780589760227E-2</v>
      </c>
      <c r="AA16" s="53">
        <f t="shared" ca="1" si="0"/>
        <v>6.4072076333799743E-2</v>
      </c>
      <c r="AB16" s="220">
        <f t="shared" ca="1" si="1"/>
        <v>3.583706199090661E-2</v>
      </c>
      <c r="AC16" s="221">
        <f t="shared" ca="1" si="1"/>
        <v>4.8978070138415271E-2</v>
      </c>
      <c r="AD16" s="221">
        <f t="shared" ca="1" si="1"/>
        <v>7.0708311942640989E-2</v>
      </c>
      <c r="AE16" s="221">
        <f t="shared" ca="1" si="1"/>
        <v>7.1976823486857675E-2</v>
      </c>
      <c r="AF16" s="221">
        <f t="shared" ca="1" si="1"/>
        <v>8.2161932273240701E-2</v>
      </c>
      <c r="AG16" s="221">
        <f t="shared" ca="1" si="1"/>
        <v>0.15779709248864501</v>
      </c>
      <c r="AH16" s="221">
        <f t="shared" ca="1" si="1"/>
        <v>5.5183025655095336E-2</v>
      </c>
      <c r="AI16" s="221">
        <f t="shared" ca="1" si="1"/>
        <v>0.13615757406766346</v>
      </c>
      <c r="AJ16" s="240">
        <f t="shared" ca="1" si="1"/>
        <v>0.22477249997933696</v>
      </c>
      <c r="AK16" s="1"/>
      <c r="AL16" s="1"/>
      <c r="AM16" s="337"/>
      <c r="AN16" s="339"/>
      <c r="AO16" s="23">
        <f t="shared" si="2"/>
        <v>1</v>
      </c>
      <c r="AP16" s="23">
        <v>6</v>
      </c>
      <c r="AQ16" s="418" t="s">
        <v>83</v>
      </c>
      <c r="AR16" s="429">
        <f t="shared" si="3"/>
        <v>3.2389926213323178E-2</v>
      </c>
      <c r="AS16" s="419" t="s">
        <v>118</v>
      </c>
      <c r="AT16" s="429">
        <f t="shared" si="4"/>
        <v>0.27809995271567656</v>
      </c>
      <c r="AU16" s="23" t="s">
        <v>20</v>
      </c>
      <c r="AV16" s="413">
        <f t="shared" si="5"/>
        <v>9.0076369483894289E-3</v>
      </c>
      <c r="AW16" s="421" t="s">
        <v>293</v>
      </c>
      <c r="AX16" s="421">
        <v>3</v>
      </c>
      <c r="AY16" s="421">
        <v>3</v>
      </c>
      <c r="AZ16" s="421">
        <v>0</v>
      </c>
      <c r="BA16" s="421">
        <v>1</v>
      </c>
    </row>
    <row r="17" spans="1:53" s="9" customFormat="1" ht="21" customHeight="1">
      <c r="A17" s="410"/>
      <c r="B17" s="43">
        <v>4.6085011185682333E-2</v>
      </c>
      <c r="C17" s="43">
        <v>0.36188800056830522</v>
      </c>
      <c r="D17" s="43">
        <v>1.2340269447721392E-2</v>
      </c>
      <c r="E17" s="43">
        <v>3.0326753669233163E-3</v>
      </c>
      <c r="F17" s="43">
        <v>2.6134784402197168E-3</v>
      </c>
      <c r="G17" s="43">
        <v>0.18691454617234324</v>
      </c>
      <c r="H17" s="43">
        <v>1.4325866712264351E-3</v>
      </c>
      <c r="I17" s="43">
        <v>1.5037723342624578E-3</v>
      </c>
      <c r="J17" s="43">
        <v>1.2972133019588327E-3</v>
      </c>
      <c r="K17" s="43">
        <v>3.2246036900724058E-3</v>
      </c>
      <c r="L17" s="43">
        <v>3.0982419281167812E-3</v>
      </c>
      <c r="M17" s="410"/>
      <c r="N17" s="351">
        <v>745</v>
      </c>
      <c r="O17" s="309" t="s">
        <v>48</v>
      </c>
      <c r="P17" s="361" t="s">
        <v>53</v>
      </c>
      <c r="Q17" s="365"/>
      <c r="R17" s="311"/>
      <c r="S17" s="43">
        <f ca="1"/>
        <v>0.18691454617234324</v>
      </c>
      <c r="T17" s="183"/>
      <c r="U17" s="236">
        <f t="shared" ca="1" si="0"/>
        <v>6.7389752498137112E-2</v>
      </c>
      <c r="V17" s="49">
        <f t="shared" ca="1" si="0"/>
        <v>1.0800159092027332E-2</v>
      </c>
      <c r="W17" s="49">
        <f t="shared" ca="1" si="0"/>
        <v>2.1149603292334455E-2</v>
      </c>
      <c r="X17" s="49">
        <f t="shared" ca="1" si="0"/>
        <v>0.14170092114838481</v>
      </c>
      <c r="Y17" s="49">
        <f t="shared" ca="1" si="0"/>
        <v>7.4228881913918854E-2</v>
      </c>
      <c r="Z17" s="66">
        <f t="shared" ca="1" si="0"/>
        <v>2.5313704699596106E-2</v>
      </c>
      <c r="AA17" s="222">
        <f t="shared" ca="1" si="0"/>
        <v>5.3280552876142993E-2</v>
      </c>
      <c r="AB17" s="53">
        <f t="shared" ca="1" si="1"/>
        <v>2.980110190880211E-2</v>
      </c>
      <c r="AC17" s="54">
        <f t="shared" ca="1" si="1"/>
        <v>4.0728798020935243E-2</v>
      </c>
      <c r="AD17" s="49">
        <f t="shared" ca="1" si="1"/>
        <v>5.8799061444732716E-2</v>
      </c>
      <c r="AE17" s="49">
        <f t="shared" ca="1" si="1"/>
        <v>5.9853920289224094E-2</v>
      </c>
      <c r="AF17" s="49">
        <f t="shared" ca="1" si="1"/>
        <v>6.8323572878832423E-2</v>
      </c>
      <c r="AG17" s="49">
        <f t="shared" ca="1" si="1"/>
        <v>0.13121966402714635</v>
      </c>
      <c r="AH17" s="49">
        <f t="shared" ca="1" si="1"/>
        <v>4.5888666085429124E-2</v>
      </c>
      <c r="AI17" s="49">
        <f t="shared" ca="1" si="1"/>
        <v>0.11322484364023222</v>
      </c>
      <c r="AJ17" s="235">
        <f t="shared" ca="1" si="1"/>
        <v>0.18691454617234324</v>
      </c>
      <c r="AK17" s="1"/>
      <c r="AL17" s="1"/>
      <c r="AM17" s="337"/>
      <c r="AN17" s="339"/>
      <c r="AO17" s="23">
        <f t="shared" si="2"/>
        <v>0</v>
      </c>
      <c r="AP17" s="23">
        <v>7</v>
      </c>
      <c r="AQ17" s="418" t="s">
        <v>84</v>
      </c>
      <c r="AR17" s="429">
        <f t="shared" si="3"/>
        <v>2.7264683145290174E-2</v>
      </c>
      <c r="AS17" s="419" t="s">
        <v>117</v>
      </c>
      <c r="AT17" s="429">
        <f t="shared" si="4"/>
        <v>0.12560029553010713</v>
      </c>
      <c r="AU17" s="23" t="s">
        <v>20</v>
      </c>
      <c r="AV17" s="413">
        <f t="shared" si="5"/>
        <v>3.4244522605831763E-3</v>
      </c>
      <c r="AW17" s="421">
        <v>0</v>
      </c>
      <c r="AX17" s="421">
        <v>2</v>
      </c>
      <c r="AY17" s="421">
        <v>2</v>
      </c>
      <c r="AZ17" s="421">
        <v>0</v>
      </c>
      <c r="BA17" s="421">
        <v>0</v>
      </c>
    </row>
    <row r="18" spans="1:53" s="9" customFormat="1" ht="21" customHeight="1">
      <c r="A18" s="410"/>
      <c r="B18" s="43">
        <v>0.16833687842174128</v>
      </c>
      <c r="C18" s="43">
        <v>0.33005406047507391</v>
      </c>
      <c r="D18" s="43">
        <v>4.1798108745620651E-3</v>
      </c>
      <c r="E18" s="43">
        <v>3.1254928763925424E-3</v>
      </c>
      <c r="F18" s="43">
        <v>3.9173092106477309E-3</v>
      </c>
      <c r="G18" s="43">
        <v>4.8265893005209693E-3</v>
      </c>
      <c r="H18" s="43">
        <v>3.5807598561442278E-3</v>
      </c>
      <c r="I18" s="43">
        <v>1.6504284556436029E-3</v>
      </c>
      <c r="J18" s="43">
        <v>1.7536473159470779E-3</v>
      </c>
      <c r="K18" s="43">
        <v>5.2679204199371586E-3</v>
      </c>
      <c r="L18" s="43">
        <v>4.0998050380941422E-3</v>
      </c>
      <c r="M18" s="410"/>
      <c r="N18" s="350">
        <v>45603</v>
      </c>
      <c r="O18" s="309" t="s">
        <v>48</v>
      </c>
      <c r="P18" s="361" t="s">
        <v>56</v>
      </c>
      <c r="Q18" s="365"/>
      <c r="R18" s="312"/>
      <c r="S18" s="43">
        <f ca="1"/>
        <v>4.8265893005209693E-3</v>
      </c>
      <c r="T18" s="183"/>
      <c r="U18" s="236">
        <f t="shared" ca="1" si="0"/>
        <v>1.7401677131771154E-3</v>
      </c>
      <c r="V18" s="49">
        <f t="shared" ca="1" si="0"/>
        <v>2.7888643973936195E-4</v>
      </c>
      <c r="W18" s="49">
        <f t="shared" ca="1" si="0"/>
        <v>5.461343220817174E-4</v>
      </c>
      <c r="X18" s="49">
        <f t="shared" ca="1" si="0"/>
        <v>3.6590632665803599E-3</v>
      </c>
      <c r="Y18" s="49">
        <f t="shared" ca="1" si="0"/>
        <v>1.9167707092470629E-3</v>
      </c>
      <c r="Z18" s="66">
        <f t="shared" ca="1" si="0"/>
        <v>6.5366157295732236E-4</v>
      </c>
      <c r="AA18" s="224">
        <f t="shared" ca="1" si="0"/>
        <v>1.3758337791469578E-3</v>
      </c>
      <c r="AB18" s="56">
        <f t="shared" ca="1" si="1"/>
        <v>7.6953710967007764E-4</v>
      </c>
      <c r="AC18" s="53">
        <f t="shared" ca="1" si="1"/>
        <v>1.0517168662179421E-3</v>
      </c>
      <c r="AD18" s="54">
        <f t="shared" ca="1" si="1"/>
        <v>1.5183351251226171E-3</v>
      </c>
      <c r="AE18" s="49">
        <f t="shared" ca="1" si="1"/>
        <v>1.5455741523499981E-3</v>
      </c>
      <c r="AF18" s="49">
        <f t="shared" ca="1" si="1"/>
        <v>1.7642812321641103E-3</v>
      </c>
      <c r="AG18" s="49">
        <f t="shared" ca="1" si="1"/>
        <v>3.388411653245067E-3</v>
      </c>
      <c r="AH18" s="49">
        <f t="shared" ca="1" si="1"/>
        <v>1.1849572399726038E-3</v>
      </c>
      <c r="AI18" s="49">
        <f t="shared" ca="1" si="1"/>
        <v>2.9237415174911937E-3</v>
      </c>
      <c r="AJ18" s="235">
        <f t="shared" ca="1" si="1"/>
        <v>4.8265893005209693E-3</v>
      </c>
      <c r="AK18" s="1"/>
      <c r="AL18" s="1"/>
      <c r="AM18" s="337"/>
      <c r="AN18" s="339"/>
      <c r="AO18" s="23">
        <f t="shared" si="2"/>
        <v>0</v>
      </c>
      <c r="AP18" s="23">
        <v>8</v>
      </c>
      <c r="AQ18" s="418" t="s">
        <v>85</v>
      </c>
      <c r="AR18" s="429">
        <f t="shared" si="3"/>
        <v>1</v>
      </c>
      <c r="AS18" s="419" t="s">
        <v>119</v>
      </c>
      <c r="AT18" s="429">
        <f t="shared" si="4"/>
        <v>3.2481761681701804E-2</v>
      </c>
      <c r="AU18" s="23" t="s">
        <v>20</v>
      </c>
      <c r="AV18" s="413">
        <f t="shared" si="5"/>
        <v>3.2481761681701804E-2</v>
      </c>
      <c r="AW18" s="421" t="s">
        <v>30</v>
      </c>
      <c r="AX18" s="421">
        <v>3</v>
      </c>
      <c r="AY18" s="421">
        <v>3</v>
      </c>
      <c r="AZ18" s="421">
        <v>0</v>
      </c>
      <c r="BA18" s="421">
        <v>0</v>
      </c>
    </row>
    <row r="19" spans="1:53" s="9" customFormat="1" ht="21" customHeight="1">
      <c r="A19" s="410"/>
      <c r="B19" s="43">
        <v>9.4814947790443707E-2</v>
      </c>
      <c r="C19" s="43">
        <v>0.52513026755417436</v>
      </c>
      <c r="D19" s="43">
        <v>7.6193031881609226E-3</v>
      </c>
      <c r="E19" s="43">
        <v>3.9998717154139619E-3</v>
      </c>
      <c r="F19" s="43">
        <v>4.7841539686074852E-3</v>
      </c>
      <c r="G19" s="43">
        <v>1.3265065636539312E-2</v>
      </c>
      <c r="H19" s="43">
        <v>4.9335579488627825E-3</v>
      </c>
      <c r="I19" s="43">
        <v>2.3428576533289381E-3</v>
      </c>
      <c r="J19" s="43">
        <v>2.6023442508553911E-3</v>
      </c>
      <c r="K19" s="43">
        <v>1.1212740952643839E-2</v>
      </c>
      <c r="L19" s="43">
        <v>5.7972677071454906E-3</v>
      </c>
      <c r="M19" s="410"/>
      <c r="N19" s="350">
        <v>11141</v>
      </c>
      <c r="O19" s="309" t="s">
        <v>48</v>
      </c>
      <c r="P19" s="361" t="s">
        <v>58</v>
      </c>
      <c r="Q19" s="365"/>
      <c r="R19" s="313"/>
      <c r="S19" s="43">
        <f ca="1"/>
        <v>1.3265065636539312E-2</v>
      </c>
      <c r="T19" s="183"/>
      <c r="U19" s="236">
        <f t="shared" ca="1" si="0"/>
        <v>4.7825571012203973E-3</v>
      </c>
      <c r="V19" s="49">
        <f t="shared" ca="1" si="0"/>
        <v>7.6647228465949924E-4</v>
      </c>
      <c r="W19" s="49">
        <f t="shared" ca="1" si="0"/>
        <v>1.500957959691936E-3</v>
      </c>
      <c r="X19" s="49">
        <f t="shared" ca="1" si="0"/>
        <v>1.0056317489909362E-2</v>
      </c>
      <c r="Y19" s="49">
        <f t="shared" ca="1" si="0"/>
        <v>5.2679206133436456E-3</v>
      </c>
      <c r="Z19" s="66">
        <f t="shared" ca="1" si="0"/>
        <v>1.7964784508237529E-3</v>
      </c>
      <c r="AA19" s="224">
        <f t="shared" ca="1" si="0"/>
        <v>3.7812468078405621E-3</v>
      </c>
      <c r="AB19" s="49">
        <f t="shared" ca="1" si="1"/>
        <v>2.1149427958215773E-3</v>
      </c>
      <c r="AC19" s="56">
        <f t="shared" ca="1" si="1"/>
        <v>2.8904662055937911E-3</v>
      </c>
      <c r="AD19" s="53">
        <f t="shared" ca="1" si="1"/>
        <v>4.1728876933532959E-3</v>
      </c>
      <c r="AE19" s="54">
        <f t="shared" ca="1" si="1"/>
        <v>4.2477495598907469E-3</v>
      </c>
      <c r="AF19" s="49">
        <f t="shared" ca="1" si="1"/>
        <v>4.8488290361571231E-3</v>
      </c>
      <c r="AG19" s="49">
        <f t="shared" ca="1" si="1"/>
        <v>9.3124772350237014E-3</v>
      </c>
      <c r="AH19" s="49">
        <f t="shared" ca="1" si="1"/>
        <v>3.2566548728379351E-3</v>
      </c>
      <c r="AI19" s="49">
        <f t="shared" ca="1" si="1"/>
        <v>8.0354098347687319E-3</v>
      </c>
      <c r="AJ19" s="235">
        <f t="shared" ca="1" si="1"/>
        <v>1.3265065636539312E-2</v>
      </c>
      <c r="AK19" s="1"/>
      <c r="AL19" s="1"/>
      <c r="AM19" s="337"/>
      <c r="AN19" s="339"/>
      <c r="AO19" s="23">
        <f t="shared" si="2"/>
        <v>0</v>
      </c>
      <c r="AP19" s="23">
        <v>9</v>
      </c>
      <c r="AQ19" s="418" t="s">
        <v>85</v>
      </c>
      <c r="AR19" s="429">
        <f t="shared" si="3"/>
        <v>1</v>
      </c>
      <c r="AS19" s="419" t="s">
        <v>120</v>
      </c>
      <c r="AT19" s="429">
        <f t="shared" si="4"/>
        <v>0.70871813816032503</v>
      </c>
      <c r="AU19" s="23" t="s">
        <v>20</v>
      </c>
      <c r="AV19" s="413">
        <f t="shared" si="5"/>
        <v>0.70871813816032503</v>
      </c>
      <c r="AW19" s="421">
        <v>0</v>
      </c>
      <c r="AX19" s="421">
        <v>0</v>
      </c>
      <c r="AY19" s="421">
        <v>3</v>
      </c>
      <c r="AZ19" s="421">
        <v>0</v>
      </c>
      <c r="BA19" s="421">
        <v>0</v>
      </c>
    </row>
    <row r="20" spans="1:53" s="9" customFormat="1" ht="21" customHeight="1">
      <c r="A20" s="410"/>
      <c r="B20" s="43">
        <v>1.1635423400129283E-2</v>
      </c>
      <c r="C20" s="43">
        <v>0.53272609498588674</v>
      </c>
      <c r="D20" s="43">
        <v>4.9523274825212446E-3</v>
      </c>
      <c r="E20" s="43">
        <v>6.3030700563176745E-3</v>
      </c>
      <c r="F20" s="43">
        <v>3.8656746621312508E-3</v>
      </c>
      <c r="G20" s="43">
        <v>0.35470411941000174</v>
      </c>
      <c r="H20" s="43">
        <v>4.3365214777728832E-3</v>
      </c>
      <c r="I20" s="43">
        <v>1.8930857115717094E-3</v>
      </c>
      <c r="J20" s="43">
        <v>3.1904750929029513E-3</v>
      </c>
      <c r="K20" s="43">
        <v>8.2081633315029892E-3</v>
      </c>
      <c r="L20" s="43">
        <v>4.9838105492336976E-3</v>
      </c>
      <c r="M20" s="410"/>
      <c r="N20" s="350">
        <v>10829</v>
      </c>
      <c r="O20" s="309" t="s">
        <v>48</v>
      </c>
      <c r="P20" s="361" t="s">
        <v>63</v>
      </c>
      <c r="Q20" s="365"/>
      <c r="R20" s="314"/>
      <c r="S20" s="43">
        <f ca="1"/>
        <v>0.35470411941000174</v>
      </c>
      <c r="T20" s="183"/>
      <c r="U20" s="236">
        <f t="shared" ca="1" si="0"/>
        <v>0.12788423002172183</v>
      </c>
      <c r="V20" s="49">
        <f t="shared" ca="1" si="0"/>
        <v>2.0495253037680974E-2</v>
      </c>
      <c r="W20" s="49">
        <f t="shared" ca="1" si="0"/>
        <v>4.0135193142011201E-2</v>
      </c>
      <c r="X20" s="49">
        <f t="shared" ca="1" si="0"/>
        <v>0.26890309761756209</v>
      </c>
      <c r="Y20" s="49">
        <f t="shared" ca="1" si="0"/>
        <v>0.14086271364770539</v>
      </c>
      <c r="Z20" s="66">
        <f t="shared" ca="1" si="0"/>
        <v>4.803732785032231E-2</v>
      </c>
      <c r="AA20" s="224">
        <f t="shared" ca="1" si="0"/>
        <v>0.10110947476599709</v>
      </c>
      <c r="AB20" s="49">
        <f t="shared" ca="1" si="1"/>
        <v>5.655297474955668E-2</v>
      </c>
      <c r="AC20" s="49">
        <f t="shared" ca="1" si="1"/>
        <v>7.7290252323771555E-2</v>
      </c>
      <c r="AD20" s="56">
        <f t="shared" ca="1" si="1"/>
        <v>0.11158184175060473</v>
      </c>
      <c r="AE20" s="53">
        <f t="shared" ca="1" si="1"/>
        <v>0.11358362697919883</v>
      </c>
      <c r="AF20" s="54">
        <f t="shared" ca="1" si="1"/>
        <v>0.12965632289841122</v>
      </c>
      <c r="AG20" s="49">
        <f t="shared" ca="1" si="1"/>
        <v>0.24901301868239575</v>
      </c>
      <c r="AH20" s="49">
        <f t="shared" ca="1" si="1"/>
        <v>8.7082034159737087E-2</v>
      </c>
      <c r="AI20" s="49">
        <f t="shared" ca="1" si="1"/>
        <v>0.21486459604761443</v>
      </c>
      <c r="AJ20" s="235">
        <f t="shared" ca="1" si="1"/>
        <v>0.35470411941000174</v>
      </c>
      <c r="AK20" s="1"/>
      <c r="AL20" s="1"/>
      <c r="AM20" s="267"/>
      <c r="AN20" s="339"/>
      <c r="AO20" s="23">
        <f t="shared" si="2"/>
        <v>0</v>
      </c>
      <c r="AP20" s="23">
        <v>10</v>
      </c>
      <c r="AQ20" s="418" t="s">
        <v>85</v>
      </c>
      <c r="AR20" s="429">
        <f t="shared" si="3"/>
        <v>1</v>
      </c>
      <c r="AS20" s="419" t="s">
        <v>121</v>
      </c>
      <c r="AT20" s="429">
        <f t="shared" si="4"/>
        <v>0.12560029553010713</v>
      </c>
      <c r="AU20" s="23" t="s">
        <v>20</v>
      </c>
      <c r="AV20" s="413">
        <f t="shared" si="5"/>
        <v>0.12560029553010713</v>
      </c>
      <c r="AW20" s="421">
        <v>0</v>
      </c>
      <c r="AX20" s="421">
        <v>0</v>
      </c>
      <c r="AY20" s="421">
        <v>2</v>
      </c>
      <c r="AZ20" s="421">
        <v>0</v>
      </c>
      <c r="BA20" s="421">
        <v>0</v>
      </c>
    </row>
    <row r="21" spans="1:53" s="9" customFormat="1" ht="21" customHeight="1">
      <c r="A21" s="410"/>
      <c r="B21" s="43">
        <v>0.62070343725019983</v>
      </c>
      <c r="C21" s="43">
        <v>0.27215883201981977</v>
      </c>
      <c r="D21" s="43">
        <v>6.2465832356271558E-3</v>
      </c>
      <c r="E21" s="43">
        <v>6.9864832935463634E-3</v>
      </c>
      <c r="F21" s="43">
        <v>6.6535588707392262E-2</v>
      </c>
      <c r="G21" s="43">
        <v>1.0772130958334935E-2</v>
      </c>
      <c r="H21" s="43">
        <v>7.6782523026165056E-3</v>
      </c>
      <c r="I21" s="43">
        <v>3.2797401528667945E-3</v>
      </c>
      <c r="J21" s="43">
        <v>2.8969541665447553E-2</v>
      </c>
      <c r="K21" s="43">
        <v>6.3370808729360587E-3</v>
      </c>
      <c r="L21" s="43">
        <v>1.0064051608663622E-2</v>
      </c>
      <c r="M21" s="410"/>
      <c r="N21" s="350">
        <v>834</v>
      </c>
      <c r="O21" s="309" t="s">
        <v>48</v>
      </c>
      <c r="P21" s="361" t="s">
        <v>67</v>
      </c>
      <c r="Q21" s="365"/>
      <c r="R21" s="315"/>
      <c r="S21" s="43">
        <f ca="1"/>
        <v>1.0772130958334935E-2</v>
      </c>
      <c r="T21" s="183"/>
      <c r="U21" s="236">
        <f t="shared" ref="U21:AE25" ca="1" si="6">$S21*U$8</f>
        <v>3.8837600070482053E-3</v>
      </c>
      <c r="V21" s="49">
        <f t="shared" ca="1" si="6"/>
        <v>6.2242736315930704E-4</v>
      </c>
      <c r="W21" s="49">
        <f t="shared" ca="1" si="6"/>
        <v>1.2188794347326656E-3</v>
      </c>
      <c r="X21" s="49">
        <f t="shared" ca="1" si="6"/>
        <v>8.1664103237832977E-3</v>
      </c>
      <c r="Y21" s="49">
        <f t="shared" ca="1" si="6"/>
        <v>4.2779080239707242E-3</v>
      </c>
      <c r="Z21" s="66">
        <f t="shared" ca="1" si="6"/>
        <v>1.4588620717257755E-3</v>
      </c>
      <c r="AA21" s="224">
        <f t="shared" ca="1" si="6"/>
        <v>3.0706282890637063E-3</v>
      </c>
      <c r="AB21" s="49">
        <f t="shared" ca="1" si="6"/>
        <v>1.7174766706937086E-3</v>
      </c>
      <c r="AC21" s="49">
        <f t="shared" ca="1" si="6"/>
        <v>2.3472541599440519E-3</v>
      </c>
      <c r="AD21" s="49">
        <f t="shared" ca="1" si="6"/>
        <v>3.3886671908660844E-3</v>
      </c>
      <c r="AE21" s="56">
        <f t="shared" ca="1" si="6"/>
        <v>3.4494600924786841E-3</v>
      </c>
      <c r="AF21" s="53">
        <f t="shared" ref="AB21:AJ25" ca="1" si="7">$S21*AF$8</f>
        <v>3.9375773029109735E-3</v>
      </c>
      <c r="AG21" s="54">
        <f t="shared" ca="1" si="7"/>
        <v>7.5623617003344962E-3</v>
      </c>
      <c r="AH21" s="49">
        <f t="shared" ca="1" si="7"/>
        <v>2.6446241381329538E-3</v>
      </c>
      <c r="AI21" s="49">
        <f t="shared" ca="1" si="7"/>
        <v>6.52529655078309E-3</v>
      </c>
      <c r="AJ21" s="235">
        <f t="shared" ca="1" si="7"/>
        <v>1.0772130958334935E-2</v>
      </c>
      <c r="AK21" s="1"/>
      <c r="AL21" s="1"/>
      <c r="AM21" s="337"/>
      <c r="AN21" s="339"/>
      <c r="AO21" s="23">
        <f t="shared" si="2"/>
        <v>0</v>
      </c>
      <c r="AP21" s="23">
        <v>11</v>
      </c>
      <c r="AQ21" s="418" t="s">
        <v>85</v>
      </c>
      <c r="AR21" s="429">
        <f t="shared" si="3"/>
        <v>1</v>
      </c>
      <c r="AS21" s="419" t="s">
        <v>122</v>
      </c>
      <c r="AT21" s="429">
        <f t="shared" si="4"/>
        <v>7.5299937368169742E-4</v>
      </c>
      <c r="AU21" s="23" t="s">
        <v>20</v>
      </c>
      <c r="AV21" s="413">
        <f t="shared" si="5"/>
        <v>7.5299937368169742E-4</v>
      </c>
      <c r="AW21" s="421">
        <v>0</v>
      </c>
      <c r="AX21" s="421">
        <v>1</v>
      </c>
      <c r="AY21" s="421">
        <v>2</v>
      </c>
      <c r="AZ21" s="421">
        <v>0</v>
      </c>
      <c r="BA21" s="421">
        <v>0</v>
      </c>
    </row>
    <row r="22" spans="1:53" s="9" customFormat="1" ht="21" customHeight="1">
      <c r="A22" s="410"/>
      <c r="B22" s="43">
        <v>1.9607843137254902E-3</v>
      </c>
      <c r="C22" s="43">
        <v>0.59842755690885929</v>
      </c>
      <c r="D22" s="43">
        <v>3.1546326063660326E-3</v>
      </c>
      <c r="E22" s="43">
        <v>4.4373709279861432E-3</v>
      </c>
      <c r="F22" s="43">
        <v>3.937032319411872E-3</v>
      </c>
      <c r="G22" s="43">
        <v>0.21799307958477507</v>
      </c>
      <c r="H22" s="43">
        <v>7.0628629636567998E-3</v>
      </c>
      <c r="I22" s="43">
        <v>2.0968376265183735E-3</v>
      </c>
      <c r="J22" s="43">
        <v>3.9083319888061161E-3</v>
      </c>
      <c r="K22" s="43">
        <v>2.6143000210837021E-2</v>
      </c>
      <c r="L22" s="43">
        <v>5.8630500658413149E-3</v>
      </c>
      <c r="M22" s="410"/>
      <c r="N22" s="350">
        <v>680</v>
      </c>
      <c r="O22" s="309" t="s">
        <v>48</v>
      </c>
      <c r="P22" s="361" t="s">
        <v>69</v>
      </c>
      <c r="Q22" s="365"/>
      <c r="R22" s="336"/>
      <c r="S22" s="43">
        <f ca="1"/>
        <v>0.21799307958477507</v>
      </c>
      <c r="T22" s="183"/>
      <c r="U22" s="236">
        <f t="shared" ca="1" si="6"/>
        <v>7.8594737436750522E-2</v>
      </c>
      <c r="V22" s="49">
        <f t="shared" ca="1" si="6"/>
        <v>1.2595916094757683E-2</v>
      </c>
      <c r="W22" s="49">
        <f t="shared" ca="1" si="6"/>
        <v>2.4666176325523839E-2</v>
      </c>
      <c r="X22" s="49">
        <f t="shared" ca="1" si="6"/>
        <v>0.16526172421409113</v>
      </c>
      <c r="Y22" s="49">
        <f t="shared" ca="1" si="6"/>
        <v>8.6571018114501672E-2</v>
      </c>
      <c r="Z22" s="66">
        <f t="shared" ca="1" si="6"/>
        <v>2.9522648483850583E-2</v>
      </c>
      <c r="AA22" s="224">
        <f t="shared" ca="1" si="6"/>
        <v>6.2139582185008327E-2</v>
      </c>
      <c r="AB22" s="49">
        <f t="shared" ca="1" si="7"/>
        <v>3.475617127267077E-2</v>
      </c>
      <c r="AC22" s="49">
        <f t="shared" ca="1" si="7"/>
        <v>4.7500830139691315E-2</v>
      </c>
      <c r="AD22" s="49">
        <f t="shared" ca="1" si="7"/>
        <v>6.8575660608100275E-2</v>
      </c>
      <c r="AE22" s="49">
        <f t="shared" ca="1" si="7"/>
        <v>6.9805912253822308E-2</v>
      </c>
      <c r="AF22" s="56">
        <f t="shared" ca="1" si="7"/>
        <v>7.9683825390232207E-2</v>
      </c>
      <c r="AG22" s="53">
        <f t="shared" ca="1" si="7"/>
        <v>0.1530377343504456</v>
      </c>
      <c r="AH22" s="54">
        <f t="shared" ca="1" si="7"/>
        <v>5.3518636418893498E-2</v>
      </c>
      <c r="AI22" s="49">
        <f t="shared" ca="1" si="7"/>
        <v>0.13205089093430308</v>
      </c>
      <c r="AJ22" s="235">
        <f t="shared" ca="1" si="7"/>
        <v>0.21799307958477507</v>
      </c>
      <c r="AK22" s="1"/>
      <c r="AL22" s="1"/>
      <c r="AM22" s="337"/>
      <c r="AN22" s="339"/>
      <c r="AO22" s="23">
        <f t="shared" si="2"/>
        <v>0</v>
      </c>
      <c r="AP22" s="23">
        <v>12</v>
      </c>
      <c r="AQ22" s="418" t="s">
        <v>78</v>
      </c>
      <c r="AR22" s="429">
        <f t="shared" si="3"/>
        <v>0.73010089217127161</v>
      </c>
      <c r="AS22" s="423" t="s">
        <v>109</v>
      </c>
      <c r="AT22" s="429">
        <f t="shared" si="4"/>
        <v>0.20225563177090392</v>
      </c>
      <c r="AU22" s="23" t="s">
        <v>55</v>
      </c>
      <c r="AV22" s="413">
        <f t="shared" si="5"/>
        <v>0.14766701720260114</v>
      </c>
      <c r="AW22" s="421">
        <v>0</v>
      </c>
      <c r="AX22" s="421">
        <v>0</v>
      </c>
      <c r="AY22" s="421">
        <v>3</v>
      </c>
      <c r="AZ22" s="421">
        <v>0</v>
      </c>
      <c r="BA22" s="421">
        <v>2</v>
      </c>
    </row>
    <row r="23" spans="1:53" s="9" customFormat="1" ht="21" customHeight="1">
      <c r="A23" s="410"/>
      <c r="B23" s="43">
        <v>4.1205812188245495E-3</v>
      </c>
      <c r="C23" s="43">
        <v>8.0807780555486267E-3</v>
      </c>
      <c r="D23" s="43">
        <v>2.6916560392638883E-3</v>
      </c>
      <c r="E23" s="43">
        <v>2.3935358919399252E-3</v>
      </c>
      <c r="F23" s="43">
        <v>2.2960394315609542E-3</v>
      </c>
      <c r="G23" s="43">
        <v>3.8723953531255759E-3</v>
      </c>
      <c r="H23" s="43">
        <v>5.9023130094608984E-3</v>
      </c>
      <c r="I23" s="43">
        <v>1.2187679032948069E-3</v>
      </c>
      <c r="J23" s="43">
        <v>1.4933355798005267E-3</v>
      </c>
      <c r="K23" s="43">
        <v>2.8133985350599195E-3</v>
      </c>
      <c r="L23" s="43">
        <v>3.0717620110047635E-3</v>
      </c>
      <c r="M23" s="410"/>
      <c r="N23" s="350">
        <v>6148</v>
      </c>
      <c r="O23" s="309" t="s">
        <v>48</v>
      </c>
      <c r="P23" s="361" t="s">
        <v>71</v>
      </c>
      <c r="Q23" s="365"/>
      <c r="R23" s="335"/>
      <c r="S23" s="43">
        <f ca="1"/>
        <v>3.8723953531255759E-3</v>
      </c>
      <c r="T23" s="183"/>
      <c r="U23" s="236">
        <f t="shared" ca="1" si="6"/>
        <v>1.396144761154398E-3</v>
      </c>
      <c r="V23" s="49">
        <f t="shared" ca="1" si="6"/>
        <v>2.2375190554950952E-4</v>
      </c>
      <c r="W23" s="49">
        <f t="shared" ca="1" si="6"/>
        <v>4.3816614162372548E-4</v>
      </c>
      <c r="X23" s="49">
        <f t="shared" ca="1" si="6"/>
        <v>2.9356837112220991E-3</v>
      </c>
      <c r="Y23" s="49">
        <f t="shared" ca="1" si="6"/>
        <v>1.5378341775825791E-3</v>
      </c>
      <c r="Z23" s="66">
        <f t="shared" ca="1" si="6"/>
        <v>5.2443576199107621E-4</v>
      </c>
      <c r="AA23" s="224">
        <f t="shared" ca="1" si="6"/>
        <v>1.1038379280513496E-3</v>
      </c>
      <c r="AB23" s="49">
        <f t="shared" ca="1" si="7"/>
        <v>6.1740325144765218E-4</v>
      </c>
      <c r="AC23" s="49">
        <f t="shared" ca="1" si="7"/>
        <v>8.437974006005772E-4</v>
      </c>
      <c r="AD23" s="49">
        <f t="shared" ca="1" si="7"/>
        <v>1.2181674298199631E-3</v>
      </c>
      <c r="AE23" s="49">
        <f t="shared" ca="1" si="7"/>
        <v>1.2400214297962166E-3</v>
      </c>
      <c r="AF23" s="49">
        <f t="shared" ca="1" si="7"/>
        <v>1.4154911511326516E-3</v>
      </c>
      <c r="AG23" s="56">
        <f t="shared" ca="1" si="7"/>
        <v>2.7185386457236941E-3</v>
      </c>
      <c r="AH23" s="53">
        <f t="shared" ca="1" si="7"/>
        <v>9.5069678069089811E-4</v>
      </c>
      <c r="AI23" s="54">
        <f t="shared" ca="1" si="7"/>
        <v>2.3457316048935764E-3</v>
      </c>
      <c r="AJ23" s="235">
        <f t="shared" ca="1" si="7"/>
        <v>3.8723953531255759E-3</v>
      </c>
      <c r="AK23" s="1"/>
      <c r="AL23" s="1"/>
      <c r="AM23" s="267"/>
      <c r="AN23" s="339"/>
      <c r="AO23" s="23">
        <f t="shared" si="2"/>
        <v>0</v>
      </c>
      <c r="AP23" s="23">
        <v>13</v>
      </c>
      <c r="AQ23" s="418" t="s">
        <v>86</v>
      </c>
      <c r="AR23" s="429">
        <f t="shared" si="3"/>
        <v>6.0219890761487566E-2</v>
      </c>
      <c r="AS23" s="423" t="s">
        <v>131</v>
      </c>
      <c r="AT23" s="429">
        <f t="shared" si="4"/>
        <v>0.8373353035340475</v>
      </c>
      <c r="AU23" s="23" t="s">
        <v>55</v>
      </c>
      <c r="AV23" s="413">
        <f t="shared" si="5"/>
        <v>5.0424240509557371E-2</v>
      </c>
      <c r="AW23" s="421">
        <v>0</v>
      </c>
      <c r="AX23" s="421">
        <v>3</v>
      </c>
      <c r="AY23" s="421">
        <v>0</v>
      </c>
      <c r="AZ23" s="421">
        <v>0</v>
      </c>
      <c r="BA23" s="421">
        <v>0</v>
      </c>
    </row>
    <row r="24" spans="1:53" s="9" customFormat="1" ht="21" customHeight="1">
      <c r="A24" s="410"/>
      <c r="B24" s="43">
        <v>3.279363004912994E-3</v>
      </c>
      <c r="C24" s="43">
        <v>5.666102671170354E-2</v>
      </c>
      <c r="D24" s="43">
        <v>3.9271349266790222E-3</v>
      </c>
      <c r="E24" s="43">
        <v>2.8070517110511902E-3</v>
      </c>
      <c r="F24" s="43">
        <v>2.9863682841053461E-3</v>
      </c>
      <c r="G24" s="43">
        <v>5.5770590448412788E-3</v>
      </c>
      <c r="H24" s="43">
        <v>3.235229628632777E-3</v>
      </c>
      <c r="I24" s="43">
        <v>1.5227679845852208E-3</v>
      </c>
      <c r="J24" s="43">
        <v>1.6314060775832737E-3</v>
      </c>
      <c r="K24" s="43">
        <v>3.6977703246208944E-3</v>
      </c>
      <c r="L24" s="43">
        <v>3.7676841083895602E-3</v>
      </c>
      <c r="M24" s="410"/>
      <c r="N24" s="350">
        <v>27546</v>
      </c>
      <c r="O24" s="309" t="s">
        <v>48</v>
      </c>
      <c r="P24" s="361" t="s">
        <v>73</v>
      </c>
      <c r="Q24" s="366"/>
      <c r="R24" s="316"/>
      <c r="S24" s="43">
        <f ca="1"/>
        <v>5.5770590448412788E-3</v>
      </c>
      <c r="T24" s="183"/>
      <c r="U24" s="236">
        <f t="shared" ca="1" si="6"/>
        <v>2.0107403965917842E-3</v>
      </c>
      <c r="V24" s="49">
        <f t="shared" ca="1" si="6"/>
        <v>3.2224953158208606E-4</v>
      </c>
      <c r="W24" s="49">
        <f t="shared" ca="1" si="6"/>
        <v>6.3105086656851949E-4</v>
      </c>
      <c r="X24" s="49">
        <f t="shared" ca="1" si="6"/>
        <v>4.2279984096276462E-3</v>
      </c>
      <c r="Y24" s="49">
        <f t="shared" ca="1" si="6"/>
        <v>2.2148027841812274E-3</v>
      </c>
      <c r="Z24" s="66">
        <f t="shared" ca="1" si="6"/>
        <v>7.5529715928664696E-4</v>
      </c>
      <c r="AA24" s="224">
        <f t="shared" ca="1" si="6"/>
        <v>1.5897574341702295E-3</v>
      </c>
      <c r="AB24" s="49">
        <f t="shared" ca="1" si="6"/>
        <v>8.8918978404963541E-4</v>
      </c>
      <c r="AC24" s="49">
        <f t="shared" ca="1" si="6"/>
        <v>1.2152446989263815E-3</v>
      </c>
      <c r="AD24" s="49">
        <f t="shared" ca="1" si="6"/>
        <v>1.7544158235612279E-3</v>
      </c>
      <c r="AE24" s="49">
        <f t="shared" ca="1" si="6"/>
        <v>1.7858901533026759E-3</v>
      </c>
      <c r="AF24" s="49">
        <f t="shared" ca="1" si="7"/>
        <v>2.0386032435828999E-3</v>
      </c>
      <c r="AG24" s="49">
        <f t="shared" ca="1" si="7"/>
        <v>3.9152641092409209E-3</v>
      </c>
      <c r="AH24" s="56">
        <f t="shared" ca="1" si="7"/>
        <v>1.3692021594267521E-3</v>
      </c>
      <c r="AI24" s="53">
        <f t="shared" ca="1" si="7"/>
        <v>3.3783440147149486E-3</v>
      </c>
      <c r="AJ24" s="241">
        <f t="shared" ca="1" si="7"/>
        <v>5.5770590448412788E-3</v>
      </c>
      <c r="AK24" s="1"/>
      <c r="AL24" s="1"/>
      <c r="AM24" s="337"/>
      <c r="AN24" s="341"/>
      <c r="AO24" s="23">
        <f t="shared" si="2"/>
        <v>0</v>
      </c>
      <c r="AP24" s="23">
        <v>14</v>
      </c>
      <c r="AQ24" s="418" t="s">
        <v>179</v>
      </c>
      <c r="AR24" s="429">
        <f t="shared" si="3"/>
        <v>3.0282032633503021E-2</v>
      </c>
      <c r="AS24" s="423" t="s">
        <v>125</v>
      </c>
      <c r="AT24" s="429">
        <f t="shared" si="4"/>
        <v>1.9577983715724133E-2</v>
      </c>
      <c r="AU24" s="23" t="s">
        <v>55</v>
      </c>
      <c r="AV24" s="413">
        <f t="shared" si="5"/>
        <v>5.9286114177774891E-4</v>
      </c>
      <c r="AW24" s="421">
        <v>0</v>
      </c>
      <c r="AX24" s="421">
        <v>0</v>
      </c>
      <c r="AY24" s="421">
        <v>0</v>
      </c>
      <c r="AZ24" s="421">
        <v>0</v>
      </c>
      <c r="BA24" s="421">
        <v>0</v>
      </c>
    </row>
    <row r="25" spans="1:53" s="9" customFormat="1" ht="21" customHeight="1">
      <c r="A25" s="410"/>
      <c r="B25" s="43">
        <v>8.130081300813009E-3</v>
      </c>
      <c r="C25" s="43">
        <v>0.12939581805566897</v>
      </c>
      <c r="D25" s="43">
        <v>3.3788342173096161E-2</v>
      </c>
      <c r="E25" s="43">
        <v>3.1287613718533123E-3</v>
      </c>
      <c r="F25" s="43">
        <v>8.2942794300157156E-3</v>
      </c>
      <c r="G25" s="43">
        <v>3.451904711706995E-3</v>
      </c>
      <c r="H25" s="43">
        <v>7.8450035220184681E-3</v>
      </c>
      <c r="I25" s="43">
        <v>2.1875270655837167E-3</v>
      </c>
      <c r="J25" s="43">
        <v>1.9373683460594659E-3</v>
      </c>
      <c r="K25" s="43">
        <v>5.4580161356187129E-3</v>
      </c>
      <c r="L25" s="43">
        <v>4.8375034570009761E-3</v>
      </c>
      <c r="M25" s="410"/>
      <c r="N25" s="350">
        <v>2993</v>
      </c>
      <c r="O25" s="309" t="s">
        <v>48</v>
      </c>
      <c r="P25" s="361" t="s">
        <v>74</v>
      </c>
      <c r="Q25" s="366"/>
      <c r="R25" s="317"/>
      <c r="S25" s="43">
        <f ca="1"/>
        <v>3.451904711706995E-3</v>
      </c>
      <c r="T25" s="183"/>
      <c r="U25" s="242">
        <f t="shared" ca="1" si="6"/>
        <v>1.2445420055997105E-3</v>
      </c>
      <c r="V25" s="243">
        <f t="shared" ca="1" si="6"/>
        <v>1.9945542399134357E-4</v>
      </c>
      <c r="W25" s="243">
        <f t="shared" ca="1" si="6"/>
        <v>3.9058712524293334E-4</v>
      </c>
      <c r="X25" s="243">
        <f t="shared" ca="1" si="6"/>
        <v>2.6169074980088741E-3</v>
      </c>
      <c r="Y25" s="243">
        <f t="shared" ca="1" si="6"/>
        <v>1.370845835546382E-3</v>
      </c>
      <c r="Z25" s="244">
        <f t="shared" ca="1" si="6"/>
        <v>4.6748901202545645E-4</v>
      </c>
      <c r="AA25" s="245">
        <f t="shared" ca="1" si="6"/>
        <v>9.83975807564651E-4</v>
      </c>
      <c r="AB25" s="243">
        <f t="shared" ca="1" si="6"/>
        <v>5.5036146838033275E-4</v>
      </c>
      <c r="AC25" s="243">
        <f t="shared" ca="1" si="6"/>
        <v>7.5217222345550947E-4</v>
      </c>
      <c r="AD25" s="243">
        <f t="shared" ca="1" si="6"/>
        <v>1.0858906457599938E-3</v>
      </c>
      <c r="AE25" s="243">
        <f t="shared" ca="1" si="6"/>
        <v>1.105371591946644E-3</v>
      </c>
      <c r="AF25" s="243">
        <f t="shared" ca="1" si="7"/>
        <v>1.2617876348887118E-3</v>
      </c>
      <c r="AG25" s="243">
        <f t="shared" ca="1" si="7"/>
        <v>2.4233414990948261E-3</v>
      </c>
      <c r="AH25" s="243">
        <f t="shared" ca="1" si="7"/>
        <v>8.4746375238333306E-4</v>
      </c>
      <c r="AI25" s="246">
        <f t="shared" ca="1" si="7"/>
        <v>2.0910163454246782E-3</v>
      </c>
      <c r="AJ25" s="212">
        <f t="shared" ca="1" si="7"/>
        <v>3.451904711706995E-3</v>
      </c>
      <c r="AK25" s="1"/>
      <c r="AL25" s="1"/>
      <c r="AM25" s="337"/>
      <c r="AN25" s="341"/>
      <c r="AO25" s="23">
        <f t="shared" si="2"/>
        <v>0</v>
      </c>
      <c r="AP25" s="23">
        <v>15</v>
      </c>
      <c r="AQ25" s="418" t="s">
        <v>77</v>
      </c>
      <c r="AR25" s="429">
        <f t="shared" si="3"/>
        <v>4.3648456715280427E-2</v>
      </c>
      <c r="AS25" s="424" t="s">
        <v>108</v>
      </c>
      <c r="AT25" s="429">
        <f t="shared" si="4"/>
        <v>0.27849958961781124</v>
      </c>
      <c r="AU25" s="23" t="s">
        <v>62</v>
      </c>
      <c r="AV25" s="413">
        <f t="shared" si="5"/>
        <v>1.2156077282656396E-2</v>
      </c>
      <c r="AW25" s="421">
        <v>0</v>
      </c>
      <c r="AX25" s="421">
        <v>0</v>
      </c>
      <c r="AY25" s="421">
        <v>0</v>
      </c>
      <c r="AZ25" s="421">
        <v>3</v>
      </c>
      <c r="BA25" s="421">
        <v>1</v>
      </c>
    </row>
    <row r="26" spans="1:53" s="9" customFormat="1" ht="20" customHeight="1">
      <c r="A26" s="410"/>
      <c r="B26" s="76">
        <v>4.3648456715280427E-2</v>
      </c>
      <c r="C26" s="76">
        <v>0.73010089217127161</v>
      </c>
      <c r="D26" s="76">
        <v>4.7477514775457662E-2</v>
      </c>
      <c r="E26" s="76">
        <v>0.9788339626563205</v>
      </c>
      <c r="F26" s="76">
        <v>5.9780897470684359E-2</v>
      </c>
      <c r="G26" s="76">
        <v>3.2389926213323178E-2</v>
      </c>
      <c r="H26" s="76">
        <v>2.7264683145290174E-2</v>
      </c>
      <c r="I26" s="76">
        <v>1</v>
      </c>
      <c r="J26" s="76">
        <v>6.0219890761487566E-2</v>
      </c>
      <c r="K26" s="76">
        <v>3.0282032633503021E-2</v>
      </c>
      <c r="L26" s="76">
        <v>0.34668793490721522</v>
      </c>
      <c r="M26" s="410"/>
      <c r="N26" s="410"/>
      <c r="O26" s="318"/>
      <c r="P26" s="362"/>
      <c r="Q26" s="2"/>
      <c r="R26" s="2"/>
      <c r="S26" s="2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67"/>
      <c r="AN26" s="341"/>
      <c r="AO26" s="23">
        <f t="shared" si="2"/>
        <v>0</v>
      </c>
      <c r="AP26" s="23">
        <v>16</v>
      </c>
      <c r="AQ26" s="418" t="s">
        <v>77</v>
      </c>
      <c r="AR26" s="429">
        <f t="shared" si="3"/>
        <v>4.3648456715280427E-2</v>
      </c>
      <c r="AS26" s="424" t="s">
        <v>126</v>
      </c>
      <c r="AT26" s="429">
        <f t="shared" si="4"/>
        <v>0.1674670607068095</v>
      </c>
      <c r="AU26" s="23" t="s">
        <v>62</v>
      </c>
      <c r="AV26" s="413">
        <f t="shared" ref="AV26:AV29" si="8">AR26*AT26</f>
        <v>7.3096787504964142E-3</v>
      </c>
      <c r="AW26" s="421">
        <v>0</v>
      </c>
      <c r="AX26" s="421">
        <v>0</v>
      </c>
      <c r="AY26" s="421">
        <v>0</v>
      </c>
      <c r="AZ26" s="421">
        <v>0</v>
      </c>
      <c r="BA26" s="421">
        <v>3</v>
      </c>
    </row>
    <row r="27" spans="1:53" s="9" customFormat="1" ht="20" customHeight="1">
      <c r="A27" s="410"/>
      <c r="B27" s="410"/>
      <c r="C27" s="410"/>
      <c r="D27" s="41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318"/>
      <c r="P27" s="362"/>
      <c r="Q27" s="2"/>
      <c r="R27" s="2"/>
      <c r="S27" s="2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67"/>
      <c r="AN27" s="341"/>
      <c r="AO27" s="23">
        <f t="shared" si="2"/>
        <v>0</v>
      </c>
      <c r="AP27" s="23">
        <v>17</v>
      </c>
      <c r="AQ27" s="418" t="s">
        <v>80</v>
      </c>
      <c r="AR27" s="429">
        <f t="shared" si="3"/>
        <v>4.7477514775457662E-2</v>
      </c>
      <c r="AS27" s="424" t="s">
        <v>110</v>
      </c>
      <c r="AT27" s="429">
        <f t="shared" si="4"/>
        <v>0.12560029553010713</v>
      </c>
      <c r="AU27" s="23" t="s">
        <v>62</v>
      </c>
      <c r="AV27" s="413">
        <f t="shared" si="8"/>
        <v>5.96318988683251E-3</v>
      </c>
      <c r="AW27" s="421">
        <v>0</v>
      </c>
      <c r="AX27" s="421">
        <v>0</v>
      </c>
      <c r="AY27" s="421">
        <v>3</v>
      </c>
      <c r="AZ27" s="421">
        <v>0</v>
      </c>
      <c r="BA27" s="421">
        <v>0</v>
      </c>
    </row>
    <row r="28" spans="1:53" s="9" customFormat="1" ht="21" customHeight="1">
      <c r="A28" s="410"/>
      <c r="B28" s="410"/>
      <c r="C28" s="410"/>
      <c r="D28" s="41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39" t="s">
        <v>36</v>
      </c>
      <c r="P28" s="362"/>
      <c r="Q28" s="1"/>
      <c r="R28" s="1"/>
      <c r="S28" s="78" t="s">
        <v>61</v>
      </c>
      <c r="T28" s="44"/>
      <c r="U28" s="42">
        <v>0.46381949707086623</v>
      </c>
      <c r="V28" s="43">
        <v>0.83973811212925453</v>
      </c>
      <c r="W28" s="43">
        <v>0.3269381559443314</v>
      </c>
      <c r="X28" s="43">
        <v>0.62708968688626676</v>
      </c>
      <c r="Y28" s="43">
        <v>1</v>
      </c>
      <c r="Z28" s="43">
        <v>0.78466287508595178</v>
      </c>
      <c r="AA28" s="43">
        <v>0.28646126327254368</v>
      </c>
      <c r="AB28" s="43">
        <v>0.19371346400090617</v>
      </c>
      <c r="AC28" s="43">
        <v>0.11139490559743358</v>
      </c>
      <c r="AD28" s="43">
        <v>0.34974834650195025</v>
      </c>
      <c r="AE28" s="43">
        <v>0.57601173234036418</v>
      </c>
      <c r="AF28" s="43">
        <v>3.190450880605452E-2</v>
      </c>
      <c r="AG28" s="43">
        <v>0.41451209409660811</v>
      </c>
      <c r="AH28" s="43">
        <v>0.20854947580776234</v>
      </c>
      <c r="AI28" s="43">
        <v>2.7521700981337448E-2</v>
      </c>
      <c r="AJ28" s="43">
        <v>0.26655523594022956</v>
      </c>
      <c r="AK28" s="79">
        <v>0.27849958961781124</v>
      </c>
      <c r="AL28" s="1"/>
      <c r="AM28" s="267"/>
      <c r="AN28" s="341"/>
      <c r="AO28" s="23">
        <f t="shared" si="2"/>
        <v>0</v>
      </c>
      <c r="AP28" s="23">
        <v>18</v>
      </c>
      <c r="AQ28" s="418" t="s">
        <v>80</v>
      </c>
      <c r="AR28" s="429">
        <f t="shared" si="3"/>
        <v>4.7477514775457662E-2</v>
      </c>
      <c r="AS28" s="424" t="s">
        <v>111</v>
      </c>
      <c r="AT28" s="429">
        <f t="shared" si="4"/>
        <v>1.0863569551426863E-2</v>
      </c>
      <c r="AU28" s="23" t="s">
        <v>62</v>
      </c>
      <c r="AV28" s="413">
        <f t="shared" si="8"/>
        <v>5.1577528389208085E-4</v>
      </c>
      <c r="AW28" s="421">
        <v>0</v>
      </c>
      <c r="AX28" s="421">
        <v>3</v>
      </c>
      <c r="AY28" s="421">
        <v>0</v>
      </c>
      <c r="AZ28" s="421">
        <v>0</v>
      </c>
      <c r="BA28" s="421">
        <v>0</v>
      </c>
    </row>
    <row r="29" spans="1:53" s="9" customFormat="1" ht="21" customHeight="1">
      <c r="A29" s="410"/>
      <c r="B29" s="410"/>
      <c r="C29" s="410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39" t="s">
        <v>36</v>
      </c>
      <c r="P29" s="362"/>
      <c r="Q29" s="1"/>
      <c r="R29" s="1"/>
      <c r="S29" s="80" t="s">
        <v>54</v>
      </c>
      <c r="T29" s="44"/>
      <c r="U29" s="42">
        <v>1.774279331985959E-2</v>
      </c>
      <c r="V29" s="43">
        <v>2.3162915561174398E-2</v>
      </c>
      <c r="W29" s="43">
        <v>8.6471411316796417E-3</v>
      </c>
      <c r="X29" s="43">
        <v>1.922135942984789E-2</v>
      </c>
      <c r="Y29" s="43">
        <v>6.3407950352509374E-2</v>
      </c>
      <c r="Z29" s="43">
        <v>0.22365157365413144</v>
      </c>
      <c r="AA29" s="43">
        <v>0.57636655115942648</v>
      </c>
      <c r="AB29" s="43">
        <v>0.2617359712553784</v>
      </c>
      <c r="AC29" s="43">
        <v>0.40979071065738465</v>
      </c>
      <c r="AD29" s="43">
        <v>0.64212317265661845</v>
      </c>
      <c r="AE29" s="43">
        <v>0.59983716265588649</v>
      </c>
      <c r="AF29" s="43">
        <v>1</v>
      </c>
      <c r="AG29" s="43">
        <v>9.314966492926284E-2</v>
      </c>
      <c r="AH29" s="43">
        <v>2.8383274609762369E-2</v>
      </c>
      <c r="AI29" s="43">
        <v>0.43000476992685188</v>
      </c>
      <c r="AJ29" s="43">
        <v>0.95712084712927836</v>
      </c>
      <c r="AK29" s="79">
        <v>0.20225563177090392</v>
      </c>
      <c r="AL29" s="1"/>
      <c r="AM29" s="267"/>
      <c r="AN29" s="341"/>
      <c r="AO29" s="23">
        <f t="shared" si="2"/>
        <v>0</v>
      </c>
      <c r="AP29" s="23">
        <v>19</v>
      </c>
      <c r="AQ29" s="418" t="s">
        <v>86</v>
      </c>
      <c r="AR29" s="429">
        <f t="shared" si="3"/>
        <v>6.0219890761487566E-2</v>
      </c>
      <c r="AS29" s="424" t="s">
        <v>124</v>
      </c>
      <c r="AT29" s="429">
        <f t="shared" si="4"/>
        <v>1.1961932907629251E-3</v>
      </c>
      <c r="AU29" s="23" t="s">
        <v>62</v>
      </c>
      <c r="AV29" s="413">
        <f t="shared" si="8"/>
        <v>7.2034629299367684E-5</v>
      </c>
      <c r="AW29" s="421">
        <v>0</v>
      </c>
      <c r="AX29" s="421">
        <v>3</v>
      </c>
      <c r="AY29" s="421">
        <v>0</v>
      </c>
      <c r="AZ29" s="421">
        <v>0</v>
      </c>
      <c r="BA29" s="421">
        <v>0</v>
      </c>
    </row>
    <row r="30" spans="1:53" s="9" customFormat="1" ht="21" customHeight="1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410"/>
      <c r="M30" s="410"/>
      <c r="N30" s="410"/>
      <c r="O30" s="439" t="s">
        <v>36</v>
      </c>
      <c r="P30" s="364"/>
      <c r="Q30" s="1"/>
      <c r="S30" s="78" t="s">
        <v>66</v>
      </c>
      <c r="T30" s="44"/>
      <c r="U30" s="42">
        <v>2.0268620268620269E-2</v>
      </c>
      <c r="V30" s="43">
        <v>1.8649757553151809E-2</v>
      </c>
      <c r="W30" s="43">
        <v>6.2339331619537273E-2</v>
      </c>
      <c r="X30" s="43">
        <v>1.9047619047619049E-2</v>
      </c>
      <c r="Y30" s="43">
        <v>3.3209417596034699E-2</v>
      </c>
      <c r="Z30" s="43">
        <v>2.4270894499902135E-2</v>
      </c>
      <c r="AA30" s="43">
        <v>0.41830426142636346</v>
      </c>
      <c r="AB30" s="43">
        <v>0.41073825503355704</v>
      </c>
      <c r="AC30" s="43">
        <v>0.87842905072034738</v>
      </c>
      <c r="AD30" s="43">
        <v>0.67444574095682619</v>
      </c>
      <c r="AE30" s="43">
        <v>0.3765814017914858</v>
      </c>
      <c r="AF30" s="43">
        <v>0.52038369304556353</v>
      </c>
      <c r="AG30" s="43">
        <v>0.17499999999999999</v>
      </c>
      <c r="AH30" s="43">
        <v>1.3012361743656473E-2</v>
      </c>
      <c r="AI30" s="43">
        <v>3.4524068830320193E-2</v>
      </c>
      <c r="AJ30" s="43">
        <v>8.586702305379218E-2</v>
      </c>
      <c r="AK30" s="79">
        <v>0.12560029553010713</v>
      </c>
      <c r="AL30" s="1"/>
      <c r="AM30" s="337"/>
      <c r="AN30" s="341"/>
      <c r="AO30" s="23">
        <f t="shared" si="2"/>
        <v>0</v>
      </c>
      <c r="AP30" s="23">
        <v>20</v>
      </c>
      <c r="AQ30" s="418" t="s">
        <v>179</v>
      </c>
      <c r="AR30" s="429">
        <f t="shared" si="3"/>
        <v>3.0282032633503021E-2</v>
      </c>
      <c r="AS30" s="424" t="s">
        <v>124</v>
      </c>
      <c r="AT30" s="429">
        <f t="shared" si="4"/>
        <v>1.1961932907629251E-3</v>
      </c>
      <c r="AU30" s="23" t="s">
        <v>62</v>
      </c>
      <c r="AV30" s="413">
        <f>AR30*AT30</f>
        <v>3.6223164266860268E-5</v>
      </c>
      <c r="AW30" s="421">
        <v>0</v>
      </c>
      <c r="AX30" s="421">
        <v>3</v>
      </c>
      <c r="AY30" s="421">
        <v>0</v>
      </c>
      <c r="AZ30" s="421">
        <v>0</v>
      </c>
      <c r="BA30" s="421">
        <v>0</v>
      </c>
    </row>
    <row r="31" spans="1:53" s="9" customFormat="1" ht="21" customHeight="1">
      <c r="A31" s="1"/>
      <c r="B31" s="1"/>
      <c r="C31" s="7"/>
      <c r="D31" s="1"/>
      <c r="E31" s="1"/>
      <c r="F31" s="1"/>
      <c r="G31" s="1"/>
      <c r="H31" s="441" t="s">
        <v>132</v>
      </c>
      <c r="I31" s="278"/>
      <c r="J31" s="1"/>
      <c r="K31" s="1"/>
      <c r="L31" s="410"/>
      <c r="M31" s="410"/>
      <c r="N31" s="410"/>
      <c r="O31" s="294" t="s">
        <v>42</v>
      </c>
      <c r="P31" s="364"/>
      <c r="Q31" s="1"/>
      <c r="S31" s="78" t="s">
        <v>68</v>
      </c>
      <c r="T31" s="44"/>
      <c r="U31" s="42">
        <v>7.0583666572205253E-3</v>
      </c>
      <c r="V31" s="43">
        <v>7.7623604073662797E-2</v>
      </c>
      <c r="W31" s="43">
        <v>0.19318876555122602</v>
      </c>
      <c r="X31" s="43">
        <v>0.24774866966844045</v>
      </c>
      <c r="Y31" s="43">
        <v>1</v>
      </c>
      <c r="Z31" s="43">
        <v>0.12446432807770544</v>
      </c>
      <c r="AA31" s="43">
        <v>3.1271728010699593E-2</v>
      </c>
      <c r="AB31" s="43">
        <v>1.5518932328224455E-2</v>
      </c>
      <c r="AC31" s="43">
        <v>3.0930328252797422E-2</v>
      </c>
      <c r="AD31" s="43">
        <v>3.0094832865208632E-2</v>
      </c>
      <c r="AE31" s="43">
        <v>1.2811825192938097E-2</v>
      </c>
      <c r="AF31" s="43">
        <v>0</v>
      </c>
      <c r="AG31" s="43">
        <v>3.4004719366256528E-2</v>
      </c>
      <c r="AH31" s="43">
        <v>1.8805472648873163E-3</v>
      </c>
      <c r="AI31" s="43">
        <v>1.4270476870468507E-2</v>
      </c>
      <c r="AJ31" s="43">
        <v>2.7040171096455245E-2</v>
      </c>
      <c r="AK31" s="79">
        <v>1.0863569551426863E-2</v>
      </c>
      <c r="AL31" s="1"/>
      <c r="AM31" s="267"/>
      <c r="AN31" s="341"/>
      <c r="AO31" s="23">
        <f t="shared" si="2"/>
        <v>0</v>
      </c>
      <c r="AP31" s="23">
        <v>21</v>
      </c>
      <c r="AQ31" s="418" t="s">
        <v>87</v>
      </c>
      <c r="AR31" s="429">
        <f t="shared" si="3"/>
        <v>0.34668793490721522</v>
      </c>
      <c r="AS31" s="424" t="s">
        <v>126</v>
      </c>
      <c r="AT31" s="429">
        <f t="shared" si="4"/>
        <v>0.1674670607068095</v>
      </c>
      <c r="AU31" s="23" t="s">
        <v>62</v>
      </c>
      <c r="AV31" s="413">
        <f>AR31*AT31</f>
        <v>5.8058809441425031E-2</v>
      </c>
      <c r="AW31" s="421">
        <v>0</v>
      </c>
      <c r="AX31" s="421">
        <v>0</v>
      </c>
      <c r="AY31" s="421">
        <v>3</v>
      </c>
      <c r="AZ31" s="421">
        <v>0</v>
      </c>
      <c r="BA31" s="421">
        <v>0</v>
      </c>
    </row>
    <row r="32" spans="1:53" s="9" customFormat="1" ht="21" customHeight="1">
      <c r="A32" s="1"/>
      <c r="B32" s="1"/>
      <c r="C32" s="7"/>
      <c r="D32" s="1"/>
      <c r="E32" s="1"/>
      <c r="F32" s="1"/>
      <c r="G32" s="1"/>
      <c r="H32" s="441" t="s">
        <v>88</v>
      </c>
      <c r="I32" s="440"/>
      <c r="J32" s="1"/>
      <c r="K32" s="1"/>
      <c r="L32" s="410"/>
      <c r="M32" s="410"/>
      <c r="N32" s="410"/>
      <c r="O32" s="294" t="s">
        <v>42</v>
      </c>
      <c r="P32" s="364"/>
      <c r="Q32" s="1"/>
      <c r="S32" s="82" t="s">
        <v>35</v>
      </c>
      <c r="T32" s="44"/>
      <c r="U32" s="42">
        <v>0.13695060763040431</v>
      </c>
      <c r="V32" s="43">
        <v>1</v>
      </c>
      <c r="W32" s="43">
        <v>0.67103159307905125</v>
      </c>
      <c r="X32" s="43">
        <v>6.6915501905972036E-2</v>
      </c>
      <c r="Y32" s="43">
        <v>4.0102565071507404E-2</v>
      </c>
      <c r="Z32" s="43">
        <v>1.7169727886334578E-2</v>
      </c>
      <c r="AA32" s="43">
        <v>0.49032505611865135</v>
      </c>
      <c r="AB32" s="43">
        <v>0.30522287507568452</v>
      </c>
      <c r="AC32" s="43">
        <v>0.29695669027548144</v>
      </c>
      <c r="AD32" s="43">
        <v>0.41080486502743452</v>
      </c>
      <c r="AE32" s="43">
        <v>0.34037761326796379</v>
      </c>
      <c r="AF32" s="43">
        <v>0.22057170020019562</v>
      </c>
      <c r="AG32" s="43">
        <v>0.43584535466028845</v>
      </c>
      <c r="AH32" s="43">
        <v>2.6735329471511273E-2</v>
      </c>
      <c r="AI32" s="43">
        <v>0.18454620807094443</v>
      </c>
      <c r="AJ32" s="43">
        <v>0.15991591562014032</v>
      </c>
      <c r="AK32" s="79">
        <v>0.1474784521927554</v>
      </c>
      <c r="AL32" s="1"/>
      <c r="AM32" s="267"/>
      <c r="AN32" s="341"/>
      <c r="AO32" s="23">
        <f t="shared" si="2"/>
        <v>0</v>
      </c>
      <c r="AP32" s="23">
        <v>22</v>
      </c>
      <c r="AQ32" s="418" t="s">
        <v>87</v>
      </c>
      <c r="AR32" s="429">
        <f t="shared" si="3"/>
        <v>0.34668793490721522</v>
      </c>
      <c r="AS32" s="424" t="s">
        <v>127</v>
      </c>
      <c r="AT32" s="429">
        <f t="shared" si="4"/>
        <v>1.9421458889955889E-3</v>
      </c>
      <c r="AU32" s="23" t="s">
        <v>62</v>
      </c>
      <c r="AV32" s="413">
        <f>AR32*AT32</f>
        <v>6.7331854754441834E-4</v>
      </c>
      <c r="AW32" s="421" t="s">
        <v>33</v>
      </c>
      <c r="AX32" s="421">
        <v>3</v>
      </c>
      <c r="AY32" s="421">
        <v>0</v>
      </c>
      <c r="AZ32" s="421">
        <v>0</v>
      </c>
      <c r="BA32" s="421">
        <v>0</v>
      </c>
    </row>
    <row r="33" spans="1:53" s="9" customFormat="1" ht="21" customHeight="1">
      <c r="A33" s="1"/>
      <c r="B33" s="1"/>
      <c r="C33" s="7"/>
      <c r="D33" s="1"/>
      <c r="E33" s="1"/>
      <c r="F33" s="1"/>
      <c r="G33" s="1"/>
      <c r="H33" s="441" t="s">
        <v>36</v>
      </c>
      <c r="I33" s="439"/>
      <c r="J33" s="1"/>
      <c r="K33" s="1"/>
      <c r="L33" s="410"/>
      <c r="M33" s="410"/>
      <c r="N33" s="410"/>
      <c r="O33" s="294" t="s">
        <v>42</v>
      </c>
      <c r="P33" s="364"/>
      <c r="Q33" s="1"/>
      <c r="S33" s="82" t="s">
        <v>38</v>
      </c>
      <c r="T33" s="44"/>
      <c r="U33" s="42">
        <v>1.7728937728937726E-2</v>
      </c>
      <c r="V33" s="43">
        <v>0.33983588213353227</v>
      </c>
      <c r="W33" s="43">
        <v>0.17043701799485858</v>
      </c>
      <c r="X33" s="43">
        <v>1.4285714285714284E-2</v>
      </c>
      <c r="Y33" s="43">
        <v>5.6133828996282531E-3</v>
      </c>
      <c r="Z33" s="43">
        <v>7.6335877862595419E-4</v>
      </c>
      <c r="AA33" s="43">
        <v>1.440715389710753E-3</v>
      </c>
      <c r="AB33" s="43">
        <v>0</v>
      </c>
      <c r="AC33" s="43">
        <v>7.0390105914084602E-4</v>
      </c>
      <c r="AD33" s="43">
        <v>6.4626155641324835E-4</v>
      </c>
      <c r="AE33" s="43">
        <v>5.2082371410102505E-3</v>
      </c>
      <c r="AF33" s="43">
        <v>1.4388489208633092E-3</v>
      </c>
      <c r="AG33" s="43">
        <v>1.3235294117647058E-3</v>
      </c>
      <c r="AH33" s="43">
        <v>4.3916720884840593E-4</v>
      </c>
      <c r="AI33" s="43">
        <v>5.5543454585057724E-4</v>
      </c>
      <c r="AJ33" s="43">
        <v>9.0210491146007336E-4</v>
      </c>
      <c r="AK33" s="79">
        <v>0.41866765176702375</v>
      </c>
      <c r="AL33" s="1"/>
      <c r="AM33" s="267"/>
      <c r="AN33" s="341"/>
      <c r="AO33" s="23">
        <f t="shared" si="2"/>
        <v>0</v>
      </c>
      <c r="AP33" s="23">
        <v>23</v>
      </c>
      <c r="AQ33" s="418" t="s">
        <v>87</v>
      </c>
      <c r="AR33" s="429">
        <f t="shared" si="3"/>
        <v>0.34668793490721522</v>
      </c>
      <c r="AS33" s="424" t="s">
        <v>108</v>
      </c>
      <c r="AT33" s="429">
        <f t="shared" si="4"/>
        <v>0.27849958961781124</v>
      </c>
      <c r="AU33" s="23" t="s">
        <v>62</v>
      </c>
      <c r="AV33" s="413">
        <f>AR33*AT33</f>
        <v>9.6552447597105892E-2</v>
      </c>
      <c r="AW33" s="421">
        <v>0</v>
      </c>
      <c r="AX33" s="421">
        <v>3</v>
      </c>
      <c r="AY33" s="421">
        <v>0</v>
      </c>
      <c r="AZ33" s="421">
        <v>0</v>
      </c>
      <c r="BA33" s="421">
        <v>0</v>
      </c>
    </row>
    <row r="34" spans="1:53" s="9" customFormat="1" ht="21" customHeight="1">
      <c r="A34" s="1"/>
      <c r="B34" s="1"/>
      <c r="C34" s="7"/>
      <c r="D34" s="1"/>
      <c r="E34" s="1"/>
      <c r="F34" s="1"/>
      <c r="G34" s="1"/>
      <c r="H34" s="441" t="s">
        <v>42</v>
      </c>
      <c r="I34" s="294"/>
      <c r="J34" s="1"/>
      <c r="K34" s="1"/>
      <c r="L34" s="410"/>
      <c r="M34" s="410"/>
      <c r="N34" s="410"/>
      <c r="O34" s="309" t="s">
        <v>48</v>
      </c>
      <c r="P34" s="364"/>
      <c r="Q34" s="1"/>
      <c r="S34" s="82" t="s">
        <v>40</v>
      </c>
      <c r="T34" s="44"/>
      <c r="U34" s="42">
        <v>0.17774919701671293</v>
      </c>
      <c r="V34" s="43">
        <v>1</v>
      </c>
      <c r="W34" s="43">
        <v>0.84778564177296023</v>
      </c>
      <c r="X34" s="43">
        <v>0.21345541401273885</v>
      </c>
      <c r="Y34" s="43">
        <v>0.12167223103576191</v>
      </c>
      <c r="Z34" s="43">
        <v>2.8410585540939989E-2</v>
      </c>
      <c r="AA34" s="43">
        <v>0.80004540800756063</v>
      </c>
      <c r="AB34" s="43">
        <v>0.61314709528491429</v>
      </c>
      <c r="AC34" s="43">
        <v>0.46020955432169997</v>
      </c>
      <c r="AD34" s="43">
        <v>0.54336195506698448</v>
      </c>
      <c r="AE34" s="43">
        <v>0.44666171221060691</v>
      </c>
      <c r="AF34" s="43">
        <v>0.63985435855137551</v>
      </c>
      <c r="AG34" s="43">
        <v>0.48969183214687145</v>
      </c>
      <c r="AH34" s="43">
        <v>8.6798720727366149E-2</v>
      </c>
      <c r="AI34" s="43">
        <v>0.29105443078190923</v>
      </c>
      <c r="AJ34" s="43">
        <v>0.18542735597498194</v>
      </c>
      <c r="AK34" s="79">
        <v>2.9420733156623378E-2</v>
      </c>
      <c r="AL34" s="1"/>
      <c r="AM34" s="267"/>
      <c r="AN34" s="345"/>
      <c r="AO34" s="357"/>
      <c r="AW34" s="8"/>
      <c r="AX34" s="8"/>
      <c r="AY34" s="8"/>
      <c r="AZ34" s="8"/>
      <c r="BA34" s="8"/>
    </row>
    <row r="35" spans="1:53" s="9" customFormat="1" ht="21" customHeight="1">
      <c r="A35" s="1"/>
      <c r="B35" s="1"/>
      <c r="C35" s="7"/>
      <c r="D35" s="1"/>
      <c r="E35" s="1"/>
      <c r="F35" s="1"/>
      <c r="G35" s="1"/>
      <c r="H35" s="441" t="s">
        <v>48</v>
      </c>
      <c r="I35" s="284"/>
      <c r="J35" s="1"/>
      <c r="K35" s="1"/>
      <c r="L35" s="410"/>
      <c r="M35" s="410"/>
      <c r="N35" s="410"/>
      <c r="O35" s="309" t="s">
        <v>48</v>
      </c>
      <c r="P35" s="364"/>
      <c r="Q35" s="1"/>
      <c r="S35" s="82" t="s">
        <v>44</v>
      </c>
      <c r="T35" s="44"/>
      <c r="U35" s="42">
        <v>2.87149034533607E-3</v>
      </c>
      <c r="V35" s="43">
        <v>3.4556031452299724E-3</v>
      </c>
      <c r="W35" s="43">
        <v>2.5190130600152541E-3</v>
      </c>
      <c r="X35" s="43">
        <v>1.0180738497100611E-2</v>
      </c>
      <c r="Y35" s="43">
        <v>0.56959150327644692</v>
      </c>
      <c r="Z35" s="43">
        <v>1</v>
      </c>
      <c r="AA35" s="43">
        <v>0.22375595274925919</v>
      </c>
      <c r="AB35" s="43">
        <v>0.14922639515213246</v>
      </c>
      <c r="AC35" s="43">
        <v>0.10657817596464776</v>
      </c>
      <c r="AD35" s="43">
        <v>0.2432649129623152</v>
      </c>
      <c r="AE35" s="43">
        <v>0.18808371444546573</v>
      </c>
      <c r="AF35" s="43">
        <v>6.3232884190624908E-2</v>
      </c>
      <c r="AG35" s="43">
        <v>0.22741973201611512</v>
      </c>
      <c r="AH35" s="43">
        <v>8.5777855261843158E-3</v>
      </c>
      <c r="AI35" s="43">
        <v>0.18016795188290882</v>
      </c>
      <c r="AJ35" s="43">
        <v>5.5478732003912783E-2</v>
      </c>
      <c r="AK35" s="79">
        <v>0.17624359339505538</v>
      </c>
      <c r="AL35" s="1"/>
      <c r="AM35" s="267"/>
      <c r="AN35" s="346"/>
      <c r="AO35" s="346"/>
      <c r="AP35" s="340" t="s">
        <v>304</v>
      </c>
      <c r="AQ35" s="1"/>
      <c r="AR35" s="404"/>
      <c r="AS35" s="340"/>
      <c r="AT35" s="405"/>
      <c r="AU35" s="340"/>
      <c r="AV35" s="6"/>
      <c r="AW35" s="8"/>
      <c r="AX35" s="8"/>
      <c r="AY35" s="8"/>
      <c r="AZ35" s="8"/>
      <c r="BA35" s="8"/>
    </row>
    <row r="36" spans="1:53" s="9" customFormat="1" ht="21" customHeight="1">
      <c r="A36" s="1"/>
      <c r="B36" s="1"/>
      <c r="C36" s="7"/>
      <c r="D36" s="1"/>
      <c r="E36" s="1"/>
      <c r="F36" s="1"/>
      <c r="G36" s="1"/>
      <c r="H36" s="1"/>
      <c r="I36" s="1"/>
      <c r="J36" s="1"/>
      <c r="K36" s="1"/>
      <c r="L36" s="410"/>
      <c r="M36" s="410"/>
      <c r="N36" s="410"/>
      <c r="O36" s="309" t="s">
        <v>48</v>
      </c>
      <c r="P36" s="364"/>
      <c r="Q36" s="1"/>
      <c r="S36" s="82" t="s">
        <v>41</v>
      </c>
      <c r="T36" s="44"/>
      <c r="U36" s="42">
        <v>7.0544732532172507E-4</v>
      </c>
      <c r="V36" s="43">
        <v>2.8108980722888577E-3</v>
      </c>
      <c r="W36" s="43">
        <v>2.2736128903800452E-3</v>
      </c>
      <c r="X36" s="43">
        <v>2.3325769169877039E-2</v>
      </c>
      <c r="Y36" s="43">
        <v>9.4939504675793495E-3</v>
      </c>
      <c r="Z36" s="43">
        <v>6.8835550496046188E-4</v>
      </c>
      <c r="AA36" s="43">
        <v>9.9836843433072581E-4</v>
      </c>
      <c r="AB36" s="43">
        <v>4.5519570192119364E-3</v>
      </c>
      <c r="AC36" s="43">
        <v>3.0654371187204621E-3</v>
      </c>
      <c r="AD36" s="43">
        <v>6.9896942131466135E-3</v>
      </c>
      <c r="AE36" s="43">
        <v>0.12841873414990729</v>
      </c>
      <c r="AF36" s="43">
        <v>1.8071984968360739E-3</v>
      </c>
      <c r="AG36" s="43">
        <v>1</v>
      </c>
      <c r="AH36" s="43">
        <v>3.8815966413012937E-4</v>
      </c>
      <c r="AI36" s="43">
        <v>8.9232475986502462E-3</v>
      </c>
      <c r="AJ36" s="43">
        <v>8.392936553966397E-4</v>
      </c>
      <c r="AK36" s="79">
        <v>1</v>
      </c>
      <c r="AL36" s="1"/>
      <c r="AM36" s="267"/>
      <c r="AN36" s="346"/>
      <c r="AO36" s="346"/>
      <c r="AP36" s="23" t="s">
        <v>11</v>
      </c>
      <c r="AQ36" s="418" t="s">
        <v>12</v>
      </c>
      <c r="AR36" s="399"/>
      <c r="AS36" s="418" t="s">
        <v>14</v>
      </c>
      <c r="AT36" s="400"/>
      <c r="AU36" s="418" t="s">
        <v>16</v>
      </c>
      <c r="AV36" s="6"/>
      <c r="AW36" s="425"/>
      <c r="AX36" s="425"/>
      <c r="AY36" s="425"/>
      <c r="AZ36" s="425"/>
      <c r="BA36" s="425"/>
    </row>
    <row r="37" spans="1:53" s="9" customFormat="1" ht="21" customHeight="1">
      <c r="A37" s="1"/>
      <c r="B37" s="1"/>
      <c r="C37" s="7"/>
      <c r="D37" s="1"/>
      <c r="E37" s="1"/>
      <c r="F37" s="1"/>
      <c r="G37" s="1"/>
      <c r="H37" s="1"/>
      <c r="I37" s="1"/>
      <c r="J37" s="1"/>
      <c r="K37" s="1"/>
      <c r="L37" s="410"/>
      <c r="M37" s="410"/>
      <c r="N37" s="410"/>
      <c r="O37" s="309" t="s">
        <v>48</v>
      </c>
      <c r="P37" s="364"/>
      <c r="Q37" s="1"/>
      <c r="S37" s="82" t="s">
        <v>47</v>
      </c>
      <c r="T37" s="44"/>
      <c r="U37" s="42">
        <v>0.11318681318681319</v>
      </c>
      <c r="V37" s="43">
        <v>9.1010816859380825E-2</v>
      </c>
      <c r="W37" s="43">
        <v>3.6418166238217649E-2</v>
      </c>
      <c r="X37" s="43">
        <v>0.62380952380952381</v>
      </c>
      <c r="Y37" s="43">
        <v>0.36406443618339529</v>
      </c>
      <c r="Z37" s="43">
        <v>0.22411430808377372</v>
      </c>
      <c r="AA37" s="43">
        <v>0.27715831309339811</v>
      </c>
      <c r="AB37" s="43">
        <v>0.24161073825503357</v>
      </c>
      <c r="AC37" s="43">
        <v>0.24805385610595795</v>
      </c>
      <c r="AD37" s="43">
        <v>0.41603087694102864</v>
      </c>
      <c r="AE37" s="43">
        <v>0.29864253393665158</v>
      </c>
      <c r="AF37" s="43">
        <v>0.96043165467625902</v>
      </c>
      <c r="AG37" s="43">
        <v>0.5220588235294118</v>
      </c>
      <c r="AH37" s="43">
        <v>0.23471047495120365</v>
      </c>
      <c r="AI37" s="43">
        <v>0.24620634574892905</v>
      </c>
      <c r="AJ37" s="43">
        <v>0.47444036084196456</v>
      </c>
      <c r="AK37" s="79">
        <v>0.12560029553010713</v>
      </c>
      <c r="AL37" s="1"/>
      <c r="AM37" s="426"/>
      <c r="AN37" s="6"/>
      <c r="AO37" s="6"/>
      <c r="AP37" s="23">
        <v>2</v>
      </c>
      <c r="AQ37" s="418" t="s">
        <v>81</v>
      </c>
      <c r="AR37" s="399"/>
      <c r="AS37" s="418" t="s">
        <v>113</v>
      </c>
      <c r="AT37" s="400"/>
      <c r="AU37" s="418" t="s">
        <v>20</v>
      </c>
      <c r="AV37" s="6"/>
      <c r="AW37" s="425"/>
      <c r="AX37" s="425"/>
      <c r="AY37" s="425"/>
      <c r="AZ37" s="425"/>
      <c r="BA37" s="425"/>
    </row>
    <row r="38" spans="1:53" s="9" customFormat="1" ht="21" customHeight="1">
      <c r="A38" s="1"/>
      <c r="B38" s="1"/>
      <c r="C38" s="7"/>
      <c r="D38" s="1"/>
      <c r="E38" s="1"/>
      <c r="F38" s="1"/>
      <c r="G38" s="1"/>
      <c r="H38" s="1"/>
      <c r="I38" s="1"/>
      <c r="J38" s="1"/>
      <c r="K38" s="1"/>
      <c r="L38" s="410"/>
      <c r="M38" s="410"/>
      <c r="N38" s="410"/>
      <c r="O38" s="309" t="s">
        <v>48</v>
      </c>
      <c r="P38" s="364"/>
      <c r="Q38" s="1"/>
      <c r="S38" s="82" t="s">
        <v>45</v>
      </c>
      <c r="T38" s="44"/>
      <c r="U38" s="42">
        <v>0.36053776379715718</v>
      </c>
      <c r="V38" s="43">
        <v>5.7781265894999531E-2</v>
      </c>
      <c r="W38" s="43">
        <v>0.11315118981073635</v>
      </c>
      <c r="X38" s="43">
        <v>0.75810536980749743</v>
      </c>
      <c r="Y38" s="43">
        <v>0.397127368810968</v>
      </c>
      <c r="Z38" s="43">
        <v>0.13542929225131459</v>
      </c>
      <c r="AA38" s="43">
        <v>0.28505300399154615</v>
      </c>
      <c r="AB38" s="43">
        <v>0.15943703964764847</v>
      </c>
      <c r="AC38" s="43">
        <v>0.21790063349794908</v>
      </c>
      <c r="AD38" s="43">
        <v>0.31457723675779337</v>
      </c>
      <c r="AE38" s="43">
        <v>0.32022077208499444</v>
      </c>
      <c r="AF38" s="43">
        <v>0.36553373869487477</v>
      </c>
      <c r="AG38" s="43">
        <v>0.70203024170283779</v>
      </c>
      <c r="AH38" s="43">
        <v>0.24550612579460671</v>
      </c>
      <c r="AI38" s="43">
        <v>0.60575726158751741</v>
      </c>
      <c r="AJ38" s="43">
        <v>1</v>
      </c>
      <c r="AK38" s="79">
        <v>0.27809995271567656</v>
      </c>
      <c r="AL38" s="1"/>
      <c r="AM38" s="426"/>
      <c r="AN38" s="6"/>
      <c r="AO38" s="6"/>
      <c r="AP38" s="23">
        <v>10</v>
      </c>
      <c r="AQ38" s="418" t="s">
        <v>85</v>
      </c>
      <c r="AR38" s="399"/>
      <c r="AS38" s="418" t="s">
        <v>121</v>
      </c>
      <c r="AT38" s="400"/>
      <c r="AU38" s="418" t="s">
        <v>20</v>
      </c>
      <c r="AW38" s="425"/>
      <c r="AX38" s="425"/>
      <c r="AY38" s="425"/>
      <c r="AZ38" s="425"/>
      <c r="BA38" s="425"/>
    </row>
    <row r="39" spans="1:53" s="9" customFormat="1" ht="21" customHeight="1">
      <c r="A39" s="1"/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81"/>
      <c r="O39" s="309" t="s">
        <v>48</v>
      </c>
      <c r="P39" s="362"/>
      <c r="Q39" s="1"/>
      <c r="R39" s="2"/>
      <c r="S39" s="82" t="s">
        <v>19</v>
      </c>
      <c r="T39" s="44"/>
      <c r="U39" s="42">
        <v>0.14400150241070223</v>
      </c>
      <c r="V39" s="43">
        <v>2.4519024808020092E-2</v>
      </c>
      <c r="W39" s="43">
        <v>0.10188854248912659</v>
      </c>
      <c r="X39" s="43">
        <v>0.19333972208912314</v>
      </c>
      <c r="Y39" s="43">
        <v>1</v>
      </c>
      <c r="Z39" s="43">
        <v>9.1579981886020345E-2</v>
      </c>
      <c r="AA39" s="43">
        <v>0.32764017819254143</v>
      </c>
      <c r="AB39" s="43">
        <v>0.14013885896392819</v>
      </c>
      <c r="AC39" s="43">
        <v>0.15415284729426831</v>
      </c>
      <c r="AD39" s="43">
        <v>0.23566586715468021</v>
      </c>
      <c r="AE39" s="43">
        <v>0.35457815871179105</v>
      </c>
      <c r="AF39" s="43">
        <v>0.73719462379305944</v>
      </c>
      <c r="AG39" s="43">
        <v>0.70512133938386079</v>
      </c>
      <c r="AH39" s="43">
        <v>0.10566386893615057</v>
      </c>
      <c r="AI39" s="43">
        <v>0.33241012263634911</v>
      </c>
      <c r="AJ39" s="43">
        <v>7.493286923601164E-2</v>
      </c>
      <c r="AK39" s="79">
        <v>3.2481761681701804E-2</v>
      </c>
      <c r="AL39" s="1"/>
      <c r="AO39" s="266"/>
      <c r="AP39" s="23">
        <v>12</v>
      </c>
      <c r="AQ39" s="418" t="s">
        <v>78</v>
      </c>
      <c r="AR39" s="399"/>
      <c r="AS39" s="418" t="s">
        <v>109</v>
      </c>
      <c r="AT39" s="400"/>
      <c r="AU39" s="418" t="s">
        <v>55</v>
      </c>
      <c r="AW39" s="425"/>
      <c r="AX39" s="425"/>
      <c r="AY39" s="425"/>
      <c r="AZ39" s="425"/>
      <c r="BA39" s="425"/>
    </row>
    <row r="40" spans="1:53" s="9" customFormat="1" ht="21" customHeight="1">
      <c r="A40" s="1"/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81"/>
      <c r="O40" s="309" t="s">
        <v>48</v>
      </c>
      <c r="P40" s="362"/>
      <c r="Q40" s="1"/>
      <c r="R40" s="2"/>
      <c r="S40" s="82" t="s">
        <v>21</v>
      </c>
      <c r="T40" s="44"/>
      <c r="U40" s="42">
        <v>2.3607932912076773E-2</v>
      </c>
      <c r="V40" s="43">
        <v>2.822592443645118E-2</v>
      </c>
      <c r="W40" s="43">
        <v>1.2813271936824038E-2</v>
      </c>
      <c r="X40" s="43">
        <v>7.5952194795040773E-3</v>
      </c>
      <c r="Y40" s="43">
        <v>1.3330065084020168E-2</v>
      </c>
      <c r="Z40" s="43">
        <v>1.1169586159589084E-2</v>
      </c>
      <c r="AA40" s="43">
        <v>8.677176298712154E-3</v>
      </c>
      <c r="AB40" s="43">
        <v>6.4228030497819714E-3</v>
      </c>
      <c r="AC40" s="43">
        <v>1.4965706313838374E-2</v>
      </c>
      <c r="AD40" s="43">
        <v>0.1636370641473264</v>
      </c>
      <c r="AE40" s="43">
        <v>0.12282293082025014</v>
      </c>
      <c r="AF40" s="43">
        <v>0.11836035471857072</v>
      </c>
      <c r="AG40" s="43">
        <v>1</v>
      </c>
      <c r="AH40" s="43">
        <v>8.5901256962944619E-3</v>
      </c>
      <c r="AI40" s="43">
        <v>7.8870322272402926E-2</v>
      </c>
      <c r="AJ40" s="43">
        <v>7.7982323623508279E-2</v>
      </c>
      <c r="AK40" s="79">
        <v>0.70871813816032503</v>
      </c>
      <c r="AL40" s="1"/>
      <c r="AO40" s="266"/>
      <c r="AP40" s="23">
        <v>15</v>
      </c>
      <c r="AQ40" s="418" t="s">
        <v>77</v>
      </c>
      <c r="AR40" s="399"/>
      <c r="AS40" s="418" t="s">
        <v>108</v>
      </c>
      <c r="AT40" s="400"/>
      <c r="AU40" s="418" t="s">
        <v>62</v>
      </c>
      <c r="AW40" s="425"/>
      <c r="AX40" s="425"/>
      <c r="AY40" s="425"/>
      <c r="AZ40" s="425"/>
      <c r="BA40" s="425"/>
    </row>
    <row r="41" spans="1:53" s="9" customFormat="1" ht="21" customHeight="1">
      <c r="A41" s="1"/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81"/>
      <c r="O41" s="309" t="s">
        <v>48</v>
      </c>
      <c r="P41" s="362"/>
      <c r="Q41" s="1"/>
      <c r="R41" s="2"/>
      <c r="S41" s="82" t="s">
        <v>22</v>
      </c>
      <c r="T41" s="44"/>
      <c r="U41" s="42">
        <v>1.0012210012210013E-2</v>
      </c>
      <c r="V41" s="43">
        <v>1.0070869078701977E-2</v>
      </c>
      <c r="W41" s="43">
        <v>8.7832047986289626E-3</v>
      </c>
      <c r="X41" s="43">
        <v>1.4285714285714285E-2</v>
      </c>
      <c r="Y41" s="43">
        <v>3.1350681536555146E-2</v>
      </c>
      <c r="Z41" s="43">
        <v>2.4858093560383637E-2</v>
      </c>
      <c r="AA41" s="43">
        <v>0.31314859792448663</v>
      </c>
      <c r="AB41" s="43">
        <v>0.18255033557046979</v>
      </c>
      <c r="AC41" s="43">
        <v>0.29601122733153523</v>
      </c>
      <c r="AD41" s="43">
        <v>0.66789336684319178</v>
      </c>
      <c r="AE41" s="43">
        <v>0.501523686397636</v>
      </c>
      <c r="AF41" s="43">
        <v>0.12470023980815348</v>
      </c>
      <c r="AG41" s="43">
        <v>0.51470588235294112</v>
      </c>
      <c r="AH41" s="43">
        <v>2.1795705920624592E-2</v>
      </c>
      <c r="AI41" s="43">
        <v>0.17352791693893851</v>
      </c>
      <c r="AJ41" s="43">
        <v>0.29301703975943871</v>
      </c>
      <c r="AK41" s="79">
        <v>0.12560029553010713</v>
      </c>
      <c r="AL41" s="1"/>
      <c r="AO41" s="266"/>
      <c r="AP41" s="23">
        <v>22</v>
      </c>
      <c r="AQ41" s="418" t="s">
        <v>87</v>
      </c>
      <c r="AR41" s="399"/>
      <c r="AS41" s="418" t="s">
        <v>127</v>
      </c>
      <c r="AT41" s="400"/>
      <c r="AU41" s="418" t="s">
        <v>62</v>
      </c>
      <c r="AW41" s="8"/>
      <c r="AX41" s="8"/>
      <c r="AY41" s="8"/>
      <c r="AZ41" s="8"/>
      <c r="BA41" s="8"/>
    </row>
    <row r="42" spans="1:53" s="9" customFormat="1" ht="21" customHeight="1">
      <c r="A42" s="1"/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81"/>
      <c r="O42" s="309" t="s">
        <v>48</v>
      </c>
      <c r="P42" s="362"/>
      <c r="Q42" s="1"/>
      <c r="R42" s="2"/>
      <c r="S42" s="82" t="s">
        <v>34</v>
      </c>
      <c r="T42" s="44"/>
      <c r="U42" s="42">
        <v>0.2443956043956044</v>
      </c>
      <c r="V42" s="43">
        <v>0.18664677359194329</v>
      </c>
      <c r="W42" s="43">
        <v>0.21439588688946012</v>
      </c>
      <c r="X42" s="43">
        <v>0.39714285714285719</v>
      </c>
      <c r="Y42" s="43">
        <v>0.33070631970260222</v>
      </c>
      <c r="Z42" s="43">
        <v>0.39177921315325892</v>
      </c>
      <c r="AA42" s="43">
        <v>0.37750055199823357</v>
      </c>
      <c r="AB42" s="43">
        <v>0</v>
      </c>
      <c r="AC42" s="43">
        <v>0.28895467403460295</v>
      </c>
      <c r="AD42" s="43">
        <v>0.748586302845346</v>
      </c>
      <c r="AE42" s="43">
        <v>0.49289869794071478</v>
      </c>
      <c r="AF42" s="43">
        <v>1</v>
      </c>
      <c r="AG42" s="43">
        <v>0.73588235294117643</v>
      </c>
      <c r="AH42" s="43">
        <v>0.325569290826285</v>
      </c>
      <c r="AI42" s="43">
        <v>0.55103463297756483</v>
      </c>
      <c r="AJ42" s="43">
        <v>0.7802205145339125</v>
      </c>
      <c r="AK42" s="79">
        <v>7.5299937368169742E-4</v>
      </c>
      <c r="AL42" s="1"/>
      <c r="AO42" s="6"/>
      <c r="AP42" s="23">
        <v>23</v>
      </c>
      <c r="AQ42" s="418" t="s">
        <v>87</v>
      </c>
      <c r="AR42" s="399"/>
      <c r="AS42" s="418" t="s">
        <v>108</v>
      </c>
      <c r="AT42" s="400"/>
      <c r="AU42" s="418" t="s">
        <v>62</v>
      </c>
      <c r="AW42" s="8"/>
      <c r="AX42" s="8"/>
      <c r="AY42" s="8"/>
      <c r="AZ42" s="8"/>
      <c r="BA42" s="8"/>
    </row>
    <row r="43" spans="1:53" s="6" customFormat="1" ht="21" customHeight="1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81"/>
      <c r="O43" s="309" t="s">
        <v>48</v>
      </c>
      <c r="P43" s="362"/>
      <c r="Q43" s="1"/>
      <c r="R43" s="2"/>
      <c r="S43" s="80" t="s">
        <v>57</v>
      </c>
      <c r="T43" s="44"/>
      <c r="U43" s="42">
        <v>5.3296703296703291E-3</v>
      </c>
      <c r="V43" s="43">
        <v>2.0701230883998505E-3</v>
      </c>
      <c r="W43" s="43">
        <v>4.016709511568123E-4</v>
      </c>
      <c r="X43" s="43">
        <v>0.87285714285714278</v>
      </c>
      <c r="Y43" s="43">
        <v>2.5650557620817845E-3</v>
      </c>
      <c r="Z43" s="43">
        <v>1.9113329418672931E-2</v>
      </c>
      <c r="AA43" s="43">
        <v>5.216383307573416E-4</v>
      </c>
      <c r="AB43" s="43">
        <v>4.026845637583892E-4</v>
      </c>
      <c r="AC43" s="43">
        <v>4.769423064272087E-4</v>
      </c>
      <c r="AD43" s="43">
        <v>1.0636388115968045E-3</v>
      </c>
      <c r="AE43" s="43">
        <v>2.9781143226521377E-3</v>
      </c>
      <c r="AF43" s="43">
        <v>1.7985611510791365E-4</v>
      </c>
      <c r="AG43" s="43">
        <v>1.3235294117647058E-3</v>
      </c>
      <c r="AH43" s="43">
        <v>2.9277813923227067E-4</v>
      </c>
      <c r="AI43" s="43">
        <v>5.8266172947070351E-4</v>
      </c>
      <c r="AJ43" s="43">
        <v>3.9592382225192117E-3</v>
      </c>
      <c r="AK43" s="79">
        <v>0.8373353035340475</v>
      </c>
      <c r="AL43" s="1"/>
      <c r="AW43" s="8"/>
      <c r="AX43" s="8"/>
      <c r="AY43" s="8"/>
      <c r="AZ43" s="8"/>
      <c r="BA43" s="8"/>
    </row>
    <row r="44" spans="1:53" s="6" customFormat="1" ht="21" customHeight="1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81"/>
      <c r="O44" s="319"/>
      <c r="P44" s="362"/>
      <c r="Q44" s="1"/>
      <c r="R44" s="2"/>
      <c r="S44" s="78" t="s">
        <v>70</v>
      </c>
      <c r="T44" s="44"/>
      <c r="U44" s="42">
        <v>2.564102564102564E-2</v>
      </c>
      <c r="V44" s="43">
        <v>0</v>
      </c>
      <c r="W44" s="43">
        <v>0</v>
      </c>
      <c r="X44" s="43">
        <v>1</v>
      </c>
      <c r="Y44" s="43">
        <v>1.3011152416356878E-2</v>
      </c>
      <c r="Z44" s="43">
        <v>2.0551967116852612E-2</v>
      </c>
      <c r="AA44" s="43">
        <v>4.6367851622874802E-2</v>
      </c>
      <c r="AB44" s="43">
        <v>0</v>
      </c>
      <c r="AC44" s="43">
        <v>2.9932241299914477E-2</v>
      </c>
      <c r="AD44" s="43">
        <v>5.6547886186159226E-2</v>
      </c>
      <c r="AE44" s="43">
        <v>9.6961861667744009E-2</v>
      </c>
      <c r="AF44" s="43">
        <v>0</v>
      </c>
      <c r="AG44" s="43">
        <v>0.15441176470588233</v>
      </c>
      <c r="AH44" s="43">
        <v>5.1236174365647362E-2</v>
      </c>
      <c r="AI44" s="43">
        <v>3.8118057068176864E-2</v>
      </c>
      <c r="AJ44" s="43">
        <v>0</v>
      </c>
      <c r="AK44" s="79">
        <v>1.1961932907629251E-3</v>
      </c>
      <c r="AL44" s="1"/>
      <c r="AO44" s="2"/>
      <c r="AP44" s="2"/>
      <c r="AQ44" s="6" t="s">
        <v>294</v>
      </c>
      <c r="AW44" s="8"/>
      <c r="AX44" s="8"/>
      <c r="AY44" s="8"/>
      <c r="AZ44" s="8"/>
      <c r="BA44" s="8"/>
    </row>
    <row r="45" spans="1:53" s="6" customFormat="1" ht="21" customHeight="1">
      <c r="A45" s="1"/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81"/>
      <c r="O45" s="319"/>
      <c r="P45" s="362"/>
      <c r="Q45" s="1"/>
      <c r="R45" s="2"/>
      <c r="S45" s="80" t="s">
        <v>59</v>
      </c>
      <c r="T45" s="44"/>
      <c r="U45" s="42">
        <v>0.33447731755424065</v>
      </c>
      <c r="V45" s="43">
        <v>0.4929389148710297</v>
      </c>
      <c r="W45" s="43">
        <v>0.20752422384813132</v>
      </c>
      <c r="X45" s="43">
        <v>0.4276923076923077</v>
      </c>
      <c r="Y45" s="43">
        <v>0.49844438089791249</v>
      </c>
      <c r="Z45" s="43">
        <v>0.86894620353222818</v>
      </c>
      <c r="AA45" s="43">
        <v>0.3838748577543013</v>
      </c>
      <c r="AB45" s="43">
        <v>0.30139390810531752</v>
      </c>
      <c r="AC45" s="43">
        <v>0.37406547140117302</v>
      </c>
      <c r="AD45" s="43">
        <v>0.530344603785049</v>
      </c>
      <c r="AE45" s="43">
        <v>0.37737556561085972</v>
      </c>
      <c r="AF45" s="43">
        <v>1</v>
      </c>
      <c r="AG45" s="43">
        <v>0.56606334841628958</v>
      </c>
      <c r="AH45" s="43">
        <v>0.241046494169461</v>
      </c>
      <c r="AI45" s="43">
        <v>0.3656485096258566</v>
      </c>
      <c r="AJ45" s="43">
        <v>0.63446503379680796</v>
      </c>
      <c r="AK45" s="79">
        <v>1.9577983715724133E-2</v>
      </c>
      <c r="AL45" s="1"/>
      <c r="AO45" s="2"/>
      <c r="AP45" s="2"/>
      <c r="AQ45" s="418" t="s">
        <v>85</v>
      </c>
      <c r="AR45" s="429">
        <v>1</v>
      </c>
      <c r="AS45" s="419" t="s">
        <v>123</v>
      </c>
      <c r="AT45" s="429" t="e">
        <v>#N/A</v>
      </c>
      <c r="AU45" s="23" t="s">
        <v>20</v>
      </c>
      <c r="AV45" s="413" t="e">
        <v>#N/A</v>
      </c>
      <c r="AW45" s="8"/>
      <c r="AX45" s="8"/>
      <c r="AY45" s="8"/>
      <c r="AZ45" s="8"/>
      <c r="BA45" s="8"/>
    </row>
    <row r="46" spans="1:53" s="6" customFormat="1" ht="21" customHeight="1">
      <c r="A46" s="1"/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81"/>
      <c r="O46" s="319"/>
      <c r="P46" s="362"/>
      <c r="Q46" s="1"/>
      <c r="R46" s="2"/>
      <c r="S46" s="78" t="s">
        <v>64</v>
      </c>
      <c r="T46" s="44"/>
      <c r="U46" s="42">
        <v>2.0695970695970695E-2</v>
      </c>
      <c r="V46" s="43">
        <v>7.6650503543453943E-2</v>
      </c>
      <c r="W46" s="43">
        <v>6.017030848329049E-2</v>
      </c>
      <c r="X46" s="43">
        <v>1.0714285714285714E-2</v>
      </c>
      <c r="Y46" s="43">
        <v>1.6821561338289964E-2</v>
      </c>
      <c r="Z46" s="43">
        <v>2.2607163828537877E-2</v>
      </c>
      <c r="AA46" s="43">
        <v>0.3737580039743873</v>
      </c>
      <c r="AB46" s="43">
        <v>0.27181208053691275</v>
      </c>
      <c r="AC46" s="43">
        <v>0.4386389053351753</v>
      </c>
      <c r="AD46" s="43">
        <v>0.75848218292792391</v>
      </c>
      <c r="AE46" s="43">
        <v>0.49769138424600606</v>
      </c>
      <c r="AF46" s="43">
        <v>0.63848920863309355</v>
      </c>
      <c r="AG46" s="43">
        <v>0.49301470588235297</v>
      </c>
      <c r="AH46" s="43">
        <v>4.9772283669486016E-2</v>
      </c>
      <c r="AI46" s="43">
        <v>0.40859834458723593</v>
      </c>
      <c r="AJ46" s="43">
        <v>0.24006014032743067</v>
      </c>
      <c r="AK46" s="79">
        <v>0.1674670607068095</v>
      </c>
      <c r="AL46" s="1"/>
      <c r="AO46" s="2"/>
      <c r="AP46" s="2"/>
      <c r="AQ46" s="418" t="s">
        <v>130</v>
      </c>
      <c r="AR46" s="429" t="e">
        <v>#N/A</v>
      </c>
      <c r="AS46" s="423" t="s">
        <v>125</v>
      </c>
      <c r="AT46" s="429">
        <v>1.9577983715724133E-2</v>
      </c>
      <c r="AU46" s="23" t="s">
        <v>55</v>
      </c>
      <c r="AV46" s="413" t="e">
        <v>#N/A</v>
      </c>
      <c r="AW46" s="8"/>
      <c r="AX46" s="8"/>
      <c r="AY46" s="8"/>
      <c r="AZ46" s="8"/>
      <c r="BA46" s="8"/>
    </row>
    <row r="47" spans="1:53" s="6" customFormat="1" ht="21" customHeight="1">
      <c r="A47" s="1"/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81"/>
      <c r="O47" s="319"/>
      <c r="P47" s="362"/>
      <c r="Q47" s="1"/>
      <c r="R47" s="2"/>
      <c r="S47" s="78" t="s">
        <v>75</v>
      </c>
      <c r="T47" s="44"/>
      <c r="U47" s="42">
        <v>0.28426763110307413</v>
      </c>
      <c r="V47" s="43">
        <v>0.33770697689790791</v>
      </c>
      <c r="W47" s="43">
        <v>0.47796606032995997</v>
      </c>
      <c r="X47" s="43">
        <v>0.15397830018083183</v>
      </c>
      <c r="Y47" s="43">
        <v>0.1282198484777187</v>
      </c>
      <c r="Z47" s="43">
        <v>1</v>
      </c>
      <c r="AA47" s="43">
        <v>0.13922303803058209</v>
      </c>
      <c r="AB47" s="43">
        <v>0</v>
      </c>
      <c r="AC47" s="43">
        <v>0.11770461470306334</v>
      </c>
      <c r="AD47" s="43">
        <v>0.12190006351269515</v>
      </c>
      <c r="AE47" s="43">
        <v>0.22096433510112906</v>
      </c>
      <c r="AF47" s="43">
        <v>7.7543028868044803E-2</v>
      </c>
      <c r="AG47" s="43">
        <v>0.19020848845867461</v>
      </c>
      <c r="AH47" s="43">
        <v>0.14726616868303369</v>
      </c>
      <c r="AI47" s="43">
        <v>8.2170950869753429E-2</v>
      </c>
      <c r="AJ47" s="43">
        <v>0.23768117167906549</v>
      </c>
      <c r="AK47" s="79">
        <v>1.9421458889955889E-3</v>
      </c>
      <c r="AL47" s="1"/>
      <c r="AO47" s="2"/>
      <c r="AP47" s="2"/>
      <c r="AQ47" s="418" t="s">
        <v>130</v>
      </c>
      <c r="AR47" s="429" t="e">
        <v>#N/A</v>
      </c>
      <c r="AS47" s="424" t="s">
        <v>124</v>
      </c>
      <c r="AT47" s="429">
        <v>1.1961932907629251E-3</v>
      </c>
      <c r="AU47" s="23" t="s">
        <v>62</v>
      </c>
      <c r="AV47" s="413" t="e">
        <v>#N/A</v>
      </c>
      <c r="AW47" s="8"/>
      <c r="AX47" s="8"/>
      <c r="AY47" s="8"/>
      <c r="AZ47" s="8"/>
      <c r="BA47" s="8"/>
    </row>
    <row r="48" spans="1:53" s="6" customFormat="1" ht="21" customHeight="1">
      <c r="A48" s="1"/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18"/>
      <c r="P48" s="362"/>
      <c r="Q48" s="2"/>
      <c r="R48" s="2"/>
      <c r="S48" s="2"/>
      <c r="T48" s="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O48" s="2"/>
      <c r="AP48" s="2"/>
      <c r="AQ48" s="1"/>
      <c r="AR48" s="7"/>
      <c r="AS48" s="1"/>
      <c r="AT48" s="7"/>
      <c r="AU48" s="1"/>
      <c r="AV48" s="8"/>
      <c r="AW48" s="8"/>
      <c r="AX48" s="8"/>
      <c r="AY48" s="8"/>
      <c r="AZ48" s="8"/>
      <c r="BA48" s="8"/>
    </row>
    <row r="49" spans="1:53" s="6" customFormat="1" ht="20" customHeight="1">
      <c r="A49" s="1"/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18"/>
      <c r="P49" s="362"/>
      <c r="Q49" s="2"/>
      <c r="R49" s="2"/>
      <c r="S49" s="2"/>
      <c r="T49" s="2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O49" s="2"/>
      <c r="AP49" s="2"/>
      <c r="AQ49" s="1"/>
      <c r="AR49" s="7"/>
      <c r="AS49" s="1"/>
      <c r="AT49" s="7"/>
      <c r="AU49" s="1"/>
      <c r="AV49" s="8"/>
      <c r="AW49" s="8"/>
      <c r="AX49" s="8"/>
      <c r="AY49" s="8"/>
      <c r="AZ49" s="8"/>
      <c r="BA49" s="8"/>
    </row>
    <row r="50" spans="1:53" s="6" customFormat="1" ht="20" customHeight="1">
      <c r="A50" s="1"/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18"/>
      <c r="P50" s="362"/>
      <c r="Q50" s="2"/>
      <c r="R50" s="2"/>
      <c r="S50" s="2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O50" s="2"/>
      <c r="AP50" s="2"/>
      <c r="AQ50" s="1"/>
      <c r="AR50" s="7"/>
      <c r="AS50" s="1"/>
      <c r="AT50" s="7"/>
      <c r="AU50" s="1"/>
      <c r="AV50" s="8"/>
      <c r="AW50" s="8"/>
      <c r="AX50" s="8"/>
      <c r="AY50" s="8"/>
      <c r="AZ50" s="8"/>
      <c r="BA50" s="8"/>
    </row>
    <row r="51" spans="1:53" s="6" customFormat="1" ht="20" customHeight="1">
      <c r="A51" s="1"/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18"/>
      <c r="P51" s="362"/>
      <c r="Q51" s="2"/>
      <c r="R51" s="2"/>
      <c r="S51" s="2"/>
      <c r="T51" s="2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O51" s="2"/>
      <c r="AP51" s="2"/>
      <c r="AQ51" s="1"/>
      <c r="AR51" s="7"/>
      <c r="AS51" s="1"/>
      <c r="AT51" s="7"/>
      <c r="AU51" s="1"/>
      <c r="AV51" s="8"/>
      <c r="AW51" s="8"/>
      <c r="AX51" s="8"/>
      <c r="AY51" s="8"/>
      <c r="AZ51" s="8"/>
      <c r="BA51" s="8"/>
    </row>
  </sheetData>
  <conditionalFormatting sqref="AH9">
    <cfRule type="colorScale" priority="29">
      <colorScale>
        <cfvo type="min"/>
        <cfvo type="percentile" val="90"/>
        <cfvo type="max"/>
        <color theme="1" tint="0.34998626667073579"/>
        <color rgb="FFFFC000"/>
        <color theme="0"/>
      </colorScale>
    </cfRule>
  </conditionalFormatting>
  <conditionalFormatting sqref="T10:T25">
    <cfRule type="colorScale" priority="72">
      <colorScale>
        <cfvo type="min"/>
        <cfvo type="percent" val="20"/>
        <cfvo type="max"/>
        <color rgb="FF002060"/>
        <color theme="4" tint="0.39997558519241921"/>
        <color theme="0"/>
      </colorScale>
    </cfRule>
  </conditionalFormatting>
  <conditionalFormatting sqref="P10:P25">
    <cfRule type="colorScale" priority="76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9:AG9">
    <cfRule type="colorScale" priority="103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28:AJ47">
    <cfRule type="colorScale" priority="105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8:AJ8">
    <cfRule type="colorScale" priority="107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7:AJ7">
    <cfRule type="colorScale" priority="109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10:AJ25">
    <cfRule type="colorScale" priority="111">
      <colorScale>
        <cfvo type="min"/>
        <cfvo type="percent" val="50"/>
        <cfvo type="max"/>
        <color theme="1" tint="4.9989318521683403E-2"/>
        <color rgb="FF6EF5F8"/>
        <color theme="0"/>
      </colorScale>
    </cfRule>
  </conditionalFormatting>
  <conditionalFormatting sqref="S10:S25">
    <cfRule type="colorScale" priority="14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B10:L25">
    <cfRule type="colorScale" priority="193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N10:N25">
    <cfRule type="colorScale" priority="13">
      <colorScale>
        <cfvo type="min"/>
        <cfvo type="percent" val="5"/>
        <cfvo type="max"/>
        <color theme="1" tint="0.34998626667073579"/>
        <color theme="0"/>
        <color theme="0"/>
      </colorScale>
    </cfRule>
  </conditionalFormatting>
  <conditionalFormatting sqref="AO39:AO41">
    <cfRule type="colorScale" priority="12">
      <colorScale>
        <cfvo type="min"/>
        <cfvo type="max"/>
        <color theme="0"/>
        <color theme="0" tint="-0.14999847407452621"/>
      </colorScale>
    </cfRule>
  </conditionalFormatting>
  <conditionalFormatting sqref="AO11:AO33">
    <cfRule type="colorScale" priority="205">
      <colorScale>
        <cfvo type="min"/>
        <cfvo type="max"/>
        <color theme="0"/>
        <color theme="0" tint="-0.14999847407452621"/>
      </colorScale>
    </cfRule>
  </conditionalFormatting>
  <conditionalFormatting sqref="AX11:BA33">
    <cfRule type="colorScale" priority="11">
      <colorScale>
        <cfvo type="min"/>
        <cfvo type="max"/>
        <color rgb="FFA6A6A5"/>
        <color theme="0"/>
      </colorScale>
    </cfRule>
  </conditionalFormatting>
  <conditionalFormatting sqref="AR11:AR33">
    <cfRule type="colorScale" priority="9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AT11:AT33">
    <cfRule type="colorScale" priority="10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AV11:AV33">
    <cfRule type="colorScale" priority="8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R10:R25">
    <cfRule type="colorScale" priority="7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S37">
    <cfRule type="containsText" dxfId="21" priority="1" operator="containsText" text="Gs">
      <formula>NOT(ISERROR(SEARCH("Gs",AS37)))</formula>
    </cfRule>
    <cfRule type="containsText" dxfId="20" priority="2" operator="containsText" text="Gq">
      <formula>NOT(ISERROR(SEARCH("Gq",AS37)))</formula>
    </cfRule>
    <cfRule type="containsText" dxfId="19" priority="3" operator="containsText" text="Gi">
      <formula>NOT(ISERROR(SEARCH("Gi",AS37)))</formula>
    </cfRule>
  </conditionalFormatting>
  <pageMargins left="0.7" right="0.7" top="0.75" bottom="0.75" header="0.3" footer="0.3"/>
  <pageSetup scale="3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38</xdr:col>
                    <xdr:colOff>12700</xdr:colOff>
                    <xdr:row>11</xdr:row>
                    <xdr:rowOff>12700</xdr:rowOff>
                  </from>
                  <to>
                    <xdr:col>38</xdr:col>
                    <xdr:colOff>1219200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76C6-C57F-3642-8215-383A7884B77A}">
  <sheetPr>
    <pageSetUpPr fitToPage="1"/>
  </sheetPr>
  <dimension ref="B1:AZ53"/>
  <sheetViews>
    <sheetView showGridLines="0" zoomScaleNormal="100" workbookViewId="0">
      <selection activeCell="AL11" sqref="AL11"/>
    </sheetView>
  </sheetViews>
  <sheetFormatPr baseColWidth="10" defaultColWidth="3.1640625" defaultRowHeight="20" customHeight="1"/>
  <cols>
    <col min="1" max="2" width="3.1640625" style="1"/>
    <col min="3" max="13" width="3.83203125" style="1" customWidth="1"/>
    <col min="14" max="14" width="3.1640625" style="1"/>
    <col min="15" max="15" width="8.83203125" style="1" customWidth="1"/>
    <col min="16" max="16" width="18.83203125" style="318" customWidth="1"/>
    <col min="17" max="17" width="16.83203125" style="359" customWidth="1"/>
    <col min="18" max="18" width="1.83203125" style="266" customWidth="1"/>
    <col min="19" max="19" width="3.83203125" style="318" customWidth="1"/>
    <col min="20" max="20" width="3.83203125" style="2" customWidth="1"/>
    <col min="21" max="21" width="1.83203125" style="2" customWidth="1"/>
    <col min="22" max="35" width="3.83203125" style="1" customWidth="1"/>
    <col min="36" max="36" width="5.6640625" style="1" bestFit="1" customWidth="1"/>
    <col min="37" max="37" width="3.1640625" style="1"/>
    <col min="38" max="38" width="16.1640625" style="5" customWidth="1"/>
    <col min="39" max="39" width="3.1640625" style="6"/>
    <col min="40" max="41" width="8.33203125" style="2" customWidth="1"/>
    <col min="42" max="42" width="9.83203125" style="1" customWidth="1"/>
    <col min="43" max="43" width="9.83203125" style="7" customWidth="1"/>
    <col min="44" max="44" width="13.5" style="1" customWidth="1"/>
    <col min="45" max="45" width="8.33203125" style="7" customWidth="1"/>
    <col min="46" max="46" width="8.33203125" style="1" customWidth="1"/>
    <col min="47" max="47" width="8.33203125" style="8" customWidth="1"/>
    <col min="48" max="48" width="15.83203125" style="8" customWidth="1"/>
    <col min="49" max="52" width="7" style="8" customWidth="1"/>
    <col min="53" max="53" width="9.83203125" style="1" customWidth="1"/>
    <col min="54" max="16384" width="3.1640625" style="1"/>
  </cols>
  <sheetData>
    <row r="1" spans="2:52" ht="20" customHeight="1">
      <c r="T1" s="259" t="s">
        <v>129</v>
      </c>
      <c r="U1" s="270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</row>
    <row r="2" spans="2:52" ht="20" customHeight="1">
      <c r="T2" s="260" t="s">
        <v>1</v>
      </c>
      <c r="W2" s="260" t="s">
        <v>2</v>
      </c>
      <c r="AA2" s="265" t="s">
        <v>3</v>
      </c>
      <c r="AE2" s="265" t="s">
        <v>4</v>
      </c>
      <c r="AF2" s="12"/>
    </row>
    <row r="3" spans="2:52" ht="20" customHeight="1">
      <c r="P3" s="319"/>
      <c r="T3" s="273" t="str" cm="1">
        <f t="array" aca="1" ref="T3" ca="1">OFFSET(NPP,$AL$11-1,0,1)</f>
        <v>PENK</v>
      </c>
      <c r="U3" s="270"/>
      <c r="V3" s="271"/>
      <c r="W3" s="273" t="str" cm="1">
        <f t="array" aca="1" ref="W3" ca="1">OFFSET(NP_GPCR,$AL$11-1,0,1)</f>
        <v>OPRM1</v>
      </c>
      <c r="X3" s="271"/>
      <c r="Y3" s="271"/>
      <c r="Z3" s="271"/>
      <c r="AA3" s="274" t="str">
        <f ca="1">TEXT(MAX(Matrix),0)</f>
        <v>1</v>
      </c>
      <c r="AB3" s="271"/>
      <c r="AC3" s="271"/>
      <c r="AD3" s="271"/>
      <c r="AE3" s="273" t="str">
        <f ca="1">TEXT(COUNTIF(Matrix,"&gt;"&amp;AA3/10),0)</f>
        <v>23</v>
      </c>
      <c r="AF3" s="277"/>
      <c r="AG3" s="271"/>
      <c r="AH3" s="271"/>
      <c r="AI3" s="271"/>
      <c r="AV3" s="9">
        <v>0</v>
      </c>
      <c r="AW3" s="8" t="s">
        <v>285</v>
      </c>
    </row>
    <row r="4" spans="2:52" ht="20" customHeight="1"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T4" s="1" t="s">
        <v>5</v>
      </c>
      <c r="W4" s="1" t="s">
        <v>6</v>
      </c>
      <c r="AA4" s="1" t="s">
        <v>7</v>
      </c>
      <c r="AE4" s="1" t="s">
        <v>8</v>
      </c>
      <c r="AF4" s="12"/>
      <c r="AV4" s="9">
        <v>1</v>
      </c>
      <c r="AW4" s="8" t="s">
        <v>286</v>
      </c>
    </row>
    <row r="5" spans="2:52" ht="20" customHeight="1"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319"/>
      <c r="P5" s="320"/>
      <c r="T5" s="275" t="str" cm="1">
        <f t="array" aca="1" ref="T5" ca="1">TEXT(OFFSET(P_Max,$AL$11-1,0,1),"0.000")</f>
        <v>0.004</v>
      </c>
      <c r="U5" s="270"/>
      <c r="V5" s="271"/>
      <c r="W5" s="271" t="str" cm="1">
        <f t="array" aca="1" ref="W5" ca="1">TEXT(OFFSET(G_Max,$AL$11-1,0,1),"0.000")</f>
        <v>0.192</v>
      </c>
      <c r="X5" s="271"/>
      <c r="Y5" s="271"/>
      <c r="Z5" s="271"/>
      <c r="AA5" s="271" t="str" cm="1">
        <f t="array" aca="1" ref="AA5" ca="1">TEXT(OFFSET(Prod_Max,$AL$11-1,0,1),"0.000")</f>
        <v>0.001</v>
      </c>
      <c r="AB5" s="271"/>
      <c r="AC5" s="271"/>
      <c r="AD5" s="271"/>
      <c r="AE5" s="271" t="str">
        <f ca="1">TEXT(AA3*AA5,0)</f>
        <v>0</v>
      </c>
      <c r="AF5" s="271"/>
      <c r="AG5" s="271"/>
      <c r="AH5" s="411"/>
      <c r="AI5" s="271"/>
      <c r="AV5" s="9">
        <v>2</v>
      </c>
      <c r="AW5" s="8" t="s">
        <v>287</v>
      </c>
    </row>
    <row r="6" spans="2:52" ht="20" customHeight="1">
      <c r="B6" s="410"/>
      <c r="C6" s="410"/>
      <c r="D6" s="410"/>
      <c r="E6" s="410"/>
      <c r="F6" s="410"/>
      <c r="G6" s="410"/>
      <c r="H6" s="410"/>
      <c r="I6" s="410"/>
      <c r="J6" s="410"/>
      <c r="K6" s="410"/>
      <c r="L6" s="410"/>
      <c r="M6" s="410"/>
      <c r="N6" s="410"/>
      <c r="O6" s="410"/>
      <c r="V6" s="410"/>
      <c r="W6" s="410"/>
      <c r="X6" s="410"/>
      <c r="Y6" s="410"/>
      <c r="Z6" s="410"/>
      <c r="AB6" s="410"/>
      <c r="AC6" s="410"/>
      <c r="AD6" s="410"/>
      <c r="AE6" s="410"/>
      <c r="AF6" s="410"/>
      <c r="AG6" s="410"/>
      <c r="AH6" s="410"/>
      <c r="AI6" s="410"/>
      <c r="AV6" s="9">
        <v>3</v>
      </c>
      <c r="AW6" s="8" t="s">
        <v>288</v>
      </c>
    </row>
    <row r="7" spans="2:52" ht="24" customHeight="1">
      <c r="B7" s="412"/>
      <c r="C7" s="410"/>
      <c r="D7" s="410"/>
      <c r="E7" s="410"/>
      <c r="F7" s="410"/>
      <c r="G7" s="410"/>
      <c r="H7" s="410"/>
      <c r="I7" s="410"/>
      <c r="J7" s="410"/>
      <c r="K7" s="410"/>
      <c r="L7" s="410"/>
      <c r="M7" s="410"/>
      <c r="N7" s="410"/>
      <c r="O7" s="410"/>
      <c r="V7" s="90"/>
      <c r="W7" s="186"/>
      <c r="X7" s="86"/>
      <c r="Y7" s="187"/>
      <c r="Z7" s="89"/>
      <c r="AA7" s="88"/>
      <c r="AB7" s="188"/>
      <c r="AC7" s="189"/>
      <c r="AD7" s="190"/>
      <c r="AE7" s="191"/>
      <c r="AF7" s="192"/>
      <c r="AG7" s="193"/>
      <c r="AH7" s="194"/>
      <c r="AI7" s="195"/>
    </row>
    <row r="8" spans="2:52" ht="24" customHeight="1">
      <c r="B8" s="410"/>
      <c r="C8" s="100" t="s">
        <v>77</v>
      </c>
      <c r="D8" s="100" t="s">
        <v>78</v>
      </c>
      <c r="E8" s="100" t="s">
        <v>80</v>
      </c>
      <c r="F8" s="100" t="s">
        <v>81</v>
      </c>
      <c r="G8" s="100" t="s">
        <v>82</v>
      </c>
      <c r="H8" s="100" t="s">
        <v>83</v>
      </c>
      <c r="I8" s="100" t="s">
        <v>84</v>
      </c>
      <c r="J8" s="100" t="s">
        <v>85</v>
      </c>
      <c r="K8" s="100" t="s">
        <v>86</v>
      </c>
      <c r="L8" s="100" t="s">
        <v>130</v>
      </c>
      <c r="M8" s="100" t="s">
        <v>87</v>
      </c>
      <c r="N8" s="410"/>
      <c r="O8" s="410"/>
      <c r="P8" s="321"/>
      <c r="Q8" s="360"/>
      <c r="R8" s="358"/>
      <c r="S8" s="321"/>
      <c r="T8" s="41"/>
      <c r="U8" s="41"/>
      <c r="V8" s="42" cm="1">
        <f t="array" aca="1" ref="V8:AI8" ca="1">_xlfn.XLOOKUP($W$3,GPCR_Lablels,GPCR_Rows)</f>
        <v>0.14413497213361992</v>
      </c>
      <c r="W8" s="43">
        <f ca="1"/>
        <v>1.457001249385625E-2</v>
      </c>
      <c r="X8" s="43">
        <f ca="1"/>
        <v>0.17096705606449489</v>
      </c>
      <c r="Y8" s="43">
        <f ca="1"/>
        <v>0.32188687188637066</v>
      </c>
      <c r="Z8" s="43">
        <f ca="1"/>
        <v>0.4292194873818605</v>
      </c>
      <c r="AA8" s="43">
        <f ca="1"/>
        <v>6.1162411095226035E-2</v>
      </c>
      <c r="AB8" s="43">
        <f ca="1"/>
        <v>0.39989446772930087</v>
      </c>
      <c r="AC8" s="43">
        <f ca="1"/>
        <v>0.99348188095768164</v>
      </c>
      <c r="AD8" s="43">
        <f ca="1"/>
        <v>0.7266776113955411</v>
      </c>
      <c r="AE8" s="43">
        <f ca="1"/>
        <v>7.8222561783353156E-2</v>
      </c>
      <c r="AF8" s="43">
        <f ca="1"/>
        <v>0.13327760218290774</v>
      </c>
      <c r="AG8" s="43">
        <f ca="1"/>
        <v>0.20844290544919636</v>
      </c>
      <c r="AH8" s="43">
        <f ca="1"/>
        <v>1</v>
      </c>
      <c r="AI8" s="43">
        <f ca="1"/>
        <v>0.24631219123435663</v>
      </c>
    </row>
    <row r="9" spans="2:52" ht="24" customHeight="1">
      <c r="B9" s="410"/>
      <c r="C9" s="101"/>
      <c r="D9" s="101"/>
      <c r="E9" s="101"/>
      <c r="F9" s="101"/>
      <c r="G9" s="101"/>
      <c r="H9" s="101"/>
      <c r="I9" s="101"/>
      <c r="J9" s="101"/>
      <c r="K9" s="101"/>
      <c r="L9" s="102"/>
      <c r="M9" s="103"/>
      <c r="N9" s="410"/>
      <c r="O9" s="410"/>
      <c r="P9" s="321"/>
      <c r="Q9" s="360"/>
      <c r="R9" s="358"/>
      <c r="S9" s="321"/>
      <c r="T9" s="41"/>
      <c r="U9" s="41"/>
      <c r="V9" s="45"/>
      <c r="W9" s="45"/>
      <c r="X9" s="45"/>
      <c r="Y9" s="45"/>
      <c r="Z9" s="45"/>
      <c r="AA9" s="45"/>
      <c r="AB9" s="184"/>
      <c r="AC9" s="184"/>
      <c r="AD9" s="184"/>
      <c r="AE9" s="184"/>
      <c r="AF9" s="184"/>
      <c r="AG9" s="184"/>
      <c r="AH9" s="184"/>
      <c r="AI9" s="184"/>
    </row>
    <row r="10" spans="2:52" ht="24" customHeight="1">
      <c r="B10" s="410"/>
      <c r="C10" s="104">
        <v>5.0138093509912596E-3</v>
      </c>
      <c r="D10" s="104">
        <v>0.2380910311953193</v>
      </c>
      <c r="E10" s="104">
        <v>1</v>
      </c>
      <c r="F10" s="104">
        <v>8.8941985765670479E-4</v>
      </c>
      <c r="G10" s="104">
        <v>0.94611585092052086</v>
      </c>
      <c r="H10" s="104">
        <v>6.086240321509174E-3</v>
      </c>
      <c r="I10" s="104">
        <v>0.59087308892723045</v>
      </c>
      <c r="J10" s="104">
        <v>4.6264044588030188E-3</v>
      </c>
      <c r="K10" s="104">
        <v>4.3292059866562482E-2</v>
      </c>
      <c r="L10" s="104">
        <v>1.1340352878183415E-2</v>
      </c>
      <c r="M10" s="104">
        <v>5.7265253104319958E-3</v>
      </c>
      <c r="N10" s="410"/>
      <c r="O10" s="350">
        <v>4454</v>
      </c>
      <c r="P10" s="439" t="s">
        <v>36</v>
      </c>
      <c r="Q10" s="361" t="s">
        <v>37</v>
      </c>
      <c r="R10" s="340"/>
      <c r="S10" s="300"/>
      <c r="T10" s="42" cm="1">
        <f t="array" aca="1" ref="T10:T23" ca="1">_xlfn.XLOOKUP($T$3,NPP_Labels,NPP_Cols)</f>
        <v>6.086240321509174E-3</v>
      </c>
      <c r="U10" s="50"/>
      <c r="V10" s="211">
        <f t="shared" ref="V10:AI23" ca="1" si="0">$T10*V$8</f>
        <v>8.7724007913923872E-4</v>
      </c>
      <c r="W10" s="229">
        <f t="shared" ca="1" si="0"/>
        <v>8.8676597525000347E-5</v>
      </c>
      <c r="X10" s="230">
        <f t="shared" ca="1" si="0"/>
        <v>1.0405465902694484E-3</v>
      </c>
      <c r="Y10" s="230">
        <f t="shared" ca="1" si="0"/>
        <v>1.959080858639287E-3</v>
      </c>
      <c r="Z10" s="230">
        <f t="shared" ca="1" si="0"/>
        <v>2.6123329508809775E-3</v>
      </c>
      <c r="AA10" s="248">
        <f t="shared" ca="1" si="0"/>
        <v>3.7224913256848479E-4</v>
      </c>
      <c r="AB10" s="232">
        <f t="shared" ca="1" si="0"/>
        <v>2.4338538338425203E-3</v>
      </c>
      <c r="AC10" s="230">
        <f t="shared" ca="1" si="0"/>
        <v>6.0465694825734195E-3</v>
      </c>
      <c r="AD10" s="230">
        <f t="shared" ca="1" si="0"/>
        <v>4.4227345792135168E-3</v>
      </c>
      <c r="AE10" s="230">
        <f t="shared" ca="1" si="0"/>
        <v>4.7608130957758655E-4</v>
      </c>
      <c r="AF10" s="230">
        <f t="shared" ca="1" si="0"/>
        <v>8.1115951635967224E-4</v>
      </c>
      <c r="AG10" s="230">
        <f t="shared" ca="1" si="0"/>
        <v>1.2686336158774232E-3</v>
      </c>
      <c r="AH10" s="230">
        <f t="shared" ca="1" si="0"/>
        <v>6.086240321509174E-3</v>
      </c>
      <c r="AI10" s="233">
        <f t="shared" ca="1" si="0"/>
        <v>1.4991151899698199E-3</v>
      </c>
      <c r="AL10" s="342" t="s">
        <v>9</v>
      </c>
      <c r="AM10" s="338"/>
      <c r="AN10" s="23" t="s">
        <v>10</v>
      </c>
      <c r="AO10" s="23" t="s">
        <v>11</v>
      </c>
      <c r="AP10" s="23" t="s">
        <v>12</v>
      </c>
      <c r="AQ10" s="429" t="s">
        <v>13</v>
      </c>
      <c r="AR10" s="414" t="s">
        <v>14</v>
      </c>
      <c r="AS10" s="427" t="s">
        <v>15</v>
      </c>
      <c r="AT10" s="414" t="s">
        <v>16</v>
      </c>
      <c r="AU10" s="415" t="s">
        <v>17</v>
      </c>
      <c r="AV10" s="415" t="s">
        <v>280</v>
      </c>
      <c r="AW10" s="415" t="s">
        <v>281</v>
      </c>
      <c r="AX10" s="415" t="s">
        <v>282</v>
      </c>
      <c r="AY10" s="415" t="s">
        <v>283</v>
      </c>
      <c r="AZ10" s="415" t="s">
        <v>284</v>
      </c>
    </row>
    <row r="11" spans="2:52" ht="24" customHeight="1">
      <c r="B11" s="410"/>
      <c r="C11" s="104">
        <v>6.4348358460243366E-2</v>
      </c>
      <c r="D11" s="104">
        <v>1</v>
      </c>
      <c r="E11" s="104">
        <v>0.5975964930543507</v>
      </c>
      <c r="F11" s="104">
        <v>1.2148364562881583E-4</v>
      </c>
      <c r="G11" s="104">
        <v>3.2029795158286779E-2</v>
      </c>
      <c r="H11" s="104">
        <v>9.9699303397027331E-2</v>
      </c>
      <c r="I11" s="104">
        <v>0.96714783006482707</v>
      </c>
      <c r="J11" s="104">
        <v>7.1692905180433201E-3</v>
      </c>
      <c r="K11" s="104">
        <v>1.7683543746975763E-3</v>
      </c>
      <c r="L11" s="104">
        <v>9.6867208333766813E-3</v>
      </c>
      <c r="M11" s="104">
        <v>0.14051972795340054</v>
      </c>
      <c r="N11" s="410"/>
      <c r="O11" s="350">
        <v>895</v>
      </c>
      <c r="P11" s="439" t="s">
        <v>36</v>
      </c>
      <c r="Q11" s="361" t="s">
        <v>39</v>
      </c>
      <c r="R11" s="340"/>
      <c r="S11" s="322"/>
      <c r="T11" s="43">
        <f ca="1"/>
        <v>9.9699303397027331E-2</v>
      </c>
      <c r="U11" s="50"/>
      <c r="V11" s="234">
        <f t="shared" ca="1" si="0"/>
        <v>1.4370156316871852E-2</v>
      </c>
      <c r="W11" s="53">
        <f t="shared" ca="1" si="0"/>
        <v>1.4526200961234531E-3</v>
      </c>
      <c r="X11" s="54">
        <f t="shared" ca="1" si="0"/>
        <v>1.7045296393470657E-2</v>
      </c>
      <c r="Y11" s="49">
        <f t="shared" ca="1" si="0"/>
        <v>3.2091896899719335E-2</v>
      </c>
      <c r="Z11" s="49">
        <f t="shared" ca="1" si="0"/>
        <v>4.2792883896400652E-2</v>
      </c>
      <c r="AA11" s="223">
        <f t="shared" ca="1" si="0"/>
        <v>6.0978497802766513E-3</v>
      </c>
      <c r="AB11" s="51">
        <f t="shared" ca="1" si="0"/>
        <v>3.9869199864936325E-2</v>
      </c>
      <c r="AC11" s="49">
        <f t="shared" ca="1" si="0"/>
        <v>9.9049451469049296E-2</v>
      </c>
      <c r="AD11" s="49">
        <f t="shared" ca="1" si="0"/>
        <v>7.2449251650351182E-2</v>
      </c>
      <c r="AE11" s="49">
        <f t="shared" ca="1" si="0"/>
        <v>7.7987349197312416E-3</v>
      </c>
      <c r="AF11" s="49">
        <f t="shared" ca="1" si="0"/>
        <v>1.3287684096062031E-2</v>
      </c>
      <c r="AG11" s="49">
        <f t="shared" ca="1" si="0"/>
        <v>2.0781612471337311E-2</v>
      </c>
      <c r="AH11" s="49">
        <f t="shared" ca="1" si="0"/>
        <v>9.9699303397027331E-2</v>
      </c>
      <c r="AI11" s="235">
        <f t="shared" ca="1" si="0"/>
        <v>2.4557153884260739E-2</v>
      </c>
      <c r="AL11" s="343">
        <v>6</v>
      </c>
      <c r="AM11" s="338"/>
      <c r="AN11" s="23">
        <f t="shared" ref="AN11:AN31" si="1">IF(AO11=$AL$11,1,0)</f>
        <v>0</v>
      </c>
      <c r="AO11" s="23">
        <v>1</v>
      </c>
      <c r="AP11" s="418" t="s">
        <v>81</v>
      </c>
      <c r="AQ11" s="429">
        <f t="shared" ref="AQ11:AQ31" si="2">_xlfn.XLOOKUP(AP11,NPP_Labels,NPP_Max)</f>
        <v>1</v>
      </c>
      <c r="AR11" s="419" t="s">
        <v>112</v>
      </c>
      <c r="AS11" s="429">
        <f t="shared" ref="AS11:AS31" si="3">_xlfn.XLOOKUP(AR11,GPCR_Lablels,GPCR_Max)</f>
        <v>0.37769781011634856</v>
      </c>
      <c r="AT11" s="23" t="s">
        <v>20</v>
      </c>
      <c r="AU11" s="413">
        <f t="shared" ref="AU11:AU24" si="4">AQ11*AS11</f>
        <v>0.37769781011634856</v>
      </c>
      <c r="AV11" s="421">
        <v>0</v>
      </c>
      <c r="AW11" s="421">
        <v>0</v>
      </c>
      <c r="AX11" s="421">
        <v>3</v>
      </c>
      <c r="AY11" s="421">
        <v>0</v>
      </c>
      <c r="AZ11" s="421">
        <v>0</v>
      </c>
    </row>
    <row r="12" spans="2:52" ht="24" customHeight="1">
      <c r="B12" s="410"/>
      <c r="C12" s="104">
        <v>6.0484894285375915E-3</v>
      </c>
      <c r="D12" s="104">
        <v>0.20696057229965856</v>
      </c>
      <c r="E12" s="104">
        <v>0.99380222524475847</v>
      </c>
      <c r="F12" s="104">
        <v>1.0995980185682325E-4</v>
      </c>
      <c r="G12" s="104">
        <v>9.4414711129408538E-2</v>
      </c>
      <c r="H12" s="104">
        <v>1</v>
      </c>
      <c r="I12" s="104">
        <v>0.61609080961563012</v>
      </c>
      <c r="J12" s="104">
        <v>1.4463071522410244E-3</v>
      </c>
      <c r="K12" s="104">
        <v>7.0225371684447223E-3</v>
      </c>
      <c r="L12" s="104">
        <v>1</v>
      </c>
      <c r="M12" s="104">
        <v>1</v>
      </c>
      <c r="N12" s="410"/>
      <c r="O12" s="350">
        <v>4858</v>
      </c>
      <c r="P12" s="439" t="s">
        <v>36</v>
      </c>
      <c r="Q12" s="361" t="s">
        <v>33</v>
      </c>
      <c r="R12" s="340"/>
      <c r="S12" s="296"/>
      <c r="T12" s="43">
        <f ca="1"/>
        <v>1</v>
      </c>
      <c r="U12" s="50"/>
      <c r="V12" s="236">
        <f t="shared" ca="1" si="0"/>
        <v>0.14413497213361992</v>
      </c>
      <c r="W12" s="56">
        <f t="shared" ca="1" si="0"/>
        <v>1.457001249385625E-2</v>
      </c>
      <c r="X12" s="53">
        <f t="shared" ca="1" si="0"/>
        <v>0.17096705606449489</v>
      </c>
      <c r="Y12" s="54">
        <f t="shared" ca="1" si="0"/>
        <v>0.32188687188637066</v>
      </c>
      <c r="Z12" s="49">
        <f t="shared" ca="1" si="0"/>
        <v>0.4292194873818605</v>
      </c>
      <c r="AA12" s="223">
        <f t="shared" ca="1" si="0"/>
        <v>6.1162411095226035E-2</v>
      </c>
      <c r="AB12" s="51">
        <f t="shared" ca="1" si="0"/>
        <v>0.39989446772930087</v>
      </c>
      <c r="AC12" s="49">
        <f t="shared" ca="1" si="0"/>
        <v>0.99348188095768164</v>
      </c>
      <c r="AD12" s="49">
        <f t="shared" ca="1" si="0"/>
        <v>0.7266776113955411</v>
      </c>
      <c r="AE12" s="49">
        <f t="shared" ca="1" si="0"/>
        <v>7.8222561783353156E-2</v>
      </c>
      <c r="AF12" s="49">
        <f t="shared" ca="1" si="0"/>
        <v>0.13327760218290774</v>
      </c>
      <c r="AG12" s="49">
        <f t="shared" ca="1" si="0"/>
        <v>0.20844290544919636</v>
      </c>
      <c r="AH12" s="49">
        <f t="shared" ca="1" si="0"/>
        <v>1</v>
      </c>
      <c r="AI12" s="235">
        <f t="shared" ca="1" si="0"/>
        <v>0.24631219123435663</v>
      </c>
      <c r="AL12" s="343"/>
      <c r="AM12" s="339"/>
      <c r="AN12" s="23">
        <f t="shared" si="1"/>
        <v>0</v>
      </c>
      <c r="AO12" s="23">
        <v>2</v>
      </c>
      <c r="AP12" s="418" t="s">
        <v>81</v>
      </c>
      <c r="AQ12" s="429">
        <f t="shared" si="2"/>
        <v>1</v>
      </c>
      <c r="AR12" s="419" t="s">
        <v>113</v>
      </c>
      <c r="AS12" s="429">
        <f t="shared" si="3"/>
        <v>0.27298850574712646</v>
      </c>
      <c r="AT12" s="23" t="s">
        <v>20</v>
      </c>
      <c r="AU12" s="413">
        <f t="shared" si="4"/>
        <v>0.27298850574712646</v>
      </c>
      <c r="AV12" s="421" t="s">
        <v>293</v>
      </c>
      <c r="AW12" s="421">
        <v>3</v>
      </c>
      <c r="AX12" s="421">
        <v>0</v>
      </c>
      <c r="AY12" s="421">
        <v>0</v>
      </c>
      <c r="AZ12" s="421">
        <v>0</v>
      </c>
    </row>
    <row r="13" spans="2:52" ht="24" customHeight="1">
      <c r="B13" s="410"/>
      <c r="C13" s="104">
        <v>0</v>
      </c>
      <c r="D13" s="104">
        <v>1.1906336299418339E-2</v>
      </c>
      <c r="E13" s="104">
        <v>0</v>
      </c>
      <c r="F13" s="104">
        <v>1</v>
      </c>
      <c r="G13" s="104">
        <v>0.42786069651741293</v>
      </c>
      <c r="H13" s="104">
        <v>0.52260668293038404</v>
      </c>
      <c r="I13" s="104">
        <v>9.9379713881517812E-2</v>
      </c>
      <c r="J13" s="104">
        <v>1</v>
      </c>
      <c r="K13" s="104">
        <v>1</v>
      </c>
      <c r="L13" s="104">
        <v>1.1251933998536185E-2</v>
      </c>
      <c r="M13" s="104">
        <v>2.3942498575672687E-3</v>
      </c>
      <c r="N13" s="410"/>
      <c r="O13" s="351">
        <v>67</v>
      </c>
      <c r="P13" s="294" t="s">
        <v>42</v>
      </c>
      <c r="Q13" s="361" t="s">
        <v>43</v>
      </c>
      <c r="R13" s="340"/>
      <c r="S13" s="323"/>
      <c r="T13" s="43">
        <f ca="1"/>
        <v>0.52260668293038404</v>
      </c>
      <c r="U13" s="50"/>
      <c r="V13" s="236">
        <f t="shared" ca="1" si="0"/>
        <v>7.5325899681014441E-2</v>
      </c>
      <c r="W13" s="49">
        <f t="shared" ca="1" si="0"/>
        <v>7.6143858996684669E-3</v>
      </c>
      <c r="X13" s="56">
        <f t="shared" ca="1" si="0"/>
        <v>8.9348526060238673E-2</v>
      </c>
      <c r="Y13" s="59">
        <f t="shared" ca="1" si="0"/>
        <v>0.16822023039537365</v>
      </c>
      <c r="Z13" s="54">
        <f t="shared" ca="1" si="0"/>
        <v>0.22431297254971394</v>
      </c>
      <c r="AA13" s="223">
        <f t="shared" ca="1" si="0"/>
        <v>3.1963884782500597E-2</v>
      </c>
      <c r="AB13" s="51">
        <f t="shared" ca="1" si="0"/>
        <v>0.20898752130222142</v>
      </c>
      <c r="AC13" s="49">
        <f t="shared" ca="1" si="0"/>
        <v>0.51920027035873262</v>
      </c>
      <c r="AD13" s="49">
        <f t="shared" ca="1" si="0"/>
        <v>0.3797665760511984</v>
      </c>
      <c r="AE13" s="49">
        <f t="shared" ca="1" si="0"/>
        <v>4.0879633543915217E-2</v>
      </c>
      <c r="AF13" s="49">
        <f t="shared" ca="1" si="0"/>
        <v>6.9651765585724723E-2</v>
      </c>
      <c r="AG13" s="49">
        <f t="shared" ca="1" si="0"/>
        <v>0.10893365539717619</v>
      </c>
      <c r="AH13" s="49">
        <f t="shared" ca="1" si="0"/>
        <v>0.52260668293038404</v>
      </c>
      <c r="AI13" s="235">
        <f t="shared" ca="1" si="0"/>
        <v>0.12872439722630152</v>
      </c>
      <c r="AL13" s="344"/>
      <c r="AM13" s="338"/>
      <c r="AN13" s="23">
        <f t="shared" si="1"/>
        <v>0</v>
      </c>
      <c r="AO13" s="23">
        <v>3</v>
      </c>
      <c r="AP13" s="418" t="s">
        <v>81</v>
      </c>
      <c r="AQ13" s="429">
        <f t="shared" si="2"/>
        <v>1</v>
      </c>
      <c r="AR13" s="419" t="s">
        <v>114</v>
      </c>
      <c r="AS13" s="429">
        <f t="shared" si="3"/>
        <v>2.9438644592077051E-2</v>
      </c>
      <c r="AT13" s="23" t="s">
        <v>20</v>
      </c>
      <c r="AU13" s="413">
        <f t="shared" si="4"/>
        <v>2.9438644592077051E-2</v>
      </c>
      <c r="AV13" s="421">
        <v>0</v>
      </c>
      <c r="AW13" s="421">
        <v>1</v>
      </c>
      <c r="AX13" s="421">
        <v>3</v>
      </c>
      <c r="AY13" s="421">
        <v>0</v>
      </c>
      <c r="AZ13" s="421">
        <v>0</v>
      </c>
    </row>
    <row r="14" spans="2:52" ht="24" customHeight="1">
      <c r="B14" s="410"/>
      <c r="C14" s="104">
        <v>1.1484141343278072E-2</v>
      </c>
      <c r="D14" s="104">
        <v>1.1841915223436469E-2</v>
      </c>
      <c r="E14" s="104">
        <v>3.1493531859757104E-2</v>
      </c>
      <c r="F14" s="104">
        <v>2.1733149074499693E-3</v>
      </c>
      <c r="G14" s="104">
        <v>9.6585804132973945E-3</v>
      </c>
      <c r="H14" s="104">
        <v>0.24127561383267601</v>
      </c>
      <c r="I14" s="104">
        <v>1</v>
      </c>
      <c r="J14" s="104">
        <v>0.10992304324686249</v>
      </c>
      <c r="K14" s="104">
        <v>0.22880741027654564</v>
      </c>
      <c r="L14" s="104">
        <v>0.12414374787721209</v>
      </c>
      <c r="M14" s="104">
        <v>3.2158615421805647E-3</v>
      </c>
      <c r="N14" s="410"/>
      <c r="O14" s="350">
        <v>5936</v>
      </c>
      <c r="P14" s="294" t="s">
        <v>42</v>
      </c>
      <c r="Q14" s="361" t="s">
        <v>30</v>
      </c>
      <c r="R14" s="340"/>
      <c r="S14" s="299"/>
      <c r="T14" s="43">
        <f ca="1"/>
        <v>0.24127561383267601</v>
      </c>
      <c r="U14" s="50"/>
      <c r="V14" s="236">
        <f t="shared" ca="1" si="0"/>
        <v>3.4776253876294801E-2</v>
      </c>
      <c r="W14" s="49">
        <f t="shared" ca="1" si="0"/>
        <v>3.515388708004925E-3</v>
      </c>
      <c r="X14" s="49">
        <f t="shared" ca="1" si="0"/>
        <v>4.1250181397126537E-2</v>
      </c>
      <c r="Y14" s="56">
        <f t="shared" ca="1" si="0"/>
        <v>7.7663452599064028E-2</v>
      </c>
      <c r="Z14" s="59">
        <f t="shared" ca="1" si="0"/>
        <v>0.10356019528700493</v>
      </c>
      <c r="AA14" s="225">
        <f t="shared" ca="1" si="0"/>
        <v>1.4756998280487136E-2</v>
      </c>
      <c r="AB14" s="51">
        <f t="shared" ca="1" si="0"/>
        <v>9.6484783169678318E-2</v>
      </c>
      <c r="AC14" s="49">
        <f t="shared" ca="1" si="0"/>
        <v>0.2397029506597062</v>
      </c>
      <c r="AD14" s="49">
        <f t="shared" ca="1" si="0"/>
        <v>0.17532958674792198</v>
      </c>
      <c r="AE14" s="49">
        <f t="shared" ca="1" si="0"/>
        <v>1.8873196609842956E-2</v>
      </c>
      <c r="AF14" s="49">
        <f t="shared" ca="1" si="0"/>
        <v>3.2156635276828265E-2</v>
      </c>
      <c r="AG14" s="49">
        <f t="shared" ca="1" si="0"/>
        <v>5.0292189961321301E-2</v>
      </c>
      <c r="AH14" s="49">
        <f t="shared" ca="1" si="0"/>
        <v>0.24127561383267601</v>
      </c>
      <c r="AI14" s="235">
        <f t="shared" ca="1" si="0"/>
        <v>5.9429125134540878E-2</v>
      </c>
      <c r="AL14" s="337"/>
      <c r="AM14" s="339"/>
      <c r="AN14" s="23">
        <f t="shared" si="1"/>
        <v>0</v>
      </c>
      <c r="AO14" s="23">
        <v>4</v>
      </c>
      <c r="AP14" s="418" t="s">
        <v>82</v>
      </c>
      <c r="AQ14" s="429">
        <f t="shared" si="2"/>
        <v>1.6490575759017719E-4</v>
      </c>
      <c r="AR14" s="419" t="s">
        <v>116</v>
      </c>
      <c r="AS14" s="429">
        <f t="shared" si="3"/>
        <v>0.11451632746317973</v>
      </c>
      <c r="AT14" s="23" t="s">
        <v>20</v>
      </c>
      <c r="AU14" s="413">
        <f t="shared" si="4"/>
        <v>1.8884401736760467E-5</v>
      </c>
      <c r="AV14" s="421">
        <v>0</v>
      </c>
      <c r="AW14" s="421">
        <v>1</v>
      </c>
      <c r="AX14" s="421">
        <v>3</v>
      </c>
      <c r="AY14" s="421">
        <v>1</v>
      </c>
      <c r="AZ14" s="421">
        <v>3</v>
      </c>
    </row>
    <row r="15" spans="2:52" ht="24" customHeight="1">
      <c r="B15" s="410"/>
      <c r="C15" s="104">
        <v>1.0119242509056728E-2</v>
      </c>
      <c r="D15" s="104">
        <v>1.2982455119108914E-2</v>
      </c>
      <c r="E15" s="104">
        <v>0.11720551990740721</v>
      </c>
      <c r="F15" s="104">
        <v>1.2513794232277818E-4</v>
      </c>
      <c r="G15" s="104">
        <v>1.8418572774779405E-2</v>
      </c>
      <c r="H15" s="104">
        <v>1.6546330424313652E-2</v>
      </c>
      <c r="I15" s="104">
        <v>0.46781065585148174</v>
      </c>
      <c r="J15" s="104">
        <v>3.6310783687139706E-3</v>
      </c>
      <c r="K15" s="104">
        <v>0.30921161358299759</v>
      </c>
      <c r="L15" s="104">
        <v>4.7468644714975961E-3</v>
      </c>
      <c r="M15" s="104">
        <v>3.2981699400052838E-3</v>
      </c>
      <c r="N15" s="410"/>
      <c r="O15" s="350">
        <v>7782</v>
      </c>
      <c r="P15" s="294" t="s">
        <v>42</v>
      </c>
      <c r="Q15" s="361" t="s">
        <v>46</v>
      </c>
      <c r="R15" s="340"/>
      <c r="S15" s="298"/>
      <c r="T15" s="43">
        <f ca="1"/>
        <v>1.6546330424313652E-2</v>
      </c>
      <c r="U15" s="50"/>
      <c r="V15" s="249">
        <f t="shared" ca="1" si="0"/>
        <v>2.3849048746221158E-3</v>
      </c>
      <c r="W15" s="226">
        <f t="shared" ca="1" si="0"/>
        <v>2.410802410097237E-4</v>
      </c>
      <c r="X15" s="226">
        <f t="shared" ca="1" si="0"/>
        <v>2.8288774013152896E-3</v>
      </c>
      <c r="Y15" s="226">
        <f t="shared" ca="1" si="0"/>
        <v>5.3260465414806052E-3</v>
      </c>
      <c r="Z15" s="227">
        <f t="shared" ca="1" si="0"/>
        <v>7.1020074627747877E-3</v>
      </c>
      <c r="AA15" s="250">
        <f t="shared" ca="1" si="0"/>
        <v>1.0120134635293173E-3</v>
      </c>
      <c r="AB15" s="54">
        <f t="shared" ca="1" si="0"/>
        <v>6.616785997904045E-3</v>
      </c>
      <c r="AC15" s="63">
        <f t="shared" ca="1" si="0"/>
        <v>1.6438479472894441E-2</v>
      </c>
      <c r="AD15" s="63">
        <f t="shared" ca="1" si="0"/>
        <v>1.2023847870101615E-2</v>
      </c>
      <c r="AE15" s="63">
        <f t="shared" ca="1" si="0"/>
        <v>1.2942963539036506E-3</v>
      </c>
      <c r="AF15" s="63">
        <f t="shared" ca="1" si="0"/>
        <v>2.205255243878618E-3</v>
      </c>
      <c r="AG15" s="63">
        <f t="shared" ca="1" si="0"/>
        <v>3.4489651881663714E-3</v>
      </c>
      <c r="AH15" s="63">
        <f t="shared" ca="1" si="0"/>
        <v>1.6546330424313652E-2</v>
      </c>
      <c r="AI15" s="238">
        <f t="shared" ca="1" si="0"/>
        <v>4.0755629037003971E-3</v>
      </c>
      <c r="AL15" s="340"/>
      <c r="AM15" s="339"/>
      <c r="AN15" s="23">
        <f t="shared" si="1"/>
        <v>0</v>
      </c>
      <c r="AO15" s="23">
        <v>5</v>
      </c>
      <c r="AP15" s="418" t="s">
        <v>83</v>
      </c>
      <c r="AQ15" s="429">
        <f t="shared" si="2"/>
        <v>4.1852841397008568E-3</v>
      </c>
      <c r="AR15" s="419" t="s">
        <v>115</v>
      </c>
      <c r="AS15" s="429">
        <f t="shared" si="3"/>
        <v>9.0846249966766809E-2</v>
      </c>
      <c r="AT15" s="23" t="s">
        <v>20</v>
      </c>
      <c r="AU15" s="413">
        <f t="shared" si="4"/>
        <v>3.8021736913720862E-4</v>
      </c>
      <c r="AV15" s="421">
        <v>0</v>
      </c>
      <c r="AW15" s="421">
        <v>1</v>
      </c>
      <c r="AX15" s="421">
        <v>2</v>
      </c>
      <c r="AY15" s="421">
        <v>0</v>
      </c>
      <c r="AZ15" s="421">
        <v>0</v>
      </c>
    </row>
    <row r="16" spans="2:52" ht="24" customHeight="1">
      <c r="B16" s="410"/>
      <c r="C16" s="104">
        <v>0.64973432086034932</v>
      </c>
      <c r="D16" s="104">
        <v>0.21835188380209383</v>
      </c>
      <c r="E16" s="104">
        <v>1.3216072794801444E-2</v>
      </c>
      <c r="F16" s="104">
        <v>9.208389407646505E-5</v>
      </c>
      <c r="G16" s="104">
        <v>0.11120740649030857</v>
      </c>
      <c r="H16" s="104">
        <v>1.5242790581941536E-2</v>
      </c>
      <c r="I16" s="104">
        <v>3.1463475508318434E-2</v>
      </c>
      <c r="J16" s="104">
        <v>7.2334189852755191E-4</v>
      </c>
      <c r="K16" s="104">
        <v>2.0864901482461405E-3</v>
      </c>
      <c r="L16" s="104">
        <v>4.7912779083362778E-3</v>
      </c>
      <c r="M16" s="104">
        <v>3.7735298609423459E-3</v>
      </c>
      <c r="N16" s="410"/>
      <c r="O16" s="350">
        <v>24231</v>
      </c>
      <c r="P16" s="309" t="s">
        <v>48</v>
      </c>
      <c r="Q16" s="361" t="s">
        <v>270</v>
      </c>
      <c r="R16" s="340"/>
      <c r="S16" s="324"/>
      <c r="T16" s="43">
        <f ca="1"/>
        <v>1.5242790581941536E-2</v>
      </c>
      <c r="U16" s="183"/>
      <c r="V16" s="239">
        <f t="shared" ca="1" si="0"/>
        <v>2.1970191957667476E-3</v>
      </c>
      <c r="W16" s="65">
        <f t="shared" ca="1" si="0"/>
        <v>2.2208764922012256E-4</v>
      </c>
      <c r="X16" s="65">
        <f t="shared" ca="1" si="0"/>
        <v>2.6060150320021533E-3</v>
      </c>
      <c r="Y16" s="65">
        <f t="shared" ca="1" si="0"/>
        <v>4.9064541792401923E-3</v>
      </c>
      <c r="Z16" s="65">
        <f t="shared" ca="1" si="0"/>
        <v>6.5425027598499967E-3</v>
      </c>
      <c r="AA16" s="56">
        <f t="shared" ca="1" si="0"/>
        <v>9.3228582381114792E-4</v>
      </c>
      <c r="AB16" s="251">
        <f t="shared" ca="1" si="0"/>
        <v>6.0955076264747107E-3</v>
      </c>
      <c r="AC16" s="220">
        <f t="shared" ca="1" si="0"/>
        <v>1.5143436258391312E-2</v>
      </c>
      <c r="AD16" s="221">
        <f t="shared" ca="1" si="0"/>
        <v>1.1076594651087726E-2</v>
      </c>
      <c r="AE16" s="221">
        <f t="shared" ca="1" si="0"/>
        <v>1.1923301280466355E-3</v>
      </c>
      <c r="AF16" s="221">
        <f t="shared" ca="1" si="0"/>
        <v>2.0315225793373767E-3</v>
      </c>
      <c r="AG16" s="221">
        <f t="shared" ca="1" si="0"/>
        <v>3.1772515560535403E-3</v>
      </c>
      <c r="AH16" s="221">
        <f t="shared" ca="1" si="0"/>
        <v>1.5242790581941536E-2</v>
      </c>
      <c r="AI16" s="240">
        <f t="shared" ca="1" si="0"/>
        <v>3.7544851487644336E-3</v>
      </c>
      <c r="AL16" s="337"/>
      <c r="AM16" s="339"/>
      <c r="AN16" s="23">
        <f t="shared" si="1"/>
        <v>1</v>
      </c>
      <c r="AO16" s="23">
        <v>6</v>
      </c>
      <c r="AP16" s="418" t="s">
        <v>83</v>
      </c>
      <c r="AQ16" s="429">
        <f t="shared" si="2"/>
        <v>4.1852841397008568E-3</v>
      </c>
      <c r="AR16" s="419" t="s">
        <v>118</v>
      </c>
      <c r="AS16" s="429">
        <f t="shared" si="3"/>
        <v>0.19193578425034941</v>
      </c>
      <c r="AT16" s="23" t="s">
        <v>20</v>
      </c>
      <c r="AU16" s="413">
        <f t="shared" si="4"/>
        <v>8.0330579366403286E-4</v>
      </c>
      <c r="AV16" s="421">
        <v>0</v>
      </c>
      <c r="AW16" s="421">
        <v>1</v>
      </c>
      <c r="AX16" s="421">
        <v>2</v>
      </c>
      <c r="AY16" s="421">
        <v>0</v>
      </c>
      <c r="AZ16" s="421">
        <v>0</v>
      </c>
    </row>
    <row r="17" spans="2:52" ht="24" customHeight="1">
      <c r="B17" s="410"/>
      <c r="C17" s="104">
        <v>0.35131134132502612</v>
      </c>
      <c r="D17" s="104">
        <v>0.25033322925884216</v>
      </c>
      <c r="E17" s="104">
        <v>0.26051340215560692</v>
      </c>
      <c r="F17" s="104">
        <v>1.1823371699805582E-4</v>
      </c>
      <c r="G17" s="104">
        <v>0.48489229434726039</v>
      </c>
      <c r="H17" s="104">
        <v>4.0007035962366004E-3</v>
      </c>
      <c r="I17" s="104">
        <v>2.2140254314214104E-2</v>
      </c>
      <c r="J17" s="104">
        <v>7.2603032735872629E-4</v>
      </c>
      <c r="K17" s="104">
        <v>2.1164903541314962E-3</v>
      </c>
      <c r="L17" s="104">
        <v>4.8227802981292683E-3</v>
      </c>
      <c r="M17" s="104">
        <v>3.3975364286470324E-3</v>
      </c>
      <c r="N17" s="410"/>
      <c r="O17" s="350">
        <v>13834</v>
      </c>
      <c r="P17" s="309" t="s">
        <v>48</v>
      </c>
      <c r="Q17" s="361" t="s">
        <v>271</v>
      </c>
      <c r="R17" s="340"/>
      <c r="S17" s="325"/>
      <c r="T17" s="43">
        <f ca="1"/>
        <v>4.0007035962366004E-3</v>
      </c>
      <c r="U17" s="183"/>
      <c r="V17" s="236">
        <f t="shared" ca="1" si="0"/>
        <v>5.7664130135843541E-4</v>
      </c>
      <c r="W17" s="49">
        <f t="shared" ca="1" si="0"/>
        <v>5.8290301381382896E-5</v>
      </c>
      <c r="X17" s="49">
        <f t="shared" ca="1" si="0"/>
        <v>6.839885160352092E-4</v>
      </c>
      <c r="Y17" s="49">
        <f t="shared" ca="1" si="0"/>
        <v>1.287773965937153E-3</v>
      </c>
      <c r="Z17" s="49">
        <f t="shared" ca="1" si="0"/>
        <v>1.7171799467434394E-3</v>
      </c>
      <c r="AA17" s="66">
        <f t="shared" ca="1" si="0"/>
        <v>2.4469267802317213E-4</v>
      </c>
      <c r="AB17" s="222">
        <f t="shared" ca="1" si="0"/>
        <v>1.5998592351597351E-3</v>
      </c>
      <c r="AC17" s="59">
        <f t="shared" ca="1" si="0"/>
        <v>3.9746265339432995E-3</v>
      </c>
      <c r="AD17" s="54">
        <f t="shared" ca="1" si="0"/>
        <v>2.9072217332147643E-3</v>
      </c>
      <c r="AE17" s="49">
        <f t="shared" ca="1" si="0"/>
        <v>3.1294528423350063E-4</v>
      </c>
      <c r="AF17" s="49">
        <f t="shared" ca="1" si="0"/>
        <v>5.3320418235095E-4</v>
      </c>
      <c r="AG17" s="49">
        <f t="shared" ca="1" si="0"/>
        <v>8.3391828144060553E-4</v>
      </c>
      <c r="AH17" s="49">
        <f t="shared" ca="1" si="0"/>
        <v>4.0007035962366004E-3</v>
      </c>
      <c r="AI17" s="235">
        <f t="shared" ca="1" si="0"/>
        <v>9.8542206926820783E-4</v>
      </c>
      <c r="AL17" s="337"/>
      <c r="AM17" s="339"/>
      <c r="AN17" s="23">
        <f t="shared" si="1"/>
        <v>0</v>
      </c>
      <c r="AO17" s="23">
        <v>7</v>
      </c>
      <c r="AP17" s="418" t="s">
        <v>84</v>
      </c>
      <c r="AQ17" s="429">
        <f t="shared" si="2"/>
        <v>2.8398830926957088E-3</v>
      </c>
      <c r="AR17" s="419" t="s">
        <v>117</v>
      </c>
      <c r="AS17" s="429">
        <f t="shared" si="3"/>
        <v>2.187826541274817E-2</v>
      </c>
      <c r="AT17" s="23" t="s">
        <v>20</v>
      </c>
      <c r="AU17" s="413">
        <f t="shared" si="4"/>
        <v>6.2131716043172826E-5</v>
      </c>
      <c r="AV17" s="421">
        <v>0</v>
      </c>
      <c r="AW17" s="421">
        <v>0</v>
      </c>
      <c r="AX17" s="421">
        <v>2</v>
      </c>
      <c r="AY17" s="421">
        <v>0</v>
      </c>
      <c r="AZ17" s="421">
        <v>0</v>
      </c>
    </row>
    <row r="18" spans="2:52" ht="24" customHeight="1">
      <c r="B18" s="410"/>
      <c r="C18" s="104">
        <v>0.48260371338481245</v>
      </c>
      <c r="D18" s="104">
        <v>0.50309009581528674</v>
      </c>
      <c r="E18" s="104">
        <v>1.283378391325238E-2</v>
      </c>
      <c r="F18" s="104">
        <v>1.1889323437702589E-4</v>
      </c>
      <c r="G18" s="104">
        <v>0.5799161654820485</v>
      </c>
      <c r="H18" s="104">
        <v>2.4084574022418273E-2</v>
      </c>
      <c r="I18" s="104">
        <v>2.6393491535236343E-2</v>
      </c>
      <c r="J18" s="104">
        <v>9.4996644397138212E-4</v>
      </c>
      <c r="K18" s="104">
        <v>2.6440448361122713E-3</v>
      </c>
      <c r="L18" s="104">
        <v>4.9461754701055722E-3</v>
      </c>
      <c r="M18" s="104">
        <v>3.8590752214916935E-3</v>
      </c>
      <c r="N18" s="410"/>
      <c r="O18" s="350">
        <v>1829</v>
      </c>
      <c r="P18" s="309" t="s">
        <v>48</v>
      </c>
      <c r="Q18" s="361" t="s">
        <v>272</v>
      </c>
      <c r="R18" s="340"/>
      <c r="S18" s="326"/>
      <c r="T18" s="43">
        <f ca="1"/>
        <v>2.4084574022418273E-2</v>
      </c>
      <c r="U18" s="183"/>
      <c r="V18" s="236">
        <f t="shared" ca="1" si="0"/>
        <v>3.4714294055713641E-3</v>
      </c>
      <c r="W18" s="49">
        <f t="shared" ca="1" si="0"/>
        <v>3.5091254441583993E-4</v>
      </c>
      <c r="X18" s="49">
        <f t="shared" ca="1" si="0"/>
        <v>4.1176687171802619E-3</v>
      </c>
      <c r="Y18" s="49">
        <f t="shared" ca="1" si="0"/>
        <v>7.7525081927919612E-3</v>
      </c>
      <c r="Z18" s="49">
        <f t="shared" ca="1" si="0"/>
        <v>1.0337568515712846E-2</v>
      </c>
      <c r="AA18" s="66">
        <f t="shared" ca="1" si="0"/>
        <v>1.4730706174125481E-3</v>
      </c>
      <c r="AB18" s="224">
        <f t="shared" ca="1" si="0"/>
        <v>9.6312879091819022E-3</v>
      </c>
      <c r="AC18" s="56">
        <f t="shared" ca="1" si="0"/>
        <v>2.3927587901856621E-2</v>
      </c>
      <c r="AD18" s="59">
        <f t="shared" ca="1" si="0"/>
        <v>1.7501720722090011E-2</v>
      </c>
      <c r="AE18" s="54">
        <f t="shared" ca="1" si="0"/>
        <v>1.8839570794943559E-3</v>
      </c>
      <c r="AF18" s="49">
        <f t="shared" ca="1" si="0"/>
        <v>3.2099342753046565E-3</v>
      </c>
      <c r="AG18" s="49">
        <f t="shared" ca="1" si="0"/>
        <v>5.0202585857391027E-3</v>
      </c>
      <c r="AH18" s="49">
        <f t="shared" ca="1" si="0"/>
        <v>2.4084574022418273E-2</v>
      </c>
      <c r="AI18" s="235">
        <f t="shared" ca="1" si="0"/>
        <v>5.9323242024079074E-3</v>
      </c>
      <c r="AL18" s="337"/>
      <c r="AM18" s="339"/>
      <c r="AN18" s="23">
        <f t="shared" si="1"/>
        <v>0</v>
      </c>
      <c r="AO18" s="23">
        <v>8</v>
      </c>
      <c r="AP18" s="418" t="s">
        <v>85</v>
      </c>
      <c r="AQ18" s="429">
        <f t="shared" si="2"/>
        <v>0.31016721936075636</v>
      </c>
      <c r="AR18" s="419" t="s">
        <v>119</v>
      </c>
      <c r="AS18" s="429">
        <f t="shared" si="3"/>
        <v>3.1842505483179684E-2</v>
      </c>
      <c r="AT18" s="23" t="s">
        <v>20</v>
      </c>
      <c r="AU18" s="413">
        <f t="shared" si="4"/>
        <v>9.87650138319748E-3</v>
      </c>
      <c r="AV18" s="421">
        <v>0</v>
      </c>
      <c r="AW18" s="421">
        <v>1</v>
      </c>
      <c r="AX18" s="421">
        <v>3</v>
      </c>
      <c r="AY18" s="421">
        <v>0</v>
      </c>
      <c r="AZ18" s="421">
        <v>0</v>
      </c>
    </row>
    <row r="19" spans="2:52" ht="24" customHeight="1">
      <c r="B19" s="410"/>
      <c r="C19" s="104">
        <v>1.0782958401407567E-2</v>
      </c>
      <c r="D19" s="104">
        <v>0.59754001646017685</v>
      </c>
      <c r="E19" s="104">
        <v>2.0509384689679864E-2</v>
      </c>
      <c r="F19" s="104">
        <v>1.1565255985936995E-4</v>
      </c>
      <c r="G19" s="104">
        <v>0.17533129459734964</v>
      </c>
      <c r="H19" s="104">
        <v>6.9082860326202498E-3</v>
      </c>
      <c r="I19" s="104">
        <v>4.0724408746554704E-2</v>
      </c>
      <c r="J19" s="104">
        <v>9.3217910082282198E-4</v>
      </c>
      <c r="K19" s="104">
        <v>1.0755536291908467E-3</v>
      </c>
      <c r="L19" s="104">
        <v>6.916326402769948E-3</v>
      </c>
      <c r="M19" s="104">
        <v>7.8490392884162444E-3</v>
      </c>
      <c r="N19" s="410"/>
      <c r="O19" s="351">
        <v>327</v>
      </c>
      <c r="P19" s="309" t="s">
        <v>48</v>
      </c>
      <c r="Q19" s="361" t="s">
        <v>273</v>
      </c>
      <c r="R19" s="340"/>
      <c r="S19" s="330"/>
      <c r="T19" s="43">
        <f ca="1"/>
        <v>6.9082860326202498E-3</v>
      </c>
      <c r="U19" s="183"/>
      <c r="V19" s="236">
        <f t="shared" ca="1" si="0"/>
        <v>9.9572561480279552E-4</v>
      </c>
      <c r="W19" s="49">
        <f t="shared" ca="1" si="0"/>
        <v>1.0065381380640966E-4</v>
      </c>
      <c r="X19" s="49">
        <f t="shared" ca="1" si="0"/>
        <v>1.1810893254485533E-3</v>
      </c>
      <c r="Y19" s="49">
        <f t="shared" ca="1" si="0"/>
        <v>2.2236865811364383E-3</v>
      </c>
      <c r="Z19" s="49">
        <f t="shared" ca="1" si="0"/>
        <v>2.9651709896085306E-3</v>
      </c>
      <c r="AA19" s="66">
        <f t="shared" ca="1" si="0"/>
        <v>4.2252743029052783E-4</v>
      </c>
      <c r="AB19" s="224">
        <f t="shared" ca="1" si="0"/>
        <v>2.7625853659364384E-3</v>
      </c>
      <c r="AC19" s="49">
        <f t="shared" ca="1" si="0"/>
        <v>6.8632570018812462E-3</v>
      </c>
      <c r="AD19" s="56">
        <f t="shared" ca="1" si="0"/>
        <v>5.0200967930216622E-3</v>
      </c>
      <c r="AE19" s="59">
        <f t="shared" ca="1" si="0"/>
        <v>5.4038383100371318E-4</v>
      </c>
      <c r="AF19" s="54">
        <f t="shared" ca="1" si="0"/>
        <v>9.207197976212997E-4</v>
      </c>
      <c r="AG19" s="49">
        <f t="shared" ca="1" si="0"/>
        <v>1.4399832123134667E-3</v>
      </c>
      <c r="AH19" s="49">
        <f t="shared" ca="1" si="0"/>
        <v>6.9082860326202498E-3</v>
      </c>
      <c r="AI19" s="235">
        <f t="shared" ca="1" si="0"/>
        <v>1.7015950703683938E-3</v>
      </c>
      <c r="AL19" s="337"/>
      <c r="AM19" s="339"/>
      <c r="AN19" s="23">
        <f t="shared" si="1"/>
        <v>0</v>
      </c>
      <c r="AO19" s="23">
        <v>9</v>
      </c>
      <c r="AP19" s="418" t="s">
        <v>85</v>
      </c>
      <c r="AQ19" s="429">
        <f t="shared" si="2"/>
        <v>0.31016721936075636</v>
      </c>
      <c r="AR19" s="419" t="s">
        <v>120</v>
      </c>
      <c r="AS19" s="429">
        <f t="shared" si="3"/>
        <v>0.13755258151809877</v>
      </c>
      <c r="AT19" s="23" t="s">
        <v>20</v>
      </c>
      <c r="AU19" s="413">
        <f t="shared" si="4"/>
        <v>4.2664301725362459E-2</v>
      </c>
      <c r="AV19" s="421">
        <v>0</v>
      </c>
      <c r="AW19" s="421">
        <v>0</v>
      </c>
      <c r="AX19" s="421">
        <v>3</v>
      </c>
      <c r="AY19" s="421">
        <v>0</v>
      </c>
      <c r="AZ19" s="421">
        <v>0</v>
      </c>
    </row>
    <row r="20" spans="2:52" ht="24" customHeight="1">
      <c r="B20" s="410"/>
      <c r="C20" s="104">
        <v>1</v>
      </c>
      <c r="D20" s="104">
        <v>1.9907564079954369E-2</v>
      </c>
      <c r="E20" s="104">
        <v>1.6610091708905938E-2</v>
      </c>
      <c r="F20" s="104">
        <v>1.6529015329551562E-4</v>
      </c>
      <c r="G20" s="104">
        <v>6.6822066822066817E-2</v>
      </c>
      <c r="H20" s="104">
        <v>3.9493173648021355E-3</v>
      </c>
      <c r="I20" s="104">
        <v>3.8802102739287261E-2</v>
      </c>
      <c r="J20" s="104">
        <v>8.704140869745966E-4</v>
      </c>
      <c r="K20" s="104">
        <v>3.6892241616651067E-3</v>
      </c>
      <c r="L20" s="104">
        <v>1.3179712900383294E-2</v>
      </c>
      <c r="M20" s="104">
        <v>6.3567612768510922E-3</v>
      </c>
      <c r="N20" s="410"/>
      <c r="O20" s="350">
        <v>858</v>
      </c>
      <c r="P20" s="309" t="s">
        <v>48</v>
      </c>
      <c r="Q20" s="361" t="s">
        <v>274</v>
      </c>
      <c r="R20" s="340"/>
      <c r="S20" s="331"/>
      <c r="T20" s="43">
        <f ca="1"/>
        <v>3.9493173648021355E-3</v>
      </c>
      <c r="U20" s="183"/>
      <c r="V20" s="236">
        <f t="shared" ca="1" si="0"/>
        <v>5.6923474832257703E-4</v>
      </c>
      <c r="W20" s="49">
        <f t="shared" ca="1" si="0"/>
        <v>5.7541603347370556E-5</v>
      </c>
      <c r="X20" s="49">
        <f t="shared" ca="1" si="0"/>
        <v>6.7520316332460989E-4</v>
      </c>
      <c r="Y20" s="49">
        <f t="shared" ca="1" si="0"/>
        <v>1.271233412642684E-3</v>
      </c>
      <c r="Z20" s="49">
        <f t="shared" ca="1" si="0"/>
        <v>1.6951239748286527E-3</v>
      </c>
      <c r="AA20" s="66">
        <f t="shared" ca="1" si="0"/>
        <v>2.4154977221154297E-4</v>
      </c>
      <c r="AB20" s="224">
        <f t="shared" ca="1" si="0"/>
        <v>1.5793101654916352E-3</v>
      </c>
      <c r="AC20" s="49">
        <f t="shared" ca="1" si="0"/>
        <v>3.9235752440824603E-3</v>
      </c>
      <c r="AD20" s="49">
        <f t="shared" ca="1" si="0"/>
        <v>2.8698805092973487E-3</v>
      </c>
      <c r="AE20" s="56">
        <f t="shared" ca="1" si="0"/>
        <v>3.0892572157030453E-4</v>
      </c>
      <c r="AF20" s="59">
        <f t="shared" ca="1" si="0"/>
        <v>5.2635554864014856E-4</v>
      </c>
      <c r="AG20" s="54">
        <f t="shared" ca="1" si="0"/>
        <v>8.2320718606032086E-4</v>
      </c>
      <c r="AH20" s="49">
        <f t="shared" ca="1" si="0"/>
        <v>3.9493173648021355E-3</v>
      </c>
      <c r="AI20" s="235">
        <f t="shared" ca="1" si="0"/>
        <v>9.72765014004309E-4</v>
      </c>
      <c r="AL20" s="267"/>
      <c r="AM20" s="339"/>
      <c r="AN20" s="23">
        <f t="shared" si="1"/>
        <v>0</v>
      </c>
      <c r="AO20" s="23">
        <v>10</v>
      </c>
      <c r="AP20" s="418" t="s">
        <v>85</v>
      </c>
      <c r="AQ20" s="429">
        <f t="shared" si="2"/>
        <v>0.31016721936075636</v>
      </c>
      <c r="AR20" s="419" t="s">
        <v>121</v>
      </c>
      <c r="AS20" s="429">
        <f t="shared" si="3"/>
        <v>8.3432829992405848E-3</v>
      </c>
      <c r="AT20" s="23" t="s">
        <v>20</v>
      </c>
      <c r="AU20" s="413">
        <f t="shared" si="4"/>
        <v>2.5878128882143238E-3</v>
      </c>
      <c r="AV20" s="421">
        <v>0</v>
      </c>
      <c r="AW20" s="421">
        <v>1</v>
      </c>
      <c r="AX20" s="421">
        <v>3</v>
      </c>
      <c r="AY20" s="421">
        <v>0</v>
      </c>
      <c r="AZ20" s="421">
        <v>0</v>
      </c>
    </row>
    <row r="21" spans="2:52" ht="24" customHeight="1">
      <c r="B21" s="410"/>
      <c r="C21" s="104">
        <v>7.9041188013007722E-3</v>
      </c>
      <c r="D21" s="104">
        <v>1.0855541715613507E-2</v>
      </c>
      <c r="E21" s="104">
        <v>7.3853439135156046E-2</v>
      </c>
      <c r="F21" s="104">
        <v>1.0808886688941451E-4</v>
      </c>
      <c r="G21" s="104">
        <v>3.8556377493835461E-2</v>
      </c>
      <c r="H21" s="104">
        <v>9.1150351015473648E-3</v>
      </c>
      <c r="I21" s="104">
        <v>1.9030513468569064E-2</v>
      </c>
      <c r="J21" s="104">
        <v>7.6871864316340648E-4</v>
      </c>
      <c r="K21" s="104">
        <v>1.8921642864581404E-3</v>
      </c>
      <c r="L21" s="104">
        <v>3.8023516034058052E-3</v>
      </c>
      <c r="M21" s="104">
        <v>1.9418058696880468E-3</v>
      </c>
      <c r="N21" s="410"/>
      <c r="O21" s="350">
        <v>1487</v>
      </c>
      <c r="P21" s="309" t="s">
        <v>48</v>
      </c>
      <c r="Q21" s="361" t="s">
        <v>275</v>
      </c>
      <c r="R21" s="340"/>
      <c r="S21" s="327"/>
      <c r="T21" s="43">
        <f ca="1"/>
        <v>9.1150351015473648E-3</v>
      </c>
      <c r="U21" s="183"/>
      <c r="V21" s="236">
        <f t="shared" ca="1" si="0"/>
        <v>1.3137953303584968E-3</v>
      </c>
      <c r="W21" s="49">
        <f t="shared" ca="1" si="0"/>
        <v>1.3280617531148336E-4</v>
      </c>
      <c r="X21" s="49">
        <f t="shared" ca="1" si="0"/>
        <v>1.5583707172360873E-3</v>
      </c>
      <c r="Y21" s="49">
        <f t="shared" ca="1" si="0"/>
        <v>2.9340101359715482E-3</v>
      </c>
      <c r="Z21" s="49">
        <f t="shared" ca="1" si="0"/>
        <v>3.9123506937538246E-3</v>
      </c>
      <c r="AA21" s="66">
        <f t="shared" ca="1" si="0"/>
        <v>5.5749752402825536E-4</v>
      </c>
      <c r="AB21" s="224">
        <f t="shared" ca="1" si="0"/>
        <v>3.6450521102671775E-3</v>
      </c>
      <c r="AC21" s="49">
        <f t="shared" ca="1" si="0"/>
        <v>9.055622217680569E-3</v>
      </c>
      <c r="AD21" s="49">
        <f t="shared" ca="1" si="0"/>
        <v>6.6236919353789524E-3</v>
      </c>
      <c r="AE21" s="49">
        <f t="shared" ca="1" si="0"/>
        <v>7.130013963882214E-4</v>
      </c>
      <c r="AF21" s="56">
        <f t="shared" ca="1" si="0"/>
        <v>1.2148300221472698E-3</v>
      </c>
      <c r="AG21" s="59">
        <f t="shared" ca="1" si="0"/>
        <v>1.8999643998379432E-3</v>
      </c>
      <c r="AH21" s="54">
        <f t="shared" ca="1" si="0"/>
        <v>9.1150351015473648E-3</v>
      </c>
      <c r="AI21" s="235">
        <f t="shared" ca="1" si="0"/>
        <v>2.2451442690402078E-3</v>
      </c>
      <c r="AL21" s="337"/>
      <c r="AM21" s="339"/>
      <c r="AN21" s="23">
        <f t="shared" si="1"/>
        <v>0</v>
      </c>
      <c r="AO21" s="23">
        <v>11</v>
      </c>
      <c r="AP21" s="418" t="s">
        <v>78</v>
      </c>
      <c r="AQ21" s="429">
        <f t="shared" si="2"/>
        <v>0.10074163361210454</v>
      </c>
      <c r="AR21" s="423" t="s">
        <v>109</v>
      </c>
      <c r="AS21" s="429">
        <f t="shared" si="3"/>
        <v>9.7610722610722608E-2</v>
      </c>
      <c r="AT21" s="23" t="s">
        <v>55</v>
      </c>
      <c r="AU21" s="413">
        <f t="shared" si="4"/>
        <v>9.8334636538621855E-3</v>
      </c>
      <c r="AV21" s="421">
        <v>0</v>
      </c>
      <c r="AW21" s="421">
        <v>0</v>
      </c>
      <c r="AX21" s="421">
        <v>3</v>
      </c>
      <c r="AY21" s="421">
        <v>0</v>
      </c>
      <c r="AZ21" s="421">
        <v>3</v>
      </c>
    </row>
    <row r="22" spans="2:52" ht="24" customHeight="1">
      <c r="B22" s="410"/>
      <c r="C22" s="104">
        <v>9.1282623210630198E-3</v>
      </c>
      <c r="D22" s="104">
        <v>1.5897185372210864E-2</v>
      </c>
      <c r="E22" s="104">
        <v>4.2432428427165395E-2</v>
      </c>
      <c r="F22" s="104">
        <v>1.9243421382063883E-4</v>
      </c>
      <c r="G22" s="104">
        <v>0.19193001249776825</v>
      </c>
      <c r="H22" s="104">
        <v>4.2348866439924342E-3</v>
      </c>
      <c r="I22" s="104">
        <v>1.6940328839203558E-2</v>
      </c>
      <c r="J22" s="104">
        <v>6.898100381463793E-4</v>
      </c>
      <c r="K22" s="104">
        <v>2.354753861444877E-3</v>
      </c>
      <c r="L22" s="104">
        <v>7.0663591929746531E-3</v>
      </c>
      <c r="M22" s="104">
        <v>2.8353971264495079E-3</v>
      </c>
      <c r="N22" s="410"/>
      <c r="O22" s="356">
        <v>3734</v>
      </c>
      <c r="P22" s="309" t="s">
        <v>48</v>
      </c>
      <c r="Q22" s="361" t="s">
        <v>276</v>
      </c>
      <c r="R22" s="340"/>
      <c r="S22" s="328"/>
      <c r="T22" s="43">
        <f ca="1"/>
        <v>4.2348866439924342E-3</v>
      </c>
      <c r="U22" s="183"/>
      <c r="V22" s="236">
        <f t="shared" ca="1" si="0"/>
        <v>6.1039526842088872E-4</v>
      </c>
      <c r="W22" s="49">
        <f t="shared" ca="1" si="0"/>
        <v>6.1702351313034734E-5</v>
      </c>
      <c r="X22" s="49">
        <f t="shared" ca="1" si="0"/>
        <v>7.240261022902351E-4</v>
      </c>
      <c r="Y22" s="49">
        <f t="shared" ca="1" si="0"/>
        <v>1.363154414628095E-3</v>
      </c>
      <c r="Z22" s="49">
        <f t="shared" ca="1" si="0"/>
        <v>1.8176958744547203E-3</v>
      </c>
      <c r="AA22" s="66">
        <f t="shared" ca="1" si="0"/>
        <v>2.5901587786154742E-4</v>
      </c>
      <c r="AB22" s="224">
        <f t="shared" ca="1" si="0"/>
        <v>1.6935077403932798E-3</v>
      </c>
      <c r="AC22" s="49">
        <f t="shared" ca="1" si="0"/>
        <v>4.2072831487161679E-3</v>
      </c>
      <c r="AD22" s="49">
        <f t="shared" ca="1" si="0"/>
        <v>3.0773973109873014E-3</v>
      </c>
      <c r="AE22" s="49">
        <f t="shared" ca="1" si="0"/>
        <v>3.3126368215519528E-4</v>
      </c>
      <c r="AF22" s="49">
        <f t="shared" ca="1" si="0"/>
        <v>5.6441553742773293E-4</v>
      </c>
      <c r="AG22" s="56">
        <f t="shared" ca="1" si="0"/>
        <v>8.8273207632177941E-4</v>
      </c>
      <c r="AH22" s="59">
        <f t="shared" ca="1" si="0"/>
        <v>4.2348866439924342E-3</v>
      </c>
      <c r="AI22" s="241">
        <f t="shared" ca="1" si="0"/>
        <v>1.0431042089108873E-3</v>
      </c>
      <c r="AL22" s="337"/>
      <c r="AM22" s="339"/>
      <c r="AN22" s="23">
        <f t="shared" si="1"/>
        <v>0</v>
      </c>
      <c r="AO22" s="23">
        <v>12</v>
      </c>
      <c r="AP22" s="418" t="s">
        <v>86</v>
      </c>
      <c r="AQ22" s="429">
        <f t="shared" si="2"/>
        <v>5.3764199534325832E-2</v>
      </c>
      <c r="AR22" s="423" t="s">
        <v>131</v>
      </c>
      <c r="AS22" s="429">
        <f t="shared" si="3"/>
        <v>1</v>
      </c>
      <c r="AT22" s="23" t="s">
        <v>55</v>
      </c>
      <c r="AU22" s="413">
        <f t="shared" si="4"/>
        <v>5.3764199534325832E-2</v>
      </c>
      <c r="AV22" s="421" t="s">
        <v>293</v>
      </c>
      <c r="AW22" s="421">
        <v>3</v>
      </c>
      <c r="AX22" s="421">
        <v>0</v>
      </c>
      <c r="AY22" s="421">
        <v>0</v>
      </c>
      <c r="AZ22" s="421">
        <v>0</v>
      </c>
    </row>
    <row r="23" spans="2:52" ht="24" customHeight="1">
      <c r="B23" s="410"/>
      <c r="C23" s="104">
        <v>3.2589996814272063E-2</v>
      </c>
      <c r="D23" s="104">
        <v>6.2223856612673628E-2</v>
      </c>
      <c r="E23" s="104">
        <v>8.9980797766439826E-3</v>
      </c>
      <c r="F23" s="104">
        <v>1.2050805362359103E-4</v>
      </c>
      <c r="G23" s="104">
        <v>1</v>
      </c>
      <c r="H23" s="104">
        <v>4.1927055279818021E-2</v>
      </c>
      <c r="I23" s="104">
        <v>2.6800522124577481E-2</v>
      </c>
      <c r="J23" s="104">
        <v>7.9750089933766427E-4</v>
      </c>
      <c r="K23" s="104">
        <v>2.1785011667817017E-2</v>
      </c>
      <c r="L23" s="104">
        <v>7.5859975414996859E-3</v>
      </c>
      <c r="M23" s="104">
        <v>5.5241212053620467E-3</v>
      </c>
      <c r="N23" s="410"/>
      <c r="O23" s="356">
        <v>2236</v>
      </c>
      <c r="P23" s="309" t="s">
        <v>48</v>
      </c>
      <c r="Q23" s="361" t="s">
        <v>277</v>
      </c>
      <c r="R23" s="340"/>
      <c r="S23" s="329"/>
      <c r="T23" s="43">
        <f ca="1"/>
        <v>4.1927055279818021E-2</v>
      </c>
      <c r="U23" s="183"/>
      <c r="V23" s="242">
        <f t="shared" ca="1" si="0"/>
        <v>6.0431549444013126E-3</v>
      </c>
      <c r="W23" s="243">
        <f t="shared" ca="1" si="0"/>
        <v>6.1087771925755023E-4</v>
      </c>
      <c r="X23" s="243">
        <f t="shared" ca="1" si="0"/>
        <v>7.1681452106438243E-3</v>
      </c>
      <c r="Y23" s="243">
        <f t="shared" ca="1" si="0"/>
        <v>1.3495768671427565E-2</v>
      </c>
      <c r="Z23" s="243">
        <f t="shared" ca="1" si="0"/>
        <v>1.7995909174634419E-2</v>
      </c>
      <c r="AA23" s="244">
        <f t="shared" ca="1" si="0"/>
        <v>2.5643597910364972E-3</v>
      </c>
      <c r="AB23" s="245">
        <f t="shared" ca="1" si="0"/>
        <v>1.67663974545798E-2</v>
      </c>
      <c r="AC23" s="243">
        <f t="shared" ca="1" si="0"/>
        <v>4.1653769742410307E-2</v>
      </c>
      <c r="AD23" s="243">
        <f t="shared" ca="1" si="0"/>
        <v>3.046745238358697E-2</v>
      </c>
      <c r="AE23" s="243">
        <f t="shared" ca="1" si="0"/>
        <v>3.2796416720196281E-3</v>
      </c>
      <c r="AF23" s="243">
        <f t="shared" ca="1" si="0"/>
        <v>5.5879373942843676E-3</v>
      </c>
      <c r="AG23" s="243">
        <f t="shared" ca="1" si="0"/>
        <v>8.7393972194543361E-3</v>
      </c>
      <c r="AH23" s="246">
        <f t="shared" ca="1" si="0"/>
        <v>4.1927055279818021E-2</v>
      </c>
      <c r="AI23" s="252">
        <f t="shared" ca="1" si="0"/>
        <v>1.0327144857975978E-2</v>
      </c>
      <c r="AL23" s="267"/>
      <c r="AM23" s="339"/>
      <c r="AN23" s="23">
        <f t="shared" si="1"/>
        <v>0</v>
      </c>
      <c r="AO23" s="23">
        <v>13</v>
      </c>
      <c r="AP23" s="418" t="s">
        <v>130</v>
      </c>
      <c r="AQ23" s="429">
        <f t="shared" si="2"/>
        <v>1.2541255985227769E-2</v>
      </c>
      <c r="AR23" s="423" t="s">
        <v>125</v>
      </c>
      <c r="AS23" s="429">
        <f t="shared" si="3"/>
        <v>3.2759521976455548E-2</v>
      </c>
      <c r="AT23" s="23" t="s">
        <v>55</v>
      </c>
      <c r="AU23" s="413">
        <f t="shared" si="4"/>
        <v>4.1084555106042376E-4</v>
      </c>
      <c r="AV23" s="421">
        <v>0</v>
      </c>
      <c r="AW23" s="421">
        <v>0</v>
      </c>
      <c r="AX23" s="421">
        <v>3</v>
      </c>
      <c r="AY23" s="421">
        <v>0</v>
      </c>
      <c r="AZ23" s="421">
        <v>0</v>
      </c>
    </row>
    <row r="24" spans="2:52" ht="24" customHeight="1">
      <c r="B24" s="410"/>
      <c r="C24" s="97">
        <v>4.022060396857546E-3</v>
      </c>
      <c r="D24" s="97">
        <v>0.10074163361210454</v>
      </c>
      <c r="E24" s="97">
        <v>5.6390068063604691E-3</v>
      </c>
      <c r="F24" s="97">
        <v>1</v>
      </c>
      <c r="G24" s="97">
        <v>1.6490575759017719E-4</v>
      </c>
      <c r="H24" s="97">
        <v>4.1852841397008568E-3</v>
      </c>
      <c r="I24" s="97">
        <v>2.8398830926957088E-3</v>
      </c>
      <c r="J24" s="97">
        <v>0.31016721936075636</v>
      </c>
      <c r="K24" s="97">
        <v>5.3764199534325832E-2</v>
      </c>
      <c r="L24" s="97">
        <v>1.2541255985227769E-2</v>
      </c>
      <c r="M24" s="97">
        <v>2.9469226897628632E-2</v>
      </c>
      <c r="N24" s="410"/>
      <c r="O24" s="410"/>
      <c r="AL24" s="337"/>
      <c r="AM24" s="341"/>
      <c r="AN24" s="23">
        <f t="shared" si="1"/>
        <v>0</v>
      </c>
      <c r="AO24" s="23">
        <v>14</v>
      </c>
      <c r="AP24" s="418" t="s">
        <v>77</v>
      </c>
      <c r="AQ24" s="429">
        <f t="shared" si="2"/>
        <v>4.022060396857546E-3</v>
      </c>
      <c r="AR24" s="424" t="s">
        <v>108</v>
      </c>
      <c r="AS24" s="429">
        <f t="shared" si="3"/>
        <v>0.11084875353379595</v>
      </c>
      <c r="AT24" s="23" t="s">
        <v>62</v>
      </c>
      <c r="AU24" s="413">
        <f t="shared" si="4"/>
        <v>4.4584038162930365E-4</v>
      </c>
      <c r="AV24" s="421" t="s">
        <v>274</v>
      </c>
      <c r="AW24" s="421">
        <v>0</v>
      </c>
      <c r="AX24" s="421">
        <v>0</v>
      </c>
      <c r="AY24" s="421">
        <v>2</v>
      </c>
      <c r="AZ24" s="421">
        <v>2</v>
      </c>
    </row>
    <row r="25" spans="2:52" ht="24" customHeight="1"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AC25" s="8"/>
      <c r="AL25" s="337"/>
      <c r="AM25" s="341"/>
      <c r="AN25" s="23">
        <f t="shared" si="1"/>
        <v>0</v>
      </c>
      <c r="AO25" s="23">
        <v>15</v>
      </c>
      <c r="AP25" s="418" t="s">
        <v>77</v>
      </c>
      <c r="AQ25" s="429">
        <f t="shared" si="2"/>
        <v>4.022060396857546E-3</v>
      </c>
      <c r="AR25" s="424" t="s">
        <v>126</v>
      </c>
      <c r="AS25" s="429">
        <f t="shared" si="3"/>
        <v>0.12129722832745383</v>
      </c>
      <c r="AT25" s="23" t="s">
        <v>62</v>
      </c>
      <c r="AU25" s="413">
        <f t="shared" ref="AU25:AU27" si="5">AQ25*AS25</f>
        <v>4.8786477830443936E-4</v>
      </c>
      <c r="AV25" s="421" t="s">
        <v>274</v>
      </c>
      <c r="AW25" s="421">
        <v>0</v>
      </c>
      <c r="AX25" s="421">
        <v>0</v>
      </c>
      <c r="AY25" s="421">
        <v>0</v>
      </c>
      <c r="AZ25" s="421">
        <v>2</v>
      </c>
    </row>
    <row r="26" spans="2:52" ht="21" customHeight="1">
      <c r="B26" s="410"/>
      <c r="C26" s="410"/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39" t="s">
        <v>36</v>
      </c>
      <c r="R26" s="340"/>
      <c r="S26" s="319"/>
      <c r="T26" s="352" t="s">
        <v>108</v>
      </c>
      <c r="U26" s="99"/>
      <c r="V26" s="104">
        <v>0.73038578038135316</v>
      </c>
      <c r="W26" s="104">
        <v>0.67630794897067925</v>
      </c>
      <c r="X26" s="104">
        <v>0.57257736730167208</v>
      </c>
      <c r="Y26" s="104">
        <v>0.41477247175571758</v>
      </c>
      <c r="Z26" s="104">
        <v>0.61942925182529507</v>
      </c>
      <c r="AA26" s="104">
        <v>1</v>
      </c>
      <c r="AB26" s="104">
        <v>0.23285001932286134</v>
      </c>
      <c r="AC26" s="104">
        <v>0.28324096723118863</v>
      </c>
      <c r="AD26" s="104">
        <v>0.16570914275327953</v>
      </c>
      <c r="AE26" s="104">
        <v>2.3901739341427534E-2</v>
      </c>
      <c r="AF26" s="104">
        <v>0.45344589569564459</v>
      </c>
      <c r="AG26" s="104">
        <v>2.8616720426488329E-2</v>
      </c>
      <c r="AH26" s="104">
        <v>0.55585092981925421</v>
      </c>
      <c r="AI26" s="104">
        <v>0.24504165811289183</v>
      </c>
      <c r="AJ26" s="105">
        <v>0.11084875353379595</v>
      </c>
      <c r="AL26" s="267"/>
      <c r="AM26" s="341"/>
      <c r="AN26" s="23">
        <f t="shared" si="1"/>
        <v>0</v>
      </c>
      <c r="AO26" s="23">
        <v>16</v>
      </c>
      <c r="AP26" s="418" t="s">
        <v>80</v>
      </c>
      <c r="AQ26" s="429">
        <f t="shared" si="2"/>
        <v>5.6390068063604691E-3</v>
      </c>
      <c r="AR26" s="424" t="s">
        <v>111</v>
      </c>
      <c r="AS26" s="429">
        <f t="shared" si="3"/>
        <v>4.2920831111008043E-2</v>
      </c>
      <c r="AT26" s="23" t="s">
        <v>62</v>
      </c>
      <c r="AU26" s="413">
        <f t="shared" si="5"/>
        <v>2.4203085876962254E-4</v>
      </c>
      <c r="AV26" s="421">
        <v>0</v>
      </c>
      <c r="AW26" s="421">
        <v>0</v>
      </c>
      <c r="AX26" s="421">
        <v>1</v>
      </c>
      <c r="AY26" s="421">
        <v>0</v>
      </c>
      <c r="AZ26" s="421">
        <v>0</v>
      </c>
    </row>
    <row r="27" spans="2:52" ht="21" customHeight="1">
      <c r="B27" s="410"/>
      <c r="C27" s="410"/>
      <c r="D27" s="41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39" t="s">
        <v>36</v>
      </c>
      <c r="R27" s="340"/>
      <c r="S27" s="319"/>
      <c r="T27" s="353" t="s">
        <v>109</v>
      </c>
      <c r="U27" s="99"/>
      <c r="V27" s="104">
        <v>8.679683508043913E-2</v>
      </c>
      <c r="W27" s="104">
        <v>1.9834328645733E-2</v>
      </c>
      <c r="X27" s="104">
        <v>4.1616388183018417E-2</v>
      </c>
      <c r="Y27" s="104">
        <v>5.8878023674729801E-2</v>
      </c>
      <c r="Z27" s="104">
        <v>5.2500232363602566E-2</v>
      </c>
      <c r="AA27" s="104">
        <v>0.12901035989329931</v>
      </c>
      <c r="AB27" s="104">
        <v>0.41530498833782314</v>
      </c>
      <c r="AC27" s="104">
        <v>0.50115906337708693</v>
      </c>
      <c r="AD27" s="104">
        <v>0.37636545314002373</v>
      </c>
      <c r="AE27" s="104">
        <v>0.27746493725614257</v>
      </c>
      <c r="AF27" s="104">
        <v>1</v>
      </c>
      <c r="AG27" s="104">
        <v>6.8311573870092526E-2</v>
      </c>
      <c r="AH27" s="104">
        <v>0.36685628797813197</v>
      </c>
      <c r="AI27" s="104">
        <v>9.7972804977098052E-2</v>
      </c>
      <c r="AJ27" s="105">
        <v>9.7610722610722608E-2</v>
      </c>
      <c r="AL27" s="267"/>
      <c r="AM27" s="341"/>
      <c r="AN27" s="23">
        <f t="shared" si="1"/>
        <v>0</v>
      </c>
      <c r="AO27" s="23">
        <v>17</v>
      </c>
      <c r="AP27" s="418" t="s">
        <v>86</v>
      </c>
      <c r="AQ27" s="429">
        <f t="shared" si="2"/>
        <v>5.3764199534325832E-2</v>
      </c>
      <c r="AR27" s="424" t="s">
        <v>124</v>
      </c>
      <c r="AS27" s="429">
        <f t="shared" si="3"/>
        <v>2.8735632183908046E-3</v>
      </c>
      <c r="AT27" s="23" t="s">
        <v>62</v>
      </c>
      <c r="AU27" s="413">
        <f t="shared" si="5"/>
        <v>1.5449482624806273E-4</v>
      </c>
      <c r="AV27" s="421" t="s">
        <v>293</v>
      </c>
      <c r="AW27" s="421">
        <v>3</v>
      </c>
      <c r="AX27" s="421">
        <v>0</v>
      </c>
      <c r="AY27" s="421">
        <v>0</v>
      </c>
      <c r="AZ27" s="421">
        <v>0</v>
      </c>
    </row>
    <row r="28" spans="2:52" ht="21" customHeight="1">
      <c r="D28" s="7"/>
      <c r="J28" s="441" t="s">
        <v>132</v>
      </c>
      <c r="K28" s="278"/>
      <c r="O28" s="81"/>
      <c r="P28" s="439" t="s">
        <v>36</v>
      </c>
      <c r="R28" s="340"/>
      <c r="S28" s="319"/>
      <c r="T28" s="352" t="s">
        <v>111</v>
      </c>
      <c r="U28" s="99"/>
      <c r="V28" s="104">
        <v>3.6255986281079393E-2</v>
      </c>
      <c r="W28" s="104">
        <v>6.5155000547705122E-2</v>
      </c>
      <c r="X28" s="104">
        <v>0.1472755362397675</v>
      </c>
      <c r="Y28" s="104">
        <v>0.26780126516737579</v>
      </c>
      <c r="Z28" s="104">
        <v>0.33854122200404108</v>
      </c>
      <c r="AA28" s="104">
        <v>0.21269759312300926</v>
      </c>
      <c r="AB28" s="104">
        <v>0.81842071469845323</v>
      </c>
      <c r="AC28" s="104">
        <v>0.14364264405509761</v>
      </c>
      <c r="AD28" s="104">
        <v>9.8101064878152976E-3</v>
      </c>
      <c r="AE28" s="104">
        <v>0</v>
      </c>
      <c r="AF28" s="104">
        <v>6.0122632520822575E-2</v>
      </c>
      <c r="AG28" s="104">
        <v>1</v>
      </c>
      <c r="AH28" s="104">
        <v>3.54384842396437E-2</v>
      </c>
      <c r="AI28" s="104">
        <v>0.3184028741961577</v>
      </c>
      <c r="AJ28" s="105">
        <v>4.2920831111008043E-2</v>
      </c>
      <c r="AL28" s="267"/>
      <c r="AM28" s="341"/>
      <c r="AN28" s="23">
        <f t="shared" si="1"/>
        <v>0</v>
      </c>
      <c r="AO28" s="23">
        <v>18</v>
      </c>
      <c r="AP28" s="418" t="s">
        <v>130</v>
      </c>
      <c r="AQ28" s="429">
        <f t="shared" si="2"/>
        <v>1.2541255985227769E-2</v>
      </c>
      <c r="AR28" s="424" t="s">
        <v>124</v>
      </c>
      <c r="AS28" s="429">
        <f t="shared" si="3"/>
        <v>2.8735632183908046E-3</v>
      </c>
      <c r="AT28" s="23" t="s">
        <v>62</v>
      </c>
      <c r="AU28" s="413">
        <f>AQ28*AS28</f>
        <v>3.6038091911574044E-5</v>
      </c>
      <c r="AV28" s="421">
        <v>0</v>
      </c>
      <c r="AW28" s="421">
        <v>3</v>
      </c>
      <c r="AX28" s="421">
        <v>1</v>
      </c>
      <c r="AY28" s="421">
        <v>0</v>
      </c>
      <c r="AZ28" s="421">
        <v>0</v>
      </c>
    </row>
    <row r="29" spans="2:52" ht="21" customHeight="1">
      <c r="D29" s="7"/>
      <c r="J29" s="441" t="s">
        <v>88</v>
      </c>
      <c r="K29" s="440"/>
      <c r="O29" s="81"/>
      <c r="P29" s="294" t="s">
        <v>42</v>
      </c>
      <c r="R29" s="340"/>
      <c r="T29" s="354" t="s">
        <v>112</v>
      </c>
      <c r="U29" s="99"/>
      <c r="V29" s="104">
        <v>0.10248645459028483</v>
      </c>
      <c r="W29" s="104">
        <v>0.19677780341988269</v>
      </c>
      <c r="X29" s="104">
        <v>0.20754862891785314</v>
      </c>
      <c r="Y29" s="104">
        <v>1.5216202696571701E-2</v>
      </c>
      <c r="Z29" s="104">
        <v>4.6543226476019599E-2</v>
      </c>
      <c r="AA29" s="104">
        <v>5.8297492084076752E-3</v>
      </c>
      <c r="AB29" s="104">
        <v>0.25380903658097514</v>
      </c>
      <c r="AC29" s="104">
        <v>0.28917604586889351</v>
      </c>
      <c r="AD29" s="104">
        <v>0.72935860158944388</v>
      </c>
      <c r="AE29" s="104">
        <v>1</v>
      </c>
      <c r="AF29" s="104">
        <v>6.3272269429712924E-2</v>
      </c>
      <c r="AG29" s="104">
        <v>2.5881358890587743E-2</v>
      </c>
      <c r="AH29" s="104">
        <v>0.35302486765042934</v>
      </c>
      <c r="AI29" s="104">
        <v>0.21987303181897599</v>
      </c>
      <c r="AJ29" s="105">
        <v>0.37769781011634856</v>
      </c>
      <c r="AL29" s="267"/>
      <c r="AM29" s="341"/>
      <c r="AN29" s="23">
        <f t="shared" si="1"/>
        <v>0</v>
      </c>
      <c r="AO29" s="23">
        <v>19</v>
      </c>
      <c r="AP29" s="418" t="s">
        <v>87</v>
      </c>
      <c r="AQ29" s="429">
        <f t="shared" si="2"/>
        <v>2.9469226897628632E-2</v>
      </c>
      <c r="AR29" s="424" t="s">
        <v>126</v>
      </c>
      <c r="AS29" s="429">
        <f t="shared" si="3"/>
        <v>0.12129722832745383</v>
      </c>
      <c r="AT29" s="23" t="s">
        <v>62</v>
      </c>
      <c r="AU29" s="413">
        <f>AQ29*AS29</f>
        <v>3.5745355436352043E-3</v>
      </c>
      <c r="AV29" s="421">
        <v>0</v>
      </c>
      <c r="AW29" s="421">
        <v>0</v>
      </c>
      <c r="AX29" s="421">
        <v>3</v>
      </c>
      <c r="AY29" s="421">
        <v>0</v>
      </c>
      <c r="AZ29" s="421">
        <v>0</v>
      </c>
    </row>
    <row r="30" spans="2:52" ht="21" customHeight="1">
      <c r="D30" s="7"/>
      <c r="J30" s="441" t="s">
        <v>36</v>
      </c>
      <c r="K30" s="439"/>
      <c r="O30" s="81"/>
      <c r="P30" s="294" t="s">
        <v>42</v>
      </c>
      <c r="R30" s="340"/>
      <c r="T30" s="354" t="s">
        <v>113</v>
      </c>
      <c r="U30" s="99"/>
      <c r="V30" s="104">
        <v>4.750313142533028E-4</v>
      </c>
      <c r="W30" s="104">
        <v>7.8800352837400753E-4</v>
      </c>
      <c r="X30" s="104">
        <v>3.6293904790795424E-4</v>
      </c>
      <c r="Y30" s="104">
        <v>1</v>
      </c>
      <c r="Z30" s="104">
        <v>3.029685061710881E-3</v>
      </c>
      <c r="AA30" s="104">
        <v>6.3439245762826493E-4</v>
      </c>
      <c r="AB30" s="104">
        <v>1.7332516632673673E-2</v>
      </c>
      <c r="AC30" s="104">
        <v>0.18811775716579288</v>
      </c>
      <c r="AD30" s="104">
        <v>1.5424016575062585E-3</v>
      </c>
      <c r="AE30" s="104">
        <v>1.0783840334781909E-3</v>
      </c>
      <c r="AF30" s="104">
        <v>4.1099251625567419E-3</v>
      </c>
      <c r="AG30" s="104">
        <v>9.485718330796729E-4</v>
      </c>
      <c r="AH30" s="104">
        <v>2.8236968962309358E-2</v>
      </c>
      <c r="AI30" s="104">
        <v>0.10147833933495812</v>
      </c>
      <c r="AJ30" s="105">
        <v>0.27298850574712646</v>
      </c>
      <c r="AL30" s="337"/>
      <c r="AM30" s="341"/>
      <c r="AN30" s="23">
        <f t="shared" si="1"/>
        <v>0</v>
      </c>
      <c r="AO30" s="23">
        <v>20</v>
      </c>
      <c r="AP30" s="418" t="s">
        <v>87</v>
      </c>
      <c r="AQ30" s="429">
        <f t="shared" si="2"/>
        <v>2.9469226897628632E-2</v>
      </c>
      <c r="AR30" s="424" t="s">
        <v>127</v>
      </c>
      <c r="AS30" s="429">
        <f t="shared" si="3"/>
        <v>6.5316432308380495E-2</v>
      </c>
      <c r="AT30" s="23" t="s">
        <v>62</v>
      </c>
      <c r="AU30" s="413">
        <f>AQ30*AS30</f>
        <v>1.9248247638392663E-3</v>
      </c>
      <c r="AV30" s="421" t="s">
        <v>33</v>
      </c>
      <c r="AW30" s="421">
        <v>3</v>
      </c>
      <c r="AX30" s="421">
        <v>3</v>
      </c>
      <c r="AY30" s="421">
        <v>0</v>
      </c>
      <c r="AZ30" s="421">
        <v>0</v>
      </c>
    </row>
    <row r="31" spans="2:52" ht="21" customHeight="1">
      <c r="D31" s="7"/>
      <c r="J31" s="441" t="s">
        <v>42</v>
      </c>
      <c r="K31" s="294"/>
      <c r="O31" s="81"/>
      <c r="P31" s="294" t="s">
        <v>42</v>
      </c>
      <c r="R31" s="340"/>
      <c r="T31" s="354" t="s">
        <v>114</v>
      </c>
      <c r="U31" s="99"/>
      <c r="V31" s="104">
        <v>0.34359227660529862</v>
      </c>
      <c r="W31" s="104">
        <v>0.35440223463687154</v>
      </c>
      <c r="X31" s="104">
        <v>0.43214079868258543</v>
      </c>
      <c r="Y31" s="104">
        <v>0.24402985074626865</v>
      </c>
      <c r="Z31" s="104">
        <v>0.10356469002695418</v>
      </c>
      <c r="AA31" s="104">
        <v>1.6387818041634541E-2</v>
      </c>
      <c r="AB31" s="104">
        <v>0.40174941191036279</v>
      </c>
      <c r="AC31" s="104">
        <v>0.5025314442677461</v>
      </c>
      <c r="AD31" s="104">
        <v>0.68117550574084207</v>
      </c>
      <c r="AE31" s="104">
        <v>1</v>
      </c>
      <c r="AF31" s="104">
        <v>0.19818181818181821</v>
      </c>
      <c r="AG31" s="104">
        <v>4.1782111634162747E-2</v>
      </c>
      <c r="AH31" s="104">
        <v>0.48077932512051424</v>
      </c>
      <c r="AI31" s="104">
        <v>0.2782198365646531</v>
      </c>
      <c r="AJ31" s="105">
        <v>2.9438644592077051E-2</v>
      </c>
      <c r="AL31" s="267"/>
      <c r="AM31" s="341"/>
      <c r="AN31" s="23">
        <f t="shared" si="1"/>
        <v>0</v>
      </c>
      <c r="AO31" s="23">
        <v>21</v>
      </c>
      <c r="AP31" s="418" t="s">
        <v>87</v>
      </c>
      <c r="AQ31" s="429">
        <f t="shared" si="2"/>
        <v>2.9469226897628632E-2</v>
      </c>
      <c r="AR31" s="424" t="s">
        <v>108</v>
      </c>
      <c r="AS31" s="429">
        <f t="shared" si="3"/>
        <v>0.11084875353379595</v>
      </c>
      <c r="AT31" s="23" t="s">
        <v>62</v>
      </c>
      <c r="AU31" s="413">
        <f>AQ31*AS31</f>
        <v>3.2666270692067465E-3</v>
      </c>
      <c r="AV31" s="421" t="s">
        <v>33</v>
      </c>
      <c r="AW31" s="421">
        <v>3</v>
      </c>
      <c r="AX31" s="421">
        <v>0</v>
      </c>
      <c r="AY31" s="421">
        <v>3</v>
      </c>
      <c r="AZ31" s="421">
        <v>0</v>
      </c>
    </row>
    <row r="32" spans="2:52" ht="21" customHeight="1">
      <c r="D32" s="7"/>
      <c r="J32" s="441" t="s">
        <v>48</v>
      </c>
      <c r="K32" s="284"/>
      <c r="O32" s="81"/>
      <c r="P32" s="309" t="s">
        <v>48</v>
      </c>
      <c r="R32" s="340"/>
      <c r="T32" s="354" t="s">
        <v>115</v>
      </c>
      <c r="U32" s="99"/>
      <c r="V32" s="104">
        <v>1.6891440755317243E-2</v>
      </c>
      <c r="W32" s="104">
        <v>1.4207470697776317E-2</v>
      </c>
      <c r="X32" s="104">
        <v>5.6711925884667027E-3</v>
      </c>
      <c r="Y32" s="104">
        <v>1.5815530192176373E-2</v>
      </c>
      <c r="Z32" s="104">
        <v>0.21207091327096875</v>
      </c>
      <c r="AA32" s="104">
        <v>1</v>
      </c>
      <c r="AB32" s="104">
        <v>0.39143420908181414</v>
      </c>
      <c r="AC32" s="104">
        <v>0.3917927768186934</v>
      </c>
      <c r="AD32" s="104">
        <v>0.65698871128549841</v>
      </c>
      <c r="AE32" s="104">
        <v>0.45042823449461333</v>
      </c>
      <c r="AF32" s="104">
        <v>0.20377702362996483</v>
      </c>
      <c r="AG32" s="104">
        <v>1.7102469770692408E-2</v>
      </c>
      <c r="AH32" s="104">
        <v>5.4202287056583032E-2</v>
      </c>
      <c r="AI32" s="104">
        <v>0.1888031183204468</v>
      </c>
      <c r="AJ32" s="105">
        <v>9.0846249966766809E-2</v>
      </c>
      <c r="AL32" s="267"/>
      <c r="AM32" s="345"/>
      <c r="AN32" s="347"/>
    </row>
    <row r="33" spans="4:52" ht="21" customHeight="1">
      <c r="D33" s="7"/>
      <c r="O33" s="81"/>
      <c r="P33" s="309" t="s">
        <v>48</v>
      </c>
      <c r="R33" s="340"/>
      <c r="T33" s="354" t="s">
        <v>116</v>
      </c>
      <c r="U33" s="99"/>
      <c r="V33" s="104">
        <v>9.5310185928018251E-2</v>
      </c>
      <c r="W33" s="104">
        <v>0.40950725969754848</v>
      </c>
      <c r="X33" s="104">
        <v>0.34244153496577878</v>
      </c>
      <c r="Y33" s="104">
        <v>0.37639565667804936</v>
      </c>
      <c r="Z33" s="104">
        <v>0.11187456260090493</v>
      </c>
      <c r="AA33" s="104">
        <v>3.9751611886635757E-2</v>
      </c>
      <c r="AB33" s="104">
        <v>0.21255664868315977</v>
      </c>
      <c r="AC33" s="104">
        <v>6.8056310725075481E-2</v>
      </c>
      <c r="AD33" s="104">
        <v>0.64712339472171421</v>
      </c>
      <c r="AE33" s="104">
        <v>1</v>
      </c>
      <c r="AF33" s="104">
        <v>1.7635320977223291E-2</v>
      </c>
      <c r="AG33" s="104">
        <v>1.130621340391361E-2</v>
      </c>
      <c r="AH33" s="104">
        <v>1.215675313212982E-2</v>
      </c>
      <c r="AI33" s="104">
        <v>9.967257735457825E-3</v>
      </c>
      <c r="AJ33" s="105">
        <v>0.11451632746317973</v>
      </c>
      <c r="AL33" s="267" t="s">
        <v>268</v>
      </c>
      <c r="AM33" s="345"/>
      <c r="AN33" s="266"/>
      <c r="AO33" s="340" t="s">
        <v>304</v>
      </c>
      <c r="AQ33" s="404"/>
      <c r="AR33" s="340"/>
      <c r="AS33" s="405"/>
      <c r="AT33" s="340"/>
    </row>
    <row r="34" spans="4:52" ht="21" customHeight="1">
      <c r="D34" s="7"/>
      <c r="O34" s="81"/>
      <c r="P34" s="309" t="s">
        <v>48</v>
      </c>
      <c r="R34" s="340"/>
      <c r="T34" s="354" t="s">
        <v>117</v>
      </c>
      <c r="U34" s="99"/>
      <c r="V34" s="104">
        <v>0.14916928603502472</v>
      </c>
      <c r="W34" s="104">
        <v>0.21139664804469274</v>
      </c>
      <c r="X34" s="104">
        <v>0.28349114862083163</v>
      </c>
      <c r="Y34" s="104">
        <v>0.32835820895522388</v>
      </c>
      <c r="Z34" s="104">
        <v>0.12082210242587602</v>
      </c>
      <c r="AA34" s="104">
        <v>6.8414289385762023E-2</v>
      </c>
      <c r="AB34" s="104">
        <v>0.89848541125005166</v>
      </c>
      <c r="AC34" s="104">
        <v>0.64501951713170458</v>
      </c>
      <c r="AD34" s="104">
        <v>0.84199015855658843</v>
      </c>
      <c r="AE34" s="104">
        <v>0.75351681957186545</v>
      </c>
      <c r="AF34" s="104">
        <v>1</v>
      </c>
      <c r="AG34" s="104">
        <v>0.35507733691997312</v>
      </c>
      <c r="AH34" s="104">
        <v>0.73176218532404924</v>
      </c>
      <c r="AI34" s="104">
        <v>0.42018907226406021</v>
      </c>
      <c r="AJ34" s="105">
        <v>2.187826541274817E-2</v>
      </c>
      <c r="AL34" s="267"/>
      <c r="AM34" s="345"/>
      <c r="AN34" s="266"/>
      <c r="AO34" s="23" t="s">
        <v>11</v>
      </c>
      <c r="AP34" s="418" t="s">
        <v>12</v>
      </c>
      <c r="AQ34" s="399"/>
      <c r="AR34" s="418" t="s">
        <v>14</v>
      </c>
      <c r="AS34" s="400"/>
      <c r="AT34" s="418" t="s">
        <v>16</v>
      </c>
    </row>
    <row r="35" spans="4:52" ht="21" customHeight="1">
      <c r="D35" s="7"/>
      <c r="O35" s="81"/>
      <c r="P35" s="309" t="s">
        <v>48</v>
      </c>
      <c r="R35" s="340"/>
      <c r="T35" s="354" t="s">
        <v>118</v>
      </c>
      <c r="U35" s="99"/>
      <c r="V35" s="104">
        <v>0.14413497213361992</v>
      </c>
      <c r="W35" s="104">
        <v>1.457001249385625E-2</v>
      </c>
      <c r="X35" s="104">
        <v>0.17096705606449489</v>
      </c>
      <c r="Y35" s="104">
        <v>0.32188687188637066</v>
      </c>
      <c r="Z35" s="104">
        <v>0.4292194873818605</v>
      </c>
      <c r="AA35" s="104">
        <v>6.1162411095226035E-2</v>
      </c>
      <c r="AB35" s="104">
        <v>0.39989446772930087</v>
      </c>
      <c r="AC35" s="104">
        <v>0.99348188095768164</v>
      </c>
      <c r="AD35" s="104">
        <v>0.7266776113955411</v>
      </c>
      <c r="AE35" s="104">
        <v>7.8222561783353156E-2</v>
      </c>
      <c r="AF35" s="104">
        <v>0.13327760218290774</v>
      </c>
      <c r="AG35" s="104">
        <v>0.20844290544919636</v>
      </c>
      <c r="AH35" s="104">
        <v>1</v>
      </c>
      <c r="AI35" s="104">
        <v>0.24631219123435663</v>
      </c>
      <c r="AJ35" s="105">
        <v>0.19193578425034941</v>
      </c>
      <c r="AL35" s="267"/>
      <c r="AM35" s="346"/>
      <c r="AN35" s="266"/>
      <c r="AO35" s="23">
        <v>2</v>
      </c>
      <c r="AP35" s="418" t="s">
        <v>81</v>
      </c>
      <c r="AQ35" s="399"/>
      <c r="AR35" s="418" t="s">
        <v>113</v>
      </c>
      <c r="AS35" s="400"/>
      <c r="AT35" s="418" t="s">
        <v>20</v>
      </c>
    </row>
    <row r="36" spans="4:52" ht="21" customHeight="1">
      <c r="D36" s="7"/>
      <c r="O36" s="81"/>
      <c r="P36" s="309" t="s">
        <v>48</v>
      </c>
      <c r="R36" s="340"/>
      <c r="T36" s="354" t="s">
        <v>119</v>
      </c>
      <c r="U36" s="99"/>
      <c r="V36" s="104">
        <v>0.35091235661509568</v>
      </c>
      <c r="W36" s="104">
        <v>0.1891573941548548</v>
      </c>
      <c r="X36" s="104">
        <v>0.57127274088238189</v>
      </c>
      <c r="Y36" s="104">
        <v>4.5121499938324899E-2</v>
      </c>
      <c r="Z36" s="104">
        <v>0.29691558441558441</v>
      </c>
      <c r="AA36" s="104">
        <v>1.8646972989161254E-2</v>
      </c>
      <c r="AB36" s="104">
        <v>0.33299335493669574</v>
      </c>
      <c r="AC36" s="104">
        <v>0.37521557260408839</v>
      </c>
      <c r="AD36" s="104">
        <v>1</v>
      </c>
      <c r="AE36" s="104">
        <v>0.10169585765916039</v>
      </c>
      <c r="AF36" s="104">
        <v>5.2852106571114839E-2</v>
      </c>
      <c r="AG36" s="104">
        <v>0.25819693542381078</v>
      </c>
      <c r="AH36" s="104">
        <v>7.2056642777780233E-2</v>
      </c>
      <c r="AI36" s="104">
        <v>5.1346401628262053E-2</v>
      </c>
      <c r="AJ36" s="105">
        <v>3.1842505483179684E-2</v>
      </c>
      <c r="AL36" s="267"/>
      <c r="AM36" s="346"/>
      <c r="AN36" s="266"/>
      <c r="AO36" s="23">
        <v>10</v>
      </c>
      <c r="AP36" s="418" t="s">
        <v>85</v>
      </c>
      <c r="AQ36" s="399"/>
      <c r="AR36" s="418" t="s">
        <v>121</v>
      </c>
      <c r="AS36" s="400"/>
      <c r="AT36" s="418" t="s">
        <v>20</v>
      </c>
      <c r="AV36" s="425"/>
      <c r="AW36" s="425"/>
      <c r="AX36" s="425"/>
      <c r="AY36" s="425"/>
      <c r="AZ36" s="425"/>
    </row>
    <row r="37" spans="4:52" ht="21" customHeight="1">
      <c r="D37" s="7"/>
      <c r="O37" s="81"/>
      <c r="P37" s="309" t="s">
        <v>48</v>
      </c>
      <c r="R37" s="340"/>
      <c r="T37" s="354" t="s">
        <v>120</v>
      </c>
      <c r="U37" s="99"/>
      <c r="V37" s="104">
        <v>0.34096228182816413</v>
      </c>
      <c r="W37" s="104">
        <v>2.1894337765545401E-2</v>
      </c>
      <c r="X37" s="104">
        <v>0.11783996663481035</v>
      </c>
      <c r="Y37" s="104">
        <v>2.0890652772028926E-2</v>
      </c>
      <c r="Z37" s="104">
        <v>1.5916101273837739E-2</v>
      </c>
      <c r="AA37" s="104">
        <v>6.4210167521737332E-2</v>
      </c>
      <c r="AB37" s="104">
        <v>0.17366675277372096</v>
      </c>
      <c r="AC37" s="104">
        <v>0.56031467026530624</v>
      </c>
      <c r="AD37" s="104">
        <v>0.67305251534771049</v>
      </c>
      <c r="AE37" s="104">
        <v>0.84322851968810342</v>
      </c>
      <c r="AF37" s="104">
        <v>1</v>
      </c>
      <c r="AG37" s="104">
        <v>7.3419335162490371E-2</v>
      </c>
      <c r="AH37" s="104">
        <v>0.6649762204546904</v>
      </c>
      <c r="AI37" s="104">
        <v>0.25051042506102755</v>
      </c>
      <c r="AJ37" s="105">
        <v>0.13755258151809877</v>
      </c>
      <c r="AL37" s="426"/>
      <c r="AN37" s="266"/>
      <c r="AO37" s="23">
        <v>11</v>
      </c>
      <c r="AP37" s="418" t="s">
        <v>78</v>
      </c>
      <c r="AQ37" s="399"/>
      <c r="AR37" s="418" t="s">
        <v>109</v>
      </c>
      <c r="AS37" s="400"/>
      <c r="AT37" s="418" t="s">
        <v>55</v>
      </c>
      <c r="AV37" s="425"/>
      <c r="AW37" s="425"/>
      <c r="AX37" s="425"/>
      <c r="AY37" s="425"/>
      <c r="AZ37" s="425"/>
    </row>
    <row r="38" spans="4:52" ht="21" customHeight="1">
      <c r="D38" s="7"/>
      <c r="O38" s="81"/>
      <c r="P38" s="309" t="s">
        <v>48</v>
      </c>
      <c r="R38" s="340"/>
      <c r="T38" s="354" t="s">
        <v>121</v>
      </c>
      <c r="U38" s="99"/>
      <c r="V38" s="104">
        <v>4.9218908287964866E-2</v>
      </c>
      <c r="W38" s="104">
        <v>9.0240936348260428E-2</v>
      </c>
      <c r="X38" s="104">
        <v>0.54863442878671709</v>
      </c>
      <c r="Y38" s="104">
        <v>0</v>
      </c>
      <c r="Z38" s="104">
        <v>5.2480559945507155E-2</v>
      </c>
      <c r="AA38" s="104">
        <v>4.2996723260988717E-2</v>
      </c>
      <c r="AB38" s="104">
        <v>0.73948387168278729</v>
      </c>
      <c r="AC38" s="104">
        <v>1</v>
      </c>
      <c r="AD38" s="104">
        <v>0.70653373893225213</v>
      </c>
      <c r="AE38" s="104">
        <v>0.31755820982317068</v>
      </c>
      <c r="AF38" s="104">
        <v>0.55134717937053213</v>
      </c>
      <c r="AG38" s="104">
        <v>0.6362553865499887</v>
      </c>
      <c r="AH38" s="104">
        <v>0.51911497395839146</v>
      </c>
      <c r="AI38" s="104">
        <v>0.19596579374549561</v>
      </c>
      <c r="AJ38" s="105">
        <v>8.3432829992405848E-3</v>
      </c>
      <c r="AL38" s="426"/>
      <c r="AN38" s="266"/>
      <c r="AO38" s="23">
        <v>14</v>
      </c>
      <c r="AP38" s="418" t="s">
        <v>77</v>
      </c>
      <c r="AQ38" s="399"/>
      <c r="AR38" s="418" t="s">
        <v>108</v>
      </c>
      <c r="AS38" s="400"/>
      <c r="AT38" s="418" t="s">
        <v>62</v>
      </c>
      <c r="AV38" s="425"/>
      <c r="AW38" s="425"/>
      <c r="AX38" s="425"/>
      <c r="AY38" s="425"/>
      <c r="AZ38" s="425"/>
    </row>
    <row r="39" spans="4:52" ht="21" customHeight="1">
      <c r="D39" s="7"/>
      <c r="O39" s="81"/>
      <c r="P39" s="309" t="s">
        <v>48</v>
      </c>
      <c r="R39" s="340"/>
      <c r="T39" s="353" t="s">
        <v>131</v>
      </c>
      <c r="U39" s="99"/>
      <c r="V39" s="104">
        <v>0.4112308321591337</v>
      </c>
      <c r="W39" s="104">
        <v>4.990689013035382E-2</v>
      </c>
      <c r="X39" s="104">
        <v>1.5931772689200891E-2</v>
      </c>
      <c r="Y39" s="104">
        <v>1</v>
      </c>
      <c r="Z39" s="104">
        <v>3.4688255181708337E-2</v>
      </c>
      <c r="AA39" s="104">
        <v>0.22831552772829725</v>
      </c>
      <c r="AB39" s="104">
        <v>1.0492104964809493E-2</v>
      </c>
      <c r="AC39" s="104">
        <v>1.868366543199414E-2</v>
      </c>
      <c r="AD39" s="104">
        <v>9.0527453605072812E-3</v>
      </c>
      <c r="AE39" s="104">
        <v>9.7147527153854281E-3</v>
      </c>
      <c r="AF39" s="104">
        <v>2.1653872946976394E-2</v>
      </c>
      <c r="AG39" s="104">
        <v>4.5963484296856283E-3</v>
      </c>
      <c r="AH39" s="104">
        <v>1.8329931847145525E-2</v>
      </c>
      <c r="AI39" s="104">
        <v>5.3985785508143223E-3</v>
      </c>
      <c r="AJ39" s="105">
        <v>1</v>
      </c>
      <c r="AL39" s="426"/>
      <c r="AN39" s="266"/>
      <c r="AO39" s="23">
        <v>20</v>
      </c>
      <c r="AP39" s="418" t="s">
        <v>87</v>
      </c>
      <c r="AQ39" s="399"/>
      <c r="AR39" s="418" t="s">
        <v>127</v>
      </c>
      <c r="AS39" s="400"/>
      <c r="AT39" s="418" t="s">
        <v>62</v>
      </c>
      <c r="AV39" s="425"/>
      <c r="AW39" s="425"/>
      <c r="AX39" s="425"/>
      <c r="AY39" s="425"/>
      <c r="AZ39" s="425"/>
    </row>
    <row r="40" spans="4:52" ht="21" customHeight="1">
      <c r="D40" s="7"/>
      <c r="O40" s="81"/>
      <c r="P40" s="319"/>
      <c r="R40" s="340"/>
      <c r="T40" s="352" t="s">
        <v>124</v>
      </c>
      <c r="U40" s="99"/>
      <c r="V40" s="104">
        <v>9.777727885047148E-2</v>
      </c>
      <c r="W40" s="104">
        <v>0.1122905027932961</v>
      </c>
      <c r="X40" s="104">
        <v>8.9645944833264712E-2</v>
      </c>
      <c r="Y40" s="104">
        <v>1</v>
      </c>
      <c r="Z40" s="104">
        <v>4.5148247978436661E-2</v>
      </c>
      <c r="AA40" s="104">
        <v>3.8743253662297611E-2</v>
      </c>
      <c r="AB40" s="104">
        <v>0.19217118567124758</v>
      </c>
      <c r="AC40" s="104">
        <v>0.24942171461616308</v>
      </c>
      <c r="AD40" s="104">
        <v>0.27474029524330235</v>
      </c>
      <c r="AE40" s="104">
        <v>0.30733944954128445</v>
      </c>
      <c r="AF40" s="104">
        <v>3.9044289044289048E-2</v>
      </c>
      <c r="AG40" s="104">
        <v>4.5057162071284462E-2</v>
      </c>
      <c r="AH40" s="104">
        <v>0.20634708087841458</v>
      </c>
      <c r="AI40" s="104">
        <v>5.3677295305239549E-2</v>
      </c>
      <c r="AJ40" s="105">
        <v>2.8735632183908046E-3</v>
      </c>
      <c r="AL40" s="426"/>
      <c r="AO40" s="23">
        <v>21</v>
      </c>
      <c r="AP40" s="418" t="s">
        <v>87</v>
      </c>
      <c r="AQ40" s="399"/>
      <c r="AR40" s="418" t="s">
        <v>108</v>
      </c>
      <c r="AS40" s="400"/>
      <c r="AT40" s="418" t="s">
        <v>62</v>
      </c>
      <c r="AV40" s="425"/>
      <c r="AW40" s="425"/>
      <c r="AX40" s="425"/>
      <c r="AY40" s="425"/>
      <c r="AZ40" s="425"/>
    </row>
    <row r="41" spans="4:52" ht="21" customHeight="1">
      <c r="D41" s="7"/>
      <c r="O41" s="81"/>
      <c r="P41" s="319"/>
      <c r="R41" s="340"/>
      <c r="T41" s="353" t="s">
        <v>125</v>
      </c>
      <c r="U41" s="99"/>
      <c r="V41" s="104">
        <v>6.6634503825506661E-2</v>
      </c>
      <c r="W41" s="104">
        <v>5.9098638649245201E-2</v>
      </c>
      <c r="X41" s="104">
        <v>3.5083142723140739E-2</v>
      </c>
      <c r="Y41" s="104">
        <v>4.3858442446993745E-2</v>
      </c>
      <c r="Z41" s="104">
        <v>4.4057933340873268E-2</v>
      </c>
      <c r="AA41" s="104">
        <v>6.5703125423676831E-2</v>
      </c>
      <c r="AB41" s="104">
        <v>1</v>
      </c>
      <c r="AC41" s="104">
        <v>0.11767656980970896</v>
      </c>
      <c r="AD41" s="104">
        <v>7.7117961131510052E-2</v>
      </c>
      <c r="AE41" s="104">
        <v>5.3917718237588647E-2</v>
      </c>
      <c r="AF41" s="104">
        <v>0.13014404949888819</v>
      </c>
      <c r="AG41" s="104">
        <v>9.8806847476414966E-2</v>
      </c>
      <c r="AH41" s="104">
        <v>0.15660541326881833</v>
      </c>
      <c r="AI41" s="104">
        <v>0.14784392119850256</v>
      </c>
      <c r="AJ41" s="105">
        <v>3.2759521976455548E-2</v>
      </c>
      <c r="AL41" s="426"/>
      <c r="AP41" s="435"/>
      <c r="AQ41" s="404"/>
      <c r="AR41" s="435"/>
      <c r="AS41" s="405"/>
      <c r="AT41" s="435"/>
    </row>
    <row r="42" spans="4:52" ht="21" customHeight="1">
      <c r="D42" s="7"/>
      <c r="O42" s="81"/>
      <c r="P42" s="319"/>
      <c r="R42" s="340"/>
      <c r="T42" s="352" t="s">
        <v>126</v>
      </c>
      <c r="U42" s="99"/>
      <c r="V42" s="104">
        <v>4.5080112826498486E-2</v>
      </c>
      <c r="W42" s="104">
        <v>2.0394801678946091E-2</v>
      </c>
      <c r="X42" s="104">
        <v>1.764334517950605E-2</v>
      </c>
      <c r="Y42" s="104">
        <v>0</v>
      </c>
      <c r="Z42" s="104">
        <v>1.6177304639498614E-2</v>
      </c>
      <c r="AA42" s="104">
        <v>1.3767567926310779E-2</v>
      </c>
      <c r="AB42" s="104">
        <v>0.55364684869168623</v>
      </c>
      <c r="AC42" s="104">
        <v>0.58710033358954672</v>
      </c>
      <c r="AD42" s="104">
        <v>0.53371092372329387</v>
      </c>
      <c r="AE42" s="104">
        <v>0.53636348864341732</v>
      </c>
      <c r="AF42" s="104">
        <v>0.46340970400481568</v>
      </c>
      <c r="AG42" s="104">
        <v>0.61536533056235876</v>
      </c>
      <c r="AH42" s="104">
        <v>1</v>
      </c>
      <c r="AI42" s="104">
        <v>0.45587908011553641</v>
      </c>
      <c r="AJ42" s="105">
        <v>0.12129722832745383</v>
      </c>
      <c r="AL42" s="426"/>
      <c r="AP42" s="1" t="s">
        <v>294</v>
      </c>
    </row>
    <row r="43" spans="4:52" ht="21" customHeight="1">
      <c r="D43" s="7"/>
      <c r="O43" s="81"/>
      <c r="P43" s="319"/>
      <c r="R43" s="340"/>
      <c r="T43" s="352" t="s">
        <v>127</v>
      </c>
      <c r="U43" s="99"/>
      <c r="V43" s="104">
        <v>0.16180865752099322</v>
      </c>
      <c r="W43" s="104">
        <v>0.4808425862717508</v>
      </c>
      <c r="X43" s="104">
        <v>0.2417931088294086</v>
      </c>
      <c r="Y43" s="104">
        <v>0</v>
      </c>
      <c r="Z43" s="104">
        <v>5.2139697924998831E-3</v>
      </c>
      <c r="AA43" s="104">
        <v>2.7461223579447684E-2</v>
      </c>
      <c r="AB43" s="104">
        <v>1</v>
      </c>
      <c r="AC43" s="104">
        <v>0.33643987472406162</v>
      </c>
      <c r="AD43" s="104">
        <v>1.531027543225043E-2</v>
      </c>
      <c r="AE43" s="104">
        <v>1.3521242764648014E-2</v>
      </c>
      <c r="AF43" s="104">
        <v>3.2636939120729645E-2</v>
      </c>
      <c r="AG43" s="104">
        <v>0.54908793919706456</v>
      </c>
      <c r="AH43" s="104">
        <v>1.2630448517164508E-2</v>
      </c>
      <c r="AI43" s="104">
        <v>3.542257958692438E-2</v>
      </c>
      <c r="AJ43" s="105">
        <v>6.5316432308380495E-2</v>
      </c>
      <c r="AL43" s="426"/>
      <c r="AP43" s="418" t="s">
        <v>85</v>
      </c>
      <c r="AQ43" s="429">
        <v>0.31016721936075636</v>
      </c>
      <c r="AR43" s="419" t="s">
        <v>122</v>
      </c>
      <c r="AS43" s="429" t="e">
        <v>#N/A</v>
      </c>
      <c r="AT43" s="23" t="s">
        <v>20</v>
      </c>
      <c r="AU43" s="413" t="e">
        <v>#N/A</v>
      </c>
    </row>
    <row r="44" spans="4:52" ht="24" customHeight="1">
      <c r="D44" s="7"/>
      <c r="AL44" s="426"/>
      <c r="AP44" s="418" t="s">
        <v>85</v>
      </c>
      <c r="AQ44" s="429">
        <v>0.31016721936075636</v>
      </c>
      <c r="AR44" s="419" t="s">
        <v>123</v>
      </c>
      <c r="AS44" s="429" t="e">
        <v>#N/A</v>
      </c>
      <c r="AT44" s="23" t="s">
        <v>20</v>
      </c>
      <c r="AU44" s="413" t="e">
        <v>#N/A</v>
      </c>
    </row>
    <row r="45" spans="4:52" ht="24" customHeight="1">
      <c r="D45" s="7"/>
      <c r="AL45" s="426"/>
      <c r="AP45" s="418" t="s">
        <v>179</v>
      </c>
      <c r="AQ45" s="429" t="e">
        <v>#N/A</v>
      </c>
      <c r="AR45" s="423" t="s">
        <v>125</v>
      </c>
      <c r="AS45" s="429">
        <v>3.2759521976455548E-2</v>
      </c>
      <c r="AT45" s="23" t="s">
        <v>55</v>
      </c>
      <c r="AU45" s="413" t="e">
        <v>#N/A</v>
      </c>
    </row>
    <row r="46" spans="4:52" ht="24" customHeight="1">
      <c r="D46" s="7"/>
      <c r="AL46" s="426"/>
      <c r="AP46" s="418" t="s">
        <v>80</v>
      </c>
      <c r="AQ46" s="429">
        <v>5.6390068063604691E-3</v>
      </c>
      <c r="AR46" s="424" t="s">
        <v>110</v>
      </c>
      <c r="AS46" s="429" t="e">
        <v>#N/A</v>
      </c>
      <c r="AT46" s="23" t="s">
        <v>62</v>
      </c>
      <c r="AU46" s="413" t="e">
        <v>#N/A</v>
      </c>
    </row>
    <row r="47" spans="4:52" ht="24" customHeight="1">
      <c r="D47" s="7"/>
      <c r="AL47" s="426"/>
      <c r="AP47" s="418" t="s">
        <v>179</v>
      </c>
      <c r="AQ47" s="429" t="e">
        <v>#N/A</v>
      </c>
      <c r="AR47" s="424" t="s">
        <v>124</v>
      </c>
      <c r="AS47" s="429">
        <v>2.8735632183908046E-3</v>
      </c>
      <c r="AT47" s="23" t="s">
        <v>62</v>
      </c>
      <c r="AU47" s="413" t="e">
        <v>#N/A</v>
      </c>
    </row>
    <row r="48" spans="4:52" ht="24" customHeight="1">
      <c r="AL48" s="426"/>
    </row>
    <row r="49" spans="38:38" ht="24" customHeight="1">
      <c r="AL49" s="426"/>
    </row>
    <row r="50" spans="38:38" ht="24" customHeight="1">
      <c r="AL50" s="426"/>
    </row>
    <row r="51" spans="38:38" ht="24" customHeight="1">
      <c r="AL51" s="426"/>
    </row>
    <row r="52" spans="38:38" ht="20" customHeight="1">
      <c r="AL52" s="426"/>
    </row>
    <row r="53" spans="38:38" ht="20" customHeight="1">
      <c r="AL53" s="426"/>
    </row>
  </sheetData>
  <conditionalFormatting sqref="U10:U23">
    <cfRule type="colorScale" priority="25">
      <colorScale>
        <cfvo type="min"/>
        <cfvo type="percent" val="20"/>
        <cfvo type="max"/>
        <color rgb="FF002060"/>
        <color theme="4" tint="0.39997558519241921"/>
        <color theme="0"/>
      </colorScale>
    </cfRule>
  </conditionalFormatting>
  <conditionalFormatting sqref="V26:AI43">
    <cfRule type="colorScale" priority="21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V9:AI9">
    <cfRule type="colorScale" priority="28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V8:AI8">
    <cfRule type="colorScale" priority="29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V10:AI23">
    <cfRule type="colorScale" priority="31">
      <colorScale>
        <cfvo type="min"/>
        <cfvo type="percent" val="50"/>
        <cfvo type="max"/>
        <color theme="1" tint="4.9989318521683403E-2"/>
        <color rgb="FF6EF5F8"/>
        <color theme="0"/>
      </colorScale>
    </cfRule>
  </conditionalFormatting>
  <conditionalFormatting sqref="S10:S23">
    <cfRule type="colorScale" priority="20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V7:AI7">
    <cfRule type="colorScale" priority="18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T10:T23">
    <cfRule type="colorScale" priority="17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C10:M23">
    <cfRule type="colorScale" priority="200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O10:O23">
    <cfRule type="colorScale" priority="16">
      <colorScale>
        <cfvo type="min"/>
        <cfvo type="percent" val="5"/>
        <cfvo type="max"/>
        <color theme="1" tint="0.34998626667073579"/>
        <color theme="0"/>
        <color theme="0"/>
      </colorScale>
    </cfRule>
  </conditionalFormatting>
  <conditionalFormatting sqref="AN35:AN39">
    <cfRule type="colorScale" priority="15">
      <colorScale>
        <cfvo type="min"/>
        <cfvo type="max"/>
        <color theme="0"/>
        <color theme="0" tint="-0.14999847407452621"/>
      </colorScale>
    </cfRule>
  </conditionalFormatting>
  <conditionalFormatting sqref="AN11:AN31">
    <cfRule type="colorScale" priority="212">
      <colorScale>
        <cfvo type="min"/>
        <cfvo type="max"/>
        <color theme="0"/>
        <color theme="0" tint="-0.14999847407452621"/>
      </colorScale>
    </cfRule>
  </conditionalFormatting>
  <conditionalFormatting sqref="AW11:AZ31">
    <cfRule type="colorScale" priority="11">
      <colorScale>
        <cfvo type="min"/>
        <cfvo type="max"/>
        <color theme="0" tint="-0.34998626667073579"/>
        <color theme="0"/>
      </colorScale>
    </cfRule>
  </conditionalFormatting>
  <conditionalFormatting sqref="AQ11:AQ31">
    <cfRule type="colorScale" priority="9">
      <colorScale>
        <cfvo type="min"/>
        <cfvo type="percent" val="10"/>
        <cfvo type="max"/>
        <color theme="0" tint="-0.34998626667073579"/>
        <color theme="0" tint="-0.14999847407452621"/>
        <color theme="0"/>
      </colorScale>
    </cfRule>
  </conditionalFormatting>
  <conditionalFormatting sqref="AS11:AS31">
    <cfRule type="colorScale" priority="12">
      <colorScale>
        <cfvo type="min"/>
        <cfvo type="percent" val="10"/>
        <cfvo type="max"/>
        <color theme="0" tint="-0.34998626667073579"/>
        <color theme="0" tint="-0.14999847407452621"/>
        <color theme="0"/>
      </colorScale>
    </cfRule>
  </conditionalFormatting>
  <conditionalFormatting sqref="AU11:AU31">
    <cfRule type="colorScale" priority="10">
      <colorScale>
        <cfvo type="min"/>
        <cfvo type="percent" val="10"/>
        <cfvo type="max"/>
        <color theme="0" tint="-0.34998626667073579"/>
        <color theme="0" tint="-0.14999847407452621"/>
        <color theme="0"/>
      </colorScale>
    </cfRule>
  </conditionalFormatting>
  <conditionalFormatting sqref="Q10:Q23">
    <cfRule type="colorScale" priority="8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X11:BA31">
    <cfRule type="colorScale" priority="7">
      <colorScale>
        <cfvo type="min"/>
        <cfvo type="max"/>
        <color theme="0" tint="-0.34998626667073579"/>
        <color theme="0"/>
      </colorScale>
    </cfRule>
  </conditionalFormatting>
  <conditionalFormatting sqref="AR35">
    <cfRule type="containsText" dxfId="18" priority="1" operator="containsText" text="Gs">
      <formula>NOT(ISERROR(SEARCH("Gs",AR35)))</formula>
    </cfRule>
    <cfRule type="containsText" dxfId="17" priority="2" operator="containsText" text="Gq">
      <formula>NOT(ISERROR(SEARCH("Gq",AR35)))</formula>
    </cfRule>
    <cfRule type="containsText" dxfId="16" priority="3" operator="containsText" text="Gi">
      <formula>NOT(ISERROR(SEARCH("Gi",AR35)))</formula>
    </cfRule>
  </conditionalFormatting>
  <pageMargins left="0.7" right="0.7" top="0.75" bottom="0.75" header="0.3" footer="0.3"/>
  <pageSetup scale="3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37</xdr:col>
                    <xdr:colOff>12700</xdr:colOff>
                    <xdr:row>11</xdr:row>
                    <xdr:rowOff>12700</xdr:rowOff>
                  </from>
                  <to>
                    <xdr:col>37</xdr:col>
                    <xdr:colOff>1219200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7359-D3C6-FC45-BB2A-C959E963881D}">
  <sheetPr>
    <pageSetUpPr fitToPage="1"/>
  </sheetPr>
  <dimension ref="B1:AZ51"/>
  <sheetViews>
    <sheetView zoomScale="79" zoomScaleNormal="80" workbookViewId="0">
      <selection activeCell="AU8" sqref="AU8:AU33"/>
    </sheetView>
  </sheetViews>
  <sheetFormatPr baseColWidth="10" defaultColWidth="3.1640625" defaultRowHeight="20" customHeight="1"/>
  <cols>
    <col min="1" max="2" width="3.1640625" style="1"/>
    <col min="3" max="13" width="3.83203125" style="1" customWidth="1"/>
    <col min="14" max="15" width="3.1640625" style="1"/>
    <col min="16" max="17" width="18" style="2" customWidth="1"/>
    <col min="18" max="20" width="3.1640625" style="2"/>
    <col min="21" max="21" width="3.1640625" style="1"/>
    <col min="22" max="22" width="3.1640625" style="1" customWidth="1"/>
    <col min="23" max="36" width="3.1640625" style="1"/>
    <col min="37" max="37" width="4" style="1" bestFit="1" customWidth="1"/>
    <col min="38" max="38" width="3.1640625" style="1"/>
    <col min="39" max="39" width="16.1640625" style="5" customWidth="1"/>
    <col min="40" max="40" width="3.1640625" style="6"/>
    <col min="41" max="42" width="8.33203125" style="2" customWidth="1"/>
    <col min="43" max="43" width="9.83203125" style="1" customWidth="1"/>
    <col min="44" max="44" width="9.83203125" style="7" customWidth="1"/>
    <col min="45" max="45" width="13.5" style="1" customWidth="1"/>
    <col min="46" max="46" width="8.33203125" style="7" customWidth="1"/>
    <col min="47" max="47" width="8.33203125" style="1" customWidth="1"/>
    <col min="48" max="48" width="8.33203125" style="8" customWidth="1"/>
    <col min="49" max="50" width="8.33203125" style="9" customWidth="1"/>
    <col min="51" max="51" width="8.33203125" style="10" customWidth="1"/>
    <col min="52" max="52" width="8.33203125" style="1" customWidth="1"/>
    <col min="53" max="54" width="9.83203125" style="1" customWidth="1"/>
    <col min="55" max="16384" width="3.1640625" style="1"/>
  </cols>
  <sheetData>
    <row r="1" spans="2:48" ht="20" customHeight="1">
      <c r="S1" s="259" t="s">
        <v>0</v>
      </c>
      <c r="T1" s="3"/>
      <c r="U1" s="4"/>
      <c r="V1" s="4"/>
      <c r="W1" s="4"/>
      <c r="X1" s="4"/>
      <c r="Y1" s="4"/>
      <c r="Z1" s="4"/>
      <c r="AA1" s="4"/>
      <c r="AB1" s="4"/>
      <c r="AC1" s="4"/>
    </row>
    <row r="2" spans="2:48" ht="20" customHeight="1">
      <c r="S2" s="260" t="s">
        <v>1</v>
      </c>
      <c r="V2" s="260" t="s">
        <v>2</v>
      </c>
      <c r="W2" s="2"/>
      <c r="X2" s="2"/>
      <c r="AA2" s="261" t="s">
        <v>3</v>
      </c>
      <c r="AF2" s="261" t="s">
        <v>4</v>
      </c>
    </row>
    <row r="3" spans="2:48" ht="20" customHeight="1">
      <c r="P3" s="1"/>
      <c r="S3" s="262" t="str" cm="1">
        <f t="array" aca="1" ref="S3" ca="1">OFFSET(NPP,$AM$8-1,0,1)</f>
        <v>NPY</v>
      </c>
      <c r="V3" s="262" t="str" cm="1">
        <f t="array" aca="1" ref="V3" ca="1">OFFSET(NP_GPCR,$AM$8-1,0,1)</f>
        <v>NPY1R</v>
      </c>
      <c r="W3" s="3"/>
      <c r="X3" s="4"/>
      <c r="Y3" s="4"/>
      <c r="Z3" s="4"/>
      <c r="AA3" s="263" t="str">
        <f ca="1">TEXT(MAX(Matrix),0)</f>
        <v>1</v>
      </c>
      <c r="AB3" s="264"/>
      <c r="AC3" s="4"/>
      <c r="AD3" s="4"/>
      <c r="AE3" s="4"/>
      <c r="AF3" s="262" t="str">
        <f ca="1">TEXT(COUNTIF(Matrix,"&gt;"&amp;AA3/10),0)</f>
        <v>17</v>
      </c>
    </row>
    <row r="4" spans="2:48" ht="20" customHeight="1">
      <c r="B4"/>
      <c r="C4"/>
      <c r="D4"/>
      <c r="E4"/>
      <c r="F4"/>
      <c r="G4"/>
      <c r="H4"/>
      <c r="I4"/>
      <c r="J4"/>
      <c r="K4"/>
      <c r="L4"/>
      <c r="M4"/>
      <c r="N4"/>
      <c r="O4"/>
      <c r="S4" s="1" t="s">
        <v>5</v>
      </c>
      <c r="V4" s="1" t="s">
        <v>6</v>
      </c>
      <c r="AA4" s="1" t="s">
        <v>7</v>
      </c>
      <c r="AF4" s="1" t="s">
        <v>8</v>
      </c>
      <c r="AH4" s="13"/>
    </row>
    <row r="5" spans="2:48" ht="20" customHeight="1">
      <c r="B5"/>
      <c r="C5"/>
      <c r="D5"/>
      <c r="E5"/>
      <c r="F5"/>
      <c r="G5"/>
      <c r="H5"/>
      <c r="I5"/>
      <c r="J5"/>
      <c r="K5"/>
      <c r="L5"/>
      <c r="M5"/>
      <c r="N5"/>
      <c r="O5"/>
      <c r="P5" s="21"/>
      <c r="S5" s="265" t="str" cm="1">
        <f t="array" aca="1" ref="S5" ca="1">TEXT(OFFSET(P_Max,$AM$8-1,0,1),"0.000")</f>
        <v>1.000</v>
      </c>
      <c r="V5" s="1" t="str" cm="1">
        <f t="array" aca="1" ref="V5" ca="1">TEXT(OFFSET(G_Max,$AM$8-1,0,1),"0.000")</f>
        <v>0.320</v>
      </c>
      <c r="AA5" s="1" t="str" cm="1">
        <f t="array" aca="1" ref="AA5" ca="1">TEXT(OFFSET(Prod_Max,$AM$8-1,0,1),"0.000")</f>
        <v>0.378</v>
      </c>
      <c r="AF5" s="1" t="str">
        <f ca="1">TEXT(AA3*AA5,0)</f>
        <v>0</v>
      </c>
      <c r="AH5"/>
      <c r="AI5"/>
    </row>
    <row r="6" spans="2:48" ht="20" customHeight="1">
      <c r="B6"/>
      <c r="C6"/>
      <c r="D6"/>
      <c r="E6"/>
      <c r="F6"/>
      <c r="G6"/>
      <c r="H6"/>
      <c r="I6"/>
      <c r="J6"/>
      <c r="K6"/>
      <c r="L6"/>
      <c r="M6"/>
      <c r="N6"/>
      <c r="O6"/>
      <c r="U6"/>
      <c r="V6"/>
      <c r="W6"/>
      <c r="X6"/>
      <c r="Y6"/>
      <c r="AA6"/>
      <c r="AB6"/>
      <c r="AC6"/>
      <c r="AD6"/>
      <c r="AE6"/>
      <c r="AF6"/>
      <c r="AG6"/>
      <c r="AH6"/>
    </row>
    <row r="7" spans="2:48" ht="20" customHeight="1">
      <c r="B7"/>
      <c r="C7"/>
      <c r="D7"/>
      <c r="E7"/>
      <c r="F7"/>
      <c r="G7"/>
      <c r="H7"/>
      <c r="I7"/>
      <c r="J7"/>
      <c r="K7"/>
      <c r="L7"/>
      <c r="M7"/>
      <c r="N7"/>
      <c r="O7"/>
      <c r="U7" s="24"/>
      <c r="V7" s="25"/>
      <c r="W7" s="26"/>
      <c r="X7" s="27"/>
      <c r="Y7" s="28"/>
      <c r="Z7" s="29"/>
      <c r="AA7" s="30"/>
      <c r="AB7" s="31"/>
      <c r="AC7" s="32"/>
      <c r="AD7" s="33"/>
      <c r="AE7" s="34"/>
      <c r="AF7" s="35"/>
      <c r="AG7" s="36"/>
      <c r="AH7" s="37"/>
      <c r="AI7" s="38"/>
      <c r="AJ7" s="39"/>
      <c r="AM7" s="14" t="s">
        <v>9</v>
      </c>
      <c r="AN7" s="15"/>
      <c r="AO7" s="16" t="s">
        <v>10</v>
      </c>
      <c r="AP7" s="16" t="s">
        <v>11</v>
      </c>
      <c r="AQ7" s="16" t="s">
        <v>12</v>
      </c>
      <c r="AR7" s="17" t="s">
        <v>13</v>
      </c>
      <c r="AS7" s="18" t="s">
        <v>14</v>
      </c>
      <c r="AT7" s="19" t="s">
        <v>15</v>
      </c>
      <c r="AU7" s="18" t="s">
        <v>16</v>
      </c>
      <c r="AV7" s="20" t="s">
        <v>17</v>
      </c>
    </row>
    <row r="8" spans="2:48" ht="20" customHeight="1">
      <c r="B8"/>
      <c r="C8" s="40" t="s">
        <v>23</v>
      </c>
      <c r="D8" s="40" t="s">
        <v>24</v>
      </c>
      <c r="E8" s="40" t="s">
        <v>25</v>
      </c>
      <c r="F8" s="40" t="s">
        <v>26</v>
      </c>
      <c r="G8" s="40" t="s">
        <v>27</v>
      </c>
      <c r="H8" s="40" t="s">
        <v>28</v>
      </c>
      <c r="I8" s="40" t="s">
        <v>29</v>
      </c>
      <c r="J8" s="40" t="s">
        <v>30</v>
      </c>
      <c r="K8" s="40" t="s">
        <v>31</v>
      </c>
      <c r="L8" s="40" t="s">
        <v>32</v>
      </c>
      <c r="M8" s="40" t="s">
        <v>33</v>
      </c>
      <c r="N8"/>
      <c r="O8"/>
      <c r="P8" s="41"/>
      <c r="Q8" s="41"/>
      <c r="R8" s="41"/>
      <c r="S8" s="41"/>
      <c r="T8" s="41"/>
      <c r="U8" s="42" cm="1">
        <f t="array" aca="1" ref="U8:AJ8" ca="1">_xlfn.XLOOKUP($V$3,GPCR_Lablels,GPCR_Rows)</f>
        <v>0.15473674451412445</v>
      </c>
      <c r="V8" s="43">
        <f ca="1"/>
        <v>0.46713300207769548</v>
      </c>
      <c r="W8" s="43">
        <f ca="1"/>
        <v>1</v>
      </c>
      <c r="X8" s="43">
        <f ca="1"/>
        <v>4.4969337995676907E-2</v>
      </c>
      <c r="Y8" s="43">
        <f ca="1"/>
        <v>1.1908792460604322E-2</v>
      </c>
      <c r="Z8" s="43">
        <f ca="1"/>
        <v>4.0079949943854724E-3</v>
      </c>
      <c r="AA8" s="43">
        <f ca="1"/>
        <v>0.3400880236028278</v>
      </c>
      <c r="AB8" s="43">
        <f ca="1"/>
        <v>0.63071223818118394</v>
      </c>
      <c r="AC8" s="43">
        <f ca="1"/>
        <v>0.25941496778802542</v>
      </c>
      <c r="AD8" s="43">
        <f ca="1"/>
        <v>0.19979963986429272</v>
      </c>
      <c r="AE8" s="43">
        <f ca="1"/>
        <v>0.2295351921654237</v>
      </c>
      <c r="AF8" s="43">
        <f ca="1"/>
        <v>8.7151059848869963E-2</v>
      </c>
      <c r="AG8" s="43">
        <f ca="1"/>
        <v>0.25586905321636033</v>
      </c>
      <c r="AH8" s="43">
        <f ca="1"/>
        <v>2.4165645947840379E-2</v>
      </c>
      <c r="AI8" s="43">
        <f ca="1"/>
        <v>0.14959958661700717</v>
      </c>
      <c r="AJ8" s="43">
        <f ca="1"/>
        <v>6.2651872352896196E-2</v>
      </c>
      <c r="AM8" s="14">
        <v>1</v>
      </c>
      <c r="AN8" s="15"/>
      <c r="AO8" s="16">
        <f t="shared" ref="AO8:AO33" si="0">IF(AP8=$AM$8,1,0)</f>
        <v>1</v>
      </c>
      <c r="AP8" s="16">
        <v>1</v>
      </c>
      <c r="AQ8" s="175" t="s">
        <v>81</v>
      </c>
      <c r="AR8" s="17">
        <f t="shared" ref="AR8:AR33" si="1">_xlfn.XLOOKUP(AQ8,NPP_Labels,NPP_Max)</f>
        <v>1</v>
      </c>
      <c r="AS8" s="179" t="s">
        <v>112</v>
      </c>
      <c r="AT8" s="17">
        <f t="shared" ref="AT8:AT33" si="2">_xlfn.XLOOKUP(AS8,GPCR_Lablels,GPCR_Max)</f>
        <v>0.3198789878225432</v>
      </c>
      <c r="AU8" s="16" t="s">
        <v>20</v>
      </c>
      <c r="AV8" s="22">
        <f t="shared" ref="AV8:AV24" si="3">AR8*AT8</f>
        <v>0.3198789878225432</v>
      </c>
    </row>
    <row r="9" spans="2:48" ht="20" customHeight="1">
      <c r="B9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/>
      <c r="O9"/>
      <c r="P9" s="41"/>
      <c r="Q9" s="41"/>
      <c r="R9" s="41"/>
      <c r="S9" s="41"/>
      <c r="T9" s="41"/>
      <c r="U9" s="45"/>
      <c r="V9" s="45"/>
      <c r="W9" s="45"/>
      <c r="X9" s="45"/>
      <c r="Y9" s="45"/>
      <c r="Z9" s="45"/>
      <c r="AA9" s="184"/>
      <c r="AB9" s="184"/>
      <c r="AC9" s="184"/>
      <c r="AD9" s="184"/>
      <c r="AE9" s="184"/>
      <c r="AF9" s="184"/>
      <c r="AG9" s="184"/>
      <c r="AH9" s="185"/>
      <c r="AM9" s="14"/>
      <c r="AN9" s="23"/>
      <c r="AO9" s="16">
        <f t="shared" si="0"/>
        <v>0</v>
      </c>
      <c r="AP9" s="16">
        <v>2</v>
      </c>
      <c r="AQ9" s="175" t="s">
        <v>81</v>
      </c>
      <c r="AR9" s="17">
        <f t="shared" si="1"/>
        <v>1</v>
      </c>
      <c r="AS9" s="179" t="s">
        <v>113</v>
      </c>
      <c r="AT9" s="17">
        <f t="shared" si="2"/>
        <v>0.20485842060395199</v>
      </c>
      <c r="AU9" s="16" t="s">
        <v>20</v>
      </c>
      <c r="AV9" s="22">
        <f t="shared" si="3"/>
        <v>0.20485842060395199</v>
      </c>
    </row>
    <row r="10" spans="2:48" ht="20" customHeight="1">
      <c r="B10"/>
      <c r="C10" s="42">
        <v>1.0103318298897598E-2</v>
      </c>
      <c r="D10" s="42">
        <v>9.260224110186735E-2</v>
      </c>
      <c r="E10" s="42">
        <v>3.7013197826406326E-3</v>
      </c>
      <c r="F10" s="42">
        <v>0.42011422039074764</v>
      </c>
      <c r="G10" s="42">
        <v>3.3412640839653113E-4</v>
      </c>
      <c r="H10" s="42">
        <v>5.3892555283295909E-3</v>
      </c>
      <c r="I10" s="42">
        <v>0.95167218437845136</v>
      </c>
      <c r="J10" s="42">
        <v>3.4396813999885909E-5</v>
      </c>
      <c r="K10" s="42">
        <v>9.5099322478995634E-5</v>
      </c>
      <c r="L10" s="42">
        <v>4.0517502055758284E-2</v>
      </c>
      <c r="M10" s="42">
        <v>4.3960489346001101E-4</v>
      </c>
      <c r="N10"/>
      <c r="O10"/>
      <c r="P10" s="47" t="s">
        <v>36</v>
      </c>
      <c r="Q10" s="48" t="s">
        <v>37</v>
      </c>
      <c r="R10" s="1"/>
      <c r="S10" s="42" cm="1">
        <f t="array" aca="1" ref="S10:S25" ca="1">_xlfn.XLOOKUP($S$3,NPP_Labels,NPP_Cols)</f>
        <v>0.42011422039074764</v>
      </c>
      <c r="T10" s="50"/>
      <c r="U10" s="211">
        <f t="shared" ref="U10:AE20" ca="1" si="4">$S10*U$8</f>
        <v>6.5007106787353691E-2</v>
      </c>
      <c r="V10" s="199">
        <f t="shared" ca="1" si="4"/>
        <v>0.19624921698666054</v>
      </c>
      <c r="W10" s="196">
        <f t="shared" ca="1" si="4"/>
        <v>0.42011422039074764</v>
      </c>
      <c r="X10" s="196">
        <f t="shared" ca="1" si="4"/>
        <v>1.8892258373541831E-2</v>
      </c>
      <c r="Y10" s="196">
        <f t="shared" ca="1" si="4"/>
        <v>5.0030530603819975E-3</v>
      </c>
      <c r="Z10" s="205">
        <f t="shared" ca="1" si="4"/>
        <v>1.6838156923962718E-3</v>
      </c>
      <c r="AA10" s="198">
        <f t="shared" ca="1" si="4"/>
        <v>0.14287581490013218</v>
      </c>
      <c r="AB10" s="196">
        <f t="shared" ca="1" si="4"/>
        <v>0.26497118023439165</v>
      </c>
      <c r="AC10" s="196">
        <f t="shared" ca="1" si="4"/>
        <v>0.10898391694995721</v>
      </c>
      <c r="AD10" s="196">
        <f t="shared" ca="1" si="4"/>
        <v>8.3938669935939486E-2</v>
      </c>
      <c r="AE10" s="196">
        <f t="shared" ca="1" si="4"/>
        <v>9.643099830881742E-2</v>
      </c>
      <c r="AF10" s="196">
        <f t="shared" ref="AB10:AJ20" ca="1" si="5">$S10*AF$8</f>
        <v>3.6613399564635392E-2</v>
      </c>
      <c r="AG10" s="196">
        <f t="shared" ca="1" si="5"/>
        <v>0.10749422781410994</v>
      </c>
      <c r="AH10" s="196">
        <f t="shared" ca="1" si="5"/>
        <v>1.015233150761579E-2</v>
      </c>
      <c r="AI10" s="196">
        <f t="shared" ca="1" si="5"/>
        <v>6.2848913702382089E-2</v>
      </c>
      <c r="AJ10" s="196">
        <f t="shared" ca="1" si="5"/>
        <v>2.6320942509557622E-2</v>
      </c>
      <c r="AM10" s="14"/>
      <c r="AN10" s="15"/>
      <c r="AO10" s="16">
        <f t="shared" si="0"/>
        <v>0</v>
      </c>
      <c r="AP10" s="16">
        <v>3</v>
      </c>
      <c r="AQ10" s="175" t="s">
        <v>81</v>
      </c>
      <c r="AR10" s="17">
        <f t="shared" si="1"/>
        <v>1</v>
      </c>
      <c r="AS10" s="179" t="s">
        <v>114</v>
      </c>
      <c r="AT10" s="17">
        <f t="shared" si="2"/>
        <v>0.10666675907764603</v>
      </c>
      <c r="AU10" s="16" t="s">
        <v>20</v>
      </c>
      <c r="AV10" s="22">
        <f t="shared" si="3"/>
        <v>0.10666675907764603</v>
      </c>
    </row>
    <row r="11" spans="2:48" ht="20" customHeight="1">
      <c r="B11"/>
      <c r="C11" s="43">
        <v>0</v>
      </c>
      <c r="D11" s="43">
        <v>1</v>
      </c>
      <c r="E11" s="43">
        <v>0.18217987964614005</v>
      </c>
      <c r="F11" s="43">
        <v>0.1020745514254983</v>
      </c>
      <c r="G11" s="43">
        <v>5.3838073778673792E-5</v>
      </c>
      <c r="H11" s="43">
        <v>2.535094457957424E-4</v>
      </c>
      <c r="I11" s="43">
        <v>1</v>
      </c>
      <c r="J11" s="43">
        <v>1.8347463785672305E-4</v>
      </c>
      <c r="K11" s="43">
        <v>1.0868838963447201E-4</v>
      </c>
      <c r="L11" s="43">
        <v>0.65754396512884994</v>
      </c>
      <c r="M11" s="43">
        <v>0.31343527615039279</v>
      </c>
      <c r="N11"/>
      <c r="O11"/>
      <c r="P11" s="47" t="s">
        <v>36</v>
      </c>
      <c r="Q11" s="52" t="s">
        <v>39</v>
      </c>
      <c r="R11" s="1"/>
      <c r="S11" s="43">
        <f ca="1"/>
        <v>0.1020745514254983</v>
      </c>
      <c r="T11" s="50"/>
      <c r="U11" s="200">
        <f t="shared" ca="1" si="4"/>
        <v>1.5794683785321187E-2</v>
      </c>
      <c r="V11" s="53">
        <f t="shared" ca="1" si="4"/>
        <v>4.7682391643127132E-2</v>
      </c>
      <c r="W11" s="199">
        <f t="shared" ca="1" si="4"/>
        <v>0.1020745514254983</v>
      </c>
      <c r="X11" s="196">
        <f t="shared" ca="1" si="4"/>
        <v>4.5902250038103373E-3</v>
      </c>
      <c r="Y11" s="196">
        <f t="shared" ca="1" si="4"/>
        <v>1.2155846484355423E-3</v>
      </c>
      <c r="Z11" s="205">
        <f t="shared" ca="1" si="4"/>
        <v>4.091142911675397E-4</v>
      </c>
      <c r="AA11" s="198">
        <f t="shared" ca="1" si="4"/>
        <v>3.4714332454442928E-2</v>
      </c>
      <c r="AB11" s="196">
        <f t="shared" ca="1" si="5"/>
        <v>6.4379668790916389E-2</v>
      </c>
      <c r="AC11" s="196">
        <f t="shared" ca="1" si="5"/>
        <v>2.6479666470022787E-2</v>
      </c>
      <c r="AD11" s="196">
        <f t="shared" ca="1" si="5"/>
        <v>2.0394458614123787E-2</v>
      </c>
      <c r="AE11" s="196">
        <f t="shared" ca="1" si="5"/>
        <v>2.3429701776651178E-2</v>
      </c>
      <c r="AF11" s="196">
        <f t="shared" ca="1" si="5"/>
        <v>8.8959053403301572E-3</v>
      </c>
      <c r="AG11" s="196">
        <f t="shared" ca="1" si="5"/>
        <v>2.6117718830726933E-2</v>
      </c>
      <c r="AH11" s="196">
        <f t="shared" ca="1" si="5"/>
        <v>2.4666974700332175E-3</v>
      </c>
      <c r="AI11" s="196">
        <f t="shared" ca="1" si="5"/>
        <v>1.5270310697370986E-2</v>
      </c>
      <c r="AJ11" s="196">
        <f t="shared" ca="1" si="5"/>
        <v>6.3951617663894579E-3</v>
      </c>
      <c r="AM11" s="14"/>
      <c r="AN11" s="23"/>
      <c r="AO11" s="16">
        <f t="shared" si="0"/>
        <v>0</v>
      </c>
      <c r="AP11" s="16">
        <v>4</v>
      </c>
      <c r="AQ11" s="175" t="s">
        <v>82</v>
      </c>
      <c r="AR11" s="17">
        <f t="shared" si="1"/>
        <v>8.6143061330316104E-3</v>
      </c>
      <c r="AS11" s="179" t="s">
        <v>116</v>
      </c>
      <c r="AT11" s="17">
        <f t="shared" si="2"/>
        <v>0.69729299363057329</v>
      </c>
      <c r="AU11" s="16" t="s">
        <v>20</v>
      </c>
      <c r="AV11" s="22">
        <f t="shared" si="3"/>
        <v>6.0066953115518193E-3</v>
      </c>
    </row>
    <row r="12" spans="2:48" ht="20" customHeight="1">
      <c r="B12"/>
      <c r="C12" s="43">
        <v>2.0955606711382311E-5</v>
      </c>
      <c r="D12" s="43">
        <v>0.120697448226103</v>
      </c>
      <c r="E12" s="43">
        <v>1</v>
      </c>
      <c r="F12" s="43">
        <v>2.8052724195753612E-2</v>
      </c>
      <c r="G12" s="43">
        <v>2.1304091673701741E-4</v>
      </c>
      <c r="H12" s="43">
        <v>1</v>
      </c>
      <c r="I12" s="43">
        <v>0.74653985283488289</v>
      </c>
      <c r="J12" s="43">
        <v>3.3701475668606217E-5</v>
      </c>
      <c r="K12" s="43">
        <v>1.8447607046433065E-4</v>
      </c>
      <c r="L12" s="43">
        <v>1</v>
      </c>
      <c r="M12" s="43">
        <v>1</v>
      </c>
      <c r="N12"/>
      <c r="O12"/>
      <c r="P12" s="47" t="s">
        <v>36</v>
      </c>
      <c r="Q12" s="55" t="s">
        <v>33</v>
      </c>
      <c r="R12" s="1"/>
      <c r="S12" s="43">
        <f ca="1"/>
        <v>2.8052724195753612E-2</v>
      </c>
      <c r="T12" s="50"/>
      <c r="U12" s="196">
        <f t="shared" ca="1" si="4"/>
        <v>4.3407872168035235E-3</v>
      </c>
      <c r="V12" s="200">
        <f t="shared" ca="1" si="4"/>
        <v>1.310435327001999E-2</v>
      </c>
      <c r="W12" s="53">
        <f t="shared" ca="1" si="4"/>
        <v>2.8052724195753612E-2</v>
      </c>
      <c r="X12" s="199">
        <f t="shared" ca="1" si="4"/>
        <v>1.2615124360583479E-3</v>
      </c>
      <c r="Y12" s="196">
        <f t="shared" ca="1" si="4"/>
        <v>3.3407407040180305E-4</v>
      </c>
      <c r="Z12" s="205">
        <f t="shared" ca="1" si="4"/>
        <v>1.124351781554567E-4</v>
      </c>
      <c r="AA12" s="198">
        <f t="shared" ca="1" si="4"/>
        <v>9.5403955284090736E-3</v>
      </c>
      <c r="AB12" s="196">
        <f t="shared" ca="1" si="5"/>
        <v>1.7693196464583213E-2</v>
      </c>
      <c r="AC12" s="196">
        <f t="shared" ca="1" si="5"/>
        <v>7.2772965436077846E-3</v>
      </c>
      <c r="AD12" s="196">
        <f t="shared" ca="1" si="5"/>
        <v>5.6049241915239025E-3</v>
      </c>
      <c r="AE12" s="196">
        <f t="shared" ca="1" si="5"/>
        <v>6.4390874390359365E-3</v>
      </c>
      <c r="AF12" s="196">
        <f t="shared" ca="1" si="5"/>
        <v>2.4448246453079654E-3</v>
      </c>
      <c r="AG12" s="196">
        <f t="shared" ca="1" si="5"/>
        <v>7.1778239801071602E-3</v>
      </c>
      <c r="AH12" s="196">
        <f t="shared" ca="1" si="5"/>
        <v>6.7791220078699708E-4</v>
      </c>
      <c r="AI12" s="196">
        <f t="shared" ca="1" si="5"/>
        <v>4.1966759431656554E-3</v>
      </c>
      <c r="AJ12" s="196">
        <f t="shared" ca="1" si="5"/>
        <v>1.757555695463358E-3</v>
      </c>
      <c r="AM12" s="46"/>
      <c r="AN12" s="23"/>
      <c r="AO12" s="16">
        <f t="shared" si="0"/>
        <v>0</v>
      </c>
      <c r="AP12" s="16">
        <v>5</v>
      </c>
      <c r="AQ12" s="175" t="s">
        <v>83</v>
      </c>
      <c r="AR12" s="17">
        <f t="shared" si="1"/>
        <v>5.1889272025198399E-2</v>
      </c>
      <c r="AS12" s="179" t="s">
        <v>115</v>
      </c>
      <c r="AT12" s="17">
        <f t="shared" si="2"/>
        <v>4.1908716375201466E-2</v>
      </c>
      <c r="AU12" s="16" t="s">
        <v>20</v>
      </c>
      <c r="AV12" s="22">
        <f t="shared" si="3"/>
        <v>2.1746127842197155E-3</v>
      </c>
    </row>
    <row r="13" spans="2:48" ht="20" customHeight="1">
      <c r="B13"/>
      <c r="C13" s="43">
        <v>2.4595405578237984E-5</v>
      </c>
      <c r="D13" s="43">
        <v>1.5564832834281608E-4</v>
      </c>
      <c r="E13" s="43">
        <v>3.3118318725305822E-5</v>
      </c>
      <c r="F13" s="43">
        <v>1</v>
      </c>
      <c r="G13" s="43">
        <v>9.6936380081153517E-2</v>
      </c>
      <c r="H13" s="43">
        <v>0.91843076395613732</v>
      </c>
      <c r="I13" s="43">
        <v>1.7047102848616316E-3</v>
      </c>
      <c r="J13" s="43">
        <v>1</v>
      </c>
      <c r="K13" s="43">
        <v>9.7729200100823741E-5</v>
      </c>
      <c r="L13" s="43">
        <v>5.2325445762822411E-5</v>
      </c>
      <c r="M13" s="43">
        <v>5.8699575137842125E-5</v>
      </c>
      <c r="N13"/>
      <c r="O13"/>
      <c r="P13" s="57" t="s">
        <v>42</v>
      </c>
      <c r="Q13" s="58" t="s">
        <v>43</v>
      </c>
      <c r="R13" s="1"/>
      <c r="S13" s="43">
        <f ca="1"/>
        <v>1</v>
      </c>
      <c r="T13" s="50"/>
      <c r="U13" s="196">
        <f t="shared" ca="1" si="4"/>
        <v>0.15473674451412445</v>
      </c>
      <c r="V13" s="196">
        <f t="shared" ca="1" si="4"/>
        <v>0.46713300207769548</v>
      </c>
      <c r="W13" s="200">
        <f t="shared" ca="1" si="4"/>
        <v>1</v>
      </c>
      <c r="X13" s="53">
        <f t="shared" ca="1" si="4"/>
        <v>4.4969337995676907E-2</v>
      </c>
      <c r="Y13" s="199">
        <f t="shared" ca="1" si="4"/>
        <v>1.1908792460604322E-2</v>
      </c>
      <c r="Z13" s="205">
        <f t="shared" ca="1" si="4"/>
        <v>4.0079949943854724E-3</v>
      </c>
      <c r="AA13" s="198">
        <f t="shared" ca="1" si="4"/>
        <v>0.3400880236028278</v>
      </c>
      <c r="AB13" s="196">
        <f t="shared" ca="1" si="5"/>
        <v>0.63071223818118394</v>
      </c>
      <c r="AC13" s="196">
        <f t="shared" ca="1" si="5"/>
        <v>0.25941496778802542</v>
      </c>
      <c r="AD13" s="196">
        <f t="shared" ca="1" si="5"/>
        <v>0.19979963986429272</v>
      </c>
      <c r="AE13" s="196">
        <f t="shared" ca="1" si="5"/>
        <v>0.2295351921654237</v>
      </c>
      <c r="AF13" s="196">
        <f t="shared" ca="1" si="5"/>
        <v>8.7151059848869963E-2</v>
      </c>
      <c r="AG13" s="196">
        <f t="shared" ca="1" si="5"/>
        <v>0.25586905321636033</v>
      </c>
      <c r="AH13" s="196">
        <f t="shared" ca="1" si="5"/>
        <v>2.4165645947840379E-2</v>
      </c>
      <c r="AI13" s="196">
        <f t="shared" ca="1" si="5"/>
        <v>0.14959958661700717</v>
      </c>
      <c r="AJ13" s="196">
        <f t="shared" ca="1" si="5"/>
        <v>6.2651872352896196E-2</v>
      </c>
      <c r="AM13" s="14"/>
      <c r="AN13" s="23"/>
      <c r="AO13" s="16">
        <f t="shared" si="0"/>
        <v>0</v>
      </c>
      <c r="AP13" s="16">
        <v>6</v>
      </c>
      <c r="AQ13" s="175" t="s">
        <v>83</v>
      </c>
      <c r="AR13" s="17">
        <f t="shared" si="1"/>
        <v>5.1889272025198399E-2</v>
      </c>
      <c r="AS13" s="179" t="s">
        <v>118</v>
      </c>
      <c r="AT13" s="17">
        <f t="shared" si="2"/>
        <v>0.27849906654952777</v>
      </c>
      <c r="AU13" s="16" t="s">
        <v>20</v>
      </c>
      <c r="AV13" s="22">
        <f t="shared" si="3"/>
        <v>1.4451113822952279E-2</v>
      </c>
    </row>
    <row r="14" spans="2:48" ht="20" customHeight="1">
      <c r="B14"/>
      <c r="C14" s="43">
        <v>3.8868747810478008E-4</v>
      </c>
      <c r="D14" s="43">
        <v>9.499108425793162E-4</v>
      </c>
      <c r="E14" s="43">
        <v>2.8199158513620745E-2</v>
      </c>
      <c r="F14" s="43">
        <v>6.1590682252355068E-2</v>
      </c>
      <c r="G14" s="43">
        <v>1</v>
      </c>
      <c r="H14" s="43">
        <v>8.6573668952389989E-3</v>
      </c>
      <c r="I14" s="43">
        <v>4.1623900313675223E-2</v>
      </c>
      <c r="J14" s="43">
        <v>0.44300575778565726</v>
      </c>
      <c r="K14" s="43">
        <v>8.2462494380383406E-3</v>
      </c>
      <c r="L14" s="43">
        <v>4.8529115667099609E-2</v>
      </c>
      <c r="M14" s="43">
        <v>8.3324821754968885E-5</v>
      </c>
      <c r="N14"/>
      <c r="O14"/>
      <c r="P14" s="57" t="s">
        <v>42</v>
      </c>
      <c r="Q14" s="60" t="s">
        <v>30</v>
      </c>
      <c r="R14" s="1"/>
      <c r="S14" s="43">
        <f ca="1"/>
        <v>6.1590682252355068E-2</v>
      </c>
      <c r="T14" s="50"/>
      <c r="U14" s="196">
        <f t="shared" ca="1" si="4"/>
        <v>9.5303416641332843E-3</v>
      </c>
      <c r="V14" s="196">
        <f t="shared" ca="1" si="4"/>
        <v>2.8771040300556064E-2</v>
      </c>
      <c r="W14" s="196">
        <f t="shared" ca="1" si="4"/>
        <v>6.1590682252355068E-2</v>
      </c>
      <c r="X14" s="200">
        <f t="shared" ca="1" si="4"/>
        <v>2.7696922075904941E-3</v>
      </c>
      <c r="Y14" s="53">
        <f t="shared" ca="1" si="4"/>
        <v>7.3347065245032246E-4</v>
      </c>
      <c r="Z14" s="207">
        <f t="shared" ca="1" si="4"/>
        <v>2.4685514616822529E-4</v>
      </c>
      <c r="AA14" s="198">
        <f t="shared" ca="1" si="4"/>
        <v>2.0946253399553198E-2</v>
      </c>
      <c r="AB14" s="196">
        <f t="shared" ca="1" si="5"/>
        <v>3.884599705448899E-2</v>
      </c>
      <c r="AC14" s="196">
        <f t="shared" ca="1" si="5"/>
        <v>1.59775448525372E-2</v>
      </c>
      <c r="AD14" s="196">
        <f t="shared" ca="1" si="5"/>
        <v>1.2305796133016628E-2</v>
      </c>
      <c r="AE14" s="196">
        <f t="shared" ca="1" si="5"/>
        <v>1.4137229086393872E-2</v>
      </c>
      <c r="AF14" s="196">
        <f t="shared" ca="1" si="5"/>
        <v>5.3676932351077299E-3</v>
      </c>
      <c r="AG14" s="196">
        <f t="shared" ca="1" si="5"/>
        <v>1.575914955485978E-2</v>
      </c>
      <c r="AH14" s="196">
        <f t="shared" ca="1" si="5"/>
        <v>1.4883786209963486E-3</v>
      </c>
      <c r="AI14" s="196">
        <f t="shared" ca="1" si="5"/>
        <v>9.2139406044117588E-3</v>
      </c>
      <c r="AJ14" s="196">
        <f t="shared" ca="1" si="5"/>
        <v>3.8587715626023388E-3</v>
      </c>
      <c r="AM14" s="14"/>
      <c r="AN14" s="23"/>
      <c r="AO14" s="16">
        <f t="shared" si="0"/>
        <v>0</v>
      </c>
      <c r="AP14" s="16">
        <v>7</v>
      </c>
      <c r="AQ14" s="175" t="s">
        <v>84</v>
      </c>
      <c r="AR14" s="17">
        <f t="shared" si="1"/>
        <v>7.4721746749573997E-3</v>
      </c>
      <c r="AS14" s="179" t="s">
        <v>117</v>
      </c>
      <c r="AT14" s="17">
        <f t="shared" si="2"/>
        <v>0.10579562925543598</v>
      </c>
      <c r="AU14" s="16" t="s">
        <v>20</v>
      </c>
      <c r="AV14" s="22">
        <f t="shared" si="3"/>
        <v>7.9052342164365088E-4</v>
      </c>
    </row>
    <row r="15" spans="2:48" ht="20" customHeight="1">
      <c r="B15"/>
      <c r="C15" s="43">
        <v>1.6408031055576895E-5</v>
      </c>
      <c r="D15" s="43">
        <v>0.10361904762518245</v>
      </c>
      <c r="E15" s="43">
        <v>1.7373971584065545E-3</v>
      </c>
      <c r="F15" s="43">
        <v>1.8729994914937556E-2</v>
      </c>
      <c r="G15" s="43">
        <v>4.5366640617116206E-4</v>
      </c>
      <c r="H15" s="43">
        <v>8.8320512586439904E-3</v>
      </c>
      <c r="I15" s="43">
        <v>0.10214640057845585</v>
      </c>
      <c r="J15" s="43">
        <v>1.1526673777565397E-2</v>
      </c>
      <c r="K15" s="43">
        <v>1</v>
      </c>
      <c r="L15" s="43">
        <v>4.5920744257839228E-4</v>
      </c>
      <c r="M15" s="43">
        <v>5.0191064297988986E-5</v>
      </c>
      <c r="N15"/>
      <c r="O15"/>
      <c r="P15" s="57" t="s">
        <v>42</v>
      </c>
      <c r="Q15" s="62" t="s">
        <v>46</v>
      </c>
      <c r="R15" s="1"/>
      <c r="S15" s="43">
        <f ca="1"/>
        <v>1.8729994914937556E-2</v>
      </c>
      <c r="T15" s="50"/>
      <c r="U15" s="208">
        <f t="shared" ca="1" si="4"/>
        <v>2.8982184379035426E-3</v>
      </c>
      <c r="V15" s="208">
        <f t="shared" ca="1" si="4"/>
        <v>8.7493987535147508E-3</v>
      </c>
      <c r="W15" s="208">
        <f t="shared" ca="1" si="4"/>
        <v>1.8729994914937556E-2</v>
      </c>
      <c r="X15" s="208">
        <f t="shared" ca="1" si="4"/>
        <v>8.4227547198713673E-4</v>
      </c>
      <c r="Y15" s="209">
        <f t="shared" ca="1" si="4"/>
        <v>2.2305162223016566E-4</v>
      </c>
      <c r="Z15" s="53">
        <f t="shared" ca="1" si="4"/>
        <v>7.5069725863935075E-5</v>
      </c>
      <c r="AA15" s="199">
        <f t="shared" ca="1" si="4"/>
        <v>6.3698469527121281E-3</v>
      </c>
      <c r="AB15" s="210">
        <f t="shared" ca="1" si="5"/>
        <v>1.1813237013922459E-2</v>
      </c>
      <c r="AC15" s="210">
        <f t="shared" ca="1" si="5"/>
        <v>4.8588410275284058E-3</v>
      </c>
      <c r="AD15" s="210">
        <f t="shared" ca="1" si="5"/>
        <v>3.7422462386645576E-3</v>
      </c>
      <c r="AE15" s="210">
        <f t="shared" ca="1" si="5"/>
        <v>4.2991929820576005E-3</v>
      </c>
      <c r="AF15" s="210">
        <f t="shared" ca="1" si="5"/>
        <v>1.6323389078007531E-3</v>
      </c>
      <c r="AG15" s="210">
        <f t="shared" ca="1" si="5"/>
        <v>4.7924260656323162E-3</v>
      </c>
      <c r="AH15" s="210">
        <f t="shared" ca="1" si="5"/>
        <v>4.5262242571923164E-4</v>
      </c>
      <c r="AI15" s="210">
        <f t="shared" ca="1" si="5"/>
        <v>2.8019994966133046E-3</v>
      </c>
      <c r="AJ15" s="210">
        <f t="shared" ca="1" si="5"/>
        <v>1.1734692505810625E-3</v>
      </c>
      <c r="AM15" s="14"/>
      <c r="AN15" s="23"/>
      <c r="AO15" s="16">
        <f t="shared" si="0"/>
        <v>0</v>
      </c>
      <c r="AP15" s="16">
        <v>8</v>
      </c>
      <c r="AQ15" s="175" t="s">
        <v>85</v>
      </c>
      <c r="AR15" s="17">
        <f t="shared" si="1"/>
        <v>0.58574815049653339</v>
      </c>
      <c r="AS15" s="179" t="s">
        <v>119</v>
      </c>
      <c r="AT15" s="17">
        <f t="shared" si="2"/>
        <v>0.11759356926807939</v>
      </c>
      <c r="AU15" s="16" t="s">
        <v>20</v>
      </c>
      <c r="AV15" s="22">
        <f t="shared" si="3"/>
        <v>6.8880215709063483E-2</v>
      </c>
    </row>
    <row r="16" spans="2:48" ht="20" customHeight="1">
      <c r="B16"/>
      <c r="C16" s="43">
        <v>9.946696119080578E-2</v>
      </c>
      <c r="D16" s="43">
        <v>0.58789878393067074</v>
      </c>
      <c r="E16" s="43">
        <v>1.7438160577623685E-3</v>
      </c>
      <c r="F16" s="43">
        <v>1.3733914299954002E-5</v>
      </c>
      <c r="G16" s="43">
        <v>0.11111800049002317</v>
      </c>
      <c r="H16" s="43">
        <v>0.14733114693279156</v>
      </c>
      <c r="I16" s="43">
        <v>1.7309613663821967E-4</v>
      </c>
      <c r="J16" s="43">
        <v>2.7165736461230695E-5</v>
      </c>
      <c r="K16" s="43">
        <v>1.5276835674514584E-5</v>
      </c>
      <c r="L16" s="43">
        <v>6.5120690559598409E-5</v>
      </c>
      <c r="M16" s="43">
        <v>3.6658534085766397E-5</v>
      </c>
      <c r="N16"/>
      <c r="O16"/>
      <c r="P16" s="64" t="s">
        <v>48</v>
      </c>
      <c r="Q16" s="68" t="s">
        <v>52</v>
      </c>
      <c r="R16" s="1"/>
      <c r="S16" s="43">
        <f ca="1"/>
        <v>1.3733914299954002E-5</v>
      </c>
      <c r="T16" s="183"/>
      <c r="U16" s="201">
        <f t="shared" ca="1" si="4"/>
        <v>2.1251411882108626E-6</v>
      </c>
      <c r="V16" s="201">
        <f t="shared" ca="1" si="4"/>
        <v>6.4155646172153047E-6</v>
      </c>
      <c r="W16" s="201">
        <f t="shared" ca="1" si="4"/>
        <v>1.3733914299954002E-5</v>
      </c>
      <c r="X16" s="201">
        <f t="shared" ca="1" si="4"/>
        <v>6.176050341582919E-7</v>
      </c>
      <c r="Y16" s="201">
        <f t="shared" ca="1" si="4"/>
        <v>1.6355433506987808E-7</v>
      </c>
      <c r="Z16" s="200">
        <f t="shared" ca="1" si="4"/>
        <v>5.5045459767534695E-8</v>
      </c>
      <c r="AA16" s="53">
        <f t="shared" ca="1" si="4"/>
        <v>4.6707397706019711E-6</v>
      </c>
      <c r="AB16" s="202">
        <f t="shared" ca="1" si="5"/>
        <v>8.6621478271125567E-6</v>
      </c>
      <c r="AC16" s="203">
        <f t="shared" ca="1" si="5"/>
        <v>3.5627829357260691E-6</v>
      </c>
      <c r="AD16" s="203">
        <f t="shared" ca="1" si="5"/>
        <v>2.7440311310578696E-6</v>
      </c>
      <c r="AE16" s="203">
        <f t="shared" ca="1" si="5"/>
        <v>3.1524166580234024E-6</v>
      </c>
      <c r="AF16" s="203">
        <f t="shared" ca="1" si="5"/>
        <v>1.1969251871145423E-6</v>
      </c>
      <c r="AG16" s="203">
        <f t="shared" ca="1" si="5"/>
        <v>3.5140836488838627E-6</v>
      </c>
      <c r="AH16" s="203">
        <f t="shared" ca="1" si="5"/>
        <v>3.3188891045067045E-7</v>
      </c>
      <c r="AI16" s="203">
        <f t="shared" ca="1" si="5"/>
        <v>2.054587901906522E-6</v>
      </c>
      <c r="AJ16" s="203">
        <f t="shared" ca="1" si="5"/>
        <v>8.6045544562633386E-7</v>
      </c>
      <c r="AM16" s="14"/>
      <c r="AN16" s="23"/>
      <c r="AO16" s="16">
        <f t="shared" si="0"/>
        <v>0</v>
      </c>
      <c r="AP16" s="16">
        <v>9</v>
      </c>
      <c r="AQ16" s="175" t="s">
        <v>85</v>
      </c>
      <c r="AR16" s="17">
        <f t="shared" si="1"/>
        <v>0.58574815049653339</v>
      </c>
      <c r="AS16" s="179" t="s">
        <v>120</v>
      </c>
      <c r="AT16" s="17">
        <f t="shared" si="2"/>
        <v>1</v>
      </c>
      <c r="AU16" s="16" t="s">
        <v>20</v>
      </c>
      <c r="AV16" s="22">
        <f t="shared" si="3"/>
        <v>0.58574815049653339</v>
      </c>
    </row>
    <row r="17" spans="2:48" ht="20" customHeight="1">
      <c r="B17"/>
      <c r="C17" s="43">
        <v>7.0613409415121259E-2</v>
      </c>
      <c r="D17" s="43">
        <v>0.99803160851144868</v>
      </c>
      <c r="E17" s="43">
        <v>0</v>
      </c>
      <c r="F17" s="43">
        <v>0</v>
      </c>
      <c r="G17" s="43">
        <v>0</v>
      </c>
      <c r="H17" s="43">
        <v>5.3068789850183734E-2</v>
      </c>
      <c r="I17" s="43">
        <v>0</v>
      </c>
      <c r="J17" s="43">
        <v>0</v>
      </c>
      <c r="K17" s="43">
        <v>1.7176647290447806E-4</v>
      </c>
      <c r="L17" s="43">
        <v>0</v>
      </c>
      <c r="M17" s="43">
        <v>0</v>
      </c>
      <c r="N17"/>
      <c r="O17"/>
      <c r="P17" s="64" t="s">
        <v>48</v>
      </c>
      <c r="Q17" s="69" t="s">
        <v>53</v>
      </c>
      <c r="R17" s="1"/>
      <c r="S17" s="43">
        <f ca="1"/>
        <v>0</v>
      </c>
      <c r="T17" s="183"/>
      <c r="U17" s="196">
        <f t="shared" ca="1" si="4"/>
        <v>0</v>
      </c>
      <c r="V17" s="196">
        <f t="shared" ca="1" si="4"/>
        <v>0</v>
      </c>
      <c r="W17" s="196">
        <f t="shared" ca="1" si="4"/>
        <v>0</v>
      </c>
      <c r="X17" s="196">
        <f t="shared" ca="1" si="4"/>
        <v>0</v>
      </c>
      <c r="Y17" s="196">
        <f t="shared" ca="1" si="4"/>
        <v>0</v>
      </c>
      <c r="Z17" s="197">
        <f t="shared" ca="1" si="4"/>
        <v>0</v>
      </c>
      <c r="AA17" s="204">
        <f t="shared" ca="1" si="4"/>
        <v>0</v>
      </c>
      <c r="AB17" s="53">
        <f t="shared" ca="1" si="5"/>
        <v>0</v>
      </c>
      <c r="AC17" s="199">
        <f t="shared" ca="1" si="5"/>
        <v>0</v>
      </c>
      <c r="AD17" s="196">
        <f t="shared" ca="1" si="5"/>
        <v>0</v>
      </c>
      <c r="AE17" s="196">
        <f t="shared" ca="1" si="5"/>
        <v>0</v>
      </c>
      <c r="AF17" s="196">
        <f t="shared" ca="1" si="5"/>
        <v>0</v>
      </c>
      <c r="AG17" s="196">
        <f t="shared" ca="1" si="5"/>
        <v>0</v>
      </c>
      <c r="AH17" s="196">
        <f t="shared" ca="1" si="5"/>
        <v>0</v>
      </c>
      <c r="AI17" s="196">
        <f t="shared" ca="1" si="5"/>
        <v>0</v>
      </c>
      <c r="AJ17" s="196">
        <f t="shared" ca="1" si="5"/>
        <v>0</v>
      </c>
      <c r="AM17" s="61"/>
      <c r="AN17" s="23"/>
      <c r="AO17" s="16">
        <f t="shared" si="0"/>
        <v>0</v>
      </c>
      <c r="AP17" s="16">
        <v>10</v>
      </c>
      <c r="AQ17" s="175" t="s">
        <v>85</v>
      </c>
      <c r="AR17" s="17">
        <f t="shared" si="1"/>
        <v>0.58574815049653339</v>
      </c>
      <c r="AS17" s="179" t="s">
        <v>121</v>
      </c>
      <c r="AT17" s="17">
        <f t="shared" si="2"/>
        <v>4.1242038216560514E-2</v>
      </c>
      <c r="AU17" s="16" t="s">
        <v>20</v>
      </c>
      <c r="AV17" s="22">
        <f t="shared" si="3"/>
        <v>2.4157447608057669E-2</v>
      </c>
    </row>
    <row r="18" spans="2:48" ht="20" customHeight="1">
      <c r="B18"/>
      <c r="C18" s="43">
        <v>0.38239862414138998</v>
      </c>
      <c r="D18" s="43">
        <v>0.55904625279333631</v>
      </c>
      <c r="E18" s="43">
        <v>5.491516839731367E-5</v>
      </c>
      <c r="F18" s="43">
        <v>1.756253944050229E-5</v>
      </c>
      <c r="G18" s="43">
        <v>8.1677037940605809E-4</v>
      </c>
      <c r="H18" s="43">
        <v>5.1386015927175322E-4</v>
      </c>
      <c r="I18" s="43">
        <v>3.7300095028442836E-4</v>
      </c>
      <c r="J18" s="43">
        <v>1.4677687315433114E-5</v>
      </c>
      <c r="K18" s="43">
        <v>3.541899897482851E-5</v>
      </c>
      <c r="L18" s="43">
        <v>3.3052355645504127E-4</v>
      </c>
      <c r="M18" s="43">
        <v>3.8814263195183853E-5</v>
      </c>
      <c r="N18"/>
      <c r="O18"/>
      <c r="P18" s="64" t="s">
        <v>48</v>
      </c>
      <c r="Q18" s="70" t="s">
        <v>56</v>
      </c>
      <c r="R18" s="1"/>
      <c r="S18" s="43">
        <f ca="1"/>
        <v>1.756253944050229E-5</v>
      </c>
      <c r="T18" s="183"/>
      <c r="U18" s="196">
        <f t="shared" ca="1" si="4"/>
        <v>2.7175701784242369E-6</v>
      </c>
      <c r="V18" s="196">
        <f t="shared" ca="1" si="4"/>
        <v>8.2040417729497654E-6</v>
      </c>
      <c r="W18" s="196">
        <f t="shared" ca="1" si="4"/>
        <v>1.756253944050229E-5</v>
      </c>
      <c r="X18" s="196">
        <f t="shared" ca="1" si="4"/>
        <v>7.8977577216235391E-7</v>
      </c>
      <c r="Y18" s="196">
        <f t="shared" ca="1" si="4"/>
        <v>2.0914863727811972E-7</v>
      </c>
      <c r="Z18" s="197">
        <f t="shared" ca="1" si="4"/>
        <v>7.0390570166230613E-8</v>
      </c>
      <c r="AA18" s="206">
        <f t="shared" ca="1" si="4"/>
        <v>5.9728093277671368E-6</v>
      </c>
      <c r="AB18" s="200">
        <f t="shared" ca="1" si="5"/>
        <v>1.1076908558664517E-5</v>
      </c>
      <c r="AC18" s="53">
        <f t="shared" ca="1" si="5"/>
        <v>4.5559856032338273E-6</v>
      </c>
      <c r="AD18" s="199">
        <f t="shared" ca="1" si="5"/>
        <v>3.5089890553147943E-6</v>
      </c>
      <c r="AE18" s="196">
        <f t="shared" ca="1" si="5"/>
        <v>4.0312208653885258E-6</v>
      </c>
      <c r="AF18" s="196">
        <f t="shared" ca="1" si="5"/>
        <v>1.5305939258773543E-6</v>
      </c>
      <c r="AG18" s="196">
        <f t="shared" ca="1" si="5"/>
        <v>4.4937103387163077E-6</v>
      </c>
      <c r="AH18" s="196">
        <f t="shared" ca="1" si="5"/>
        <v>4.24410110064161E-7</v>
      </c>
      <c r="AI18" s="196">
        <f t="shared" ca="1" si="5"/>
        <v>2.6273486402440269E-6</v>
      </c>
      <c r="AJ18" s="196">
        <f t="shared" ca="1" si="5"/>
        <v>1.1003259792190543E-6</v>
      </c>
      <c r="AM18" s="14"/>
      <c r="AN18" s="23"/>
      <c r="AO18" s="16">
        <f t="shared" si="0"/>
        <v>0</v>
      </c>
      <c r="AP18" s="16">
        <v>11</v>
      </c>
      <c r="AQ18" s="175" t="s">
        <v>85</v>
      </c>
      <c r="AR18" s="17">
        <f t="shared" si="1"/>
        <v>0.58574815049653339</v>
      </c>
      <c r="AS18" s="179" t="s">
        <v>122</v>
      </c>
      <c r="AT18" s="17">
        <f t="shared" si="2"/>
        <v>7.0222929936305731E-2</v>
      </c>
      <c r="AU18" s="16" t="s">
        <v>20</v>
      </c>
      <c r="AV18" s="22">
        <f t="shared" si="3"/>
        <v>4.113295133263873E-2</v>
      </c>
    </row>
    <row r="19" spans="2:48" ht="20" customHeight="1">
      <c r="B19"/>
      <c r="C19" s="43">
        <v>0.10033098388649571</v>
      </c>
      <c r="D19" s="43">
        <v>0.66707220980292525</v>
      </c>
      <c r="E19" s="43">
        <v>3.1383549649218373E-4</v>
      </c>
      <c r="F19" s="43">
        <v>4.5766716572984026E-4</v>
      </c>
      <c r="G19" s="43">
        <v>4.7454657561189832E-4</v>
      </c>
      <c r="H19" s="43">
        <v>4.8875401153223004E-3</v>
      </c>
      <c r="I19" s="43">
        <v>1.2791476884964627E-4</v>
      </c>
      <c r="J19" s="43">
        <v>2.5078924712860903E-5</v>
      </c>
      <c r="K19" s="43">
        <v>4.7045398490093497E-5</v>
      </c>
      <c r="L19" s="43">
        <v>1.7755314894688623E-3</v>
      </c>
      <c r="M19" s="43">
        <v>2.5277261289014116E-5</v>
      </c>
      <c r="N19"/>
      <c r="O19"/>
      <c r="P19" s="64" t="s">
        <v>48</v>
      </c>
      <c r="Q19" s="71" t="s">
        <v>58</v>
      </c>
      <c r="R19" s="1"/>
      <c r="S19" s="43">
        <f ca="1"/>
        <v>4.5766716572984026E-4</v>
      </c>
      <c r="T19" s="183"/>
      <c r="U19" s="196">
        <f t="shared" ca="1" si="4"/>
        <v>7.0817927296041748E-5</v>
      </c>
      <c r="V19" s="196">
        <f t="shared" ca="1" si="4"/>
        <v>2.1379143707977048E-4</v>
      </c>
      <c r="W19" s="196">
        <f t="shared" ca="1" si="4"/>
        <v>4.5766716572984026E-4</v>
      </c>
      <c r="X19" s="196">
        <f t="shared" ca="1" si="4"/>
        <v>2.0580989465228667E-5</v>
      </c>
      <c r="Y19" s="196">
        <f t="shared" ca="1" si="4"/>
        <v>5.45026329270967E-6</v>
      </c>
      <c r="Z19" s="197">
        <f t="shared" ca="1" si="4"/>
        <v>1.8343277093397862E-6</v>
      </c>
      <c r="AA19" s="206">
        <f t="shared" ca="1" si="4"/>
        <v>1.5564712186096923E-4</v>
      </c>
      <c r="AB19" s="196">
        <f t="shared" ca="1" si="5"/>
        <v>2.8865628243950639E-4</v>
      </c>
      <c r="AC19" s="200">
        <f t="shared" ca="1" si="5"/>
        <v>1.187257130554434E-4</v>
      </c>
      <c r="AD19" s="53">
        <f t="shared" ca="1" si="5"/>
        <v>9.1441734890533661E-5</v>
      </c>
      <c r="AE19" s="199">
        <f t="shared" ca="1" si="5"/>
        <v>1.050507208336037E-4</v>
      </c>
      <c r="AF19" s="196">
        <f t="shared" ca="1" si="5"/>
        <v>3.9886178551383996E-5</v>
      </c>
      <c r="AG19" s="196">
        <f t="shared" ca="1" si="5"/>
        <v>1.171028643835093E-4</v>
      </c>
      <c r="AH19" s="196">
        <f t="shared" ca="1" si="5"/>
        <v>1.1059822688978905E-5</v>
      </c>
      <c r="AI19" s="196">
        <f t="shared" ca="1" si="5"/>
        <v>6.8466818801361421E-5</v>
      </c>
      <c r="AJ19" s="196">
        <f t="shared" ca="1" si="5"/>
        <v>2.8673704847417741E-5</v>
      </c>
      <c r="AM19" s="14"/>
      <c r="AN19" s="23"/>
      <c r="AO19" s="16">
        <f>IF(AP19=$AM$8,1,0)</f>
        <v>0</v>
      </c>
      <c r="AP19" s="16">
        <v>12</v>
      </c>
      <c r="AQ19" s="175" t="s">
        <v>85</v>
      </c>
      <c r="AR19" s="17">
        <f>_xlfn.XLOOKUP(AQ19,NPP_Labels,NPP_Max)</f>
        <v>0.58574815049653339</v>
      </c>
      <c r="AS19" s="179" t="s">
        <v>123</v>
      </c>
      <c r="AT19" s="17" t="e">
        <f>_xlfn.XLOOKUP(AS19,GPCR_Lablels,GPCR_Max)</f>
        <v>#N/A</v>
      </c>
      <c r="AU19" s="16" t="s">
        <v>20</v>
      </c>
      <c r="AV19" s="22" t="e">
        <f>AR19*AT19</f>
        <v>#N/A</v>
      </c>
    </row>
    <row r="20" spans="2:48" ht="20" customHeight="1">
      <c r="B20"/>
      <c r="C20" s="43">
        <v>3.4745756490972219E-3</v>
      </c>
      <c r="D20" s="43">
        <v>0.8110373799041819</v>
      </c>
      <c r="E20" s="43">
        <v>3.4595293488355482E-5</v>
      </c>
      <c r="F20" s="43">
        <v>4.6339058681045264E-3</v>
      </c>
      <c r="G20" s="43">
        <v>2.0892329201166876E-3</v>
      </c>
      <c r="H20" s="43">
        <v>0.17467431327670399</v>
      </c>
      <c r="I20" s="43">
        <v>7.880116846008687E-5</v>
      </c>
      <c r="J20" s="43">
        <v>1.2412499699921679E-5</v>
      </c>
      <c r="K20" s="43">
        <v>2.5927014778034425E-5</v>
      </c>
      <c r="L20" s="43">
        <v>9.4410998428445054E-4</v>
      </c>
      <c r="M20" s="43">
        <v>3.213095560447037E-5</v>
      </c>
      <c r="N20"/>
      <c r="O20"/>
      <c r="P20" s="64" t="s">
        <v>48</v>
      </c>
      <c r="Q20" s="72" t="s">
        <v>63</v>
      </c>
      <c r="R20" s="1"/>
      <c r="S20" s="43">
        <f ca="1"/>
        <v>4.6339058681045264E-3</v>
      </c>
      <c r="T20" s="183"/>
      <c r="U20" s="196">
        <f t="shared" ca="1" si="4"/>
        <v>7.1703550841539212E-4</v>
      </c>
      <c r="V20" s="196">
        <f t="shared" ca="1" si="4"/>
        <v>2.1646503595131169E-3</v>
      </c>
      <c r="W20" s="196">
        <f t="shared" ca="1" si="4"/>
        <v>4.6339058681045264E-3</v>
      </c>
      <c r="X20" s="196">
        <f t="shared" ca="1" si="4"/>
        <v>2.0838367922294305E-4</v>
      </c>
      <c r="Y20" s="196">
        <f t="shared" ca="1" si="4"/>
        <v>5.5184223265233306E-5</v>
      </c>
      <c r="Z20" s="197">
        <f t="shared" ca="1" si="4"/>
        <v>1.857267152381641E-5</v>
      </c>
      <c r="AA20" s="206">
        <f t="shared" ca="1" si="4"/>
        <v>1.5759358882452145E-3</v>
      </c>
      <c r="AB20" s="196">
        <f t="shared" ca="1" si="5"/>
        <v>2.9226611415931279E-3</v>
      </c>
      <c r="AC20" s="196">
        <f t="shared" ca="1" si="5"/>
        <v>1.2021045415070777E-3</v>
      </c>
      <c r="AD20" s="200">
        <f t="shared" ca="1" si="5"/>
        <v>9.258527236123171E-4</v>
      </c>
      <c r="AE20" s="53">
        <f t="shared" ca="1" si="5"/>
        <v>1.0636444739118571E-3</v>
      </c>
      <c r="AF20" s="199">
        <f t="shared" ca="1" si="5"/>
        <v>4.0384980764520729E-4</v>
      </c>
      <c r="AG20" s="196">
        <f t="shared" ca="1" si="5"/>
        <v>1.1856731071656415E-3</v>
      </c>
      <c r="AH20" s="196">
        <f t="shared" ca="1" si="5"/>
        <v>1.119813285642339E-4</v>
      </c>
      <c r="AI20" s="196">
        <f t="shared" ca="1" si="5"/>
        <v>6.9323040229056097E-4</v>
      </c>
      <c r="AJ20" s="196">
        <f t="shared" ca="1" si="5"/>
        <v>2.903228789438214E-4</v>
      </c>
      <c r="AM20" s="61"/>
      <c r="AN20" s="23"/>
      <c r="AO20" s="16">
        <f t="shared" si="0"/>
        <v>0</v>
      </c>
      <c r="AP20" s="16">
        <v>13</v>
      </c>
      <c r="AQ20" s="175" t="s">
        <v>78</v>
      </c>
      <c r="AR20" s="17">
        <f t="shared" si="1"/>
        <v>0.12399643550675807</v>
      </c>
      <c r="AS20" s="181" t="s">
        <v>109</v>
      </c>
      <c r="AT20" s="17">
        <f t="shared" si="2"/>
        <v>0.2727699530516432</v>
      </c>
      <c r="AU20" s="16" t="s">
        <v>55</v>
      </c>
      <c r="AV20" s="22">
        <f t="shared" si="3"/>
        <v>3.3822501891749505E-2</v>
      </c>
    </row>
    <row r="21" spans="2:48" ht="20" customHeight="1">
      <c r="B21"/>
      <c r="C21" s="43">
        <v>0.42181044104277382</v>
      </c>
      <c r="D21" s="43">
        <v>0.26047488065467028</v>
      </c>
      <c r="E21" s="43">
        <v>9.2062062156096243E-5</v>
      </c>
      <c r="F21" s="43">
        <v>2.4166463700593533E-5</v>
      </c>
      <c r="G21" s="43">
        <v>1.0431551565101227E-2</v>
      </c>
      <c r="H21" s="43">
        <v>1.4761822695875137E-3</v>
      </c>
      <c r="I21" s="43">
        <v>3.0530792875891054E-4</v>
      </c>
      <c r="J21" s="43">
        <v>5.6110105691237205E-5</v>
      </c>
      <c r="K21" s="43">
        <v>5.0995952836407222E-3</v>
      </c>
      <c r="L21" s="43">
        <v>8.505657716792281E-5</v>
      </c>
      <c r="M21" s="43">
        <v>2.3297087668664568E-5</v>
      </c>
      <c r="N21"/>
      <c r="O21"/>
      <c r="P21" s="64" t="s">
        <v>48</v>
      </c>
      <c r="Q21" s="73" t="s">
        <v>67</v>
      </c>
      <c r="R21" s="1"/>
      <c r="S21" s="43">
        <f ca="1"/>
        <v>2.4166463700593533E-5</v>
      </c>
      <c r="T21" s="183"/>
      <c r="U21" s="196">
        <f t="shared" ref="U21:AE25" ca="1" si="6">$S21*U$8</f>
        <v>3.7394399194486041E-6</v>
      </c>
      <c r="V21" s="196">
        <f t="shared" ca="1" si="6"/>
        <v>1.1288952738059911E-5</v>
      </c>
      <c r="W21" s="196">
        <f t="shared" ca="1" si="6"/>
        <v>2.4166463700593533E-5</v>
      </c>
      <c r="X21" s="196">
        <f t="shared" ca="1" si="6"/>
        <v>1.0867498743122475E-6</v>
      </c>
      <c r="Y21" s="196">
        <f t="shared" ca="1" si="6"/>
        <v>2.877934007170963E-7</v>
      </c>
      <c r="Z21" s="197">
        <f t="shared" ca="1" si="6"/>
        <v>9.6859065543977097E-8</v>
      </c>
      <c r="AA21" s="206">
        <f t="shared" ca="1" si="6"/>
        <v>8.2187248774043355E-6</v>
      </c>
      <c r="AB21" s="196">
        <f t="shared" ca="1" si="6"/>
        <v>1.5242084409525684E-5</v>
      </c>
      <c r="AC21" s="196">
        <f t="shared" ca="1" si="6"/>
        <v>6.2691424024399567E-6</v>
      </c>
      <c r="AD21" s="196">
        <f t="shared" ca="1" si="6"/>
        <v>4.8284507441720905E-6</v>
      </c>
      <c r="AE21" s="200">
        <f t="shared" ca="1" si="6"/>
        <v>5.5470538894744728E-6</v>
      </c>
      <c r="AF21" s="53">
        <f t="shared" ref="AB21:AJ25" ca="1" si="7">$S21*AF$8</f>
        <v>2.1061329243059704E-6</v>
      </c>
      <c r="AG21" s="199">
        <f t="shared" ca="1" si="7"/>
        <v>6.1834501866584069E-6</v>
      </c>
      <c r="AH21" s="196">
        <f t="shared" ca="1" si="7"/>
        <v>5.8399820559987973E-7</v>
      </c>
      <c r="AI21" s="196">
        <f t="shared" ca="1" si="7"/>
        <v>3.615292979603702E-6</v>
      </c>
      <c r="AJ21" s="196">
        <f t="shared" ca="1" si="7"/>
        <v>1.5140741989904854E-6</v>
      </c>
      <c r="AM21" s="14"/>
      <c r="AN21" s="67"/>
      <c r="AO21" s="16">
        <f t="shared" si="0"/>
        <v>0</v>
      </c>
      <c r="AP21" s="16">
        <v>14</v>
      </c>
      <c r="AQ21" s="175" t="s">
        <v>86</v>
      </c>
      <c r="AR21" s="17">
        <f t="shared" si="1"/>
        <v>4.3446220118249439E-2</v>
      </c>
      <c r="AS21" s="181" t="s">
        <v>131</v>
      </c>
      <c r="AT21" s="17">
        <f t="shared" si="2"/>
        <v>0.4756863606413354</v>
      </c>
      <c r="AU21" s="16" t="s">
        <v>55</v>
      </c>
      <c r="AV21" s="22">
        <f t="shared" si="3"/>
        <v>2.0666774331672445E-2</v>
      </c>
    </row>
    <row r="22" spans="2:48" ht="20" customHeight="1">
      <c r="B22"/>
      <c r="C22" s="43">
        <v>0</v>
      </c>
      <c r="D22" s="43">
        <v>0.67387187749855981</v>
      </c>
      <c r="E22" s="43">
        <v>4.5734821096850898E-5</v>
      </c>
      <c r="F22" s="43">
        <v>2.558607082540554E-5</v>
      </c>
      <c r="G22" s="43">
        <v>0</v>
      </c>
      <c r="H22" s="43">
        <v>4.7254439278134948E-2</v>
      </c>
      <c r="I22" s="43">
        <v>0</v>
      </c>
      <c r="J22" s="43">
        <v>3.2760757507791274E-5</v>
      </c>
      <c r="K22" s="43">
        <v>0</v>
      </c>
      <c r="L22" s="43">
        <v>3.2713596870419105E-3</v>
      </c>
      <c r="M22" s="43">
        <v>0</v>
      </c>
      <c r="N22"/>
      <c r="O22"/>
      <c r="P22" s="64" t="s">
        <v>48</v>
      </c>
      <c r="Q22" s="333" t="s">
        <v>69</v>
      </c>
      <c r="R22" s="1"/>
      <c r="S22" s="43">
        <f ca="1"/>
        <v>2.558607082540554E-5</v>
      </c>
      <c r="T22" s="183"/>
      <c r="U22" s="196">
        <f t="shared" ca="1" si="6"/>
        <v>3.95910530443107E-6</v>
      </c>
      <c r="V22" s="196">
        <f t="shared" ca="1" si="6"/>
        <v>1.1952098076044229E-5</v>
      </c>
      <c r="W22" s="196">
        <f t="shared" ca="1" si="6"/>
        <v>2.558607082540554E-5</v>
      </c>
      <c r="X22" s="196">
        <f t="shared" ca="1" si="6"/>
        <v>1.1505886669289898E-6</v>
      </c>
      <c r="Y22" s="196">
        <f t="shared" ca="1" si="6"/>
        <v>3.046992073420777E-7</v>
      </c>
      <c r="Z22" s="197">
        <f t="shared" ca="1" si="6"/>
        <v>1.0254884379421757E-7</v>
      </c>
      <c r="AA22" s="206">
        <f t="shared" ca="1" si="6"/>
        <v>8.701516258774144E-6</v>
      </c>
      <c r="AB22" s="196">
        <f t="shared" ca="1" si="7"/>
        <v>1.613744799655382E-5</v>
      </c>
      <c r="AC22" s="196">
        <f t="shared" ca="1" si="7"/>
        <v>6.6374097389947154E-6</v>
      </c>
      <c r="AD22" s="196">
        <f t="shared" ca="1" si="7"/>
        <v>5.1120877364583136E-6</v>
      </c>
      <c r="AE22" s="196">
        <f t="shared" ca="1" si="7"/>
        <v>5.8729036836676018E-6</v>
      </c>
      <c r="AF22" s="200">
        <f t="shared" ca="1" si="7"/>
        <v>2.2298531898023439E-6</v>
      </c>
      <c r="AG22" s="53">
        <f t="shared" ca="1" si="7"/>
        <v>6.5466837176232549E-6</v>
      </c>
      <c r="AH22" s="199">
        <f t="shared" ca="1" si="7"/>
        <v>6.1830392876311827E-7</v>
      </c>
      <c r="AI22" s="196">
        <f t="shared" ca="1" si="7"/>
        <v>3.8276656186341365E-6</v>
      </c>
      <c r="AJ22" s="196">
        <f t="shared" ca="1" si="7"/>
        <v>1.6030152433654694E-6</v>
      </c>
      <c r="AM22" s="14"/>
      <c r="AN22" s="67"/>
      <c r="AO22" s="16">
        <f t="shared" si="0"/>
        <v>0</v>
      </c>
      <c r="AP22" s="16">
        <v>15</v>
      </c>
      <c r="AQ22" s="175" t="s">
        <v>179</v>
      </c>
      <c r="AR22" s="17">
        <f t="shared" si="1"/>
        <v>5.4096871068640695E-2</v>
      </c>
      <c r="AS22" s="181" t="s">
        <v>125</v>
      </c>
      <c r="AT22" s="17">
        <f t="shared" si="2"/>
        <v>4.7316049403997489E-3</v>
      </c>
      <c r="AU22" s="16" t="s">
        <v>55</v>
      </c>
      <c r="AV22" s="22">
        <f t="shared" si="3"/>
        <v>2.5596502240854857E-4</v>
      </c>
    </row>
    <row r="23" spans="2:48" ht="20" customHeight="1">
      <c r="B23"/>
      <c r="C23" s="43">
        <v>8.1089831142946746E-3</v>
      </c>
      <c r="D23" s="43">
        <v>3.6836035115230805E-4</v>
      </c>
      <c r="E23" s="43">
        <v>2.6111014881535445E-5</v>
      </c>
      <c r="F23" s="43">
        <v>2.0517750452090868E-5</v>
      </c>
      <c r="G23" s="43">
        <v>2.4575987256802735E-5</v>
      </c>
      <c r="H23" s="43">
        <v>1.2273817253144931E-4</v>
      </c>
      <c r="I23" s="43">
        <v>1.4071787646463903E-3</v>
      </c>
      <c r="J23" s="43">
        <v>2.5872134869234164E-5</v>
      </c>
      <c r="K23" s="43">
        <v>8.1213462366183494E-6</v>
      </c>
      <c r="L23" s="43">
        <v>2.9676950648632783E-5</v>
      </c>
      <c r="M23" s="43">
        <v>3.9190431647824454E-5</v>
      </c>
      <c r="N23"/>
      <c r="O23"/>
      <c r="P23" s="64" t="s">
        <v>48</v>
      </c>
      <c r="Q23" s="334" t="s">
        <v>71</v>
      </c>
      <c r="R23" s="1"/>
      <c r="S23" s="43">
        <f ca="1"/>
        <v>2.0517750452090868E-5</v>
      </c>
      <c r="T23" s="183"/>
      <c r="U23" s="196">
        <f t="shared" ca="1" si="6"/>
        <v>3.174849909709746E-6</v>
      </c>
      <c r="V23" s="196">
        <f t="shared" ca="1" si="6"/>
        <v>9.5845183645662013E-6</v>
      </c>
      <c r="W23" s="196">
        <f t="shared" ca="1" si="6"/>
        <v>2.0517750452090868E-5</v>
      </c>
      <c r="X23" s="196">
        <f t="shared" ca="1" si="6"/>
        <v>9.2266965499102686E-7</v>
      </c>
      <c r="Y23" s="196">
        <f t="shared" ca="1" si="6"/>
        <v>2.4434163189242064E-7</v>
      </c>
      <c r="Z23" s="197">
        <f t="shared" ca="1" si="6"/>
        <v>8.2235041108030461E-8</v>
      </c>
      <c r="AA23" s="206">
        <f t="shared" ca="1" si="6"/>
        <v>6.9778412000276098E-6</v>
      </c>
      <c r="AB23" s="196">
        <f t="shared" ca="1" si="7"/>
        <v>1.2940796310081229E-5</v>
      </c>
      <c r="AC23" s="196">
        <f t="shared" ca="1" si="7"/>
        <v>5.3226115726118963E-6</v>
      </c>
      <c r="AD23" s="196">
        <f t="shared" ca="1" si="7"/>
        <v>4.0994391511531845E-6</v>
      </c>
      <c r="AE23" s="196">
        <f t="shared" ca="1" si="7"/>
        <v>4.7095457928228862E-6</v>
      </c>
      <c r="AF23" s="196">
        <f t="shared" ca="1" si="7"/>
        <v>1.7881436976143499E-6</v>
      </c>
      <c r="AG23" s="200">
        <f t="shared" ca="1" si="7"/>
        <v>5.2498573823060399E-6</v>
      </c>
      <c r="AH23" s="53">
        <f t="shared" ca="1" si="7"/>
        <v>4.9582469307136981E-7</v>
      </c>
      <c r="AI23" s="199">
        <f t="shared" ca="1" si="7"/>
        <v>3.069446985943706E-6</v>
      </c>
      <c r="AJ23" s="196">
        <f t="shared" ca="1" si="7"/>
        <v>1.2854754822929752E-6</v>
      </c>
      <c r="AM23" s="61"/>
      <c r="AN23" s="67"/>
      <c r="AO23" s="16">
        <f t="shared" si="0"/>
        <v>0</v>
      </c>
      <c r="AP23" s="16">
        <v>16</v>
      </c>
      <c r="AQ23" s="175" t="s">
        <v>130</v>
      </c>
      <c r="AR23" s="17" t="e">
        <f t="shared" si="1"/>
        <v>#N/A</v>
      </c>
      <c r="AS23" s="181" t="s">
        <v>125</v>
      </c>
      <c r="AT23" s="17">
        <f t="shared" si="2"/>
        <v>4.7316049403997489E-3</v>
      </c>
      <c r="AU23" s="16" t="s">
        <v>55</v>
      </c>
      <c r="AV23" s="22" t="e">
        <f t="shared" si="3"/>
        <v>#N/A</v>
      </c>
    </row>
    <row r="24" spans="2:48" ht="20" customHeight="1">
      <c r="B24"/>
      <c r="C24" s="43">
        <v>3.1195266118366538E-4</v>
      </c>
      <c r="D24" s="43">
        <v>9.911855733830903E-2</v>
      </c>
      <c r="E24" s="43">
        <v>3.3059642888536111E-5</v>
      </c>
      <c r="F24" s="43">
        <v>3.8939266988904971E-5</v>
      </c>
      <c r="G24" s="43">
        <v>4.0651146119652175E-4</v>
      </c>
      <c r="H24" s="43">
        <v>1.2833314161884697E-3</v>
      </c>
      <c r="I24" s="43">
        <v>5.3234688539476928E-4</v>
      </c>
      <c r="J24" s="43">
        <v>2.4106920356277351E-5</v>
      </c>
      <c r="K24" s="43">
        <v>3.3127322792511338E-5</v>
      </c>
      <c r="L24" s="43">
        <v>6.4522797204877446E-5</v>
      </c>
      <c r="M24" s="43">
        <v>2.931960363276126E-5</v>
      </c>
      <c r="N24"/>
      <c r="O24"/>
      <c r="P24" s="64" t="s">
        <v>48</v>
      </c>
      <c r="Q24" s="74" t="s">
        <v>73</v>
      </c>
      <c r="S24" s="43">
        <f ca="1"/>
        <v>3.8939266988904971E-5</v>
      </c>
      <c r="T24" s="183"/>
      <c r="U24" s="196">
        <f t="shared" ca="1" si="6"/>
        <v>6.0253354076294682E-6</v>
      </c>
      <c r="V24" s="196">
        <f t="shared" ca="1" si="6"/>
        <v>1.8189816687232084E-5</v>
      </c>
      <c r="W24" s="196">
        <f t="shared" ca="1" si="6"/>
        <v>3.8939266988904971E-5</v>
      </c>
      <c r="X24" s="196">
        <f t="shared" ca="1" si="6"/>
        <v>1.7510730585279719E-6</v>
      </c>
      <c r="Y24" s="196">
        <f t="shared" ca="1" si="6"/>
        <v>4.6371964913893026E-7</v>
      </c>
      <c r="Z24" s="197">
        <f t="shared" ca="1" si="6"/>
        <v>1.560683871765706E-7</v>
      </c>
      <c r="AA24" s="206">
        <f t="shared" ca="1" si="6"/>
        <v>1.3242778350799528E-5</v>
      </c>
      <c r="AB24" s="196">
        <f t="shared" ca="1" si="6"/>
        <v>2.4559472235706946E-5</v>
      </c>
      <c r="AC24" s="196">
        <f t="shared" ca="1" si="6"/>
        <v>1.0101428691616104E-5</v>
      </c>
      <c r="AD24" s="196">
        <f t="shared" ca="1" si="6"/>
        <v>7.7800515209627552E-6</v>
      </c>
      <c r="AE24" s="196">
        <f t="shared" ca="1" si="6"/>
        <v>8.9379321310790419E-6</v>
      </c>
      <c r="AF24" s="196">
        <f t="shared" ca="1" si="7"/>
        <v>3.3935983878211838E-6</v>
      </c>
      <c r="AG24" s="196">
        <f t="shared" ca="1" si="7"/>
        <v>9.9633533773901899E-6</v>
      </c>
      <c r="AH24" s="200">
        <f t="shared" ca="1" si="7"/>
        <v>9.4099253952230604E-7</v>
      </c>
      <c r="AI24" s="53">
        <f t="shared" ca="1" si="7"/>
        <v>5.8252982447094569E-6</v>
      </c>
      <c r="AJ24" s="199">
        <f t="shared" ca="1" si="7"/>
        <v>2.439617984904219E-6</v>
      </c>
      <c r="AM24" s="61"/>
      <c r="AN24" s="67"/>
      <c r="AO24" s="16">
        <f t="shared" si="0"/>
        <v>0</v>
      </c>
      <c r="AP24" s="16">
        <v>17</v>
      </c>
      <c r="AQ24" s="175" t="s">
        <v>77</v>
      </c>
      <c r="AR24" s="17">
        <f t="shared" si="1"/>
        <v>1.0462570795022082E-2</v>
      </c>
      <c r="AS24" s="180" t="s">
        <v>108</v>
      </c>
      <c r="AT24" s="17">
        <f t="shared" si="2"/>
        <v>0.21038164721579872</v>
      </c>
      <c r="AU24" s="16" t="s">
        <v>62</v>
      </c>
      <c r="AV24" s="22">
        <f t="shared" si="3"/>
        <v>2.2011328779686546E-3</v>
      </c>
    </row>
    <row r="25" spans="2:48" ht="20" customHeight="1">
      <c r="B25"/>
      <c r="C25" s="43">
        <v>7.9028617735897068E-3</v>
      </c>
      <c r="D25" s="43">
        <v>7.8253354084616242E-2</v>
      </c>
      <c r="E25" s="43">
        <v>1.2209551065589664E-3</v>
      </c>
      <c r="F25" s="43">
        <v>5.8112546882532981E-5</v>
      </c>
      <c r="G25" s="43">
        <v>7.2178405390789149E-3</v>
      </c>
      <c r="H25" s="43">
        <v>1.0533138945034369E-4</v>
      </c>
      <c r="I25" s="43">
        <v>4.3731082952922816E-3</v>
      </c>
      <c r="J25" s="43">
        <v>5.4629745174703233E-6</v>
      </c>
      <c r="K25" s="43">
        <v>8.0641536574872326E-6</v>
      </c>
      <c r="L25" s="43">
        <v>5.6129443882725987E-6</v>
      </c>
      <c r="M25" s="43">
        <v>7.5985451358085684E-6</v>
      </c>
      <c r="N25"/>
      <c r="O25"/>
      <c r="P25" s="64" t="s">
        <v>48</v>
      </c>
      <c r="Q25" s="75" t="s">
        <v>74</v>
      </c>
      <c r="S25" s="43">
        <f ca="1"/>
        <v>5.8112546882532981E-5</v>
      </c>
      <c r="T25" s="183"/>
      <c r="U25" s="196">
        <f t="shared" ca="1" si="6"/>
        <v>8.9921463200275846E-6</v>
      </c>
      <c r="V25" s="196">
        <f t="shared" ca="1" si="6"/>
        <v>2.7146288483618454E-5</v>
      </c>
      <c r="W25" s="196">
        <f t="shared" ca="1" si="6"/>
        <v>5.8112546882532981E-5</v>
      </c>
      <c r="X25" s="196">
        <f t="shared" ca="1" si="6"/>
        <v>2.6132827625502461E-6</v>
      </c>
      <c r="Y25" s="196">
        <f t="shared" ca="1" si="6"/>
        <v>6.9205026018122397E-7</v>
      </c>
      <c r="Z25" s="197">
        <f t="shared" ca="1" si="6"/>
        <v>2.3291479701618328E-7</v>
      </c>
      <c r="AA25" s="206">
        <f t="shared" ca="1" si="6"/>
        <v>1.9763381215807314E-5</v>
      </c>
      <c r="AB25" s="196">
        <f t="shared" ca="1" si="6"/>
        <v>3.6652294510691361E-5</v>
      </c>
      <c r="AC25" s="196">
        <f t="shared" ca="1" si="6"/>
        <v>1.507526447761241E-5</v>
      </c>
      <c r="AD25" s="196">
        <f t="shared" ca="1" si="6"/>
        <v>1.1610865938726917E-5</v>
      </c>
      <c r="AE25" s="196">
        <f t="shared" ca="1" si="6"/>
        <v>1.3338874615904403E-5</v>
      </c>
      <c r="AF25" s="196">
        <f t="shared" ca="1" si="7"/>
        <v>5.0645700513298936E-6</v>
      </c>
      <c r="AG25" s="196">
        <f t="shared" ca="1" si="7"/>
        <v>1.4869202350825065E-5</v>
      </c>
      <c r="AH25" s="196">
        <f t="shared" ca="1" si="7"/>
        <v>1.4043272330905671E-6</v>
      </c>
      <c r="AI25" s="200">
        <f t="shared" ca="1" si="7"/>
        <v>8.6936129908883834E-6</v>
      </c>
      <c r="AJ25" s="212">
        <f t="shared" ca="1" si="7"/>
        <v>3.6408598693861519E-6</v>
      </c>
      <c r="AM25" s="61"/>
      <c r="AN25" s="67"/>
      <c r="AO25" s="16">
        <f t="shared" si="0"/>
        <v>0</v>
      </c>
      <c r="AP25" s="16">
        <v>18</v>
      </c>
      <c r="AQ25" s="175" t="s">
        <v>77</v>
      </c>
      <c r="AR25" s="17">
        <f t="shared" si="1"/>
        <v>1.0462570795022082E-2</v>
      </c>
      <c r="AS25" s="180" t="s">
        <v>126</v>
      </c>
      <c r="AT25" s="17">
        <f t="shared" si="2"/>
        <v>4.1831907573573857E-2</v>
      </c>
      <c r="AU25" s="16" t="s">
        <v>62</v>
      </c>
      <c r="AV25" s="22">
        <f t="shared" ref="AV25:AV28" si="8">AR25*AT25</f>
        <v>4.3766929447933687E-4</v>
      </c>
    </row>
    <row r="26" spans="2:48" ht="20" customHeight="1">
      <c r="B26"/>
      <c r="C26" s="76">
        <v>1.0462570795022082E-2</v>
      </c>
      <c r="D26" s="76">
        <v>0.12399643550675807</v>
      </c>
      <c r="E26" s="76">
        <v>4.6620332552926663E-2</v>
      </c>
      <c r="F26" s="76">
        <v>1</v>
      </c>
      <c r="G26" s="76">
        <v>8.6143061330316104E-3</v>
      </c>
      <c r="H26" s="76">
        <v>5.1889272025198399E-2</v>
      </c>
      <c r="I26" s="76">
        <v>7.4721746749573997E-3</v>
      </c>
      <c r="J26" s="76">
        <v>0.58574815049653339</v>
      </c>
      <c r="K26" s="76">
        <v>4.3446220118249439E-2</v>
      </c>
      <c r="L26" s="76">
        <v>5.4096871068640695E-2</v>
      </c>
      <c r="M26" s="76">
        <v>0.51948832375025278</v>
      </c>
      <c r="N26"/>
      <c r="O26"/>
      <c r="AM26" s="61"/>
      <c r="AN26" s="67"/>
      <c r="AO26" s="16">
        <f t="shared" si="0"/>
        <v>0</v>
      </c>
      <c r="AP26" s="16">
        <v>19</v>
      </c>
      <c r="AQ26" s="175" t="s">
        <v>80</v>
      </c>
      <c r="AR26" s="17">
        <f t="shared" si="1"/>
        <v>4.6620332552926663E-2</v>
      </c>
      <c r="AS26" s="180" t="s">
        <v>110</v>
      </c>
      <c r="AT26" s="17">
        <f t="shared" si="2"/>
        <v>0.10396210113595859</v>
      </c>
      <c r="AU26" s="16" t="s">
        <v>62</v>
      </c>
      <c r="AV26" s="22">
        <f t="shared" si="8"/>
        <v>4.8467477278593841E-3</v>
      </c>
    </row>
    <row r="27" spans="2:48" ht="20" customHeight="1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AM27" s="14"/>
      <c r="AN27" s="67"/>
      <c r="AO27" s="16">
        <f t="shared" si="0"/>
        <v>0</v>
      </c>
      <c r="AP27" s="16">
        <v>20</v>
      </c>
      <c r="AQ27" s="175" t="s">
        <v>80</v>
      </c>
      <c r="AR27" s="17">
        <f t="shared" si="1"/>
        <v>4.6620332552926663E-2</v>
      </c>
      <c r="AS27" s="180" t="s">
        <v>111</v>
      </c>
      <c r="AT27" s="17">
        <f t="shared" si="2"/>
        <v>1.1544867720574647E-2</v>
      </c>
      <c r="AU27" s="16" t="s">
        <v>62</v>
      </c>
      <c r="AV27" s="22">
        <f t="shared" si="8"/>
        <v>5.3822557241273844E-4</v>
      </c>
    </row>
    <row r="28" spans="2:48" ht="20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1"/>
      <c r="Q28"/>
      <c r="R28" s="1"/>
      <c r="S28" s="78" t="s">
        <v>61</v>
      </c>
      <c r="T28" s="44"/>
      <c r="U28" s="42">
        <v>0.63360365442295152</v>
      </c>
      <c r="V28" s="43">
        <v>0.62287091734436983</v>
      </c>
      <c r="W28" s="43">
        <v>0.80723875769716058</v>
      </c>
      <c r="X28" s="43">
        <v>0.44148845042931323</v>
      </c>
      <c r="Y28" s="43">
        <v>1</v>
      </c>
      <c r="Z28" s="43">
        <v>0.60193305234518102</v>
      </c>
      <c r="AA28" s="43">
        <v>0.25217022219283891</v>
      </c>
      <c r="AB28" s="43">
        <v>4.7684041200931407E-2</v>
      </c>
      <c r="AC28" s="43">
        <v>0.15933514726917067</v>
      </c>
      <c r="AD28" s="43">
        <v>0.33681062665012568</v>
      </c>
      <c r="AE28" s="43">
        <v>0.61580299520036463</v>
      </c>
      <c r="AF28" s="43">
        <v>7.041425773194534E-3</v>
      </c>
      <c r="AG28" s="43">
        <v>0.32773317206354441</v>
      </c>
      <c r="AH28" s="43">
        <v>0.37100739227533197</v>
      </c>
      <c r="AI28" s="43">
        <v>2.6285963486618224E-2</v>
      </c>
      <c r="AJ28" s="43">
        <v>0.16829125095727782</v>
      </c>
      <c r="AK28" s="79">
        <v>0.21038164721579872</v>
      </c>
      <c r="AM28" s="61"/>
      <c r="AN28" s="67"/>
      <c r="AO28" s="16">
        <f t="shared" si="0"/>
        <v>0</v>
      </c>
      <c r="AP28" s="16">
        <v>21</v>
      </c>
      <c r="AQ28" s="175" t="s">
        <v>86</v>
      </c>
      <c r="AR28" s="17">
        <f t="shared" si="1"/>
        <v>4.3446220118249439E-2</v>
      </c>
      <c r="AS28" s="180" t="s">
        <v>124</v>
      </c>
      <c r="AT28" s="17">
        <f t="shared" si="2"/>
        <v>4.6315616077311659E-3</v>
      </c>
      <c r="AU28" s="16" t="s">
        <v>62</v>
      </c>
      <c r="AV28" s="22">
        <f t="shared" si="8"/>
        <v>2.0122384510072149E-4</v>
      </c>
    </row>
    <row r="29" spans="2:48" ht="20" customHeight="1">
      <c r="B29"/>
      <c r="C29"/>
      <c r="D29"/>
      <c r="E29"/>
      <c r="F29"/>
      <c r="G29"/>
      <c r="H29"/>
      <c r="I29"/>
      <c r="J29"/>
      <c r="K29"/>
      <c r="L29"/>
      <c r="M29"/>
      <c r="N29"/>
      <c r="R29" s="1"/>
      <c r="S29" s="80" t="s">
        <v>54</v>
      </c>
      <c r="T29" s="44"/>
      <c r="U29" s="42">
        <v>6.8541095865070172E-3</v>
      </c>
      <c r="V29" s="43">
        <v>9.3387151109024236E-3</v>
      </c>
      <c r="W29" s="43">
        <v>3.4683343619621712E-4</v>
      </c>
      <c r="X29" s="43">
        <v>2.0432046657969456E-3</v>
      </c>
      <c r="Y29" s="43">
        <v>4.4239068326533446E-2</v>
      </c>
      <c r="Z29" s="43">
        <v>0.17066150365491511</v>
      </c>
      <c r="AA29" s="43">
        <v>0.8077065286033559</v>
      </c>
      <c r="AB29" s="43">
        <v>0.35960402118026247</v>
      </c>
      <c r="AC29" s="43">
        <v>0.68161879350588461</v>
      </c>
      <c r="AD29" s="43">
        <v>0.73892748364736915</v>
      </c>
      <c r="AE29" s="43">
        <v>0.85033762345050523</v>
      </c>
      <c r="AF29" s="43">
        <v>0.72498830011972248</v>
      </c>
      <c r="AG29" s="43">
        <v>5.0788230264095513E-2</v>
      </c>
      <c r="AH29" s="43">
        <v>2.4117543490128013E-2</v>
      </c>
      <c r="AI29" s="43">
        <v>0.68934963917303216</v>
      </c>
      <c r="AJ29" s="43">
        <v>1</v>
      </c>
      <c r="AK29" s="79">
        <v>0.2727699530516432</v>
      </c>
      <c r="AM29" s="61"/>
      <c r="AN29" s="67"/>
      <c r="AO29" s="16">
        <f t="shared" si="0"/>
        <v>0</v>
      </c>
      <c r="AP29" s="16">
        <v>22</v>
      </c>
      <c r="AQ29" s="175" t="s">
        <v>179</v>
      </c>
      <c r="AR29" s="17">
        <f t="shared" si="1"/>
        <v>5.4096871068640695E-2</v>
      </c>
      <c r="AS29" s="180" t="s">
        <v>124</v>
      </c>
      <c r="AT29" s="17">
        <f t="shared" si="2"/>
        <v>4.6315616077311659E-3</v>
      </c>
      <c r="AU29" s="16" t="s">
        <v>62</v>
      </c>
      <c r="AV29" s="22">
        <f>AR29*AT29</f>
        <v>2.5055299113989907E-4</v>
      </c>
    </row>
    <row r="30" spans="2:48" ht="20" customHeight="1">
      <c r="D30" s="7"/>
      <c r="R30" s="1"/>
      <c r="S30" s="78" t="s">
        <v>66</v>
      </c>
      <c r="T30" s="44"/>
      <c r="U30" s="42">
        <v>9.8879683686276219E-3</v>
      </c>
      <c r="V30" s="43">
        <v>3.331599368875257E-4</v>
      </c>
      <c r="W30" s="43">
        <v>0.11319610622500062</v>
      </c>
      <c r="X30" s="43">
        <v>5.9154165596581364E-3</v>
      </c>
      <c r="Y30" s="43">
        <v>1.2565550462713302E-2</v>
      </c>
      <c r="Z30" s="43">
        <v>2.6622876541120412E-3</v>
      </c>
      <c r="AA30" s="43">
        <v>0.33646798333041805</v>
      </c>
      <c r="AB30" s="43">
        <v>3.2165077543141116E-2</v>
      </c>
      <c r="AC30" s="43">
        <v>1</v>
      </c>
      <c r="AD30" s="43">
        <v>0.29103849473518034</v>
      </c>
      <c r="AE30" s="43">
        <v>0.2572838392387331</v>
      </c>
      <c r="AF30" s="43">
        <v>0.19332378212457874</v>
      </c>
      <c r="AG30" s="43">
        <v>7.1988506882268211E-2</v>
      </c>
      <c r="AH30" s="43">
        <v>1.4194202855917278E-3</v>
      </c>
      <c r="AI30" s="43">
        <v>1.9025509040324167E-2</v>
      </c>
      <c r="AJ30" s="43">
        <v>2.0252085860496257E-2</v>
      </c>
      <c r="AK30" s="79">
        <v>0.10396210113595859</v>
      </c>
      <c r="AM30" s="61"/>
      <c r="AN30" s="67"/>
      <c r="AO30" s="16">
        <f t="shared" si="0"/>
        <v>0</v>
      </c>
      <c r="AP30" s="16">
        <v>23</v>
      </c>
      <c r="AQ30" s="175" t="s">
        <v>130</v>
      </c>
      <c r="AR30" s="17" t="e">
        <f t="shared" si="1"/>
        <v>#N/A</v>
      </c>
      <c r="AS30" s="180" t="s">
        <v>124</v>
      </c>
      <c r="AT30" s="17">
        <f t="shared" si="2"/>
        <v>4.6315616077311659E-3</v>
      </c>
      <c r="AU30" s="16" t="s">
        <v>62</v>
      </c>
      <c r="AV30" s="22" t="e">
        <f>AR30*AT30</f>
        <v>#N/A</v>
      </c>
    </row>
    <row r="31" spans="2:48" ht="20" customHeight="1">
      <c r="D31" s="7"/>
      <c r="R31" s="1"/>
      <c r="S31" s="78" t="s">
        <v>68</v>
      </c>
      <c r="T31" s="44"/>
      <c r="U31" s="42">
        <v>8.3335768606862363E-3</v>
      </c>
      <c r="V31" s="43">
        <v>1.1182271429646829E-2</v>
      </c>
      <c r="W31" s="43">
        <v>0.45648204979120144</v>
      </c>
      <c r="X31" s="43">
        <v>9.5717045816005555E-2</v>
      </c>
      <c r="Y31" s="43">
        <v>1</v>
      </c>
      <c r="Z31" s="43">
        <v>3.4295276167528026E-2</v>
      </c>
      <c r="AA31" s="43">
        <v>4.8439819725833366E-3</v>
      </c>
      <c r="AB31" s="43">
        <v>0</v>
      </c>
      <c r="AC31" s="43">
        <v>5.1974568515133455E-2</v>
      </c>
      <c r="AD31" s="43">
        <v>1.6931810340620114E-2</v>
      </c>
      <c r="AE31" s="43">
        <v>7.4523525864650456E-3</v>
      </c>
      <c r="AF31" s="43">
        <v>4.0770847089187497E-2</v>
      </c>
      <c r="AG31" s="43">
        <v>0.28964810386060813</v>
      </c>
      <c r="AH31" s="43">
        <v>9.1299638726748018E-3</v>
      </c>
      <c r="AI31" s="43">
        <v>1.187623204895432E-2</v>
      </c>
      <c r="AJ31" s="43">
        <v>1.0425518605311403E-2</v>
      </c>
      <c r="AK31" s="79">
        <v>1.1544867720574647E-2</v>
      </c>
      <c r="AM31" s="61"/>
      <c r="AN31" s="67"/>
      <c r="AO31" s="16">
        <f t="shared" si="0"/>
        <v>0</v>
      </c>
      <c r="AP31" s="16">
        <v>24</v>
      </c>
      <c r="AQ31" s="175" t="s">
        <v>87</v>
      </c>
      <c r="AR31" s="17">
        <f t="shared" si="1"/>
        <v>0.51948832375025278</v>
      </c>
      <c r="AS31" s="180" t="s">
        <v>126</v>
      </c>
      <c r="AT31" s="17">
        <f t="shared" si="2"/>
        <v>4.1831907573573857E-2</v>
      </c>
      <c r="AU31" s="16" t="s">
        <v>62</v>
      </c>
      <c r="AV31" s="22">
        <f>AR31*AT31</f>
        <v>2.1731187544671387E-2</v>
      </c>
    </row>
    <row r="32" spans="2:48" ht="20" customHeight="1">
      <c r="D32" s="7"/>
      <c r="R32" s="1"/>
      <c r="S32" s="82" t="s">
        <v>35</v>
      </c>
      <c r="T32" s="44"/>
      <c r="U32" s="42">
        <v>0.15473674451412445</v>
      </c>
      <c r="V32" s="43">
        <v>0.46713300207769548</v>
      </c>
      <c r="W32" s="43">
        <v>1</v>
      </c>
      <c r="X32" s="43">
        <v>4.4969337995676907E-2</v>
      </c>
      <c r="Y32" s="43">
        <v>1.1908792460604322E-2</v>
      </c>
      <c r="Z32" s="43">
        <v>4.0079949943854724E-3</v>
      </c>
      <c r="AA32" s="43">
        <v>0.3400880236028278</v>
      </c>
      <c r="AB32" s="43">
        <v>0.63071223818118394</v>
      </c>
      <c r="AC32" s="43">
        <v>0.25941496778802542</v>
      </c>
      <c r="AD32" s="43">
        <v>0.19979963986429272</v>
      </c>
      <c r="AE32" s="43">
        <v>0.2295351921654237</v>
      </c>
      <c r="AF32" s="43">
        <v>8.7151059848869963E-2</v>
      </c>
      <c r="AG32" s="43">
        <v>0.25586905321636033</v>
      </c>
      <c r="AH32" s="43">
        <v>2.4165645947840379E-2</v>
      </c>
      <c r="AI32" s="43">
        <v>0.14959958661700717</v>
      </c>
      <c r="AJ32" s="43">
        <v>6.2651872352896196E-2</v>
      </c>
      <c r="AK32" s="79">
        <v>0.3198789878225432</v>
      </c>
      <c r="AM32" s="61"/>
      <c r="AN32" s="15"/>
      <c r="AO32" s="16">
        <f t="shared" si="0"/>
        <v>0</v>
      </c>
      <c r="AP32" s="16">
        <v>25</v>
      </c>
      <c r="AQ32" s="175" t="s">
        <v>87</v>
      </c>
      <c r="AR32" s="17">
        <f t="shared" si="1"/>
        <v>0.51948832375025278</v>
      </c>
      <c r="AS32" s="180" t="s">
        <v>127</v>
      </c>
      <c r="AT32" s="17">
        <f t="shared" si="2"/>
        <v>3.0588762572938129E-3</v>
      </c>
      <c r="AU32" s="16" t="s">
        <v>62</v>
      </c>
      <c r="AV32" s="22">
        <f>AR32*AT32</f>
        <v>1.5890504994610097E-3</v>
      </c>
    </row>
    <row r="33" spans="4:52" ht="20" customHeight="1">
      <c r="D33" s="7"/>
      <c r="R33" s="1"/>
      <c r="S33" s="82" t="s">
        <v>38</v>
      </c>
      <c r="T33" s="44"/>
      <c r="U33" s="42">
        <v>7.05224025465995E-2</v>
      </c>
      <c r="V33" s="43">
        <v>0.88800160600020306</v>
      </c>
      <c r="W33" s="43">
        <v>1</v>
      </c>
      <c r="X33" s="43">
        <v>6.3510458973549927E-2</v>
      </c>
      <c r="Y33" s="43">
        <v>2.3551029207338706E-2</v>
      </c>
      <c r="Z33" s="43">
        <v>2.0689331472146214E-3</v>
      </c>
      <c r="AA33" s="43">
        <v>2.0163612551373036E-3</v>
      </c>
      <c r="AB33" s="43">
        <v>0</v>
      </c>
      <c r="AC33" s="43">
        <v>8.6051037506346248E-5</v>
      </c>
      <c r="AD33" s="43">
        <v>1.5009857364502196E-4</v>
      </c>
      <c r="AE33" s="43">
        <v>1.8731104806735021E-2</v>
      </c>
      <c r="AF33" s="43">
        <v>4.2288134414238704E-5</v>
      </c>
      <c r="AG33" s="43">
        <v>0</v>
      </c>
      <c r="AH33" s="43">
        <v>5.1452229736473255E-5</v>
      </c>
      <c r="AI33" s="43">
        <v>2.4788488813813422E-5</v>
      </c>
      <c r="AJ33" s="43">
        <v>4.2574908408701461E-5</v>
      </c>
      <c r="AK33" s="79">
        <v>0.20485842060395199</v>
      </c>
      <c r="AM33" s="61"/>
      <c r="AN33" s="15"/>
      <c r="AO33" s="16">
        <f t="shared" si="0"/>
        <v>0</v>
      </c>
      <c r="AP33" s="16">
        <v>26</v>
      </c>
      <c r="AQ33" s="175" t="s">
        <v>87</v>
      </c>
      <c r="AR33" s="17">
        <f t="shared" si="1"/>
        <v>0.51948832375025278</v>
      </c>
      <c r="AS33" s="180" t="s">
        <v>108</v>
      </c>
      <c r="AT33" s="17">
        <f t="shared" si="2"/>
        <v>0.21038164721579872</v>
      </c>
      <c r="AU33" s="16" t="s">
        <v>62</v>
      </c>
      <c r="AV33" s="22">
        <f>AR33*AT33</f>
        <v>0.10929080925995231</v>
      </c>
    </row>
    <row r="34" spans="4:52" ht="20" customHeight="1">
      <c r="D34" s="7"/>
      <c r="R34" s="1"/>
      <c r="S34" s="82" t="s">
        <v>40</v>
      </c>
      <c r="T34" s="44"/>
      <c r="U34" s="42">
        <v>0.13085854578178477</v>
      </c>
      <c r="V34" s="43">
        <v>0.48388034296092891</v>
      </c>
      <c r="W34" s="43">
        <v>1</v>
      </c>
      <c r="X34" s="43">
        <v>0.15620696712955265</v>
      </c>
      <c r="Y34" s="43">
        <v>5.3595138294593822E-2</v>
      </c>
      <c r="Z34" s="43">
        <v>1.1404315663048952E-2</v>
      </c>
      <c r="AA34" s="43">
        <v>0.44101387832476791</v>
      </c>
      <c r="AB34" s="43">
        <v>0.68968889293186564</v>
      </c>
      <c r="AC34" s="43">
        <v>0.34684987341535406</v>
      </c>
      <c r="AD34" s="43">
        <v>0.33783327858883777</v>
      </c>
      <c r="AE34" s="43">
        <v>0.25932789913556403</v>
      </c>
      <c r="AF34" s="43">
        <v>0.18796161028520741</v>
      </c>
      <c r="AG34" s="43">
        <v>0.27915978999623137</v>
      </c>
      <c r="AH34" s="43">
        <v>8.3030459529479211E-2</v>
      </c>
      <c r="AI34" s="43">
        <v>0.17191837789230269</v>
      </c>
      <c r="AJ34" s="43">
        <v>7.4195440490156833E-2</v>
      </c>
      <c r="AK34" s="79">
        <v>0.10666675907764603</v>
      </c>
      <c r="AM34" s="61"/>
      <c r="AN34" s="15"/>
    </row>
    <row r="35" spans="4:52" ht="20" customHeight="1">
      <c r="D35" s="7"/>
      <c r="R35" s="1"/>
      <c r="S35" s="82" t="s">
        <v>44</v>
      </c>
      <c r="T35" s="44"/>
      <c r="U35" s="42">
        <v>5.7289210559531359E-3</v>
      </c>
      <c r="V35" s="43">
        <v>1.4275271480262591E-3</v>
      </c>
      <c r="W35" s="43">
        <v>1.8956572923248881E-3</v>
      </c>
      <c r="X35" s="43">
        <v>6.190700762629303E-3</v>
      </c>
      <c r="Y35" s="43">
        <v>0.55486826928183386</v>
      </c>
      <c r="Z35" s="43">
        <v>1</v>
      </c>
      <c r="AA35" s="43">
        <v>0.25129241083749243</v>
      </c>
      <c r="AB35" s="43">
        <v>0</v>
      </c>
      <c r="AC35" s="43">
        <v>0.17465257208308324</v>
      </c>
      <c r="AD35" s="43">
        <v>0.35372812526871095</v>
      </c>
      <c r="AE35" s="43">
        <v>0.22888091634768445</v>
      </c>
      <c r="AF35" s="43">
        <v>5.5605822278953589E-2</v>
      </c>
      <c r="AG35" s="43">
        <v>2.6597084757962932E-2</v>
      </c>
      <c r="AH35" s="43">
        <v>2.0686621478415615E-2</v>
      </c>
      <c r="AI35" s="43">
        <v>0.21897660594577986</v>
      </c>
      <c r="AJ35" s="43">
        <v>4.6617738542908425E-2</v>
      </c>
      <c r="AK35" s="79">
        <v>4.1908716375201466E-2</v>
      </c>
      <c r="AM35" s="77"/>
    </row>
    <row r="36" spans="4:52" ht="20" customHeight="1">
      <c r="D36" s="7"/>
      <c r="R36" s="1"/>
      <c r="S36" s="82" t="s">
        <v>41</v>
      </c>
      <c r="T36" s="44"/>
      <c r="U36" s="42">
        <v>4.8229621298030294E-4</v>
      </c>
      <c r="V36" s="43">
        <v>2.3210417464968268E-3</v>
      </c>
      <c r="W36" s="43">
        <v>5.116540735894258E-3</v>
      </c>
      <c r="X36" s="43">
        <v>3.8626753076989713E-2</v>
      </c>
      <c r="Y36" s="43">
        <v>1.3867575850578108E-2</v>
      </c>
      <c r="Z36" s="43">
        <v>6.4893307676785591E-6</v>
      </c>
      <c r="AA36" s="43">
        <v>9.1136743392521006E-6</v>
      </c>
      <c r="AB36" s="43">
        <v>0</v>
      </c>
      <c r="AC36" s="43">
        <v>7.0932714142759429E-4</v>
      </c>
      <c r="AD36" s="43">
        <v>9.5282342843193615E-3</v>
      </c>
      <c r="AE36" s="43">
        <v>0.18656287591212856</v>
      </c>
      <c r="AF36" s="43">
        <v>2.2362973541880881E-4</v>
      </c>
      <c r="AG36" s="43">
        <v>1</v>
      </c>
      <c r="AH36" s="43">
        <v>2.0784779279140667E-5</v>
      </c>
      <c r="AI36" s="43">
        <v>1.5135743989701661E-2</v>
      </c>
      <c r="AJ36" s="43">
        <v>2.7517876792101726E-5</v>
      </c>
      <c r="AK36" s="79">
        <v>0.69729299363057329</v>
      </c>
      <c r="AS36" s="376" t="s">
        <v>269</v>
      </c>
    </row>
    <row r="37" spans="4:52" ht="20" customHeight="1">
      <c r="D37" s="7"/>
      <c r="R37" s="1"/>
      <c r="S37" s="82" t="s">
        <v>47</v>
      </c>
      <c r="T37" s="44"/>
      <c r="U37" s="42">
        <v>0.30928450454344486</v>
      </c>
      <c r="V37" s="43">
        <v>0.12931746691502846</v>
      </c>
      <c r="W37" s="43">
        <v>0.12043458365577243</v>
      </c>
      <c r="X37" s="43">
        <v>1</v>
      </c>
      <c r="Y37" s="43">
        <v>0.68557015336376315</v>
      </c>
      <c r="Z37" s="43">
        <v>0.28550229278586697</v>
      </c>
      <c r="AA37" s="43">
        <v>0.45737957718545497</v>
      </c>
      <c r="AB37" s="43">
        <v>0.52152588555858315</v>
      </c>
      <c r="AC37" s="43">
        <v>0.5582091927047077</v>
      </c>
      <c r="AD37" s="43">
        <v>0.56164006747113016</v>
      </c>
      <c r="AE37" s="43">
        <v>0.46294605091582114</v>
      </c>
      <c r="AF37" s="43">
        <v>0.91293642614109638</v>
      </c>
      <c r="AG37" s="43">
        <v>0.55238095238095242</v>
      </c>
      <c r="AH37" s="43">
        <v>0.8849015401859045</v>
      </c>
      <c r="AI37" s="43">
        <v>0.58168118028961036</v>
      </c>
      <c r="AJ37" s="43">
        <v>0.59149300891635015</v>
      </c>
      <c r="AK37" s="79">
        <v>0.10579562925543598</v>
      </c>
      <c r="AM37" s="77"/>
      <c r="AS37" s="377" t="s">
        <v>49</v>
      </c>
    </row>
    <row r="38" spans="4:52" ht="20" customHeight="1">
      <c r="D38" s="7"/>
      <c r="O38" s="81"/>
      <c r="P38" s="1"/>
      <c r="Q38"/>
      <c r="R38" s="1"/>
      <c r="S38" s="82" t="s">
        <v>45</v>
      </c>
      <c r="T38" s="44"/>
      <c r="U38" s="42">
        <v>0.60277948101608769</v>
      </c>
      <c r="V38" s="43">
        <v>7.5004420085727247E-2</v>
      </c>
      <c r="W38" s="43">
        <v>0.31019271850366531</v>
      </c>
      <c r="X38" s="43">
        <v>1</v>
      </c>
      <c r="Y38" s="43">
        <v>0.72873292074796314</v>
      </c>
      <c r="Z38" s="43">
        <v>0.28670663503597393</v>
      </c>
      <c r="AA38" s="43">
        <v>3.1010196635144628E-2</v>
      </c>
      <c r="AB38" s="43">
        <v>0</v>
      </c>
      <c r="AC38" s="43">
        <v>6.5070991779475049E-2</v>
      </c>
      <c r="AD38" s="43">
        <v>3.1360255519245275E-2</v>
      </c>
      <c r="AE38" s="43">
        <v>5.0424070086865259E-2</v>
      </c>
      <c r="AF38" s="43">
        <v>0.1827185098143114</v>
      </c>
      <c r="AG38" s="43">
        <v>0.50658267654437827</v>
      </c>
      <c r="AH38" s="43">
        <v>0.89993653245331962</v>
      </c>
      <c r="AI38" s="43">
        <v>0.19606937913569158</v>
      </c>
      <c r="AJ38" s="43">
        <v>0.66671321059882005</v>
      </c>
      <c r="AK38" s="79">
        <v>0.27849906654952777</v>
      </c>
      <c r="AM38" s="77"/>
      <c r="AS38" s="378" t="s">
        <v>50</v>
      </c>
    </row>
    <row r="39" spans="4:52" ht="20" customHeight="1">
      <c r="D39" s="7"/>
      <c r="O39" s="81"/>
      <c r="P39" s="1"/>
      <c r="Q39"/>
      <c r="R39" s="1"/>
      <c r="S39" s="82" t="s">
        <v>19</v>
      </c>
      <c r="T39" s="44"/>
      <c r="U39" s="42">
        <v>0.18771182992100677</v>
      </c>
      <c r="V39" s="43">
        <v>2.3857738044411467E-2</v>
      </c>
      <c r="W39" s="43">
        <v>0.23325249743217627</v>
      </c>
      <c r="X39" s="43">
        <v>6.7822676885802249E-2</v>
      </c>
      <c r="Y39" s="43">
        <v>1</v>
      </c>
      <c r="Z39" s="43">
        <v>4.6310314961536959E-2</v>
      </c>
      <c r="AA39" s="43">
        <v>0.22052064798411714</v>
      </c>
      <c r="AB39" s="43">
        <v>4.2654743776372017E-2</v>
      </c>
      <c r="AC39" s="43">
        <v>0.12686009731544001</v>
      </c>
      <c r="AD39" s="43">
        <v>0.10768513420587755</v>
      </c>
      <c r="AE39" s="43">
        <v>0.2243865518802021</v>
      </c>
      <c r="AF39" s="43">
        <v>0.7858344591754064</v>
      </c>
      <c r="AG39" s="43">
        <v>0.49831573681602864</v>
      </c>
      <c r="AH39" s="43">
        <v>0.1549889862512619</v>
      </c>
      <c r="AI39" s="43">
        <v>0.31403938837331313</v>
      </c>
      <c r="AJ39" s="43">
        <v>2.6522928837472846E-2</v>
      </c>
      <c r="AK39" s="79">
        <v>0.11759356926807939</v>
      </c>
      <c r="AS39" s="379" t="s">
        <v>51</v>
      </c>
      <c r="AZ39" s="1" t="s">
        <v>268</v>
      </c>
    </row>
    <row r="40" spans="4:52" ht="20" customHeight="1">
      <c r="D40" s="7"/>
      <c r="O40" s="81"/>
      <c r="P40" s="1"/>
      <c r="R40" s="1"/>
      <c r="S40" s="82" t="s">
        <v>21</v>
      </c>
      <c r="T40" s="44"/>
      <c r="U40" s="42">
        <v>4.7889198720171174E-2</v>
      </c>
      <c r="V40" s="43">
        <v>4.1484490265932566E-2</v>
      </c>
      <c r="W40" s="43">
        <v>3.5278237907445789E-2</v>
      </c>
      <c r="X40" s="43">
        <v>2.8827146936086098E-5</v>
      </c>
      <c r="Y40" s="43">
        <v>1.4275877768311539E-2</v>
      </c>
      <c r="Z40" s="43">
        <v>1.0899132068641562E-2</v>
      </c>
      <c r="AA40" s="43">
        <v>2.9868035936058798E-3</v>
      </c>
      <c r="AB40" s="43">
        <v>0</v>
      </c>
      <c r="AC40" s="43">
        <v>2.3361199575371548E-2</v>
      </c>
      <c r="AD40" s="43">
        <v>0.23593125411816385</v>
      </c>
      <c r="AE40" s="43">
        <v>0.22348630518622106</v>
      </c>
      <c r="AF40" s="43">
        <v>7.2784314049041288E-2</v>
      </c>
      <c r="AG40" s="43">
        <v>1</v>
      </c>
      <c r="AH40" s="43">
        <v>1.6740826067970668E-2</v>
      </c>
      <c r="AI40" s="43">
        <v>0.14462346870178799</v>
      </c>
      <c r="AJ40" s="43">
        <v>5.9953849067511944E-2</v>
      </c>
      <c r="AK40" s="79">
        <v>1</v>
      </c>
      <c r="AS40" s="380" t="s">
        <v>60</v>
      </c>
    </row>
    <row r="41" spans="4:52" ht="20" customHeight="1">
      <c r="D41" s="7"/>
      <c r="O41" s="81"/>
      <c r="P41" s="1"/>
      <c r="R41" s="1"/>
      <c r="S41" s="82" t="s">
        <v>22</v>
      </c>
      <c r="T41" s="44"/>
      <c r="U41" s="42">
        <v>1.4921609011811188E-3</v>
      </c>
      <c r="V41" s="43">
        <v>3.5119865628340202E-3</v>
      </c>
      <c r="W41" s="43">
        <v>5.1907184660177049E-3</v>
      </c>
      <c r="X41" s="43">
        <v>4.6598322460391424E-4</v>
      </c>
      <c r="Y41" s="43">
        <v>2.031330693751076E-2</v>
      </c>
      <c r="Z41" s="43">
        <v>1.0990015726145632E-2</v>
      </c>
      <c r="AA41" s="43">
        <v>0.54916946593115357</v>
      </c>
      <c r="AB41" s="43">
        <v>0</v>
      </c>
      <c r="AC41" s="43">
        <v>0.66910797658972843</v>
      </c>
      <c r="AD41" s="43">
        <v>0.74474770336839302</v>
      </c>
      <c r="AE41" s="43">
        <v>0.67108618052014279</v>
      </c>
      <c r="AF41" s="43">
        <v>5.7274891471782663E-2</v>
      </c>
      <c r="AG41" s="43">
        <v>0.49420849420849416</v>
      </c>
      <c r="AH41" s="43">
        <v>3.8495942751261898E-2</v>
      </c>
      <c r="AI41" s="43">
        <v>0.26969566377311249</v>
      </c>
      <c r="AJ41" s="43">
        <v>0.23694116651863134</v>
      </c>
      <c r="AK41" s="79">
        <v>4.1242038216560514E-2</v>
      </c>
      <c r="AR41" s="1"/>
      <c r="AS41" s="381" t="s">
        <v>65</v>
      </c>
    </row>
    <row r="42" spans="4:52" ht="20" customHeight="1">
      <c r="D42" s="7"/>
      <c r="O42" s="81"/>
      <c r="P42" s="1"/>
      <c r="R42" s="1"/>
      <c r="S42" s="82" t="s">
        <v>34</v>
      </c>
      <c r="T42" s="44"/>
      <c r="U42" s="42">
        <v>6.4763385914241273E-2</v>
      </c>
      <c r="V42" s="43">
        <v>5.6676531252802441E-2</v>
      </c>
      <c r="W42" s="43">
        <v>0.25654178973003783</v>
      </c>
      <c r="X42" s="43">
        <v>1.2178434592227696E-2</v>
      </c>
      <c r="Y42" s="43">
        <v>5.7313607207450094E-2</v>
      </c>
      <c r="Z42" s="43">
        <v>6.9022918143351153E-2</v>
      </c>
      <c r="AA42" s="43">
        <v>0.16249479647427195</v>
      </c>
      <c r="AB42" s="43">
        <v>0</v>
      </c>
      <c r="AC42" s="43">
        <v>7.8182327269918514E-2</v>
      </c>
      <c r="AD42" s="43">
        <v>0.26752678082727344</v>
      </c>
      <c r="AE42" s="43">
        <v>0.34141958670260558</v>
      </c>
      <c r="AF42" s="43">
        <v>0.31519861830742663</v>
      </c>
      <c r="AG42" s="43">
        <v>0</v>
      </c>
      <c r="AH42" s="43">
        <v>0.40374873353596757</v>
      </c>
      <c r="AI42" s="43">
        <v>0.59661809547914335</v>
      </c>
      <c r="AJ42" s="43">
        <v>0.29818416672876763</v>
      </c>
      <c r="AK42" s="79">
        <v>7.0222929936305731E-2</v>
      </c>
      <c r="AR42" s="1"/>
      <c r="AS42" s="382" t="s">
        <v>72</v>
      </c>
    </row>
    <row r="43" spans="4:52" ht="20" customHeight="1">
      <c r="D43" s="7"/>
      <c r="O43" s="81"/>
      <c r="P43" s="1"/>
      <c r="R43" s="1"/>
      <c r="S43" s="80" t="s">
        <v>57</v>
      </c>
      <c r="T43" s="44"/>
      <c r="U43" s="42">
        <v>7.5927697314121245E-3</v>
      </c>
      <c r="V43" s="43">
        <v>1.7673627469240629E-3</v>
      </c>
      <c r="W43" s="43">
        <v>2.2042821481149588E-3</v>
      </c>
      <c r="X43" s="43">
        <v>1</v>
      </c>
      <c r="Y43" s="43">
        <v>6.3299123340337278E-3</v>
      </c>
      <c r="Z43" s="43">
        <v>2.7403917224222887E-2</v>
      </c>
      <c r="AA43" s="43">
        <v>6.5461234050676672E-4</v>
      </c>
      <c r="AB43" s="43">
        <v>0</v>
      </c>
      <c r="AC43" s="43">
        <v>1.3120176481597693E-3</v>
      </c>
      <c r="AD43" s="43">
        <v>2.8765352294764061E-3</v>
      </c>
      <c r="AE43" s="43">
        <v>6.8890598857302516E-3</v>
      </c>
      <c r="AF43" s="43">
        <v>2.0154335149763372E-3</v>
      </c>
      <c r="AG43" s="43">
        <v>2.3432449903038137E-3</v>
      </c>
      <c r="AH43" s="43">
        <v>7.2291600764692128E-4</v>
      </c>
      <c r="AI43" s="43">
        <v>1.3059543074282454E-3</v>
      </c>
      <c r="AJ43" s="43">
        <v>2.6146066949712349E-3</v>
      </c>
      <c r="AK43" s="79">
        <v>0.4756863606413354</v>
      </c>
      <c r="AR43" s="1"/>
    </row>
    <row r="44" spans="4:52" ht="20" customHeight="1">
      <c r="D44" s="7"/>
      <c r="O44" s="81"/>
      <c r="P44" s="1"/>
      <c r="R44" s="1"/>
      <c r="S44" s="78" t="s">
        <v>70</v>
      </c>
      <c r="T44" s="44"/>
      <c r="U44" s="42">
        <v>2.5638378193504258E-2</v>
      </c>
      <c r="V44" s="43">
        <v>1.8355721218088476E-2</v>
      </c>
      <c r="W44" s="43">
        <v>2.7104149829103436E-2</v>
      </c>
      <c r="X44" s="43">
        <v>1</v>
      </c>
      <c r="Y44" s="43">
        <v>3.9003562063001242E-2</v>
      </c>
      <c r="Z44" s="43">
        <v>2.0191017355515754E-2</v>
      </c>
      <c r="AA44" s="43">
        <v>8.0678662168747667E-2</v>
      </c>
      <c r="AB44" s="43">
        <v>0</v>
      </c>
      <c r="AC44" s="43">
        <v>5.1894983392393818E-2</v>
      </c>
      <c r="AD44" s="43">
        <v>5.1215174866627154E-2</v>
      </c>
      <c r="AE44" s="43">
        <v>0.2513967673288115</v>
      </c>
      <c r="AF44" s="43">
        <v>0.198267151119042</v>
      </c>
      <c r="AG44" s="43">
        <v>0</v>
      </c>
      <c r="AH44" s="43">
        <v>0.22615579294311527</v>
      </c>
      <c r="AI44" s="43">
        <v>2.576583899658787E-2</v>
      </c>
      <c r="AJ44" s="43">
        <v>7.4571912804628604E-2</v>
      </c>
      <c r="AK44" s="79">
        <v>4.6315616077311659E-3</v>
      </c>
      <c r="AR44" s="1"/>
    </row>
    <row r="45" spans="4:52" ht="20" customHeight="1">
      <c r="D45" s="7"/>
      <c r="O45" s="81"/>
      <c r="P45" s="1"/>
      <c r="R45" s="1"/>
      <c r="S45" s="80" t="s">
        <v>59</v>
      </c>
      <c r="T45" s="44"/>
      <c r="U45" s="42">
        <v>0.12566463287972629</v>
      </c>
      <c r="V45" s="43">
        <v>4.9910040360270795E-2</v>
      </c>
      <c r="W45" s="43">
        <v>7.3312907163369689E-2</v>
      </c>
      <c r="X45" s="43">
        <v>0.40210282171633344</v>
      </c>
      <c r="Y45" s="43">
        <v>0.45531237895032267</v>
      </c>
      <c r="Z45" s="43">
        <v>1</v>
      </c>
      <c r="AA45" s="43">
        <v>1.7728592671643739E-2</v>
      </c>
      <c r="AB45" s="43">
        <v>0</v>
      </c>
      <c r="AC45" s="43">
        <v>0.31481699083305997</v>
      </c>
      <c r="AD45" s="43">
        <v>9.8639941835175576E-2</v>
      </c>
      <c r="AE45" s="43">
        <v>0.10142268098734138</v>
      </c>
      <c r="AF45" s="43">
        <v>0.17332489871019635</v>
      </c>
      <c r="AG45" s="43">
        <v>6.7307254428708038E-2</v>
      </c>
      <c r="AH45" s="43">
        <v>5.0400881419133035E-2</v>
      </c>
      <c r="AI45" s="43">
        <v>0.29889633828876155</v>
      </c>
      <c r="AJ45" s="43">
        <v>0.71299343541146287</v>
      </c>
      <c r="AK45" s="79">
        <v>4.7316049403997489E-3</v>
      </c>
      <c r="AR45" s="1"/>
    </row>
    <row r="46" spans="4:52" ht="20" customHeight="1">
      <c r="D46" s="7"/>
      <c r="O46" s="81"/>
      <c r="P46" s="1"/>
      <c r="R46" s="1"/>
      <c r="S46" s="78" t="s">
        <v>64</v>
      </c>
      <c r="T46" s="44"/>
      <c r="U46" s="42">
        <v>3.5203280596143145E-2</v>
      </c>
      <c r="V46" s="43">
        <v>0.22889899461070901</v>
      </c>
      <c r="W46" s="43">
        <v>0.2050634084780473</v>
      </c>
      <c r="X46" s="43">
        <v>5.5129490588752108E-3</v>
      </c>
      <c r="Y46" s="43">
        <v>6.826484928057556E-3</v>
      </c>
      <c r="Z46" s="43">
        <v>6.5442957535835978E-3</v>
      </c>
      <c r="AA46" s="43">
        <v>0.69154822735513144</v>
      </c>
      <c r="AB46" s="43">
        <v>1.3322960225615093E-2</v>
      </c>
      <c r="AC46" s="43">
        <v>1</v>
      </c>
      <c r="AD46" s="43">
        <v>0.93145212170453029</v>
      </c>
      <c r="AE46" s="43">
        <v>0.76852684800589288</v>
      </c>
      <c r="AF46" s="43">
        <v>0.71398641250537254</v>
      </c>
      <c r="AG46" s="43">
        <v>0.97828593656659391</v>
      </c>
      <c r="AH46" s="43">
        <v>9.6819810244777288E-2</v>
      </c>
      <c r="AI46" s="43">
        <v>0.84914903670321251</v>
      </c>
      <c r="AJ46" s="43">
        <v>0.15812414765424862</v>
      </c>
      <c r="AK46" s="79">
        <v>4.1831907573573857E-2</v>
      </c>
      <c r="AR46" s="1"/>
    </row>
    <row r="47" spans="4:52" ht="20" customHeight="1">
      <c r="D47" s="7"/>
      <c r="O47" s="81"/>
      <c r="P47" s="1"/>
      <c r="R47" s="1"/>
      <c r="S47" s="78" t="s">
        <v>75</v>
      </c>
      <c r="T47" s="44"/>
      <c r="U47" s="42">
        <v>0.36836543446185743</v>
      </c>
      <c r="V47" s="43">
        <v>3.0881222211078794E-3</v>
      </c>
      <c r="W47" s="43">
        <v>0.92110721927830808</v>
      </c>
      <c r="X47" s="43">
        <v>3.1413657076787048E-3</v>
      </c>
      <c r="Y47" s="43">
        <v>1.0315595812901055E-3</v>
      </c>
      <c r="Z47" s="43">
        <v>1</v>
      </c>
      <c r="AA47" s="43">
        <v>3.3655954605871279E-2</v>
      </c>
      <c r="AB47" s="43">
        <v>0</v>
      </c>
      <c r="AC47" s="43">
        <v>2.837165330146801E-2</v>
      </c>
      <c r="AD47" s="43">
        <v>3.7337375268409752E-2</v>
      </c>
      <c r="AE47" s="43">
        <v>3.1252008755637203E-3</v>
      </c>
      <c r="AF47" s="43">
        <v>0.12272485718081572</v>
      </c>
      <c r="AG47" s="43">
        <v>0</v>
      </c>
      <c r="AH47" s="43">
        <v>2.584385972274679E-3</v>
      </c>
      <c r="AI47" s="43">
        <v>1.6601294856069691E-3</v>
      </c>
      <c r="AJ47" s="43">
        <v>1.14052714269399E-3</v>
      </c>
      <c r="AK47" s="79">
        <v>3.0588762572938129E-3</v>
      </c>
      <c r="AR47" s="1"/>
      <c r="AS47" s="2"/>
    </row>
    <row r="48" spans="4:52" ht="20" customHeight="1">
      <c r="D48" s="7"/>
      <c r="AR48" s="1"/>
    </row>
    <row r="49" spans="4:4" ht="20" customHeight="1">
      <c r="D49" s="7"/>
    </row>
    <row r="50" spans="4:4" ht="20" customHeight="1">
      <c r="D50" s="7"/>
    </row>
    <row r="51" spans="4:4" ht="20" customHeight="1">
      <c r="D51" s="7"/>
    </row>
  </sheetData>
  <conditionalFormatting sqref="AH9">
    <cfRule type="colorScale" priority="16">
      <colorScale>
        <cfvo type="min"/>
        <cfvo type="percentile" val="90"/>
        <cfvo type="max"/>
        <color theme="1" tint="0.34998626667073579"/>
        <color rgb="FFFFC000"/>
        <color theme="0"/>
      </colorScale>
    </cfRule>
  </conditionalFormatting>
  <conditionalFormatting sqref="AS37:AS39">
    <cfRule type="colorScale" priority="5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S40">
    <cfRule type="colorScale" priority="4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S41">
    <cfRule type="colorScale" priority="3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S42">
    <cfRule type="colorScale" priority="2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9:AG9">
    <cfRule type="colorScale" priority="119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28:AJ47">
    <cfRule type="colorScale" priority="128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8:AJ8">
    <cfRule type="colorScale" priority="130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7:AJ7">
    <cfRule type="colorScale" priority="132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T10:T25">
    <cfRule type="colorScale" priority="168">
      <colorScale>
        <cfvo type="min"/>
        <cfvo type="percent" val="20"/>
        <cfvo type="max"/>
        <color rgb="FF002060"/>
        <color theme="4" tint="0.39997558519241921"/>
        <color theme="0"/>
      </colorScale>
    </cfRule>
  </conditionalFormatting>
  <conditionalFormatting sqref="Q10:Q25">
    <cfRule type="colorScale" priority="172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U10:AJ25">
    <cfRule type="colorScale" priority="176">
      <colorScale>
        <cfvo type="min"/>
        <cfvo type="percent" val="50"/>
        <cfvo type="max"/>
        <color theme="1" tint="4.9989318521683403E-2"/>
        <color rgb="FF6EF5F8"/>
        <color theme="0"/>
      </colorScale>
    </cfRule>
  </conditionalFormatting>
  <conditionalFormatting sqref="S10:S25">
    <cfRule type="colorScale" priority="1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C10:M25">
    <cfRule type="colorScale" priority="182">
      <colorScale>
        <cfvo type="min"/>
        <cfvo type="percent" val="50"/>
        <cfvo type="max"/>
        <color theme="1" tint="0.14999847407452621"/>
        <color rgb="FFFFC000"/>
        <color theme="0"/>
      </colorScale>
    </cfRule>
  </conditionalFormatting>
  <conditionalFormatting sqref="AO8:AO33">
    <cfRule type="colorScale" priority="183">
      <colorScale>
        <cfvo type="min"/>
        <cfvo type="max"/>
        <color theme="0"/>
        <color theme="0" tint="-0.14999847407452621"/>
      </colorScale>
    </cfRule>
  </conditionalFormatting>
  <pageMargins left="0.7" right="0.7" top="0.75" bottom="0.75" header="0.3" footer="0.3"/>
  <pageSetup scale="30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38</xdr:col>
                    <xdr:colOff>12700</xdr:colOff>
                    <xdr:row>8</xdr:row>
                    <xdr:rowOff>12700</xdr:rowOff>
                  </from>
                  <to>
                    <xdr:col>38</xdr:col>
                    <xdr:colOff>1219200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9E5F-EFC4-F045-984A-076DEB2CB553}">
  <dimension ref="A1:V61"/>
  <sheetViews>
    <sheetView workbookViewId="0">
      <selection activeCell="U2" sqref="U2:U13"/>
    </sheetView>
  </sheetViews>
  <sheetFormatPr baseColWidth="10" defaultRowHeight="16"/>
  <sheetData>
    <row r="1" spans="1:22" ht="17">
      <c r="A1" t="s">
        <v>150</v>
      </c>
      <c r="B1" s="124" t="s">
        <v>151</v>
      </c>
      <c r="C1" s="124"/>
      <c r="D1" t="s">
        <v>152</v>
      </c>
      <c r="G1" t="s">
        <v>153</v>
      </c>
      <c r="J1" t="s">
        <v>0</v>
      </c>
      <c r="M1" t="s">
        <v>154</v>
      </c>
      <c r="P1" t="s">
        <v>155</v>
      </c>
    </row>
    <row r="2" spans="1:22">
      <c r="A2" s="125" t="s">
        <v>81</v>
      </c>
      <c r="B2" s="126">
        <v>31525.00861489716</v>
      </c>
      <c r="C2" s="127"/>
      <c r="D2" s="128" t="s">
        <v>83</v>
      </c>
      <c r="E2" s="129">
        <v>18.263473053892216</v>
      </c>
      <c r="F2" s="130"/>
      <c r="G2" s="131" t="s">
        <v>30</v>
      </c>
      <c r="H2" s="132">
        <v>68.730952380952374</v>
      </c>
      <c r="I2" s="130"/>
      <c r="J2" s="133" t="s">
        <v>26</v>
      </c>
      <c r="K2" s="126">
        <v>67000.741379310348</v>
      </c>
      <c r="L2" s="130"/>
      <c r="M2" s="133" t="s">
        <v>81</v>
      </c>
      <c r="N2" s="134">
        <v>211.53731343283582</v>
      </c>
      <c r="O2" s="130"/>
      <c r="P2" s="135" t="s">
        <v>78</v>
      </c>
      <c r="Q2" s="134">
        <v>2951.4285714285716</v>
      </c>
      <c r="S2" s="136"/>
      <c r="T2" t="s">
        <v>81</v>
      </c>
      <c r="U2" s="130" t="s">
        <v>26</v>
      </c>
      <c r="V2">
        <v>1</v>
      </c>
    </row>
    <row r="3" spans="1:22">
      <c r="A3" s="137" t="s">
        <v>85</v>
      </c>
      <c r="B3" s="126">
        <v>15219.415031482204</v>
      </c>
      <c r="C3" s="126"/>
      <c r="D3" s="138" t="s">
        <v>156</v>
      </c>
      <c r="E3" s="129">
        <v>6.4860014357501798</v>
      </c>
      <c r="F3" s="130"/>
      <c r="G3" s="133" t="s">
        <v>26</v>
      </c>
      <c r="H3" s="132">
        <v>67.276190476190479</v>
      </c>
      <c r="I3" s="130"/>
      <c r="J3" s="131" t="s">
        <v>30</v>
      </c>
      <c r="K3" s="126">
        <v>39245.560344827587</v>
      </c>
      <c r="L3" s="130"/>
      <c r="M3" s="131" t="s">
        <v>85</v>
      </c>
      <c r="N3" s="134">
        <v>65.611940298507463</v>
      </c>
      <c r="O3" s="130"/>
      <c r="P3" s="139" t="s">
        <v>87</v>
      </c>
      <c r="Q3" s="134">
        <v>2071.3868613138684</v>
      </c>
      <c r="S3" s="136"/>
      <c r="T3" t="s">
        <v>85</v>
      </c>
      <c r="U3" s="130" t="s">
        <v>30</v>
      </c>
      <c r="V3">
        <v>2</v>
      </c>
    </row>
    <row r="4" spans="1:22">
      <c r="A4" s="140" t="s">
        <v>157</v>
      </c>
      <c r="B4" s="126">
        <v>12551.878419874909</v>
      </c>
      <c r="C4" s="126"/>
      <c r="D4" s="131" t="s">
        <v>85</v>
      </c>
      <c r="E4" s="129">
        <v>5.3554006968641117</v>
      </c>
      <c r="F4" s="130"/>
      <c r="G4" s="135" t="s">
        <v>24</v>
      </c>
      <c r="H4" s="132">
        <v>50.180529653114512</v>
      </c>
      <c r="I4" s="130"/>
      <c r="J4" s="139" t="s">
        <v>33</v>
      </c>
      <c r="K4" s="126">
        <v>34806.102829162133</v>
      </c>
      <c r="L4" s="130"/>
      <c r="M4" s="135" t="s">
        <v>78</v>
      </c>
      <c r="N4" s="134">
        <v>21.310614525139666</v>
      </c>
      <c r="O4" s="130"/>
      <c r="P4" s="131" t="s">
        <v>85</v>
      </c>
      <c r="Q4" s="134">
        <v>1970.9129129129128</v>
      </c>
      <c r="S4" s="136"/>
      <c r="T4" t="s">
        <v>157</v>
      </c>
      <c r="U4" s="130" t="s">
        <v>33</v>
      </c>
      <c r="V4">
        <v>3</v>
      </c>
    </row>
    <row r="5" spans="1:22">
      <c r="A5" s="141" t="s">
        <v>86</v>
      </c>
      <c r="B5" s="126">
        <v>7708.2088305733159</v>
      </c>
      <c r="C5" s="126"/>
      <c r="D5" s="133" t="s">
        <v>81</v>
      </c>
      <c r="E5" s="129">
        <v>3.2485481997677121</v>
      </c>
      <c r="F5" s="130"/>
      <c r="G5" s="139" t="s">
        <v>33</v>
      </c>
      <c r="H5" s="132">
        <v>23.828191945158526</v>
      </c>
      <c r="I5" s="130"/>
      <c r="J5" s="135" t="s">
        <v>24</v>
      </c>
      <c r="K5" s="126">
        <v>8307.853107344632</v>
      </c>
      <c r="L5" s="130"/>
      <c r="M5" s="142" t="s">
        <v>86</v>
      </c>
      <c r="N5" s="134">
        <v>11.373134328358208</v>
      </c>
      <c r="O5" s="130"/>
      <c r="P5" s="143" t="s">
        <v>130</v>
      </c>
      <c r="Q5" s="134">
        <v>858.09732360097325</v>
      </c>
      <c r="S5" s="136"/>
      <c r="T5" t="s">
        <v>86</v>
      </c>
      <c r="U5" s="130" t="s">
        <v>24</v>
      </c>
      <c r="V5">
        <v>4</v>
      </c>
    </row>
    <row r="6" spans="1:22">
      <c r="A6" s="144" t="s">
        <v>83</v>
      </c>
      <c r="B6" s="126">
        <v>4334.4346549677548</v>
      </c>
      <c r="C6" s="126"/>
      <c r="D6" s="142" t="s">
        <v>86</v>
      </c>
      <c r="E6" s="129">
        <v>1.6363636363636365</v>
      </c>
      <c r="F6" s="130"/>
      <c r="G6" s="145" t="s">
        <v>18</v>
      </c>
      <c r="H6" s="132">
        <v>5.1690476190476193</v>
      </c>
      <c r="I6" s="130"/>
      <c r="J6" s="143" t="s">
        <v>32</v>
      </c>
      <c r="K6" s="126">
        <v>3624.5304678998914</v>
      </c>
      <c r="L6" s="130"/>
      <c r="M6" s="139" t="s">
        <v>87</v>
      </c>
      <c r="N6" s="134">
        <v>6.2338410868670238</v>
      </c>
      <c r="O6" s="130"/>
      <c r="P6" s="133" t="s">
        <v>81</v>
      </c>
      <c r="Q6" s="134">
        <v>735.98198198198202</v>
      </c>
      <c r="S6" s="136"/>
      <c r="T6" t="s">
        <v>83</v>
      </c>
      <c r="U6" s="130" t="s">
        <v>32</v>
      </c>
      <c r="V6">
        <v>5</v>
      </c>
    </row>
    <row r="7" spans="1:22">
      <c r="A7" s="146" t="s">
        <v>158</v>
      </c>
      <c r="B7" s="126">
        <v>3929.1219439600895</v>
      </c>
      <c r="C7" s="126"/>
      <c r="D7" s="147" t="s">
        <v>80</v>
      </c>
      <c r="E7" s="129">
        <v>1.5454545454545454</v>
      </c>
      <c r="F7" s="130"/>
      <c r="G7" s="142" t="s">
        <v>31</v>
      </c>
      <c r="H7" s="132">
        <v>4.1389704443139559</v>
      </c>
      <c r="I7" s="130"/>
      <c r="J7" s="128" t="s">
        <v>28</v>
      </c>
      <c r="K7" s="126">
        <v>3476.619695321001</v>
      </c>
      <c r="L7" s="130"/>
      <c r="M7" s="143" t="s">
        <v>130</v>
      </c>
      <c r="N7" s="134">
        <v>2.6529435981885547</v>
      </c>
      <c r="O7" s="130"/>
      <c r="P7" s="142" t="s">
        <v>86</v>
      </c>
      <c r="Q7" s="134">
        <v>462.47732181425488</v>
      </c>
      <c r="S7" s="136"/>
      <c r="T7" t="s">
        <v>158</v>
      </c>
      <c r="U7" s="130" t="s">
        <v>28</v>
      </c>
      <c r="V7">
        <v>6</v>
      </c>
    </row>
    <row r="8" spans="1:22">
      <c r="A8" s="148" t="s">
        <v>156</v>
      </c>
      <c r="B8" s="126">
        <v>1258.0228241216014</v>
      </c>
      <c r="C8" s="126"/>
      <c r="D8" s="149" t="s">
        <v>77</v>
      </c>
      <c r="E8" s="129">
        <v>0.85201793721973096</v>
      </c>
      <c r="F8" s="130"/>
      <c r="G8" s="150" t="s">
        <v>27</v>
      </c>
      <c r="H8" s="132">
        <v>4.108798017348203</v>
      </c>
      <c r="I8" s="130"/>
      <c r="J8" s="147" t="s">
        <v>25</v>
      </c>
      <c r="K8" s="126">
        <v>3123.5968443960828</v>
      </c>
      <c r="L8" s="130"/>
      <c r="M8" s="147" t="s">
        <v>80</v>
      </c>
      <c r="N8" s="134">
        <v>1.192860350246969</v>
      </c>
      <c r="O8" s="130"/>
      <c r="P8" s="147" t="s">
        <v>80</v>
      </c>
      <c r="Q8" s="134">
        <v>286.5</v>
      </c>
      <c r="S8" s="136"/>
      <c r="T8" t="s">
        <v>156</v>
      </c>
      <c r="U8" s="130" t="s">
        <v>25</v>
      </c>
      <c r="V8">
        <v>7</v>
      </c>
    </row>
    <row r="9" spans="1:22">
      <c r="A9" s="151" t="s">
        <v>77</v>
      </c>
      <c r="B9" s="126">
        <v>1022.1815913872165</v>
      </c>
      <c r="C9" s="126"/>
      <c r="D9" s="152" t="s">
        <v>78</v>
      </c>
      <c r="E9" s="129">
        <v>0.73991031390134532</v>
      </c>
      <c r="F9" s="130"/>
      <c r="G9" s="147" t="s">
        <v>25</v>
      </c>
      <c r="H9" s="132">
        <v>3.2631748071979434</v>
      </c>
      <c r="I9" s="130"/>
      <c r="J9" s="142" t="s">
        <v>31</v>
      </c>
      <c r="K9" s="126">
        <v>2910.928958051421</v>
      </c>
      <c r="L9" s="130"/>
      <c r="M9" s="128" t="s">
        <v>83</v>
      </c>
      <c r="N9" s="134">
        <v>0.88534376286537675</v>
      </c>
      <c r="O9" s="130"/>
      <c r="P9" s="153" t="s">
        <v>159</v>
      </c>
      <c r="Q9" s="134">
        <v>158.60960960960961</v>
      </c>
      <c r="S9" s="136"/>
      <c r="T9" t="s">
        <v>77</v>
      </c>
      <c r="U9" s="130" t="s">
        <v>31</v>
      </c>
      <c r="V9">
        <v>8</v>
      </c>
    </row>
    <row r="10" spans="1:22">
      <c r="A10" s="154" t="s">
        <v>82</v>
      </c>
      <c r="B10" s="126">
        <v>708.98819911359476</v>
      </c>
      <c r="C10" s="126"/>
      <c r="D10" s="155" t="s">
        <v>157</v>
      </c>
      <c r="E10" s="129">
        <v>0.70847851335656209</v>
      </c>
      <c r="F10" s="130"/>
      <c r="G10" s="149" t="s">
        <v>23</v>
      </c>
      <c r="H10" s="132">
        <v>3</v>
      </c>
      <c r="I10" s="130"/>
      <c r="J10" s="145" t="s">
        <v>18</v>
      </c>
      <c r="K10" s="126">
        <v>947.11206896551721</v>
      </c>
      <c r="L10" s="130"/>
      <c r="M10" s="149" t="s">
        <v>77</v>
      </c>
      <c r="N10" s="134">
        <v>0.85081585081585076</v>
      </c>
      <c r="O10" s="130"/>
      <c r="P10" s="128" t="s">
        <v>83</v>
      </c>
      <c r="Q10" s="134">
        <v>158.4087591240876</v>
      </c>
      <c r="S10" s="136"/>
      <c r="T10" t="s">
        <v>82</v>
      </c>
      <c r="U10" s="130" t="s">
        <v>18</v>
      </c>
      <c r="V10">
        <v>9</v>
      </c>
    </row>
    <row r="11" spans="1:22">
      <c r="A11" s="156" t="s">
        <v>78</v>
      </c>
      <c r="B11" s="126">
        <v>551.41132664541726</v>
      </c>
      <c r="C11" s="126"/>
      <c r="D11" s="157" t="s">
        <v>160</v>
      </c>
      <c r="E11" s="129">
        <v>0.6256613756613757</v>
      </c>
      <c r="F11" s="130"/>
      <c r="G11" s="128" t="s">
        <v>28</v>
      </c>
      <c r="H11" s="132">
        <v>2.2261904761904763</v>
      </c>
      <c r="I11" s="130"/>
      <c r="J11" s="149" t="s">
        <v>23</v>
      </c>
      <c r="K11" s="126">
        <v>701</v>
      </c>
      <c r="L11" s="130"/>
      <c r="M11" s="153" t="s">
        <v>159</v>
      </c>
      <c r="N11" s="134">
        <v>0.80289757412398921</v>
      </c>
      <c r="O11" s="130"/>
      <c r="P11" s="158" t="s">
        <v>161</v>
      </c>
      <c r="Q11" s="134">
        <v>150.13381995133821</v>
      </c>
      <c r="S11" s="136"/>
      <c r="T11" t="s">
        <v>78</v>
      </c>
      <c r="U11" s="130" t="s">
        <v>23</v>
      </c>
      <c r="V11">
        <v>10</v>
      </c>
    </row>
    <row r="12" spans="1:22">
      <c r="A12" s="159" t="s">
        <v>80</v>
      </c>
      <c r="B12" s="126">
        <v>290.38575820117137</v>
      </c>
      <c r="C12" s="126"/>
      <c r="D12" s="139" t="s">
        <v>87</v>
      </c>
      <c r="E12" s="129">
        <v>0.37419354838709679</v>
      </c>
      <c r="F12" s="130"/>
      <c r="G12" s="143" t="s">
        <v>32</v>
      </c>
      <c r="H12" s="132">
        <v>2.0813129429317421</v>
      </c>
      <c r="I12" s="130"/>
      <c r="J12" s="150" t="s">
        <v>27</v>
      </c>
      <c r="K12" s="126">
        <v>577.16489738145788</v>
      </c>
      <c r="L12" s="130"/>
      <c r="M12" s="158" t="s">
        <v>161</v>
      </c>
      <c r="N12" s="134">
        <v>0.71099217785096747</v>
      </c>
      <c r="O12" s="130"/>
      <c r="P12" s="160" t="s">
        <v>84</v>
      </c>
      <c r="Q12" s="134">
        <v>141.35714285714286</v>
      </c>
      <c r="S12" s="136"/>
      <c r="T12" t="s">
        <v>80</v>
      </c>
      <c r="U12" s="130" t="s">
        <v>27</v>
      </c>
      <c r="V12">
        <v>11</v>
      </c>
    </row>
    <row r="13" spans="1:22">
      <c r="A13" s="161" t="s">
        <v>161</v>
      </c>
      <c r="B13" s="162">
        <v>280.91822901135356</v>
      </c>
      <c r="C13" s="162"/>
      <c r="D13" s="163" t="s">
        <v>162</v>
      </c>
      <c r="E13" s="164">
        <v>0.3486088379705401</v>
      </c>
      <c r="F13" s="163"/>
      <c r="G13" s="165" t="s">
        <v>29</v>
      </c>
      <c r="H13" s="166">
        <v>1.8739276389406938</v>
      </c>
      <c r="I13" s="163"/>
      <c r="J13" s="165" t="s">
        <v>29</v>
      </c>
      <c r="K13" s="162">
        <v>500.64124293785312</v>
      </c>
      <c r="L13" s="163"/>
      <c r="M13" s="165" t="s">
        <v>84</v>
      </c>
      <c r="N13" s="167">
        <v>0.60074123989218331</v>
      </c>
      <c r="O13" s="163"/>
      <c r="P13" s="168" t="s">
        <v>79</v>
      </c>
      <c r="Q13" s="167">
        <v>69.408408408408405</v>
      </c>
      <c r="S13" s="136"/>
      <c r="T13" t="s">
        <v>161</v>
      </c>
      <c r="U13" s="130" t="s">
        <v>29</v>
      </c>
      <c r="V13">
        <v>12</v>
      </c>
    </row>
    <row r="14" spans="1:22">
      <c r="A14" s="136" t="s">
        <v>163</v>
      </c>
      <c r="B14" s="126">
        <v>279.98701011905126</v>
      </c>
      <c r="C14" s="126"/>
      <c r="D14" s="160" t="s">
        <v>84</v>
      </c>
      <c r="E14" s="129">
        <v>0.33878887070376434</v>
      </c>
      <c r="F14" s="130"/>
      <c r="G14" s="130" t="s">
        <v>164</v>
      </c>
      <c r="H14" s="132">
        <v>1</v>
      </c>
      <c r="I14" s="130"/>
      <c r="J14" s="158" t="s">
        <v>165</v>
      </c>
      <c r="K14" s="126">
        <v>460.72905331882481</v>
      </c>
      <c r="L14" s="130"/>
      <c r="M14" s="130" t="s">
        <v>166</v>
      </c>
      <c r="N14" s="134">
        <v>0.20046620046620048</v>
      </c>
      <c r="O14" s="130"/>
      <c r="P14" s="149" t="s">
        <v>77</v>
      </c>
      <c r="Q14" s="134">
        <v>34.03125</v>
      </c>
      <c r="S14" s="130"/>
      <c r="T14" t="s">
        <v>160</v>
      </c>
    </row>
    <row r="15" spans="1:22">
      <c r="A15" s="169" t="s">
        <v>87</v>
      </c>
      <c r="B15" s="126">
        <v>161.04690599494765</v>
      </c>
      <c r="C15" s="126"/>
      <c r="D15" s="170" t="s">
        <v>158</v>
      </c>
      <c r="E15" s="129">
        <v>0.19696969696969696</v>
      </c>
      <c r="F15" s="130"/>
      <c r="G15" s="158" t="s">
        <v>165</v>
      </c>
      <c r="H15" s="132">
        <v>0.56598114824335899</v>
      </c>
      <c r="I15" s="130"/>
      <c r="J15" s="155" t="s">
        <v>167</v>
      </c>
      <c r="K15" s="126">
        <v>164.02009456264776</v>
      </c>
      <c r="L15" s="130"/>
      <c r="M15" s="130" t="s">
        <v>168</v>
      </c>
      <c r="N15" s="134">
        <v>0.13163221049587973</v>
      </c>
      <c r="O15" s="130"/>
      <c r="P15" s="130" t="s">
        <v>169</v>
      </c>
      <c r="Q15" s="134">
        <v>25.071428571428573</v>
      </c>
      <c r="S15" s="130"/>
      <c r="T15" t="s">
        <v>87</v>
      </c>
    </row>
    <row r="16" spans="1:22">
      <c r="A16" s="171" t="s">
        <v>84</v>
      </c>
      <c r="B16" s="126">
        <v>122.6464662085378</v>
      </c>
      <c r="C16" s="126"/>
      <c r="D16" s="130" t="s">
        <v>170</v>
      </c>
      <c r="E16" s="129">
        <v>0.13747954173486088</v>
      </c>
      <c r="F16" s="130"/>
      <c r="G16" s="155" t="s">
        <v>167</v>
      </c>
      <c r="H16" s="132">
        <v>0.5201691607026675</v>
      </c>
      <c r="I16" s="130"/>
      <c r="J16" s="130" t="s">
        <v>171</v>
      </c>
      <c r="K16" s="126">
        <v>128.18965517241378</v>
      </c>
      <c r="L16" s="130"/>
      <c r="M16" s="130" t="s">
        <v>172</v>
      </c>
      <c r="N16" s="134">
        <v>0.11940298507462686</v>
      </c>
      <c r="O16" s="130"/>
      <c r="P16" s="130" t="s">
        <v>166</v>
      </c>
      <c r="Q16" s="134">
        <v>20.205128205128204</v>
      </c>
      <c r="S16" s="130"/>
      <c r="T16" t="s">
        <v>162</v>
      </c>
    </row>
    <row r="17" spans="1:20">
      <c r="A17" s="136" t="s">
        <v>173</v>
      </c>
      <c r="B17" s="126">
        <v>114.66848079955999</v>
      </c>
      <c r="C17" s="126"/>
      <c r="D17" s="130" t="s">
        <v>174</v>
      </c>
      <c r="E17" s="129">
        <v>5.5994256999282122E-2</v>
      </c>
      <c r="F17" s="130"/>
      <c r="G17" s="130" t="s">
        <v>175</v>
      </c>
      <c r="H17" s="132">
        <v>0.37647058823529411</v>
      </c>
      <c r="I17" s="130"/>
      <c r="J17" s="170" t="s">
        <v>176</v>
      </c>
      <c r="K17" s="126">
        <v>124.30672926447575</v>
      </c>
      <c r="L17" s="130"/>
      <c r="M17" s="130" t="s">
        <v>162</v>
      </c>
      <c r="N17" s="134">
        <v>9.4895018526142447E-2</v>
      </c>
      <c r="O17" s="130"/>
      <c r="P17" s="150" t="s">
        <v>82</v>
      </c>
      <c r="Q17" s="134">
        <v>15.05982905982906</v>
      </c>
      <c r="S17" s="130"/>
      <c r="T17" t="s">
        <v>79</v>
      </c>
    </row>
    <row r="18" spans="1:20">
      <c r="A18" s="136" t="s">
        <v>172</v>
      </c>
      <c r="B18" s="126">
        <v>73.004852042189114</v>
      </c>
      <c r="C18" s="126"/>
      <c r="D18" s="130" t="s">
        <v>177</v>
      </c>
      <c r="E18" s="129">
        <v>3.8461538461538464E-2</v>
      </c>
      <c r="F18" s="130"/>
      <c r="G18" s="170" t="s">
        <v>176</v>
      </c>
      <c r="H18" s="132">
        <v>0.32776478449716007</v>
      </c>
      <c r="I18" s="130"/>
      <c r="J18" s="130" t="s">
        <v>175</v>
      </c>
      <c r="K18" s="126">
        <v>76.571428571428569</v>
      </c>
      <c r="L18" s="130"/>
      <c r="M18" s="130" t="s">
        <v>178</v>
      </c>
      <c r="N18" s="134">
        <v>8.9552238805970144E-2</v>
      </c>
      <c r="O18" s="130"/>
      <c r="P18" s="130" t="s">
        <v>168</v>
      </c>
      <c r="Q18" s="134">
        <v>11.607142857142858</v>
      </c>
      <c r="S18" s="130"/>
      <c r="T18" t="s">
        <v>179</v>
      </c>
    </row>
    <row r="19" spans="1:20">
      <c r="A19" s="136" t="s">
        <v>168</v>
      </c>
      <c r="B19" s="126">
        <v>41.239300680517289</v>
      </c>
      <c r="C19" s="126"/>
      <c r="D19" s="130" t="s">
        <v>172</v>
      </c>
      <c r="E19" s="129">
        <v>3.6363636363636362E-2</v>
      </c>
      <c r="F19" s="130"/>
      <c r="G19" s="130" t="s">
        <v>180</v>
      </c>
      <c r="H19" s="132">
        <v>0.29056322267810519</v>
      </c>
      <c r="I19" s="130"/>
      <c r="J19" s="130" t="s">
        <v>180</v>
      </c>
      <c r="K19" s="126">
        <v>68.79661016949153</v>
      </c>
      <c r="L19" s="130"/>
      <c r="M19" s="130" t="s">
        <v>163</v>
      </c>
      <c r="N19" s="134">
        <v>8.9552238805970144E-2</v>
      </c>
      <c r="O19" s="130"/>
      <c r="P19" s="130" t="s">
        <v>174</v>
      </c>
      <c r="Q19" s="134">
        <v>10.90625</v>
      </c>
      <c r="S19" s="130"/>
      <c r="T19" t="s">
        <v>84</v>
      </c>
    </row>
    <row r="20" spans="1:20">
      <c r="A20" s="136" t="s">
        <v>178</v>
      </c>
      <c r="B20" s="126">
        <v>41.109596679803339</v>
      </c>
      <c r="C20" s="126"/>
      <c r="D20" s="145" t="s">
        <v>79</v>
      </c>
      <c r="E20" s="129">
        <v>2.564102564102564E-2</v>
      </c>
      <c r="F20" s="130"/>
      <c r="G20" s="130" t="s">
        <v>171</v>
      </c>
      <c r="H20" s="132">
        <v>0.2</v>
      </c>
      <c r="I20" s="130"/>
      <c r="J20" s="130" t="s">
        <v>181</v>
      </c>
      <c r="K20" s="126">
        <v>40.946791862284819</v>
      </c>
      <c r="L20" s="130"/>
      <c r="M20" s="130" t="s">
        <v>170</v>
      </c>
      <c r="N20" s="134">
        <v>8.9385474860335198E-2</v>
      </c>
      <c r="O20" s="130"/>
      <c r="P20" s="138" t="s">
        <v>156</v>
      </c>
      <c r="Q20" s="134">
        <v>8.0656934306569337</v>
      </c>
      <c r="S20" s="130"/>
      <c r="T20" t="s">
        <v>130</v>
      </c>
    </row>
    <row r="21" spans="1:20">
      <c r="A21" s="136" t="s">
        <v>169</v>
      </c>
      <c r="B21" s="126">
        <v>27.285577462074883</v>
      </c>
      <c r="C21" s="126"/>
      <c r="D21" s="150" t="s">
        <v>82</v>
      </c>
      <c r="E21" s="129">
        <v>2.564102564102564E-2</v>
      </c>
      <c r="F21" s="130"/>
      <c r="G21" s="130" t="s">
        <v>181</v>
      </c>
      <c r="H21" s="132">
        <v>0.13681738109219024</v>
      </c>
      <c r="I21" s="130"/>
      <c r="J21" s="130" t="s">
        <v>182</v>
      </c>
      <c r="K21" s="126">
        <v>33.78448275862069</v>
      </c>
      <c r="L21" s="130"/>
      <c r="M21" s="138" t="s">
        <v>156</v>
      </c>
      <c r="N21" s="134">
        <v>7.8839028406751749E-2</v>
      </c>
      <c r="O21" s="130"/>
      <c r="P21" s="130" t="s">
        <v>162</v>
      </c>
      <c r="Q21" s="134">
        <v>5.8540145985401457</v>
      </c>
      <c r="S21" s="130"/>
      <c r="T21" t="s">
        <v>159</v>
      </c>
    </row>
    <row r="22" spans="1:20">
      <c r="A22" s="136" t="s">
        <v>166</v>
      </c>
      <c r="B22" s="126">
        <v>9.5753012918655802</v>
      </c>
      <c r="C22" s="126"/>
      <c r="D22" s="130" t="s">
        <v>178</v>
      </c>
      <c r="E22" s="129">
        <v>2.2421524663677129E-2</v>
      </c>
      <c r="F22" s="130"/>
      <c r="G22" s="130" t="s">
        <v>183</v>
      </c>
      <c r="H22" s="132">
        <v>9.8778998778998775E-2</v>
      </c>
      <c r="I22" s="130"/>
      <c r="J22" s="130" t="s">
        <v>184</v>
      </c>
      <c r="K22" s="126">
        <v>29.798025816249051</v>
      </c>
      <c r="L22" s="130"/>
      <c r="M22" s="130" t="s">
        <v>169</v>
      </c>
      <c r="N22" s="134">
        <v>7.4626865671641784E-2</v>
      </c>
      <c r="O22" s="130"/>
      <c r="P22" s="130" t="s">
        <v>172</v>
      </c>
      <c r="Q22" s="134">
        <v>5.6486486486486482</v>
      </c>
      <c r="S22" s="130"/>
    </row>
    <row r="23" spans="1:20">
      <c r="A23" s="136" t="s">
        <v>185</v>
      </c>
      <c r="B23" s="126">
        <v>9.2555809571677123</v>
      </c>
      <c r="C23" s="126"/>
      <c r="D23" s="130" t="s">
        <v>166</v>
      </c>
      <c r="E23" s="129">
        <v>1.8664752333094042E-2</v>
      </c>
      <c r="F23" s="130"/>
      <c r="G23" s="130" t="s">
        <v>186</v>
      </c>
      <c r="H23" s="132">
        <v>5.4090354090354092E-2</v>
      </c>
      <c r="I23" s="130"/>
      <c r="J23" s="153" t="s">
        <v>187</v>
      </c>
      <c r="K23" s="126">
        <v>26</v>
      </c>
      <c r="L23" s="130"/>
      <c r="M23" s="130" t="s">
        <v>188</v>
      </c>
      <c r="N23" s="134">
        <v>5.1878354203935599E-2</v>
      </c>
      <c r="O23" s="130"/>
      <c r="P23" s="157" t="s">
        <v>160</v>
      </c>
      <c r="Q23" s="134">
        <v>4.0583153347732184</v>
      </c>
      <c r="S23" s="130"/>
    </row>
    <row r="24" spans="1:20">
      <c r="A24" s="136" t="s">
        <v>189</v>
      </c>
      <c r="B24" s="126">
        <v>8.3983567426396917</v>
      </c>
      <c r="C24" s="126"/>
      <c r="D24" s="153" t="s">
        <v>159</v>
      </c>
      <c r="E24" s="129">
        <v>1.5350877192982455E-2</v>
      </c>
      <c r="F24" s="130"/>
      <c r="G24" s="130" t="s">
        <v>190</v>
      </c>
      <c r="H24" s="132">
        <v>4.5650253919187457E-2</v>
      </c>
      <c r="I24" s="130"/>
      <c r="J24" s="130" t="s">
        <v>191</v>
      </c>
      <c r="K24" s="126">
        <v>13.142857142857142</v>
      </c>
      <c r="L24" s="130"/>
      <c r="M24" s="170" t="s">
        <v>158</v>
      </c>
      <c r="N24" s="134">
        <v>4.874129619710766E-2</v>
      </c>
      <c r="O24" s="130"/>
      <c r="P24" s="130" t="s">
        <v>163</v>
      </c>
      <c r="Q24" s="134">
        <v>3.6366366366366365</v>
      </c>
      <c r="S24" s="130"/>
    </row>
    <row r="25" spans="1:20">
      <c r="A25" s="136" t="s">
        <v>192</v>
      </c>
      <c r="B25" s="126">
        <v>7.9410456768947268</v>
      </c>
      <c r="C25" s="126"/>
      <c r="D25" s="130" t="s">
        <v>168</v>
      </c>
      <c r="E25" s="129">
        <v>8.9686098654708519E-3</v>
      </c>
      <c r="F25" s="130"/>
      <c r="G25" s="130" t="s">
        <v>182</v>
      </c>
      <c r="H25" s="132">
        <v>3.5434539350988434E-2</v>
      </c>
      <c r="I25" s="130"/>
      <c r="J25" s="130" t="s">
        <v>183</v>
      </c>
      <c r="K25" s="126">
        <v>10.547361299052774</v>
      </c>
      <c r="L25" s="130"/>
      <c r="M25" s="157" t="s">
        <v>160</v>
      </c>
      <c r="N25" s="134">
        <v>4.4776119402985072E-2</v>
      </c>
      <c r="O25" s="130"/>
      <c r="P25" s="130" t="s">
        <v>170</v>
      </c>
      <c r="Q25" s="134">
        <v>3.5357142857142856</v>
      </c>
      <c r="S25" s="130"/>
    </row>
    <row r="26" spans="1:20">
      <c r="A26" s="136" t="s">
        <v>193</v>
      </c>
      <c r="B26" s="126">
        <v>7.4914784432707577</v>
      </c>
      <c r="C26" s="126"/>
      <c r="D26" s="130" t="s">
        <v>169</v>
      </c>
      <c r="E26" s="129">
        <v>6.4516129032258064E-3</v>
      </c>
      <c r="F26" s="130"/>
      <c r="G26" s="130" t="s">
        <v>194</v>
      </c>
      <c r="H26" s="132">
        <v>3.2352941176470591E-2</v>
      </c>
      <c r="I26" s="130"/>
      <c r="J26" s="130" t="s">
        <v>164</v>
      </c>
      <c r="K26" s="126">
        <v>9.2857142857142865</v>
      </c>
      <c r="L26" s="130"/>
      <c r="M26" s="130" t="s">
        <v>174</v>
      </c>
      <c r="N26" s="134">
        <v>3.9618670298378109E-2</v>
      </c>
      <c r="O26" s="130"/>
      <c r="P26" s="130" t="s">
        <v>195</v>
      </c>
      <c r="Q26" s="134">
        <v>2.9803921568627452</v>
      </c>
      <c r="S26" s="130"/>
    </row>
    <row r="27" spans="1:20">
      <c r="A27" s="136" t="s">
        <v>174</v>
      </c>
      <c r="B27" s="126">
        <v>6.8569704533143163</v>
      </c>
      <c r="C27" s="126"/>
      <c r="D27" s="130" t="s">
        <v>196</v>
      </c>
      <c r="E27" s="129">
        <v>5.3475935828877002E-3</v>
      </c>
      <c r="F27" s="130"/>
      <c r="G27" s="130" t="s">
        <v>197</v>
      </c>
      <c r="H27" s="132">
        <v>2.2058823529411766E-2</v>
      </c>
      <c r="I27" s="130"/>
      <c r="J27" s="130" t="s">
        <v>186</v>
      </c>
      <c r="K27" s="126">
        <v>8.4716981132075464</v>
      </c>
      <c r="L27" s="130"/>
      <c r="M27" s="130" t="s">
        <v>198</v>
      </c>
      <c r="N27" s="134">
        <v>3.8461538461538464E-2</v>
      </c>
      <c r="O27" s="130"/>
      <c r="P27" s="170" t="s">
        <v>158</v>
      </c>
      <c r="Q27" s="134">
        <v>2.949640287769784</v>
      </c>
      <c r="S27" s="130"/>
    </row>
    <row r="28" spans="1:20">
      <c r="A28" s="172" t="s">
        <v>159</v>
      </c>
      <c r="B28" s="126">
        <v>5.5864049249745609</v>
      </c>
      <c r="C28" s="126"/>
      <c r="D28" s="130" t="s">
        <v>198</v>
      </c>
      <c r="E28" s="129">
        <v>2.1536252692031586E-3</v>
      </c>
      <c r="F28" s="130"/>
      <c r="G28" s="130" t="s">
        <v>199</v>
      </c>
      <c r="H28" s="132">
        <v>2.1428571428571429E-2</v>
      </c>
      <c r="I28" s="130"/>
      <c r="J28" s="138" t="s">
        <v>200</v>
      </c>
      <c r="K28" s="126">
        <v>7.9096431283219442</v>
      </c>
      <c r="L28" s="130"/>
      <c r="M28" s="150" t="s">
        <v>82</v>
      </c>
      <c r="N28" s="134">
        <v>3.4883720930232558E-2</v>
      </c>
      <c r="O28" s="130"/>
      <c r="P28" s="130" t="s">
        <v>188</v>
      </c>
      <c r="Q28" s="134">
        <v>2.7980535279805352</v>
      </c>
      <c r="S28" s="130"/>
    </row>
    <row r="29" spans="1:20">
      <c r="A29" s="136" t="s">
        <v>162</v>
      </c>
      <c r="B29" s="126">
        <v>3.5087986313044501</v>
      </c>
      <c r="C29" s="126"/>
      <c r="D29" s="158" t="s">
        <v>161</v>
      </c>
      <c r="E29" s="129">
        <v>1.6366612111292963E-3</v>
      </c>
      <c r="F29" s="130"/>
      <c r="G29" s="130" t="s">
        <v>201</v>
      </c>
      <c r="H29" s="132">
        <v>8.8235294117647058E-3</v>
      </c>
      <c r="I29" s="130"/>
      <c r="J29" s="157" t="s">
        <v>202</v>
      </c>
      <c r="K29" s="126">
        <v>5.2550744248985115</v>
      </c>
      <c r="L29" s="130"/>
      <c r="M29" s="130" t="s">
        <v>192</v>
      </c>
      <c r="N29" s="134">
        <v>2.9850746268656716E-2</v>
      </c>
      <c r="O29" s="130"/>
      <c r="P29" s="130" t="s">
        <v>198</v>
      </c>
      <c r="Q29" s="134">
        <v>2.3617021276595747</v>
      </c>
      <c r="S29" s="130"/>
    </row>
    <row r="30" spans="1:20">
      <c r="A30" s="136" t="s">
        <v>188</v>
      </c>
      <c r="B30" s="126">
        <v>3.4584527177298399</v>
      </c>
      <c r="C30" s="126"/>
      <c r="D30" s="130" t="s">
        <v>203</v>
      </c>
      <c r="E30" s="129">
        <v>1.6129032258064516E-3</v>
      </c>
      <c r="F30" s="130"/>
      <c r="G30" s="138" t="s">
        <v>200</v>
      </c>
      <c r="H30" s="132">
        <v>8.2044579975314013E-3</v>
      </c>
      <c r="I30" s="130"/>
      <c r="J30" s="130" t="s">
        <v>199</v>
      </c>
      <c r="K30" s="126">
        <v>4.5</v>
      </c>
      <c r="L30" s="130"/>
      <c r="M30" s="130" t="s">
        <v>173</v>
      </c>
      <c r="N30" s="134">
        <v>2.7572293207800941E-2</v>
      </c>
      <c r="O30" s="130"/>
      <c r="P30" s="130" t="s">
        <v>192</v>
      </c>
      <c r="Q30" s="134">
        <v>2.0898550724637683</v>
      </c>
      <c r="S30" s="130"/>
    </row>
    <row r="31" spans="1:20">
      <c r="A31" s="136" t="s">
        <v>177</v>
      </c>
      <c r="B31" s="126">
        <v>2.416579669798554</v>
      </c>
      <c r="C31" s="126"/>
      <c r="D31" s="130" t="s">
        <v>192</v>
      </c>
      <c r="E31" s="129">
        <v>4.0249547192594082E-4</v>
      </c>
      <c r="F31" s="130"/>
      <c r="G31" s="130" t="s">
        <v>184</v>
      </c>
      <c r="H31" s="132">
        <v>7.6962172366223771E-3</v>
      </c>
      <c r="I31" s="130"/>
      <c r="J31" s="130" t="s">
        <v>204</v>
      </c>
      <c r="K31" s="126">
        <v>3.4014598540145986</v>
      </c>
      <c r="L31" s="130"/>
      <c r="M31" s="130" t="s">
        <v>195</v>
      </c>
      <c r="N31" s="134">
        <v>2.4464831804281346E-2</v>
      </c>
      <c r="O31" s="130"/>
      <c r="P31" s="130" t="s">
        <v>205</v>
      </c>
      <c r="Q31" s="134">
        <v>1.5345345345345345</v>
      </c>
      <c r="S31" s="130"/>
    </row>
    <row r="32" spans="1:20">
      <c r="A32" s="136" t="s">
        <v>198</v>
      </c>
      <c r="B32" s="126">
        <v>2.1665996163556001</v>
      </c>
      <c r="C32" s="126"/>
      <c r="D32" s="130" t="s">
        <v>195</v>
      </c>
      <c r="E32" s="129">
        <v>0</v>
      </c>
      <c r="F32" s="130"/>
      <c r="G32" s="130" t="s">
        <v>206</v>
      </c>
      <c r="H32" s="132">
        <v>7.3529411764705881E-3</v>
      </c>
      <c r="I32" s="130"/>
      <c r="J32" s="130" t="s">
        <v>190</v>
      </c>
      <c r="K32" s="126">
        <v>2.1071835803876855</v>
      </c>
      <c r="L32" s="130"/>
      <c r="M32" s="130" t="s">
        <v>207</v>
      </c>
      <c r="N32" s="134">
        <v>1.882985877605918E-2</v>
      </c>
      <c r="O32" s="130"/>
      <c r="P32" s="130" t="s">
        <v>177</v>
      </c>
      <c r="Q32" s="134">
        <v>1.4319654427645789</v>
      </c>
      <c r="S32" s="130"/>
    </row>
    <row r="33" spans="1:19">
      <c r="A33" s="136" t="s">
        <v>170</v>
      </c>
      <c r="B33" s="126">
        <v>1.0462987182840642</v>
      </c>
      <c r="C33" s="126"/>
      <c r="D33" s="130" t="s">
        <v>189</v>
      </c>
      <c r="E33" s="129">
        <v>0</v>
      </c>
      <c r="F33" s="130"/>
      <c r="G33" s="157" t="s">
        <v>202</v>
      </c>
      <c r="H33" s="132">
        <v>5.3691275167785232E-3</v>
      </c>
      <c r="I33" s="130"/>
      <c r="J33" s="130" t="s">
        <v>208</v>
      </c>
      <c r="K33" s="126">
        <v>2.0154373927958833</v>
      </c>
      <c r="L33" s="130"/>
      <c r="M33" s="130" t="s">
        <v>193</v>
      </c>
      <c r="N33" s="134">
        <v>1.7484868863483525E-2</v>
      </c>
      <c r="O33" s="130"/>
      <c r="P33" s="155" t="s">
        <v>157</v>
      </c>
      <c r="Q33" s="134">
        <v>1.3237410071942446</v>
      </c>
      <c r="S33" s="130"/>
    </row>
    <row r="34" spans="1:19">
      <c r="A34" s="136" t="s">
        <v>209</v>
      </c>
      <c r="B34" s="126">
        <v>0.75130314561229383</v>
      </c>
      <c r="C34" s="126"/>
      <c r="G34" s="130" t="s">
        <v>210</v>
      </c>
      <c r="H34" s="132">
        <v>5.2847915443335293E-3</v>
      </c>
      <c r="I34" s="130"/>
      <c r="J34" s="130" t="s">
        <v>201</v>
      </c>
      <c r="K34" s="126">
        <v>1.8665906499429874</v>
      </c>
      <c r="L34" s="130"/>
      <c r="M34" s="130" t="s">
        <v>177</v>
      </c>
      <c r="N34" s="134">
        <v>1.7219223849910047E-2</v>
      </c>
      <c r="O34" s="130"/>
      <c r="P34" s="130" t="s">
        <v>196</v>
      </c>
      <c r="Q34" s="134">
        <v>0.97841726618705038</v>
      </c>
      <c r="S34" s="130"/>
    </row>
    <row r="35" spans="1:19">
      <c r="A35" s="136" t="s">
        <v>207</v>
      </c>
      <c r="B35" s="126">
        <v>0.26787811867054051</v>
      </c>
      <c r="C35" s="126"/>
      <c r="G35" s="153" t="s">
        <v>187</v>
      </c>
      <c r="H35" s="132">
        <v>4.7961630695443642E-3</v>
      </c>
      <c r="I35" s="130"/>
      <c r="J35" s="130" t="s">
        <v>197</v>
      </c>
      <c r="K35" s="126">
        <v>1.8571428571428572</v>
      </c>
      <c r="L35" s="130"/>
      <c r="M35" s="130" t="s">
        <v>185</v>
      </c>
      <c r="N35" s="134">
        <v>1.3986013986013986E-2</v>
      </c>
      <c r="O35" s="130"/>
      <c r="P35" s="130" t="s">
        <v>173</v>
      </c>
      <c r="Q35" s="134">
        <v>0.96402877697841727</v>
      </c>
      <c r="S35" s="130"/>
    </row>
    <row r="36" spans="1:19">
      <c r="A36" s="136" t="s">
        <v>195</v>
      </c>
      <c r="B36" s="126">
        <v>0.20294277796634372</v>
      </c>
      <c r="C36" s="126"/>
      <c r="G36" s="130" t="s">
        <v>211</v>
      </c>
      <c r="H36" s="132">
        <v>4.7619047619047623E-3</v>
      </c>
      <c r="I36" s="130"/>
      <c r="J36" s="130" t="s">
        <v>210</v>
      </c>
      <c r="K36" s="126">
        <v>1.3706896551724137</v>
      </c>
      <c r="L36" s="130"/>
      <c r="M36" s="130" t="s">
        <v>196</v>
      </c>
      <c r="N36" s="134">
        <v>1.1515800749866096E-2</v>
      </c>
      <c r="O36" s="130"/>
      <c r="P36" s="130" t="s">
        <v>207</v>
      </c>
      <c r="Q36" s="134">
        <v>0.70940170940170943</v>
      </c>
      <c r="S36" s="130"/>
    </row>
    <row r="37" spans="1:19">
      <c r="A37" s="136" t="s">
        <v>196</v>
      </c>
      <c r="B37" s="126">
        <v>0.12222691573578606</v>
      </c>
      <c r="C37" s="126"/>
      <c r="G37" s="130" t="s">
        <v>212</v>
      </c>
      <c r="H37" s="132">
        <v>2.3980815347721821E-3</v>
      </c>
      <c r="I37" s="130"/>
      <c r="J37" s="130" t="s">
        <v>194</v>
      </c>
      <c r="K37" s="126">
        <v>1.25769669327252</v>
      </c>
      <c r="L37" s="130"/>
      <c r="M37" s="155" t="s">
        <v>157</v>
      </c>
      <c r="N37" s="134">
        <v>8.0237097007373141E-3</v>
      </c>
      <c r="O37" s="130"/>
      <c r="P37" s="130" t="s">
        <v>213</v>
      </c>
      <c r="Q37" s="134">
        <v>0.61561561561561562</v>
      </c>
      <c r="S37" s="130"/>
    </row>
    <row r="38" spans="1:19">
      <c r="C38" s="126"/>
      <c r="G38" s="130" t="s">
        <v>208</v>
      </c>
      <c r="H38" s="132">
        <v>2.3809523809523812E-3</v>
      </c>
      <c r="I38" s="130"/>
      <c r="J38" s="130" t="s">
        <v>211</v>
      </c>
      <c r="K38" s="126">
        <v>1</v>
      </c>
      <c r="L38" s="130"/>
      <c r="M38" s="130" t="s">
        <v>213</v>
      </c>
      <c r="N38" s="134">
        <v>7.9514240277576993E-3</v>
      </c>
      <c r="O38" s="130"/>
      <c r="P38" s="130" t="s">
        <v>209</v>
      </c>
      <c r="Q38" s="134">
        <v>0.53453453453453459</v>
      </c>
      <c r="S38" s="130"/>
    </row>
    <row r="39" spans="1:19">
      <c r="G39" s="130" t="s">
        <v>204</v>
      </c>
      <c r="H39" s="132">
        <v>1.6156538910331209E-3</v>
      </c>
      <c r="I39" s="130"/>
      <c r="J39" s="130" t="s">
        <v>212</v>
      </c>
      <c r="K39" s="126">
        <v>0.45595854922279794</v>
      </c>
      <c r="L39" s="130"/>
      <c r="M39" s="130" t="s">
        <v>209</v>
      </c>
      <c r="N39" s="134">
        <v>3.4965034965034965E-3</v>
      </c>
      <c r="O39" s="130"/>
      <c r="P39" s="130" t="s">
        <v>178</v>
      </c>
      <c r="Q39" s="134">
        <v>0.48936170212765956</v>
      </c>
      <c r="S39" s="130"/>
    </row>
    <row r="40" spans="1:19">
      <c r="G40" s="130" t="s">
        <v>214</v>
      </c>
      <c r="H40" s="132">
        <v>1.4919806042521448E-3</v>
      </c>
      <c r="I40" s="130"/>
      <c r="J40" s="130" t="s">
        <v>215</v>
      </c>
      <c r="K40" s="126">
        <v>0.14124293785310735</v>
      </c>
      <c r="L40" s="130"/>
      <c r="M40" s="130" t="s">
        <v>189</v>
      </c>
      <c r="N40" s="134">
        <v>1.1173184357541898E-3</v>
      </c>
      <c r="O40" s="130"/>
      <c r="P40" s="130" t="s">
        <v>193</v>
      </c>
      <c r="Q40" s="134">
        <v>0.46762589928057552</v>
      </c>
      <c r="S40" s="130"/>
    </row>
    <row r="41" spans="1:19">
      <c r="G41" s="130" t="s">
        <v>216</v>
      </c>
      <c r="H41" s="132">
        <v>5.8719906048150322E-4</v>
      </c>
      <c r="I41" s="130"/>
      <c r="J41" s="130" t="s">
        <v>216</v>
      </c>
      <c r="K41" s="126">
        <v>6.5727699530516437E-2</v>
      </c>
      <c r="L41" s="130"/>
      <c r="M41" s="130" t="s">
        <v>203</v>
      </c>
      <c r="N41" s="134">
        <v>8.9445438282647585E-4</v>
      </c>
      <c r="O41" s="130"/>
      <c r="P41" s="130" t="s">
        <v>185</v>
      </c>
      <c r="Q41" s="134">
        <v>0.4</v>
      </c>
      <c r="S41" s="130"/>
    </row>
    <row r="42" spans="1:19">
      <c r="G42" s="130" t="s">
        <v>215</v>
      </c>
      <c r="H42" s="132">
        <v>4.9566294919454773E-4</v>
      </c>
      <c r="I42" s="130"/>
      <c r="J42" s="130" t="s">
        <v>214</v>
      </c>
      <c r="K42" s="126">
        <v>5.181347150259067E-2</v>
      </c>
      <c r="L42" s="130"/>
      <c r="M42" s="145" t="s">
        <v>79</v>
      </c>
      <c r="N42" s="134">
        <v>0</v>
      </c>
      <c r="O42" s="130"/>
      <c r="P42" s="130" t="s">
        <v>189</v>
      </c>
      <c r="Q42" s="134">
        <v>2.0622568093385214E-2</v>
      </c>
      <c r="S42" s="130"/>
    </row>
    <row r="43" spans="1:19">
      <c r="G43" s="130" t="s">
        <v>191</v>
      </c>
      <c r="H43" s="132">
        <v>0</v>
      </c>
      <c r="I43" s="130"/>
      <c r="J43" s="130" t="s">
        <v>206</v>
      </c>
      <c r="K43" s="126">
        <v>1.5544041450777202E-2</v>
      </c>
      <c r="L43" s="130"/>
      <c r="M43" s="130" t="s">
        <v>205</v>
      </c>
      <c r="N43" s="134">
        <v>0</v>
      </c>
      <c r="O43" s="130"/>
      <c r="P43" s="130" t="s">
        <v>203</v>
      </c>
      <c r="Q43" s="134">
        <v>1.6791044776119403E-2</v>
      </c>
      <c r="S43" s="130"/>
    </row>
    <row r="44" spans="1:19">
      <c r="M44" s="130" t="s">
        <v>217</v>
      </c>
      <c r="N44" s="134">
        <v>2.0378756689995885E-2</v>
      </c>
      <c r="O44" s="130"/>
      <c r="P44" s="130" t="s">
        <v>217</v>
      </c>
      <c r="Q44" s="134">
        <v>0.83698296836982966</v>
      </c>
      <c r="S44" s="130"/>
    </row>
    <row r="45" spans="1:19">
      <c r="S45" s="130"/>
    </row>
    <row r="46" spans="1:19">
      <c r="S46" s="130"/>
    </row>
    <row r="47" spans="1:19">
      <c r="S47" s="130"/>
    </row>
    <row r="48" spans="1:19">
      <c r="S48" s="130"/>
    </row>
    <row r="49" spans="19:19">
      <c r="S49" s="130"/>
    </row>
    <row r="50" spans="19:19">
      <c r="S50" s="130"/>
    </row>
    <row r="51" spans="19:19">
      <c r="S51" s="130"/>
    </row>
    <row r="52" spans="19:19">
      <c r="S52" s="130"/>
    </row>
    <row r="53" spans="19:19">
      <c r="S53" s="130"/>
    </row>
    <row r="54" spans="19:19">
      <c r="S54" s="130"/>
    </row>
    <row r="55" spans="19:19">
      <c r="S55" s="130"/>
    </row>
    <row r="56" spans="19:19">
      <c r="S56" s="130"/>
    </row>
    <row r="57" spans="19:19">
      <c r="S57" s="130"/>
    </row>
    <row r="58" spans="19:19">
      <c r="S58" s="130"/>
    </row>
    <row r="59" spans="19:19">
      <c r="S59" s="130"/>
    </row>
    <row r="60" spans="19:19">
      <c r="S60" s="130"/>
    </row>
    <row r="61" spans="19:19">
      <c r="S61" s="1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583B-B537-BB4E-98AC-9299C9348182}">
  <dimension ref="A1:AB74"/>
  <sheetViews>
    <sheetView topLeftCell="F1" workbookViewId="0">
      <selection activeCell="P1" sqref="P1:Q22"/>
    </sheetView>
  </sheetViews>
  <sheetFormatPr baseColWidth="10" defaultRowHeight="16"/>
  <cols>
    <col min="8" max="10" width="10.83203125" style="175"/>
    <col min="11" max="11" width="10.83203125" style="182"/>
    <col min="12" max="15" width="10.83203125" style="175"/>
    <col min="18" max="18" width="10.83203125" style="175"/>
  </cols>
  <sheetData>
    <row r="1" spans="1:27" ht="34">
      <c r="A1" s="173" t="s">
        <v>218</v>
      </c>
      <c r="B1" s="173" t="s">
        <v>219</v>
      </c>
      <c r="C1" s="173" t="s">
        <v>220</v>
      </c>
      <c r="D1" s="173" t="s">
        <v>221</v>
      </c>
      <c r="E1" s="174" t="s">
        <v>222</v>
      </c>
      <c r="H1" s="175" t="s">
        <v>223</v>
      </c>
      <c r="L1" s="175" t="s">
        <v>224</v>
      </c>
      <c r="M1" s="124" t="s">
        <v>225</v>
      </c>
      <c r="N1" s="124" t="s">
        <v>221</v>
      </c>
      <c r="O1" s="124"/>
      <c r="P1" s="124" t="s">
        <v>225</v>
      </c>
      <c r="Q1" s="124" t="s">
        <v>221</v>
      </c>
      <c r="R1"/>
      <c r="T1" s="124" t="s">
        <v>225</v>
      </c>
    </row>
    <row r="2" spans="1:27" ht="19">
      <c r="A2" s="176">
        <v>1</v>
      </c>
      <c r="B2" s="177" t="s">
        <v>23</v>
      </c>
      <c r="C2" s="177" t="s">
        <v>61</v>
      </c>
      <c r="D2" s="177" t="s">
        <v>62</v>
      </c>
      <c r="E2" s="178">
        <v>172490</v>
      </c>
      <c r="F2" t="s">
        <v>23</v>
      </c>
      <c r="H2" s="130" t="s">
        <v>23</v>
      </c>
      <c r="I2" s="175">
        <v>1</v>
      </c>
      <c r="J2" s="175" t="s">
        <v>23</v>
      </c>
      <c r="L2" s="175" t="s">
        <v>79</v>
      </c>
      <c r="M2" s="179" t="s">
        <v>119</v>
      </c>
      <c r="N2" s="175" t="s">
        <v>20</v>
      </c>
      <c r="P2" s="179" t="s">
        <v>119</v>
      </c>
      <c r="Q2" s="175" t="s">
        <v>20</v>
      </c>
      <c r="S2">
        <v>1</v>
      </c>
      <c r="T2" s="175" t="s">
        <v>61</v>
      </c>
      <c r="V2" s="175" t="s">
        <v>77</v>
      </c>
      <c r="W2" s="180" t="s">
        <v>108</v>
      </c>
      <c r="X2" s="180" t="s">
        <v>126</v>
      </c>
      <c r="Y2" t="s">
        <v>263</v>
      </c>
      <c r="Z2" t="s">
        <v>263</v>
      </c>
      <c r="AA2" t="s">
        <v>263</v>
      </c>
    </row>
    <row r="3" spans="1:27" ht="19">
      <c r="A3" s="176">
        <v>2</v>
      </c>
      <c r="B3" s="177" t="s">
        <v>23</v>
      </c>
      <c r="C3" s="177" t="s">
        <v>64</v>
      </c>
      <c r="D3" s="177" t="s">
        <v>62</v>
      </c>
      <c r="E3" s="178">
        <v>26308</v>
      </c>
      <c r="F3" t="s">
        <v>23</v>
      </c>
      <c r="H3" s="130" t="s">
        <v>24</v>
      </c>
      <c r="I3" s="175">
        <v>3</v>
      </c>
      <c r="J3" s="175" t="s">
        <v>24</v>
      </c>
      <c r="L3" s="175" t="s">
        <v>79</v>
      </c>
      <c r="M3" s="179" t="s">
        <v>120</v>
      </c>
      <c r="N3" s="175" t="s">
        <v>20</v>
      </c>
      <c r="P3" s="179" t="s">
        <v>120</v>
      </c>
      <c r="Q3" s="175" t="s">
        <v>20</v>
      </c>
      <c r="S3">
        <v>2</v>
      </c>
      <c r="T3" s="175" t="s">
        <v>64</v>
      </c>
      <c r="V3" s="175" t="s">
        <v>78</v>
      </c>
      <c r="W3" s="181" t="s">
        <v>109</v>
      </c>
      <c r="X3" t="s">
        <v>263</v>
      </c>
      <c r="Y3" t="s">
        <v>263</v>
      </c>
      <c r="Z3" t="s">
        <v>263</v>
      </c>
      <c r="AA3" t="s">
        <v>263</v>
      </c>
    </row>
    <row r="4" spans="1:27" ht="19">
      <c r="A4" s="176">
        <v>3</v>
      </c>
      <c r="B4" s="177" t="s">
        <v>186</v>
      </c>
      <c r="C4" s="177" t="s">
        <v>226</v>
      </c>
      <c r="D4" s="177" t="s">
        <v>20</v>
      </c>
      <c r="E4" s="178">
        <v>642</v>
      </c>
      <c r="F4" t="e">
        <v>#N/A</v>
      </c>
      <c r="H4" s="130" t="s">
        <v>18</v>
      </c>
      <c r="I4" s="175">
        <v>4</v>
      </c>
      <c r="J4" s="175" t="s">
        <v>18</v>
      </c>
      <c r="L4" s="175" t="s">
        <v>79</v>
      </c>
      <c r="M4" s="179" t="s">
        <v>121</v>
      </c>
      <c r="N4" s="175" t="s">
        <v>20</v>
      </c>
      <c r="P4" s="179" t="s">
        <v>121</v>
      </c>
      <c r="Q4" s="175" t="s">
        <v>20</v>
      </c>
      <c r="S4">
        <v>3</v>
      </c>
      <c r="T4" s="175" t="s">
        <v>54</v>
      </c>
      <c r="V4" s="175" t="s">
        <v>79</v>
      </c>
      <c r="W4" s="179" t="s">
        <v>119</v>
      </c>
      <c r="X4" s="179" t="s">
        <v>120</v>
      </c>
      <c r="Y4" s="179" t="s">
        <v>121</v>
      </c>
      <c r="Z4" s="179" t="s">
        <v>122</v>
      </c>
      <c r="AA4" s="179" t="s">
        <v>123</v>
      </c>
    </row>
    <row r="5" spans="1:27" ht="19">
      <c r="A5" s="176">
        <v>4</v>
      </c>
      <c r="B5" s="177" t="s">
        <v>186</v>
      </c>
      <c r="C5" s="177" t="s">
        <v>228</v>
      </c>
      <c r="D5" s="177" t="s">
        <v>20</v>
      </c>
      <c r="E5" s="178">
        <v>1914</v>
      </c>
      <c r="F5" t="e">
        <v>#N/A</v>
      </c>
      <c r="H5" s="130" t="s">
        <v>25</v>
      </c>
      <c r="I5" s="175">
        <v>9</v>
      </c>
      <c r="J5" s="175" t="s">
        <v>25</v>
      </c>
      <c r="L5" s="175" t="s">
        <v>79</v>
      </c>
      <c r="M5" s="179" t="s">
        <v>122</v>
      </c>
      <c r="N5" s="175" t="s">
        <v>20</v>
      </c>
      <c r="P5" s="179" t="s">
        <v>122</v>
      </c>
      <c r="Q5" s="175" t="s">
        <v>20</v>
      </c>
      <c r="S5">
        <v>4</v>
      </c>
      <c r="T5" s="175" t="s">
        <v>19</v>
      </c>
      <c r="V5" s="175" t="s">
        <v>80</v>
      </c>
      <c r="W5" s="180" t="s">
        <v>110</v>
      </c>
      <c r="X5" s="180" t="s">
        <v>111</v>
      </c>
      <c r="Y5" t="s">
        <v>263</v>
      </c>
      <c r="Z5" t="s">
        <v>263</v>
      </c>
      <c r="AA5" t="s">
        <v>263</v>
      </c>
    </row>
    <row r="6" spans="1:27" ht="19">
      <c r="A6" s="176">
        <v>6</v>
      </c>
      <c r="B6" s="177" t="s">
        <v>190</v>
      </c>
      <c r="C6" s="177" t="s">
        <v>229</v>
      </c>
      <c r="D6" s="177" t="s">
        <v>55</v>
      </c>
      <c r="E6" s="178">
        <v>647</v>
      </c>
      <c r="F6" t="e">
        <v>#N/A</v>
      </c>
      <c r="H6" s="130" t="s">
        <v>26</v>
      </c>
      <c r="I6" s="175">
        <v>11</v>
      </c>
      <c r="J6" s="175" t="s">
        <v>26</v>
      </c>
      <c r="L6" s="175" t="s">
        <v>79</v>
      </c>
      <c r="M6" s="179" t="s">
        <v>123</v>
      </c>
      <c r="N6" s="175" t="s">
        <v>20</v>
      </c>
      <c r="P6" s="179" t="s">
        <v>123</v>
      </c>
      <c r="Q6" s="175" t="s">
        <v>20</v>
      </c>
      <c r="S6">
        <v>5</v>
      </c>
      <c r="T6" s="175" t="s">
        <v>21</v>
      </c>
      <c r="V6" s="175" t="s">
        <v>81</v>
      </c>
      <c r="W6" s="179" t="s">
        <v>112</v>
      </c>
      <c r="X6" s="179" t="s">
        <v>113</v>
      </c>
      <c r="Y6" s="179" t="s">
        <v>114</v>
      </c>
      <c r="Z6" t="s">
        <v>263</v>
      </c>
      <c r="AA6" t="s">
        <v>263</v>
      </c>
    </row>
    <row r="7" spans="1:27" ht="19">
      <c r="A7" s="176">
        <v>7</v>
      </c>
      <c r="B7" s="177" t="s">
        <v>182</v>
      </c>
      <c r="C7" s="177" t="s">
        <v>230</v>
      </c>
      <c r="D7" s="177" t="s">
        <v>62</v>
      </c>
      <c r="E7" s="178">
        <v>6405</v>
      </c>
      <c r="F7" t="e">
        <v>#N/A</v>
      </c>
      <c r="H7" s="130" t="s">
        <v>27</v>
      </c>
      <c r="I7" s="175">
        <v>14</v>
      </c>
      <c r="J7" s="175" t="s">
        <v>27</v>
      </c>
      <c r="L7" s="175" t="s">
        <v>81</v>
      </c>
      <c r="M7" s="179" t="s">
        <v>112</v>
      </c>
      <c r="N7" s="175" t="s">
        <v>20</v>
      </c>
      <c r="P7" s="179" t="s">
        <v>112</v>
      </c>
      <c r="Q7" s="175" t="s">
        <v>20</v>
      </c>
      <c r="S7">
        <v>6</v>
      </c>
      <c r="T7" s="175" t="s">
        <v>22</v>
      </c>
      <c r="V7" s="175" t="s">
        <v>82</v>
      </c>
      <c r="W7" s="179" t="s">
        <v>116</v>
      </c>
      <c r="X7" t="s">
        <v>263</v>
      </c>
      <c r="Y7" t="s">
        <v>263</v>
      </c>
      <c r="Z7" t="s">
        <v>263</v>
      </c>
      <c r="AA7" t="s">
        <v>263</v>
      </c>
    </row>
    <row r="8" spans="1:27" ht="19">
      <c r="A8" s="176">
        <v>8</v>
      </c>
      <c r="B8" s="177" t="s">
        <v>24</v>
      </c>
      <c r="C8" s="177" t="s">
        <v>54</v>
      </c>
      <c r="D8" s="177" t="s">
        <v>55</v>
      </c>
      <c r="E8" s="178">
        <v>2033045</v>
      </c>
      <c r="F8" t="s">
        <v>24</v>
      </c>
      <c r="H8" s="130" t="s">
        <v>28</v>
      </c>
      <c r="I8" s="175">
        <v>15</v>
      </c>
      <c r="J8" s="175" t="s">
        <v>28</v>
      </c>
      <c r="L8" s="175" t="s">
        <v>81</v>
      </c>
      <c r="M8" s="179" t="s">
        <v>113</v>
      </c>
      <c r="N8" s="175" t="s">
        <v>20</v>
      </c>
      <c r="P8" s="179" t="s">
        <v>113</v>
      </c>
      <c r="Q8" s="175" t="s">
        <v>20</v>
      </c>
      <c r="S8">
        <v>7</v>
      </c>
      <c r="T8" s="175" t="s">
        <v>34</v>
      </c>
      <c r="V8" s="175" t="s">
        <v>83</v>
      </c>
      <c r="W8" s="179" t="s">
        <v>115</v>
      </c>
      <c r="X8" s="179" t="s">
        <v>118</v>
      </c>
      <c r="Y8" t="s">
        <v>263</v>
      </c>
      <c r="Z8" t="s">
        <v>263</v>
      </c>
      <c r="AA8" t="s">
        <v>263</v>
      </c>
    </row>
    <row r="9" spans="1:27" ht="19">
      <c r="A9" s="176">
        <v>9</v>
      </c>
      <c r="B9" s="177" t="s">
        <v>18</v>
      </c>
      <c r="C9" s="177" t="s">
        <v>19</v>
      </c>
      <c r="D9" s="177" t="s">
        <v>20</v>
      </c>
      <c r="E9" s="178">
        <v>99919</v>
      </c>
      <c r="F9" t="s">
        <v>18</v>
      </c>
      <c r="H9" s="130" t="s">
        <v>29</v>
      </c>
      <c r="I9" s="175">
        <v>17</v>
      </c>
      <c r="J9" s="175" t="s">
        <v>29</v>
      </c>
      <c r="L9" s="175" t="s">
        <v>81</v>
      </c>
      <c r="M9" s="179" t="s">
        <v>114</v>
      </c>
      <c r="N9" s="175" t="s">
        <v>20</v>
      </c>
      <c r="P9" s="179" t="s">
        <v>114</v>
      </c>
      <c r="Q9" s="175" t="s">
        <v>20</v>
      </c>
      <c r="S9">
        <v>8</v>
      </c>
      <c r="T9" s="175" t="s">
        <v>227</v>
      </c>
      <c r="V9" s="175" t="s">
        <v>84</v>
      </c>
      <c r="W9" s="179" t="s">
        <v>117</v>
      </c>
      <c r="X9" t="s">
        <v>263</v>
      </c>
      <c r="Y9" t="s">
        <v>263</v>
      </c>
      <c r="Z9" t="s">
        <v>263</v>
      </c>
      <c r="AA9" t="s">
        <v>263</v>
      </c>
    </row>
    <row r="10" spans="1:27" ht="19">
      <c r="A10" s="176">
        <v>10</v>
      </c>
      <c r="B10" s="177" t="s">
        <v>18</v>
      </c>
      <c r="C10" s="177" t="s">
        <v>21</v>
      </c>
      <c r="D10" s="177" t="s">
        <v>20</v>
      </c>
      <c r="E10" s="178">
        <v>849695</v>
      </c>
      <c r="F10" t="s">
        <v>18</v>
      </c>
      <c r="H10" s="130" t="s">
        <v>30</v>
      </c>
      <c r="I10" s="175">
        <v>18</v>
      </c>
      <c r="J10" s="175" t="s">
        <v>30</v>
      </c>
      <c r="L10" s="175" t="s">
        <v>82</v>
      </c>
      <c r="M10" s="179" t="s">
        <v>116</v>
      </c>
      <c r="N10" s="175" t="s">
        <v>20</v>
      </c>
      <c r="P10" s="179" t="s">
        <v>116</v>
      </c>
      <c r="Q10" s="175" t="s">
        <v>20</v>
      </c>
      <c r="S10">
        <v>9</v>
      </c>
      <c r="T10" s="175" t="s">
        <v>66</v>
      </c>
      <c r="V10" s="175" t="s">
        <v>85</v>
      </c>
      <c r="W10" s="179" t="s">
        <v>119</v>
      </c>
      <c r="X10" s="179" t="s">
        <v>120</v>
      </c>
      <c r="Y10" s="179" t="s">
        <v>121</v>
      </c>
      <c r="Z10" s="179" t="s">
        <v>122</v>
      </c>
      <c r="AA10" s="179" t="s">
        <v>123</v>
      </c>
    </row>
    <row r="11" spans="1:27" ht="19">
      <c r="A11" s="176">
        <v>11</v>
      </c>
      <c r="B11" s="177" t="s">
        <v>18</v>
      </c>
      <c r="C11" s="177" t="s">
        <v>22</v>
      </c>
      <c r="D11" s="177" t="s">
        <v>20</v>
      </c>
      <c r="E11" s="178">
        <v>35043</v>
      </c>
      <c r="F11" t="s">
        <v>18</v>
      </c>
      <c r="H11" s="130" t="s">
        <v>31</v>
      </c>
      <c r="I11" s="175">
        <v>23</v>
      </c>
      <c r="J11" s="175" t="s">
        <v>31</v>
      </c>
      <c r="L11" s="175" t="s">
        <v>83</v>
      </c>
      <c r="M11" s="179" t="s">
        <v>115</v>
      </c>
      <c r="N11" s="175" t="s">
        <v>20</v>
      </c>
      <c r="P11" s="179" t="s">
        <v>115</v>
      </c>
      <c r="Q11" s="175" t="s">
        <v>20</v>
      </c>
      <c r="S11">
        <v>10</v>
      </c>
      <c r="T11" s="175" t="s">
        <v>68</v>
      </c>
      <c r="V11" s="175" t="s">
        <v>86</v>
      </c>
      <c r="W11" s="181" t="s">
        <v>131</v>
      </c>
      <c r="X11" s="180" t="s">
        <v>124</v>
      </c>
      <c r="Y11" t="s">
        <v>263</v>
      </c>
      <c r="Z11" t="s">
        <v>263</v>
      </c>
      <c r="AA11" t="s">
        <v>263</v>
      </c>
    </row>
    <row r="12" spans="1:27" ht="19">
      <c r="A12" s="176">
        <v>12</v>
      </c>
      <c r="B12" s="177" t="s">
        <v>18</v>
      </c>
      <c r="C12" s="177" t="s">
        <v>34</v>
      </c>
      <c r="D12" s="177" t="s">
        <v>20</v>
      </c>
      <c r="E12" s="178">
        <v>59668</v>
      </c>
      <c r="F12" t="s">
        <v>18</v>
      </c>
      <c r="H12" s="130" t="s">
        <v>32</v>
      </c>
      <c r="I12" s="175">
        <v>25</v>
      </c>
      <c r="J12" s="175" t="s">
        <v>32</v>
      </c>
      <c r="L12" s="175" t="s">
        <v>83</v>
      </c>
      <c r="M12" s="179" t="s">
        <v>118</v>
      </c>
      <c r="N12" s="175" t="s">
        <v>20</v>
      </c>
      <c r="P12" s="179" t="s">
        <v>118</v>
      </c>
      <c r="Q12" s="175" t="s">
        <v>20</v>
      </c>
      <c r="S12">
        <v>11</v>
      </c>
      <c r="T12" s="175" t="s">
        <v>35</v>
      </c>
      <c r="V12" s="175" t="s">
        <v>179</v>
      </c>
      <c r="W12" s="180" t="s">
        <v>124</v>
      </c>
      <c r="X12" s="181" t="s">
        <v>125</v>
      </c>
      <c r="Y12" t="s">
        <v>263</v>
      </c>
      <c r="Z12" t="s">
        <v>263</v>
      </c>
      <c r="AA12" t="s">
        <v>263</v>
      </c>
    </row>
    <row r="13" spans="1:27" ht="19">
      <c r="A13" s="176">
        <v>13</v>
      </c>
      <c r="B13" s="177" t="s">
        <v>18</v>
      </c>
      <c r="C13" s="177" t="s">
        <v>227</v>
      </c>
      <c r="D13" s="177" t="s">
        <v>20</v>
      </c>
      <c r="E13" s="178">
        <v>2874</v>
      </c>
      <c r="F13" t="s">
        <v>18</v>
      </c>
      <c r="H13" s="130" t="s">
        <v>33</v>
      </c>
      <c r="I13" s="175">
        <v>27</v>
      </c>
      <c r="J13" s="175" t="s">
        <v>33</v>
      </c>
      <c r="L13" s="175" t="s">
        <v>84</v>
      </c>
      <c r="M13" s="179" t="s">
        <v>117</v>
      </c>
      <c r="N13" s="175" t="s">
        <v>20</v>
      </c>
      <c r="P13" s="179" t="s">
        <v>117</v>
      </c>
      <c r="Q13" s="175" t="s">
        <v>20</v>
      </c>
      <c r="S13">
        <v>12</v>
      </c>
      <c r="T13" s="175" t="s">
        <v>38</v>
      </c>
      <c r="V13" s="175" t="s">
        <v>130</v>
      </c>
      <c r="W13" s="180" t="s">
        <v>124</v>
      </c>
      <c r="X13" s="181" t="s">
        <v>125</v>
      </c>
      <c r="Y13" t="s">
        <v>263</v>
      </c>
      <c r="Z13" t="s">
        <v>263</v>
      </c>
      <c r="AA13" t="s">
        <v>263</v>
      </c>
    </row>
    <row r="14" spans="1:27" ht="19">
      <c r="A14" s="176">
        <v>14</v>
      </c>
      <c r="B14" s="177" t="s">
        <v>25</v>
      </c>
      <c r="C14" s="177" t="s">
        <v>66</v>
      </c>
      <c r="D14" s="177" t="s">
        <v>62</v>
      </c>
      <c r="E14" s="178">
        <v>291334</v>
      </c>
      <c r="F14" t="s">
        <v>25</v>
      </c>
      <c r="J14"/>
      <c r="L14" s="175" t="s">
        <v>85</v>
      </c>
      <c r="M14" s="179" t="s">
        <v>119</v>
      </c>
      <c r="N14" s="175" t="s">
        <v>20</v>
      </c>
      <c r="P14" s="181" t="s">
        <v>109</v>
      </c>
      <c r="Q14" s="175" t="s">
        <v>55</v>
      </c>
      <c r="S14">
        <v>13</v>
      </c>
      <c r="T14" s="175" t="s">
        <v>40</v>
      </c>
      <c r="V14" s="175" t="s">
        <v>87</v>
      </c>
      <c r="W14" s="180" t="s">
        <v>126</v>
      </c>
      <c r="X14" s="180" t="s">
        <v>127</v>
      </c>
      <c r="Y14" s="180" t="s">
        <v>108</v>
      </c>
      <c r="Z14" t="s">
        <v>263</v>
      </c>
      <c r="AA14" t="s">
        <v>263</v>
      </c>
    </row>
    <row r="15" spans="1:27" ht="19">
      <c r="A15" s="176">
        <v>15</v>
      </c>
      <c r="B15" s="177" t="s">
        <v>25</v>
      </c>
      <c r="C15" s="177" t="s">
        <v>68</v>
      </c>
      <c r="D15" s="177" t="s">
        <v>62</v>
      </c>
      <c r="E15" s="178">
        <v>113426</v>
      </c>
      <c r="F15" t="s">
        <v>25</v>
      </c>
      <c r="J15"/>
      <c r="L15" s="175" t="s">
        <v>85</v>
      </c>
      <c r="M15" s="179" t="s">
        <v>120</v>
      </c>
      <c r="N15" s="175" t="s">
        <v>20</v>
      </c>
      <c r="P15" s="181" t="s">
        <v>131</v>
      </c>
      <c r="Q15" s="175" t="s">
        <v>55</v>
      </c>
      <c r="S15">
        <v>14</v>
      </c>
      <c r="T15" s="175" t="s">
        <v>41</v>
      </c>
    </row>
    <row r="16" spans="1:27" ht="19">
      <c r="A16" s="176">
        <v>16</v>
      </c>
      <c r="B16" s="177" t="s">
        <v>183</v>
      </c>
      <c r="C16" s="177" t="s">
        <v>231</v>
      </c>
      <c r="D16" s="177" t="s">
        <v>62</v>
      </c>
      <c r="E16" s="178">
        <v>61262</v>
      </c>
      <c r="F16" t="e">
        <v>#N/A</v>
      </c>
      <c r="J16"/>
      <c r="L16" s="175" t="s">
        <v>85</v>
      </c>
      <c r="M16" s="179" t="s">
        <v>121</v>
      </c>
      <c r="N16" s="175" t="s">
        <v>20</v>
      </c>
      <c r="P16" s="181" t="s">
        <v>125</v>
      </c>
      <c r="Q16" s="175" t="s">
        <v>55</v>
      </c>
      <c r="S16">
        <v>15</v>
      </c>
      <c r="T16" s="175" t="s">
        <v>44</v>
      </c>
      <c r="V16" s="175"/>
    </row>
    <row r="17" spans="1:28" ht="19">
      <c r="A17" s="176">
        <v>17</v>
      </c>
      <c r="B17" s="177" t="s">
        <v>184</v>
      </c>
      <c r="C17" s="177" t="s">
        <v>232</v>
      </c>
      <c r="D17" s="177" t="s">
        <v>20</v>
      </c>
      <c r="E17" s="178">
        <v>813</v>
      </c>
      <c r="F17" t="e">
        <v>#N/A</v>
      </c>
      <c r="J17"/>
      <c r="L17" s="175" t="s">
        <v>85</v>
      </c>
      <c r="M17" s="179" t="s">
        <v>122</v>
      </c>
      <c r="N17" s="175" t="s">
        <v>20</v>
      </c>
      <c r="P17" s="180" t="s">
        <v>108</v>
      </c>
      <c r="Q17" s="175" t="s">
        <v>62</v>
      </c>
      <c r="S17">
        <v>16</v>
      </c>
      <c r="T17" s="175" t="s">
        <v>45</v>
      </c>
      <c r="V17" s="175"/>
    </row>
    <row r="18" spans="1:28" ht="19">
      <c r="A18" s="176">
        <v>18</v>
      </c>
      <c r="B18" s="177" t="s">
        <v>197</v>
      </c>
      <c r="C18" s="177" t="s">
        <v>233</v>
      </c>
      <c r="D18" s="177" t="s">
        <v>62</v>
      </c>
      <c r="E18" s="178">
        <v>361</v>
      </c>
      <c r="F18" t="e">
        <v>#N/A</v>
      </c>
      <c r="J18"/>
      <c r="L18" s="175" t="s">
        <v>85</v>
      </c>
      <c r="M18" s="179" t="s">
        <v>123</v>
      </c>
      <c r="N18" s="175" t="s">
        <v>20</v>
      </c>
      <c r="P18" s="180" t="s">
        <v>126</v>
      </c>
      <c r="Q18" s="175" t="s">
        <v>62</v>
      </c>
      <c r="S18">
        <v>17</v>
      </c>
      <c r="T18" s="175" t="s">
        <v>47</v>
      </c>
    </row>
    <row r="19" spans="1:28" ht="19">
      <c r="A19" s="176">
        <v>19</v>
      </c>
      <c r="B19" s="177" t="s">
        <v>197</v>
      </c>
      <c r="C19" s="177" t="s">
        <v>234</v>
      </c>
      <c r="D19" s="177" t="s">
        <v>62</v>
      </c>
      <c r="E19" s="178">
        <v>32</v>
      </c>
      <c r="F19" t="e">
        <v>#N/A</v>
      </c>
      <c r="J19"/>
      <c r="L19" s="175" t="s">
        <v>78</v>
      </c>
      <c r="M19" s="181" t="s">
        <v>109</v>
      </c>
      <c r="N19" s="175" t="s">
        <v>55</v>
      </c>
      <c r="P19" s="180" t="s">
        <v>110</v>
      </c>
      <c r="Q19" s="175" t="s">
        <v>62</v>
      </c>
      <c r="S19">
        <v>18</v>
      </c>
      <c r="T19" s="175" t="s">
        <v>57</v>
      </c>
      <c r="AB19" t="s">
        <v>235</v>
      </c>
    </row>
    <row r="20" spans="1:28" ht="19">
      <c r="A20" s="176">
        <v>20</v>
      </c>
      <c r="B20" s="177" t="s">
        <v>197</v>
      </c>
      <c r="C20" s="177" t="s">
        <v>236</v>
      </c>
      <c r="D20" s="177" t="s">
        <v>62</v>
      </c>
      <c r="E20" s="178">
        <v>12</v>
      </c>
      <c r="F20" t="e">
        <v>#N/A</v>
      </c>
      <c r="J20"/>
      <c r="K20" s="182" t="s">
        <v>266</v>
      </c>
      <c r="L20" s="175" t="s">
        <v>86</v>
      </c>
      <c r="M20" s="181" t="s">
        <v>131</v>
      </c>
      <c r="N20" s="175" t="s">
        <v>55</v>
      </c>
      <c r="P20" s="180" t="s">
        <v>111</v>
      </c>
      <c r="Q20" s="175" t="s">
        <v>62</v>
      </c>
      <c r="S20">
        <v>19</v>
      </c>
      <c r="T20" s="175" t="s">
        <v>70</v>
      </c>
    </row>
    <row r="21" spans="1:28" ht="19">
      <c r="A21" s="176">
        <v>21</v>
      </c>
      <c r="B21" s="177" t="s">
        <v>212</v>
      </c>
      <c r="C21" s="177" t="s">
        <v>237</v>
      </c>
      <c r="D21" s="177" t="s">
        <v>62</v>
      </c>
      <c r="E21" s="178">
        <v>10</v>
      </c>
      <c r="F21" t="e">
        <v>#N/A</v>
      </c>
      <c r="J21"/>
      <c r="K21" s="182" t="s">
        <v>265</v>
      </c>
      <c r="L21" s="175" t="s">
        <v>179</v>
      </c>
      <c r="M21" s="181" t="s">
        <v>125</v>
      </c>
      <c r="N21" s="175" t="s">
        <v>55</v>
      </c>
      <c r="P21" s="180" t="s">
        <v>124</v>
      </c>
      <c r="Q21" s="175" t="s">
        <v>62</v>
      </c>
      <c r="S21">
        <v>20</v>
      </c>
      <c r="T21" s="175" t="s">
        <v>59</v>
      </c>
    </row>
    <row r="22" spans="1:28" ht="19">
      <c r="A22" s="176">
        <v>22</v>
      </c>
      <c r="B22" s="177" t="s">
        <v>214</v>
      </c>
      <c r="C22" s="177" t="s">
        <v>238</v>
      </c>
      <c r="D22" s="177" t="s">
        <v>62</v>
      </c>
      <c r="E22" s="178">
        <v>1</v>
      </c>
      <c r="F22" t="e">
        <v>#N/A</v>
      </c>
      <c r="J22"/>
      <c r="K22" s="182" t="s">
        <v>264</v>
      </c>
      <c r="L22" s="175" t="s">
        <v>130</v>
      </c>
      <c r="M22" s="181" t="s">
        <v>125</v>
      </c>
      <c r="N22" s="175" t="s">
        <v>55</v>
      </c>
      <c r="P22" s="180" t="s">
        <v>127</v>
      </c>
      <c r="Q22" s="175" t="s">
        <v>62</v>
      </c>
      <c r="S22">
        <v>21</v>
      </c>
      <c r="T22" s="175" t="s">
        <v>75</v>
      </c>
    </row>
    <row r="23" spans="1:28" ht="19">
      <c r="A23" s="176">
        <v>23</v>
      </c>
      <c r="B23" s="177" t="s">
        <v>167</v>
      </c>
      <c r="C23" s="177" t="s">
        <v>239</v>
      </c>
      <c r="D23" s="177" t="s">
        <v>55</v>
      </c>
      <c r="E23" s="178">
        <v>28461</v>
      </c>
      <c r="F23" t="e">
        <v>#N/A</v>
      </c>
      <c r="J23"/>
      <c r="L23" s="175" t="s">
        <v>77</v>
      </c>
      <c r="M23" s="180" t="s">
        <v>108</v>
      </c>
      <c r="N23" s="175" t="s">
        <v>62</v>
      </c>
      <c r="T23" s="175"/>
    </row>
    <row r="24" spans="1:28" ht="19">
      <c r="A24" s="176">
        <v>24</v>
      </c>
      <c r="B24" s="177" t="s">
        <v>194</v>
      </c>
      <c r="C24" s="177" t="s">
        <v>240</v>
      </c>
      <c r="D24" s="177" t="s">
        <v>62</v>
      </c>
      <c r="E24" s="178">
        <v>248</v>
      </c>
      <c r="F24" t="e">
        <v>#N/A</v>
      </c>
      <c r="J24"/>
      <c r="L24" s="175" t="s">
        <v>77</v>
      </c>
      <c r="M24" s="180" t="s">
        <v>126</v>
      </c>
      <c r="N24" s="175" t="s">
        <v>62</v>
      </c>
    </row>
    <row r="25" spans="1:28" ht="19">
      <c r="A25" s="176">
        <v>25</v>
      </c>
      <c r="B25" s="177" t="s">
        <v>194</v>
      </c>
      <c r="C25" s="177" t="s">
        <v>241</v>
      </c>
      <c r="D25" s="177" t="s">
        <v>62</v>
      </c>
      <c r="E25" s="178">
        <v>159</v>
      </c>
      <c r="F25" t="e">
        <v>#N/A</v>
      </c>
      <c r="J25"/>
      <c r="L25" s="175" t="s">
        <v>80</v>
      </c>
      <c r="M25" s="180" t="s">
        <v>110</v>
      </c>
      <c r="N25" s="175" t="s">
        <v>62</v>
      </c>
    </row>
    <row r="26" spans="1:28" ht="19">
      <c r="A26" s="176">
        <v>26</v>
      </c>
      <c r="B26" s="177" t="s">
        <v>191</v>
      </c>
      <c r="C26" s="177" t="s">
        <v>242</v>
      </c>
      <c r="D26" s="177" t="s">
        <v>55</v>
      </c>
      <c r="E26" s="178">
        <v>487</v>
      </c>
      <c r="F26" t="e">
        <v>#N/A</v>
      </c>
      <c r="J26"/>
      <c r="L26" s="175" t="s">
        <v>80</v>
      </c>
      <c r="M26" s="180" t="s">
        <v>111</v>
      </c>
      <c r="N26" s="175" t="s">
        <v>62</v>
      </c>
    </row>
    <row r="27" spans="1:28" ht="19">
      <c r="A27" s="176">
        <v>27</v>
      </c>
      <c r="B27" s="177" t="s">
        <v>175</v>
      </c>
      <c r="C27" s="177" t="s">
        <v>243</v>
      </c>
      <c r="D27" s="177" t="s">
        <v>55</v>
      </c>
      <c r="E27" s="178">
        <v>4375</v>
      </c>
      <c r="F27" t="e">
        <v>#N/A</v>
      </c>
      <c r="J27"/>
      <c r="K27" s="182" t="s">
        <v>267</v>
      </c>
      <c r="L27" s="175" t="s">
        <v>86</v>
      </c>
      <c r="M27" s="180" t="s">
        <v>124</v>
      </c>
      <c r="N27" s="175" t="s">
        <v>62</v>
      </c>
    </row>
    <row r="28" spans="1:28" ht="19">
      <c r="A28" s="176">
        <v>28</v>
      </c>
      <c r="B28" s="177" t="s">
        <v>187</v>
      </c>
      <c r="C28" s="177" t="s">
        <v>244</v>
      </c>
      <c r="D28" s="177" t="s">
        <v>55</v>
      </c>
      <c r="E28" s="178">
        <v>38</v>
      </c>
      <c r="F28" t="e">
        <v>#N/A</v>
      </c>
      <c r="J28"/>
      <c r="K28" s="182" t="s">
        <v>265</v>
      </c>
      <c r="L28" s="175" t="s">
        <v>179</v>
      </c>
      <c r="M28" s="180" t="s">
        <v>124</v>
      </c>
      <c r="N28" s="175" t="s">
        <v>62</v>
      </c>
    </row>
    <row r="29" spans="1:28" ht="19">
      <c r="A29" s="176">
        <v>29</v>
      </c>
      <c r="B29" s="177" t="s">
        <v>210</v>
      </c>
      <c r="C29" s="177" t="s">
        <v>245</v>
      </c>
      <c r="D29" s="177" t="s">
        <v>20</v>
      </c>
      <c r="E29" s="178">
        <v>1995</v>
      </c>
      <c r="F29" t="e">
        <v>#N/A</v>
      </c>
      <c r="J29"/>
      <c r="K29" s="182" t="s">
        <v>264</v>
      </c>
      <c r="L29" s="175" t="s">
        <v>130</v>
      </c>
      <c r="M29" s="180" t="s">
        <v>124</v>
      </c>
      <c r="N29" s="175" t="s">
        <v>62</v>
      </c>
    </row>
    <row r="30" spans="1:28" ht="19">
      <c r="A30" s="176">
        <v>30</v>
      </c>
      <c r="B30" s="177" t="s">
        <v>206</v>
      </c>
      <c r="C30" s="177" t="s">
        <v>246</v>
      </c>
      <c r="D30" s="177" t="s">
        <v>55</v>
      </c>
      <c r="E30" s="178">
        <v>1</v>
      </c>
      <c r="F30" t="e">
        <v>#N/A</v>
      </c>
      <c r="J30"/>
      <c r="L30" s="175" t="s">
        <v>87</v>
      </c>
      <c r="M30" s="180" t="s">
        <v>126</v>
      </c>
      <c r="N30" s="175" t="s">
        <v>62</v>
      </c>
    </row>
    <row r="31" spans="1:28" ht="19">
      <c r="A31" s="176">
        <v>31</v>
      </c>
      <c r="B31" s="177" t="s">
        <v>216</v>
      </c>
      <c r="C31" s="177" t="s">
        <v>247</v>
      </c>
      <c r="D31" s="177" t="s">
        <v>20</v>
      </c>
      <c r="E31" s="178">
        <v>5</v>
      </c>
      <c r="F31" t="e">
        <v>#N/A</v>
      </c>
      <c r="L31" s="175" t="s">
        <v>87</v>
      </c>
      <c r="M31" s="180" t="s">
        <v>127</v>
      </c>
      <c r="N31" s="175" t="s">
        <v>62</v>
      </c>
    </row>
    <row r="32" spans="1:28" ht="19">
      <c r="A32" s="176">
        <v>32</v>
      </c>
      <c r="B32" s="177" t="s">
        <v>26</v>
      </c>
      <c r="C32" s="177" t="s">
        <v>35</v>
      </c>
      <c r="D32" s="177" t="s">
        <v>20</v>
      </c>
      <c r="E32" s="178">
        <v>45338502</v>
      </c>
      <c r="F32" t="s">
        <v>26</v>
      </c>
      <c r="L32" s="175" t="s">
        <v>87</v>
      </c>
      <c r="M32" s="180" t="s">
        <v>108</v>
      </c>
      <c r="N32" s="175" t="s">
        <v>62</v>
      </c>
    </row>
    <row r="33" spans="1:18" ht="19">
      <c r="A33" s="176">
        <v>33</v>
      </c>
      <c r="B33" s="177" t="s">
        <v>26</v>
      </c>
      <c r="C33" s="177" t="s">
        <v>38</v>
      </c>
      <c r="D33" s="177" t="s">
        <v>20</v>
      </c>
      <c r="E33" s="178">
        <v>12313883</v>
      </c>
      <c r="F33" t="s">
        <v>26</v>
      </c>
      <c r="R33"/>
    </row>
    <row r="34" spans="1:18" ht="19">
      <c r="A34" s="176">
        <v>34</v>
      </c>
      <c r="B34" s="177" t="s">
        <v>26</v>
      </c>
      <c r="C34" s="177" t="s">
        <v>40</v>
      </c>
      <c r="D34" s="177" t="s">
        <v>20</v>
      </c>
      <c r="E34" s="178">
        <v>6411657</v>
      </c>
      <c r="F34" t="s">
        <v>26</v>
      </c>
      <c r="R34"/>
    </row>
    <row r="35" spans="1:18" ht="19">
      <c r="A35" s="176">
        <v>35</v>
      </c>
      <c r="B35" s="177" t="s">
        <v>200</v>
      </c>
      <c r="C35" s="177" t="s">
        <v>248</v>
      </c>
      <c r="D35" s="177" t="s">
        <v>55</v>
      </c>
      <c r="E35" s="178">
        <v>321</v>
      </c>
      <c r="F35" t="e">
        <v>#N/A</v>
      </c>
      <c r="R35"/>
    </row>
    <row r="36" spans="1:18" ht="19">
      <c r="A36" s="176">
        <v>36</v>
      </c>
      <c r="B36" s="177" t="s">
        <v>200</v>
      </c>
      <c r="C36" s="177" t="s">
        <v>249</v>
      </c>
      <c r="D36" s="177" t="s">
        <v>55</v>
      </c>
      <c r="E36" s="178">
        <v>161071</v>
      </c>
      <c r="F36" t="e">
        <v>#N/A</v>
      </c>
      <c r="R36"/>
    </row>
    <row r="37" spans="1:18" ht="19">
      <c r="A37" s="176">
        <v>37</v>
      </c>
      <c r="B37" s="177" t="s">
        <v>199</v>
      </c>
      <c r="C37" s="177" t="s">
        <v>250</v>
      </c>
      <c r="D37" s="177" t="s">
        <v>55</v>
      </c>
      <c r="E37" s="178">
        <v>860</v>
      </c>
      <c r="F37" t="e">
        <v>#N/A</v>
      </c>
      <c r="R37"/>
    </row>
    <row r="38" spans="1:18" ht="19">
      <c r="A38" s="176">
        <v>38</v>
      </c>
      <c r="B38" s="177" t="s">
        <v>27</v>
      </c>
      <c r="C38" s="177" t="s">
        <v>41</v>
      </c>
      <c r="D38" s="177" t="s">
        <v>20</v>
      </c>
      <c r="E38" s="178">
        <v>361058</v>
      </c>
      <c r="F38" t="s">
        <v>27</v>
      </c>
      <c r="R38"/>
    </row>
    <row r="39" spans="1:18" ht="19">
      <c r="A39" s="176">
        <v>39</v>
      </c>
      <c r="B39" s="177" t="s">
        <v>28</v>
      </c>
      <c r="C39" s="177" t="s">
        <v>44</v>
      </c>
      <c r="D39" s="177" t="s">
        <v>20</v>
      </c>
      <c r="E39" s="178">
        <v>130714</v>
      </c>
      <c r="F39" t="s">
        <v>28</v>
      </c>
      <c r="R39"/>
    </row>
    <row r="40" spans="1:18" ht="19">
      <c r="A40" s="176">
        <v>40</v>
      </c>
      <c r="B40" s="177" t="s">
        <v>28</v>
      </c>
      <c r="C40" s="177" t="s">
        <v>45</v>
      </c>
      <c r="D40" s="177" t="s">
        <v>20</v>
      </c>
      <c r="E40" s="178">
        <v>868645</v>
      </c>
      <c r="F40" t="s">
        <v>28</v>
      </c>
      <c r="R40"/>
    </row>
    <row r="41" spans="1:18" ht="19">
      <c r="A41" s="176">
        <v>41</v>
      </c>
      <c r="B41" s="177" t="s">
        <v>215</v>
      </c>
      <c r="C41" s="177" t="s">
        <v>251</v>
      </c>
      <c r="D41" s="177" t="s">
        <v>62</v>
      </c>
      <c r="E41" s="178">
        <v>10</v>
      </c>
      <c r="F41" t="e">
        <v>#N/A</v>
      </c>
      <c r="R41"/>
    </row>
    <row r="42" spans="1:18" ht="19">
      <c r="A42" s="176">
        <v>42</v>
      </c>
      <c r="B42" s="177" t="s">
        <v>29</v>
      </c>
      <c r="C42" s="177" t="s">
        <v>47</v>
      </c>
      <c r="D42" s="177" t="s">
        <v>20</v>
      </c>
      <c r="E42" s="178">
        <v>47518</v>
      </c>
      <c r="F42" t="s">
        <v>29</v>
      </c>
      <c r="R42"/>
    </row>
    <row r="43" spans="1:18" ht="19">
      <c r="A43" s="176">
        <v>43</v>
      </c>
      <c r="B43" s="177" t="s">
        <v>164</v>
      </c>
      <c r="C43" s="177" t="s">
        <v>252</v>
      </c>
      <c r="D43" s="177" t="s">
        <v>62</v>
      </c>
      <c r="E43" s="178">
        <v>68</v>
      </c>
      <c r="F43" t="e">
        <v>#N/A</v>
      </c>
      <c r="R43"/>
    </row>
    <row r="44" spans="1:18" ht="19">
      <c r="A44" s="176">
        <v>44</v>
      </c>
      <c r="B44" s="177" t="s">
        <v>164</v>
      </c>
      <c r="C44" s="177" t="s">
        <v>253</v>
      </c>
      <c r="D44" s="177" t="s">
        <v>62</v>
      </c>
      <c r="E44" s="178">
        <v>1500</v>
      </c>
      <c r="F44" t="e">
        <v>#N/A</v>
      </c>
      <c r="R44"/>
    </row>
    <row r="45" spans="1:18" ht="19">
      <c r="A45" s="176">
        <v>45</v>
      </c>
      <c r="B45" s="177" t="s">
        <v>164</v>
      </c>
      <c r="C45" s="177" t="s">
        <v>254</v>
      </c>
      <c r="D45" s="177" t="s">
        <v>62</v>
      </c>
      <c r="E45" s="178">
        <v>1355</v>
      </c>
      <c r="F45" t="e">
        <v>#N/A</v>
      </c>
      <c r="R45"/>
    </row>
    <row r="46" spans="1:18" ht="19">
      <c r="A46" s="176">
        <v>46</v>
      </c>
      <c r="B46" s="177" t="s">
        <v>164</v>
      </c>
      <c r="C46" s="177" t="s">
        <v>255</v>
      </c>
      <c r="D46" s="177" t="s">
        <v>62</v>
      </c>
      <c r="E46" s="178">
        <v>6815</v>
      </c>
      <c r="F46" t="e">
        <v>#N/A</v>
      </c>
      <c r="R46"/>
    </row>
    <row r="47" spans="1:18" ht="19">
      <c r="A47" s="176">
        <v>47</v>
      </c>
      <c r="B47" s="177" t="s">
        <v>165</v>
      </c>
      <c r="C47" s="177" t="s">
        <v>256</v>
      </c>
      <c r="D47" s="177" t="s">
        <v>55</v>
      </c>
      <c r="E47" s="178">
        <v>63457</v>
      </c>
      <c r="F47" t="e">
        <v>#N/A</v>
      </c>
      <c r="R47"/>
    </row>
    <row r="48" spans="1:18" ht="19">
      <c r="A48" s="176">
        <v>48</v>
      </c>
      <c r="B48" s="177" t="s">
        <v>171</v>
      </c>
      <c r="C48" s="177" t="s">
        <v>257</v>
      </c>
      <c r="D48" s="177" t="s">
        <v>62</v>
      </c>
      <c r="E48" s="178">
        <v>121744</v>
      </c>
      <c r="F48" t="e">
        <v>#N/A</v>
      </c>
      <c r="R48"/>
    </row>
    <row r="49" spans="1:18" ht="19">
      <c r="A49" s="176">
        <v>49</v>
      </c>
      <c r="B49" s="177" t="s">
        <v>171</v>
      </c>
      <c r="C49" s="177" t="s">
        <v>258</v>
      </c>
      <c r="D49" s="177" t="s">
        <v>62</v>
      </c>
      <c r="E49" s="178">
        <v>9542</v>
      </c>
      <c r="F49" t="e">
        <v>#N/A</v>
      </c>
      <c r="R49"/>
    </row>
    <row r="50" spans="1:18" ht="19">
      <c r="A50" s="176">
        <v>50</v>
      </c>
      <c r="B50" s="177" t="s">
        <v>171</v>
      </c>
      <c r="C50" s="177" t="s">
        <v>259</v>
      </c>
      <c r="D50" s="177" t="s">
        <v>20</v>
      </c>
      <c r="E50" s="178">
        <v>5340</v>
      </c>
      <c r="F50" t="e">
        <v>#N/A</v>
      </c>
      <c r="R50"/>
    </row>
    <row r="51" spans="1:18" ht="19">
      <c r="A51" s="176">
        <v>51</v>
      </c>
      <c r="B51" s="177" t="s">
        <v>30</v>
      </c>
      <c r="C51" s="177" t="s">
        <v>19</v>
      </c>
      <c r="D51" s="177" t="s">
        <v>20</v>
      </c>
      <c r="E51" s="178">
        <v>4140337</v>
      </c>
      <c r="F51" t="s">
        <v>30</v>
      </c>
      <c r="R51"/>
    </row>
    <row r="52" spans="1:18" ht="19">
      <c r="A52" s="176">
        <v>52</v>
      </c>
      <c r="B52" s="177" t="s">
        <v>30</v>
      </c>
      <c r="C52" s="177" t="s">
        <v>21</v>
      </c>
      <c r="D52" s="177" t="s">
        <v>20</v>
      </c>
      <c r="E52" s="178">
        <v>35208874</v>
      </c>
      <c r="F52" t="s">
        <v>30</v>
      </c>
      <c r="R52"/>
    </row>
    <row r="53" spans="1:18" ht="19">
      <c r="A53" s="176">
        <v>53</v>
      </c>
      <c r="B53" s="177" t="s">
        <v>30</v>
      </c>
      <c r="C53" s="177" t="s">
        <v>22</v>
      </c>
      <c r="D53" s="177" t="s">
        <v>20</v>
      </c>
      <c r="E53" s="178">
        <v>1452086</v>
      </c>
      <c r="F53" t="s">
        <v>30</v>
      </c>
      <c r="R53"/>
    </row>
    <row r="54" spans="1:18" ht="19">
      <c r="A54" s="176">
        <v>54</v>
      </c>
      <c r="B54" s="177" t="s">
        <v>30</v>
      </c>
      <c r="C54" s="177" t="s">
        <v>34</v>
      </c>
      <c r="D54" s="177" t="s">
        <v>20</v>
      </c>
      <c r="E54" s="178">
        <v>2472470</v>
      </c>
      <c r="F54" t="s">
        <v>30</v>
      </c>
      <c r="R54"/>
    </row>
    <row r="55" spans="1:18" ht="19">
      <c r="A55" s="176">
        <v>55</v>
      </c>
      <c r="B55" s="177" t="s">
        <v>30</v>
      </c>
      <c r="C55" s="177" t="s">
        <v>227</v>
      </c>
      <c r="D55" s="177" t="s">
        <v>20</v>
      </c>
      <c r="E55" s="178">
        <v>119090</v>
      </c>
      <c r="F55" t="s">
        <v>30</v>
      </c>
      <c r="R55"/>
    </row>
    <row r="56" spans="1:18" ht="19">
      <c r="A56" s="176">
        <v>56</v>
      </c>
      <c r="B56" s="177" t="s">
        <v>31</v>
      </c>
      <c r="C56" s="177" t="s">
        <v>57</v>
      </c>
      <c r="D56" s="177" t="s">
        <v>55</v>
      </c>
      <c r="E56" s="178">
        <v>1242264</v>
      </c>
      <c r="F56" t="s">
        <v>31</v>
      </c>
      <c r="R56"/>
    </row>
    <row r="57" spans="1:18" ht="19">
      <c r="A57" s="176">
        <v>57</v>
      </c>
      <c r="B57" s="177" t="s">
        <v>31</v>
      </c>
      <c r="C57" s="177" t="s">
        <v>70</v>
      </c>
      <c r="D57" s="177" t="s">
        <v>62</v>
      </c>
      <c r="E57" s="178">
        <v>12095</v>
      </c>
      <c r="F57" t="s">
        <v>31</v>
      </c>
      <c r="R57"/>
    </row>
    <row r="58" spans="1:18" ht="19">
      <c r="A58" s="176">
        <v>58</v>
      </c>
      <c r="B58" s="177" t="s">
        <v>32</v>
      </c>
      <c r="C58" s="177" t="s">
        <v>70</v>
      </c>
      <c r="D58" s="177" t="s">
        <v>62</v>
      </c>
      <c r="E58" s="178">
        <v>15061</v>
      </c>
      <c r="F58" t="s">
        <v>32</v>
      </c>
      <c r="R58"/>
    </row>
    <row r="59" spans="1:18" ht="19">
      <c r="A59" s="176">
        <v>59</v>
      </c>
      <c r="B59" s="177" t="s">
        <v>32</v>
      </c>
      <c r="C59" s="177" t="s">
        <v>59</v>
      </c>
      <c r="D59" s="177" t="s">
        <v>55</v>
      </c>
      <c r="E59" s="178">
        <v>51365</v>
      </c>
      <c r="F59" t="s">
        <v>32</v>
      </c>
      <c r="R59"/>
    </row>
    <row r="60" spans="1:18" ht="19">
      <c r="A60" s="176">
        <v>60</v>
      </c>
      <c r="B60" s="177" t="s">
        <v>176</v>
      </c>
      <c r="C60" s="177" t="s">
        <v>260</v>
      </c>
      <c r="D60" s="177" t="s">
        <v>55</v>
      </c>
      <c r="E60" s="178">
        <v>61879</v>
      </c>
      <c r="F60" t="e">
        <v>#N/A</v>
      </c>
      <c r="R60"/>
    </row>
    <row r="61" spans="1:18" ht="19">
      <c r="A61" s="176">
        <v>61</v>
      </c>
      <c r="B61" s="177" t="s">
        <v>176</v>
      </c>
      <c r="C61" s="177" t="s">
        <v>261</v>
      </c>
      <c r="D61" s="177" t="s">
        <v>55</v>
      </c>
      <c r="E61" s="178">
        <v>2122</v>
      </c>
      <c r="F61" t="e">
        <v>#N/A</v>
      </c>
      <c r="R61"/>
    </row>
    <row r="62" spans="1:18" ht="19">
      <c r="A62" s="176">
        <v>62</v>
      </c>
      <c r="B62" s="177" t="s">
        <v>208</v>
      </c>
      <c r="C62" s="177" t="s">
        <v>262</v>
      </c>
      <c r="D62" s="177" t="s">
        <v>55</v>
      </c>
      <c r="E62" s="178">
        <v>23</v>
      </c>
      <c r="F62" t="e">
        <v>#N/A</v>
      </c>
      <c r="R62"/>
    </row>
    <row r="63" spans="1:18" ht="19">
      <c r="A63" s="176">
        <v>63</v>
      </c>
      <c r="B63" s="177" t="s">
        <v>202</v>
      </c>
      <c r="C63" s="177" t="s">
        <v>262</v>
      </c>
      <c r="D63" s="177" t="s">
        <v>55</v>
      </c>
      <c r="E63" s="178">
        <v>50</v>
      </c>
      <c r="F63" t="e">
        <v>#N/A</v>
      </c>
      <c r="R63"/>
    </row>
    <row r="64" spans="1:18" ht="19">
      <c r="A64" s="176">
        <v>64</v>
      </c>
      <c r="B64" s="177" t="s">
        <v>33</v>
      </c>
      <c r="C64" s="177" t="s">
        <v>64</v>
      </c>
      <c r="D64" s="177" t="s">
        <v>62</v>
      </c>
      <c r="E64" s="178">
        <v>1306245</v>
      </c>
      <c r="F64" t="s">
        <v>33</v>
      </c>
      <c r="R64"/>
    </row>
    <row r="65" spans="1:18" ht="19">
      <c r="A65" s="176">
        <v>65</v>
      </c>
      <c r="B65" s="177" t="s">
        <v>33</v>
      </c>
      <c r="C65" s="177" t="s">
        <v>75</v>
      </c>
      <c r="D65" s="177" t="s">
        <v>62</v>
      </c>
      <c r="E65" s="178">
        <v>4533495</v>
      </c>
      <c r="F65" t="s">
        <v>33</v>
      </c>
      <c r="R65"/>
    </row>
    <row r="66" spans="1:18" ht="19">
      <c r="A66" s="176">
        <v>66</v>
      </c>
      <c r="B66" s="177" t="s">
        <v>181</v>
      </c>
      <c r="C66" s="177" t="s">
        <v>230</v>
      </c>
      <c r="D66" s="177" t="s">
        <v>62</v>
      </c>
      <c r="E66" s="178">
        <v>101642</v>
      </c>
      <c r="F66" t="e">
        <v>#N/A</v>
      </c>
      <c r="R66"/>
    </row>
    <row r="67" spans="1:18" ht="19">
      <c r="A67" s="176">
        <v>67</v>
      </c>
      <c r="B67" s="177" t="s">
        <v>190</v>
      </c>
      <c r="C67" s="177" t="s">
        <v>250</v>
      </c>
      <c r="D67" s="177" t="s">
        <v>55</v>
      </c>
      <c r="E67" s="178">
        <v>2990</v>
      </c>
      <c r="F67" t="e">
        <v>#N/A</v>
      </c>
      <c r="R67"/>
    </row>
    <row r="68" spans="1:18" ht="19">
      <c r="A68" s="176">
        <v>68</v>
      </c>
      <c r="B68" s="177" t="s">
        <v>180</v>
      </c>
      <c r="C68" s="177" t="s">
        <v>231</v>
      </c>
      <c r="D68" s="177" t="s">
        <v>62</v>
      </c>
      <c r="E68" s="178">
        <v>432422</v>
      </c>
      <c r="F68" t="e">
        <v>#N/A</v>
      </c>
      <c r="R68"/>
    </row>
    <row r="69" spans="1:18" ht="19">
      <c r="A69" s="176">
        <v>69</v>
      </c>
      <c r="B69" s="177" t="s">
        <v>211</v>
      </c>
      <c r="C69" s="177" t="s">
        <v>232</v>
      </c>
      <c r="D69" s="177" t="s">
        <v>20</v>
      </c>
      <c r="E69" s="178">
        <v>27</v>
      </c>
      <c r="F69" t="e">
        <v>#N/A</v>
      </c>
      <c r="R69"/>
    </row>
    <row r="70" spans="1:18" ht="19">
      <c r="A70" s="176">
        <v>70</v>
      </c>
      <c r="B70" s="177" t="s">
        <v>204</v>
      </c>
      <c r="C70" s="177" t="s">
        <v>247</v>
      </c>
      <c r="D70" s="177" t="s">
        <v>20</v>
      </c>
      <c r="E70" s="178">
        <v>521</v>
      </c>
      <c r="F70" t="e">
        <v>#N/A</v>
      </c>
      <c r="R70"/>
    </row>
    <row r="71" spans="1:18" ht="19">
      <c r="A71" s="176">
        <v>71</v>
      </c>
      <c r="B71" s="177" t="s">
        <v>201</v>
      </c>
      <c r="C71" s="177" t="s">
        <v>245</v>
      </c>
      <c r="D71" s="177" t="s">
        <v>20</v>
      </c>
      <c r="E71" s="178">
        <v>126</v>
      </c>
      <c r="F71" t="e">
        <v>#N/A</v>
      </c>
      <c r="R71"/>
    </row>
    <row r="72" spans="1:18" ht="19">
      <c r="A72" s="176">
        <v>72</v>
      </c>
      <c r="B72" s="177" t="s">
        <v>33</v>
      </c>
      <c r="C72" s="177" t="s">
        <v>61</v>
      </c>
      <c r="D72" s="177" t="s">
        <v>62</v>
      </c>
      <c r="E72" s="178">
        <v>8564477</v>
      </c>
      <c r="F72" t="s">
        <v>33</v>
      </c>
      <c r="R72"/>
    </row>
    <row r="73" spans="1:18">
      <c r="R73"/>
    </row>
    <row r="74" spans="1:18">
      <c r="R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8DB4-C088-1747-A74C-A8A1B5C22860}">
  <dimension ref="A1:W105"/>
  <sheetViews>
    <sheetView workbookViewId="0">
      <pane ySplit="1" topLeftCell="A15" activePane="bottomLeft" state="frozen"/>
      <selection pane="bottomLeft" activeCell="R23" sqref="R23"/>
    </sheetView>
  </sheetViews>
  <sheetFormatPr baseColWidth="10" defaultRowHeight="16"/>
  <cols>
    <col min="1" max="4" width="10.83203125" style="175"/>
    <col min="5" max="5" width="10.83203125" style="371"/>
    <col min="6" max="6" width="10.83203125" style="175"/>
    <col min="7" max="7" width="10.83203125" style="371"/>
    <col min="8" max="8" width="10.83203125" style="175"/>
    <col min="9" max="9" width="10.83203125" style="386"/>
    <col min="10" max="10" width="14.5" style="175" customWidth="1"/>
    <col min="11" max="14" width="10.83203125" style="372"/>
    <col min="15" max="16384" width="10.83203125" style="175"/>
  </cols>
  <sheetData>
    <row r="1" spans="1:23" ht="18">
      <c r="A1" s="373" t="s">
        <v>301</v>
      </c>
      <c r="B1" s="373" t="s">
        <v>300</v>
      </c>
      <c r="C1" s="373" t="s">
        <v>299</v>
      </c>
      <c r="D1" s="373" t="s">
        <v>12</v>
      </c>
      <c r="E1" s="374" t="s">
        <v>13</v>
      </c>
      <c r="F1" s="373" t="s">
        <v>14</v>
      </c>
      <c r="G1" s="374" t="s">
        <v>15</v>
      </c>
      <c r="H1" s="373" t="s">
        <v>16</v>
      </c>
      <c r="I1" s="385" t="s">
        <v>17</v>
      </c>
      <c r="J1" s="374" t="s">
        <v>280</v>
      </c>
      <c r="K1" s="375" t="s">
        <v>281</v>
      </c>
      <c r="L1" s="375" t="s">
        <v>282</v>
      </c>
      <c r="M1" s="375" t="s">
        <v>283</v>
      </c>
      <c r="N1" s="375" t="s">
        <v>284</v>
      </c>
      <c r="O1" s="175" t="s">
        <v>302</v>
      </c>
      <c r="S1" s="340" t="s">
        <v>303</v>
      </c>
      <c r="T1" s="404"/>
      <c r="U1" s="340"/>
      <c r="V1" s="405"/>
      <c r="W1" s="340"/>
    </row>
    <row r="2" spans="1:23" ht="18">
      <c r="A2" s="373">
        <v>15</v>
      </c>
      <c r="B2" s="373">
        <v>1</v>
      </c>
      <c r="C2" s="373" t="s">
        <v>295</v>
      </c>
      <c r="D2" s="373" t="s">
        <v>77</v>
      </c>
      <c r="E2" s="374">
        <v>3.2424466678945933E-2</v>
      </c>
      <c r="F2" s="373" t="s">
        <v>108</v>
      </c>
      <c r="G2" s="374">
        <v>1</v>
      </c>
      <c r="H2" s="373" t="s">
        <v>62</v>
      </c>
      <c r="I2" s="385">
        <v>3.2424466678945933E-2</v>
      </c>
      <c r="J2" s="383">
        <v>0</v>
      </c>
      <c r="K2" s="383">
        <v>0</v>
      </c>
      <c r="L2" s="383">
        <v>0</v>
      </c>
      <c r="M2" s="383">
        <v>3</v>
      </c>
      <c r="N2" s="383">
        <v>1</v>
      </c>
      <c r="O2" s="175">
        <v>5</v>
      </c>
      <c r="S2" s="406" t="s">
        <v>12</v>
      </c>
      <c r="T2" s="407"/>
      <c r="U2" s="406" t="s">
        <v>14</v>
      </c>
      <c r="V2" s="408"/>
      <c r="W2" s="406" t="s">
        <v>16</v>
      </c>
    </row>
    <row r="3" spans="1:23" ht="18">
      <c r="A3" s="373">
        <v>40</v>
      </c>
      <c r="B3" s="373">
        <v>2</v>
      </c>
      <c r="C3" s="373" t="s">
        <v>296</v>
      </c>
      <c r="D3" s="373" t="s">
        <v>77</v>
      </c>
      <c r="E3" s="374">
        <v>4.6651473939572155E-2</v>
      </c>
      <c r="F3" s="373" t="s">
        <v>108</v>
      </c>
      <c r="G3" s="374">
        <v>1</v>
      </c>
      <c r="H3" s="373" t="s">
        <v>62</v>
      </c>
      <c r="I3" s="385">
        <v>4.6651473939572155E-2</v>
      </c>
      <c r="J3" s="384">
        <v>0</v>
      </c>
      <c r="K3" s="384">
        <v>0</v>
      </c>
      <c r="L3" s="384">
        <v>0</v>
      </c>
      <c r="M3" s="384">
        <v>3</v>
      </c>
      <c r="N3" s="384">
        <v>0</v>
      </c>
      <c r="O3" s="175">
        <v>5</v>
      </c>
      <c r="S3" s="406" t="s">
        <v>81</v>
      </c>
      <c r="T3" s="407"/>
      <c r="U3" s="406" t="s">
        <v>113</v>
      </c>
      <c r="V3" s="408"/>
      <c r="W3" s="406" t="s">
        <v>20</v>
      </c>
    </row>
    <row r="4" spans="1:23" ht="18">
      <c r="A4" s="373">
        <v>67</v>
      </c>
      <c r="B4" s="373">
        <v>3</v>
      </c>
      <c r="C4" s="373" t="s">
        <v>297</v>
      </c>
      <c r="D4" s="373" t="s">
        <v>77</v>
      </c>
      <c r="E4" s="374">
        <v>4.3648456715280427E-2</v>
      </c>
      <c r="F4" s="373" t="s">
        <v>108</v>
      </c>
      <c r="G4" s="374">
        <v>0.27849958961781124</v>
      </c>
      <c r="H4" s="373" t="s">
        <v>62</v>
      </c>
      <c r="I4" s="385">
        <v>1.2156077282656396E-2</v>
      </c>
      <c r="J4" s="384">
        <v>0</v>
      </c>
      <c r="K4" s="384">
        <v>0</v>
      </c>
      <c r="L4" s="384">
        <v>0</v>
      </c>
      <c r="M4" s="384">
        <v>3</v>
      </c>
      <c r="N4" s="384">
        <v>1</v>
      </c>
      <c r="O4" s="175">
        <v>5</v>
      </c>
      <c r="S4" s="406" t="s">
        <v>85</v>
      </c>
      <c r="T4" s="407"/>
      <c r="U4" s="406" t="s">
        <v>121</v>
      </c>
      <c r="V4" s="408"/>
      <c r="W4" s="406" t="s">
        <v>20</v>
      </c>
    </row>
    <row r="5" spans="1:23" ht="19" thickBot="1">
      <c r="A5" s="392">
        <v>92</v>
      </c>
      <c r="B5" s="392">
        <v>4</v>
      </c>
      <c r="C5" s="392" t="s">
        <v>298</v>
      </c>
      <c r="D5" s="392" t="s">
        <v>77</v>
      </c>
      <c r="E5" s="393">
        <v>4.022060396857546E-3</v>
      </c>
      <c r="F5" s="392" t="s">
        <v>108</v>
      </c>
      <c r="G5" s="393">
        <v>0.11084875353379595</v>
      </c>
      <c r="H5" s="392" t="s">
        <v>62</v>
      </c>
      <c r="I5" s="394">
        <v>4.4584038162930365E-4</v>
      </c>
      <c r="J5" s="395" t="s">
        <v>274</v>
      </c>
      <c r="K5" s="395">
        <v>0</v>
      </c>
      <c r="L5" s="395">
        <v>0</v>
      </c>
      <c r="M5" s="395">
        <v>2</v>
      </c>
      <c r="N5" s="395">
        <v>2</v>
      </c>
      <c r="O5" s="396">
        <v>5</v>
      </c>
      <c r="P5" s="396"/>
      <c r="S5" s="406" t="s">
        <v>78</v>
      </c>
      <c r="T5" s="407"/>
      <c r="U5" s="406" t="s">
        <v>109</v>
      </c>
      <c r="V5" s="408"/>
      <c r="W5" s="406" t="s">
        <v>55</v>
      </c>
    </row>
    <row r="6" spans="1:23" ht="18">
      <c r="A6" s="388">
        <v>13</v>
      </c>
      <c r="B6" s="388">
        <v>1</v>
      </c>
      <c r="C6" s="388" t="s">
        <v>295</v>
      </c>
      <c r="D6" s="388" t="s">
        <v>78</v>
      </c>
      <c r="E6" s="389">
        <v>1.7491234764797099E-2</v>
      </c>
      <c r="F6" s="388" t="s">
        <v>109</v>
      </c>
      <c r="G6" s="389">
        <v>3.3076074972436605E-3</v>
      </c>
      <c r="H6" s="388" t="s">
        <v>55</v>
      </c>
      <c r="I6" s="390">
        <v>5.7854139244091835E-5</v>
      </c>
      <c r="J6" s="391">
        <v>0</v>
      </c>
      <c r="K6" s="391">
        <v>0</v>
      </c>
      <c r="L6" s="391">
        <v>0</v>
      </c>
      <c r="M6" s="391">
        <v>0</v>
      </c>
      <c r="N6" s="391">
        <v>3</v>
      </c>
      <c r="O6" s="175">
        <v>5</v>
      </c>
      <c r="S6" s="406" t="s">
        <v>77</v>
      </c>
      <c r="T6" s="407"/>
      <c r="U6" s="406" t="s">
        <v>108</v>
      </c>
      <c r="V6" s="408"/>
      <c r="W6" s="406" t="s">
        <v>62</v>
      </c>
    </row>
    <row r="7" spans="1:23" ht="18">
      <c r="A7" s="373">
        <v>39</v>
      </c>
      <c r="B7" s="373">
        <v>2</v>
      </c>
      <c r="C7" s="373" t="s">
        <v>296</v>
      </c>
      <c r="D7" s="373" t="s">
        <v>78</v>
      </c>
      <c r="E7" s="374">
        <v>4.0513122105417923E-2</v>
      </c>
      <c r="F7" s="373" t="s">
        <v>109</v>
      </c>
      <c r="G7" s="374">
        <v>3.2267069030554505E-3</v>
      </c>
      <c r="H7" s="373" t="s">
        <v>55</v>
      </c>
      <c r="I7" s="385">
        <v>1.3072397076188037E-4</v>
      </c>
      <c r="J7" s="384">
        <v>0</v>
      </c>
      <c r="K7" s="384">
        <v>3</v>
      </c>
      <c r="L7" s="384">
        <v>1</v>
      </c>
      <c r="M7" s="384">
        <v>3</v>
      </c>
      <c r="N7" s="384">
        <v>1</v>
      </c>
      <c r="O7" s="175">
        <v>5</v>
      </c>
      <c r="S7" s="406" t="s">
        <v>87</v>
      </c>
      <c r="T7" s="407"/>
      <c r="U7" s="406" t="s">
        <v>108</v>
      </c>
      <c r="V7" s="408"/>
      <c r="W7" s="406" t="s">
        <v>62</v>
      </c>
    </row>
    <row r="8" spans="1:23">
      <c r="A8" s="373">
        <v>64</v>
      </c>
      <c r="B8" s="373">
        <v>3</v>
      </c>
      <c r="C8" s="373" t="s">
        <v>297</v>
      </c>
      <c r="D8" s="373" t="s">
        <v>78</v>
      </c>
      <c r="E8" s="374">
        <v>0.73010089217127161</v>
      </c>
      <c r="F8" s="373" t="s">
        <v>109</v>
      </c>
      <c r="G8" s="374">
        <v>0.20225563177090392</v>
      </c>
      <c r="H8" s="373" t="s">
        <v>55</v>
      </c>
      <c r="I8" s="385">
        <v>0.14766701720260114</v>
      </c>
      <c r="J8" s="384">
        <v>0</v>
      </c>
      <c r="K8" s="384">
        <v>0</v>
      </c>
      <c r="L8" s="384">
        <v>3</v>
      </c>
      <c r="M8" s="384">
        <v>0</v>
      </c>
      <c r="N8" s="384">
        <v>2</v>
      </c>
      <c r="O8" s="175">
        <v>5</v>
      </c>
    </row>
    <row r="9" spans="1:23" ht="17" thickBot="1">
      <c r="A9" s="392">
        <v>89</v>
      </c>
      <c r="B9" s="392">
        <v>4</v>
      </c>
      <c r="C9" s="392" t="s">
        <v>298</v>
      </c>
      <c r="D9" s="392" t="s">
        <v>78</v>
      </c>
      <c r="E9" s="393">
        <v>0.10074163361210454</v>
      </c>
      <c r="F9" s="392" t="s">
        <v>109</v>
      </c>
      <c r="G9" s="393">
        <v>9.7610722610722608E-2</v>
      </c>
      <c r="H9" s="392" t="s">
        <v>55</v>
      </c>
      <c r="I9" s="394">
        <v>9.8334636538621855E-3</v>
      </c>
      <c r="J9" s="395">
        <v>0</v>
      </c>
      <c r="K9" s="395">
        <v>0</v>
      </c>
      <c r="L9" s="395">
        <v>3</v>
      </c>
      <c r="M9" s="395">
        <v>0</v>
      </c>
      <c r="N9" s="395">
        <v>3</v>
      </c>
      <c r="O9" s="396">
        <v>5</v>
      </c>
      <c r="P9" s="396"/>
    </row>
    <row r="10" spans="1:23">
      <c r="A10" s="388">
        <v>2</v>
      </c>
      <c r="B10" s="388">
        <v>1</v>
      </c>
      <c r="C10" s="388" t="s">
        <v>295</v>
      </c>
      <c r="D10" s="388" t="s">
        <v>81</v>
      </c>
      <c r="E10" s="389">
        <v>1</v>
      </c>
      <c r="F10" s="388" t="s">
        <v>113</v>
      </c>
      <c r="G10" s="389">
        <v>5.5126791620727672E-2</v>
      </c>
      <c r="H10" s="388" t="s">
        <v>20</v>
      </c>
      <c r="I10" s="390">
        <v>5.5126791620727672E-2</v>
      </c>
      <c r="J10" s="391" t="s">
        <v>85</v>
      </c>
      <c r="K10" s="391">
        <v>3</v>
      </c>
      <c r="L10" s="391">
        <v>3</v>
      </c>
      <c r="M10" s="391">
        <v>0</v>
      </c>
      <c r="N10" s="391">
        <v>0</v>
      </c>
      <c r="O10" s="175">
        <v>5</v>
      </c>
    </row>
    <row r="11" spans="1:23">
      <c r="A11" s="373">
        <v>28</v>
      </c>
      <c r="B11" s="373">
        <v>2</v>
      </c>
      <c r="C11" s="373" t="s">
        <v>296</v>
      </c>
      <c r="D11" s="373" t="s">
        <v>81</v>
      </c>
      <c r="E11" s="374">
        <v>0.17787132765941244</v>
      </c>
      <c r="F11" s="373" t="s">
        <v>113</v>
      </c>
      <c r="G11" s="374">
        <v>7.6558667187146094E-3</v>
      </c>
      <c r="H11" s="373" t="s">
        <v>20</v>
      </c>
      <c r="I11" s="385">
        <v>1.3617591776412771E-3</v>
      </c>
      <c r="J11" s="384" t="s">
        <v>97</v>
      </c>
      <c r="K11" s="384">
        <v>3</v>
      </c>
      <c r="L11" s="384">
        <v>2</v>
      </c>
      <c r="M11" s="384">
        <v>0</v>
      </c>
      <c r="N11" s="384">
        <v>0</v>
      </c>
      <c r="O11" s="175">
        <v>5</v>
      </c>
    </row>
    <row r="12" spans="1:23">
      <c r="A12" s="373">
        <v>54</v>
      </c>
      <c r="B12" s="373">
        <v>3</v>
      </c>
      <c r="C12" s="373" t="s">
        <v>297</v>
      </c>
      <c r="D12" s="373" t="s">
        <v>81</v>
      </c>
      <c r="E12" s="374">
        <v>0.9788339626563205</v>
      </c>
      <c r="F12" s="373" t="s">
        <v>113</v>
      </c>
      <c r="G12" s="374">
        <v>0.41866765176702375</v>
      </c>
      <c r="H12" s="373" t="s">
        <v>20</v>
      </c>
      <c r="I12" s="385">
        <v>0.40980611661513233</v>
      </c>
      <c r="J12" s="384">
        <v>0</v>
      </c>
      <c r="K12" s="384">
        <v>3</v>
      </c>
      <c r="L12" s="384">
        <v>0</v>
      </c>
      <c r="M12" s="384">
        <v>0</v>
      </c>
      <c r="N12" s="384">
        <v>0</v>
      </c>
      <c r="O12" s="175">
        <v>5</v>
      </c>
    </row>
    <row r="13" spans="1:23" ht="17" thickBot="1">
      <c r="A13" s="392">
        <v>80</v>
      </c>
      <c r="B13" s="392">
        <v>4</v>
      </c>
      <c r="C13" s="392" t="s">
        <v>298</v>
      </c>
      <c r="D13" s="392" t="s">
        <v>81</v>
      </c>
      <c r="E13" s="393">
        <v>1</v>
      </c>
      <c r="F13" s="392" t="s">
        <v>113</v>
      </c>
      <c r="G13" s="393">
        <v>0.27298850574712646</v>
      </c>
      <c r="H13" s="392" t="s">
        <v>20</v>
      </c>
      <c r="I13" s="394">
        <v>0.27298850574712646</v>
      </c>
      <c r="J13" s="395" t="s">
        <v>293</v>
      </c>
      <c r="K13" s="395">
        <v>3</v>
      </c>
      <c r="L13" s="395">
        <v>0</v>
      </c>
      <c r="M13" s="395">
        <v>0</v>
      </c>
      <c r="N13" s="395">
        <v>0</v>
      </c>
      <c r="O13" s="396">
        <v>5</v>
      </c>
      <c r="P13" s="396"/>
    </row>
    <row r="14" spans="1:23">
      <c r="A14" s="388">
        <v>10</v>
      </c>
      <c r="B14" s="388">
        <v>1</v>
      </c>
      <c r="C14" s="388" t="s">
        <v>295</v>
      </c>
      <c r="D14" s="388" t="s">
        <v>85</v>
      </c>
      <c r="E14" s="389">
        <v>0.48277274773813261</v>
      </c>
      <c r="F14" s="388" t="s">
        <v>121</v>
      </c>
      <c r="G14" s="389">
        <v>7.717750826901874E-3</v>
      </c>
      <c r="H14" s="388" t="s">
        <v>20</v>
      </c>
      <c r="I14" s="390">
        <v>3.7259197730616627E-3</v>
      </c>
      <c r="J14" s="391">
        <v>0</v>
      </c>
      <c r="K14" s="391">
        <v>3</v>
      </c>
      <c r="L14" s="391">
        <v>3</v>
      </c>
      <c r="M14" s="391">
        <v>0</v>
      </c>
      <c r="N14" s="391">
        <v>0</v>
      </c>
      <c r="O14" s="175">
        <v>5</v>
      </c>
    </row>
    <row r="15" spans="1:23">
      <c r="A15" s="373">
        <v>36</v>
      </c>
      <c r="B15" s="373">
        <v>2</v>
      </c>
      <c r="C15" s="373" t="s">
        <v>296</v>
      </c>
      <c r="D15" s="373" t="s">
        <v>85</v>
      </c>
      <c r="E15" s="374">
        <v>0.29323013651682184</v>
      </c>
      <c r="F15" s="373" t="s">
        <v>121</v>
      </c>
      <c r="G15" s="374">
        <v>7.7052314701814327E-3</v>
      </c>
      <c r="H15" s="373" t="s">
        <v>20</v>
      </c>
      <c r="I15" s="385">
        <v>2.2594060758950132E-3</v>
      </c>
      <c r="J15" s="384">
        <v>0</v>
      </c>
      <c r="K15" s="384">
        <v>1</v>
      </c>
      <c r="L15" s="384">
        <v>3</v>
      </c>
      <c r="M15" s="384">
        <v>0</v>
      </c>
      <c r="N15" s="384">
        <v>0</v>
      </c>
      <c r="O15" s="175">
        <v>5</v>
      </c>
    </row>
    <row r="16" spans="1:23">
      <c r="A16" s="373">
        <v>62</v>
      </c>
      <c r="B16" s="373">
        <v>3</v>
      </c>
      <c r="C16" s="373" t="s">
        <v>297</v>
      </c>
      <c r="D16" s="373" t="s">
        <v>85</v>
      </c>
      <c r="E16" s="374">
        <v>1</v>
      </c>
      <c r="F16" s="373" t="s">
        <v>121</v>
      </c>
      <c r="G16" s="374">
        <v>0.12560029553010713</v>
      </c>
      <c r="H16" s="373" t="s">
        <v>20</v>
      </c>
      <c r="I16" s="385">
        <v>0.12560029553010713</v>
      </c>
      <c r="J16" s="384">
        <v>0</v>
      </c>
      <c r="K16" s="384">
        <v>0</v>
      </c>
      <c r="L16" s="384">
        <v>2</v>
      </c>
      <c r="M16" s="384">
        <v>0</v>
      </c>
      <c r="N16" s="384">
        <v>0</v>
      </c>
      <c r="O16" s="175">
        <v>5</v>
      </c>
    </row>
    <row r="17" spans="1:17" ht="17" thickBot="1">
      <c r="A17" s="392">
        <v>88</v>
      </c>
      <c r="B17" s="392">
        <v>4</v>
      </c>
      <c r="C17" s="392" t="s">
        <v>298</v>
      </c>
      <c r="D17" s="392" t="s">
        <v>85</v>
      </c>
      <c r="E17" s="393">
        <v>0.31016721936075636</v>
      </c>
      <c r="F17" s="392" t="s">
        <v>121</v>
      </c>
      <c r="G17" s="393">
        <v>8.3432829992405848E-3</v>
      </c>
      <c r="H17" s="392" t="s">
        <v>20</v>
      </c>
      <c r="I17" s="394">
        <v>2.5878128882143238E-3</v>
      </c>
      <c r="J17" s="395">
        <v>0</v>
      </c>
      <c r="K17" s="395">
        <v>1</v>
      </c>
      <c r="L17" s="395">
        <v>3</v>
      </c>
      <c r="M17" s="395">
        <v>0</v>
      </c>
      <c r="N17" s="395">
        <v>0</v>
      </c>
      <c r="O17" s="396">
        <v>5</v>
      </c>
      <c r="P17" s="396"/>
    </row>
    <row r="18" spans="1:17">
      <c r="A18" s="388">
        <v>21</v>
      </c>
      <c r="B18" s="388">
        <v>1</v>
      </c>
      <c r="C18" s="388" t="s">
        <v>295</v>
      </c>
      <c r="D18" s="388" t="s">
        <v>87</v>
      </c>
      <c r="E18" s="389">
        <v>5.1085443928743238E-3</v>
      </c>
      <c r="F18" s="388" t="s">
        <v>108</v>
      </c>
      <c r="G18" s="389">
        <v>1</v>
      </c>
      <c r="H18" s="388" t="s">
        <v>62</v>
      </c>
      <c r="I18" s="390">
        <v>5.1085443928743238E-3</v>
      </c>
      <c r="J18" s="391" t="s">
        <v>136</v>
      </c>
      <c r="K18" s="391">
        <v>3</v>
      </c>
      <c r="L18" s="391">
        <v>1</v>
      </c>
      <c r="M18" s="391">
        <v>0</v>
      </c>
      <c r="N18" s="391">
        <v>0</v>
      </c>
      <c r="O18" s="387">
        <v>5</v>
      </c>
    </row>
    <row r="19" spans="1:17">
      <c r="A19" s="373">
        <v>47</v>
      </c>
      <c r="B19" s="373">
        <v>2</v>
      </c>
      <c r="C19" s="373" t="s">
        <v>296</v>
      </c>
      <c r="D19" s="373" t="s">
        <v>87</v>
      </c>
      <c r="E19" s="374">
        <v>2.0488630354309888E-2</v>
      </c>
      <c r="F19" s="373" t="s">
        <v>108</v>
      </c>
      <c r="G19" s="374">
        <v>1</v>
      </c>
      <c r="H19" s="373" t="s">
        <v>62</v>
      </c>
      <c r="I19" s="385">
        <v>2.0488630354309888E-2</v>
      </c>
      <c r="J19" s="384" t="s">
        <v>95</v>
      </c>
      <c r="K19" s="384">
        <v>3</v>
      </c>
      <c r="L19" s="384">
        <v>0</v>
      </c>
      <c r="M19" s="384">
        <v>0</v>
      </c>
      <c r="N19" s="384">
        <v>0</v>
      </c>
      <c r="O19" s="387">
        <v>5</v>
      </c>
    </row>
    <row r="20" spans="1:17">
      <c r="A20" s="373">
        <v>75</v>
      </c>
      <c r="B20" s="373">
        <v>3</v>
      </c>
      <c r="C20" s="373" t="s">
        <v>297</v>
      </c>
      <c r="D20" s="373" t="s">
        <v>87</v>
      </c>
      <c r="E20" s="374">
        <v>0.34668793490721522</v>
      </c>
      <c r="F20" s="373" t="s">
        <v>108</v>
      </c>
      <c r="G20" s="374">
        <v>0.27849958961781124</v>
      </c>
      <c r="H20" s="373" t="s">
        <v>62</v>
      </c>
      <c r="I20" s="385">
        <v>9.6552447597105892E-2</v>
      </c>
      <c r="J20" s="384">
        <v>0</v>
      </c>
      <c r="K20" s="384">
        <v>3</v>
      </c>
      <c r="L20" s="384">
        <v>0</v>
      </c>
      <c r="M20" s="384">
        <v>0</v>
      </c>
      <c r="N20" s="384">
        <v>0</v>
      </c>
      <c r="O20" s="387">
        <v>5</v>
      </c>
    </row>
    <row r="21" spans="1:17" ht="17" thickBot="1">
      <c r="A21" s="392">
        <v>99</v>
      </c>
      <c r="B21" s="392">
        <v>4</v>
      </c>
      <c r="C21" s="392" t="s">
        <v>298</v>
      </c>
      <c r="D21" s="392" t="s">
        <v>87</v>
      </c>
      <c r="E21" s="393">
        <v>2.9469226897628632E-2</v>
      </c>
      <c r="F21" s="392" t="s">
        <v>108</v>
      </c>
      <c r="G21" s="393">
        <v>0.11084875353379595</v>
      </c>
      <c r="H21" s="392" t="s">
        <v>62</v>
      </c>
      <c r="I21" s="394">
        <v>3.2666270692067465E-3</v>
      </c>
      <c r="J21" s="395" t="s">
        <v>33</v>
      </c>
      <c r="K21" s="395">
        <v>3</v>
      </c>
      <c r="L21" s="395">
        <v>0</v>
      </c>
      <c r="M21" s="395">
        <v>3</v>
      </c>
      <c r="N21" s="395">
        <v>0</v>
      </c>
      <c r="O21" s="396">
        <v>5</v>
      </c>
      <c r="P21" s="396"/>
    </row>
    <row r="22" spans="1:17">
      <c r="A22" s="388">
        <v>20</v>
      </c>
      <c r="B22" s="388">
        <v>1</v>
      </c>
      <c r="C22" s="388" t="s">
        <v>295</v>
      </c>
      <c r="D22" s="388" t="s">
        <v>87</v>
      </c>
      <c r="E22" s="389">
        <v>5.1085443928743238E-3</v>
      </c>
      <c r="F22" s="388" t="s">
        <v>127</v>
      </c>
      <c r="G22" s="389">
        <v>0.11797133406835722</v>
      </c>
      <c r="H22" s="388" t="s">
        <v>62</v>
      </c>
      <c r="I22" s="390">
        <v>6.0266179717480999E-4</v>
      </c>
      <c r="J22" s="391">
        <v>0</v>
      </c>
      <c r="K22" s="391">
        <v>3</v>
      </c>
      <c r="L22" s="391">
        <v>1</v>
      </c>
      <c r="M22" s="391">
        <v>0</v>
      </c>
      <c r="N22" s="391">
        <v>0</v>
      </c>
      <c r="O22" s="387">
        <v>5</v>
      </c>
    </row>
    <row r="23" spans="1:17">
      <c r="A23" s="373">
        <v>46</v>
      </c>
      <c r="B23" s="373">
        <v>2</v>
      </c>
      <c r="C23" s="373" t="s">
        <v>296</v>
      </c>
      <c r="D23" s="373" t="s">
        <v>87</v>
      </c>
      <c r="E23" s="374">
        <v>2.0488630354309888E-2</v>
      </c>
      <c r="F23" s="373" t="s">
        <v>127</v>
      </c>
      <c r="G23" s="374">
        <v>0.25244236359198524</v>
      </c>
      <c r="H23" s="373" t="s">
        <v>62</v>
      </c>
      <c r="I23" s="385">
        <v>5.1721982734044825E-3</v>
      </c>
      <c r="J23" s="384" t="s">
        <v>95</v>
      </c>
      <c r="K23" s="384">
        <v>3</v>
      </c>
      <c r="L23" s="384">
        <v>0</v>
      </c>
      <c r="M23" s="384">
        <v>0</v>
      </c>
      <c r="N23" s="384">
        <v>0</v>
      </c>
      <c r="O23" s="387">
        <v>5</v>
      </c>
    </row>
    <row r="24" spans="1:17">
      <c r="A24" s="373">
        <v>74</v>
      </c>
      <c r="B24" s="373">
        <v>3</v>
      </c>
      <c r="C24" s="373" t="s">
        <v>297</v>
      </c>
      <c r="D24" s="373" t="s">
        <v>87</v>
      </c>
      <c r="E24" s="374">
        <v>0.34668793490721522</v>
      </c>
      <c r="F24" s="373" t="s">
        <v>127</v>
      </c>
      <c r="G24" s="374">
        <v>1.9421458889955889E-3</v>
      </c>
      <c r="H24" s="373" t="s">
        <v>62</v>
      </c>
      <c r="I24" s="385">
        <v>6.7331854754441834E-4</v>
      </c>
      <c r="J24" s="384" t="s">
        <v>33</v>
      </c>
      <c r="K24" s="384">
        <v>3</v>
      </c>
      <c r="L24" s="384">
        <v>0</v>
      </c>
      <c r="M24" s="384">
        <v>0</v>
      </c>
      <c r="N24" s="384">
        <v>0</v>
      </c>
      <c r="O24" s="387">
        <v>5</v>
      </c>
    </row>
    <row r="25" spans="1:17" ht="17" thickBot="1">
      <c r="A25" s="392">
        <v>98</v>
      </c>
      <c r="B25" s="392">
        <v>4</v>
      </c>
      <c r="C25" s="392" t="s">
        <v>298</v>
      </c>
      <c r="D25" s="392" t="s">
        <v>87</v>
      </c>
      <c r="E25" s="393">
        <v>2.9469226897628632E-2</v>
      </c>
      <c r="F25" s="392" t="s">
        <v>127</v>
      </c>
      <c r="G25" s="393">
        <v>6.5316432308380495E-2</v>
      </c>
      <c r="H25" s="392" t="s">
        <v>62</v>
      </c>
      <c r="I25" s="394">
        <v>1.9248247638392663E-3</v>
      </c>
      <c r="J25" s="395" t="s">
        <v>33</v>
      </c>
      <c r="K25" s="395">
        <v>3</v>
      </c>
      <c r="L25" s="395">
        <v>3</v>
      </c>
      <c r="M25" s="395">
        <v>0</v>
      </c>
      <c r="N25" s="395">
        <v>0</v>
      </c>
      <c r="O25" s="396">
        <v>5</v>
      </c>
      <c r="P25" s="396"/>
    </row>
    <row r="26" spans="1:17">
      <c r="A26" s="388">
        <v>1</v>
      </c>
      <c r="B26" s="388">
        <v>1</v>
      </c>
      <c r="C26" s="388" t="s">
        <v>295</v>
      </c>
      <c r="D26" s="388" t="s">
        <v>81</v>
      </c>
      <c r="E26" s="389">
        <v>1</v>
      </c>
      <c r="F26" s="388" t="s">
        <v>112</v>
      </c>
      <c r="G26" s="389">
        <v>0.16427783902976847</v>
      </c>
      <c r="H26" s="388" t="s">
        <v>20</v>
      </c>
      <c r="I26" s="390">
        <v>0.16427783902976847</v>
      </c>
      <c r="J26" s="391">
        <v>0</v>
      </c>
      <c r="K26" s="391">
        <v>3</v>
      </c>
      <c r="L26" s="391">
        <v>3</v>
      </c>
      <c r="M26" s="391">
        <v>0</v>
      </c>
      <c r="N26" s="391">
        <v>0</v>
      </c>
      <c r="O26" s="175">
        <v>4</v>
      </c>
    </row>
    <row r="27" spans="1:17">
      <c r="A27" s="373">
        <v>27</v>
      </c>
      <c r="B27" s="373">
        <v>2</v>
      </c>
      <c r="C27" s="373" t="s">
        <v>296</v>
      </c>
      <c r="D27" s="373" t="s">
        <v>81</v>
      </c>
      <c r="E27" s="374">
        <v>0.17787132765941244</v>
      </c>
      <c r="F27" s="373" t="s">
        <v>112</v>
      </c>
      <c r="G27" s="374">
        <v>3.3622828233518982E-2</v>
      </c>
      <c r="H27" s="373" t="s">
        <v>20</v>
      </c>
      <c r="I27" s="385">
        <v>5.9805370975603983E-3</v>
      </c>
      <c r="J27" s="384" t="s">
        <v>97</v>
      </c>
      <c r="K27" s="384">
        <v>3</v>
      </c>
      <c r="L27" s="384">
        <v>1</v>
      </c>
      <c r="M27" s="384">
        <v>0</v>
      </c>
      <c r="N27" s="384">
        <v>0</v>
      </c>
      <c r="O27" s="175">
        <v>4</v>
      </c>
    </row>
    <row r="28" spans="1:17">
      <c r="A28" s="373">
        <v>53</v>
      </c>
      <c r="B28" s="373">
        <v>3</v>
      </c>
      <c r="C28" s="373" t="s">
        <v>297</v>
      </c>
      <c r="D28" s="373" t="s">
        <v>81</v>
      </c>
      <c r="E28" s="374">
        <v>0.9788339626563205</v>
      </c>
      <c r="F28" s="373" t="s">
        <v>112</v>
      </c>
      <c r="G28" s="374">
        <v>0.1474784521927554</v>
      </c>
      <c r="H28" s="373" t="s">
        <v>20</v>
      </c>
      <c r="I28" s="385">
        <v>0.1443569177662555</v>
      </c>
      <c r="J28" s="384">
        <v>0</v>
      </c>
      <c r="K28" s="384">
        <v>3</v>
      </c>
      <c r="L28" s="384">
        <v>2</v>
      </c>
      <c r="M28" s="384">
        <v>0</v>
      </c>
      <c r="N28" s="384">
        <v>0</v>
      </c>
      <c r="O28" s="175">
        <v>4</v>
      </c>
      <c r="Q28" s="175" t="s">
        <v>268</v>
      </c>
    </row>
    <row r="29" spans="1:17" ht="17" thickBot="1">
      <c r="A29" s="392">
        <v>79</v>
      </c>
      <c r="B29" s="392">
        <v>4</v>
      </c>
      <c r="C29" s="392" t="s">
        <v>298</v>
      </c>
      <c r="D29" s="392" t="s">
        <v>81</v>
      </c>
      <c r="E29" s="393">
        <v>1</v>
      </c>
      <c r="F29" s="392" t="s">
        <v>112</v>
      </c>
      <c r="G29" s="393">
        <v>0.37769781011634856</v>
      </c>
      <c r="H29" s="392" t="s">
        <v>20</v>
      </c>
      <c r="I29" s="394">
        <v>0.37769781011634856</v>
      </c>
      <c r="J29" s="395">
        <v>0</v>
      </c>
      <c r="K29" s="395">
        <v>0</v>
      </c>
      <c r="L29" s="395">
        <v>3</v>
      </c>
      <c r="M29" s="395">
        <v>0</v>
      </c>
      <c r="N29" s="395">
        <v>0</v>
      </c>
      <c r="O29" s="396">
        <v>4</v>
      </c>
      <c r="P29" s="396"/>
    </row>
    <row r="30" spans="1:17">
      <c r="A30" s="388">
        <v>8</v>
      </c>
      <c r="B30" s="388">
        <v>1</v>
      </c>
      <c r="C30" s="388" t="s">
        <v>295</v>
      </c>
      <c r="D30" s="388" t="s">
        <v>85</v>
      </c>
      <c r="E30" s="389">
        <v>0.48277274773813261</v>
      </c>
      <c r="F30" s="388" t="s">
        <v>119</v>
      </c>
      <c r="G30" s="389">
        <v>9.2613009922822495E-2</v>
      </c>
      <c r="H30" s="388" t="s">
        <v>20</v>
      </c>
      <c r="I30" s="390">
        <v>4.4711037276739959E-2</v>
      </c>
      <c r="J30" s="391">
        <v>0</v>
      </c>
      <c r="K30" s="391">
        <v>3</v>
      </c>
      <c r="L30" s="391">
        <v>2</v>
      </c>
      <c r="M30" s="391">
        <v>0</v>
      </c>
      <c r="N30" s="391">
        <v>0</v>
      </c>
      <c r="O30" s="175">
        <v>4</v>
      </c>
    </row>
    <row r="31" spans="1:17">
      <c r="A31" s="373">
        <v>34</v>
      </c>
      <c r="B31" s="373">
        <v>2</v>
      </c>
      <c r="C31" s="373" t="s">
        <v>296</v>
      </c>
      <c r="D31" s="373" t="s">
        <v>85</v>
      </c>
      <c r="E31" s="374">
        <v>0.29323013651682184</v>
      </c>
      <c r="F31" s="373" t="s">
        <v>119</v>
      </c>
      <c r="G31" s="374">
        <v>3.7591930175990843E-2</v>
      </c>
      <c r="H31" s="373" t="s">
        <v>20</v>
      </c>
      <c r="I31" s="385">
        <v>1.1023086817436628E-2</v>
      </c>
      <c r="J31" s="384">
        <v>0</v>
      </c>
      <c r="K31" s="384">
        <v>1</v>
      </c>
      <c r="L31" s="384">
        <v>3</v>
      </c>
      <c r="M31" s="384">
        <v>0</v>
      </c>
      <c r="N31" s="384">
        <v>0</v>
      </c>
      <c r="O31" s="175">
        <v>4</v>
      </c>
    </row>
    <row r="32" spans="1:17">
      <c r="A32" s="373">
        <v>60</v>
      </c>
      <c r="B32" s="373">
        <v>3</v>
      </c>
      <c r="C32" s="373" t="s">
        <v>297</v>
      </c>
      <c r="D32" s="373" t="s">
        <v>85</v>
      </c>
      <c r="E32" s="374">
        <v>1</v>
      </c>
      <c r="F32" s="373" t="s">
        <v>119</v>
      </c>
      <c r="G32" s="374">
        <v>3.2481761681701804E-2</v>
      </c>
      <c r="H32" s="373" t="s">
        <v>20</v>
      </c>
      <c r="I32" s="385">
        <v>3.2481761681701804E-2</v>
      </c>
      <c r="J32" s="384" t="s">
        <v>30</v>
      </c>
      <c r="K32" s="384">
        <v>3</v>
      </c>
      <c r="L32" s="384">
        <v>3</v>
      </c>
      <c r="M32" s="384">
        <v>0</v>
      </c>
      <c r="N32" s="384">
        <v>0</v>
      </c>
      <c r="O32" s="175">
        <v>4</v>
      </c>
    </row>
    <row r="33" spans="1:16" ht="17" thickBot="1">
      <c r="A33" s="392">
        <v>86</v>
      </c>
      <c r="B33" s="392">
        <v>4</v>
      </c>
      <c r="C33" s="392" t="s">
        <v>298</v>
      </c>
      <c r="D33" s="392" t="s">
        <v>85</v>
      </c>
      <c r="E33" s="393">
        <v>0.31016721936075636</v>
      </c>
      <c r="F33" s="392" t="s">
        <v>119</v>
      </c>
      <c r="G33" s="393">
        <v>3.1842505483179684E-2</v>
      </c>
      <c r="H33" s="392" t="s">
        <v>20</v>
      </c>
      <c r="I33" s="394">
        <v>9.87650138319748E-3</v>
      </c>
      <c r="J33" s="395">
        <v>0</v>
      </c>
      <c r="K33" s="395">
        <v>1</v>
      </c>
      <c r="L33" s="395">
        <v>3</v>
      </c>
      <c r="M33" s="395">
        <v>0</v>
      </c>
      <c r="N33" s="395">
        <v>0</v>
      </c>
      <c r="O33" s="396">
        <v>4</v>
      </c>
      <c r="P33" s="396"/>
    </row>
    <row r="34" spans="1:16">
      <c r="A34" s="388">
        <v>16</v>
      </c>
      <c r="B34" s="388">
        <v>1</v>
      </c>
      <c r="C34" s="388" t="s">
        <v>295</v>
      </c>
      <c r="D34" s="388" t="s">
        <v>77</v>
      </c>
      <c r="E34" s="389">
        <v>3.2424466678945933E-2</v>
      </c>
      <c r="F34" s="388" t="s">
        <v>126</v>
      </c>
      <c r="G34" s="389">
        <v>2.3153252480705624E-2</v>
      </c>
      <c r="H34" s="388" t="s">
        <v>62</v>
      </c>
      <c r="I34" s="390">
        <v>7.5073186356986181E-4</v>
      </c>
      <c r="J34" s="391">
        <v>0</v>
      </c>
      <c r="K34" s="391">
        <v>0</v>
      </c>
      <c r="L34" s="391">
        <v>3</v>
      </c>
      <c r="M34" s="391">
        <v>0</v>
      </c>
      <c r="N34" s="391">
        <v>3</v>
      </c>
      <c r="O34" s="175">
        <v>0</v>
      </c>
    </row>
    <row r="35" spans="1:16">
      <c r="A35" s="373">
        <v>41</v>
      </c>
      <c r="B35" s="373">
        <v>2</v>
      </c>
      <c r="C35" s="373" t="s">
        <v>296</v>
      </c>
      <c r="D35" s="373" t="s">
        <v>77</v>
      </c>
      <c r="E35" s="374">
        <v>4.6651473939572155E-2</v>
      </c>
      <c r="F35" s="373" t="s">
        <v>126</v>
      </c>
      <c r="G35" s="374">
        <v>0.15087340330323001</v>
      </c>
      <c r="H35" s="373" t="s">
        <v>62</v>
      </c>
      <c r="I35" s="385">
        <v>7.0384666423751949E-3</v>
      </c>
      <c r="J35" s="384">
        <v>0</v>
      </c>
      <c r="K35" s="384">
        <v>0</v>
      </c>
      <c r="L35" s="384">
        <v>0</v>
      </c>
      <c r="M35" s="384">
        <v>0</v>
      </c>
      <c r="N35" s="384">
        <v>3</v>
      </c>
      <c r="O35" s="175">
        <v>0</v>
      </c>
    </row>
    <row r="36" spans="1:16">
      <c r="A36" s="373">
        <v>68</v>
      </c>
      <c r="B36" s="373">
        <v>3</v>
      </c>
      <c r="C36" s="373" t="s">
        <v>297</v>
      </c>
      <c r="D36" s="373" t="s">
        <v>77</v>
      </c>
      <c r="E36" s="374">
        <v>4.3648456715280427E-2</v>
      </c>
      <c r="F36" s="373" t="s">
        <v>126</v>
      </c>
      <c r="G36" s="374">
        <v>0.1674670607068095</v>
      </c>
      <c r="H36" s="373" t="s">
        <v>62</v>
      </c>
      <c r="I36" s="385">
        <v>7.3096787504964142E-3</v>
      </c>
      <c r="J36" s="384">
        <v>0</v>
      </c>
      <c r="K36" s="384">
        <v>0</v>
      </c>
      <c r="L36" s="384">
        <v>0</v>
      </c>
      <c r="M36" s="384">
        <v>0</v>
      </c>
      <c r="N36" s="384">
        <v>3</v>
      </c>
      <c r="O36" s="175">
        <v>0</v>
      </c>
    </row>
    <row r="37" spans="1:16" ht="17" thickBot="1">
      <c r="A37" s="392">
        <v>93</v>
      </c>
      <c r="B37" s="392">
        <v>4</v>
      </c>
      <c r="C37" s="392" t="s">
        <v>298</v>
      </c>
      <c r="D37" s="392" t="s">
        <v>77</v>
      </c>
      <c r="E37" s="393">
        <v>4.022060396857546E-3</v>
      </c>
      <c r="F37" s="392" t="s">
        <v>126</v>
      </c>
      <c r="G37" s="393">
        <v>0.12129722832745383</v>
      </c>
      <c r="H37" s="392" t="s">
        <v>62</v>
      </c>
      <c r="I37" s="394">
        <v>4.8786477830443936E-4</v>
      </c>
      <c r="J37" s="395" t="s">
        <v>274</v>
      </c>
      <c r="K37" s="395">
        <v>0</v>
      </c>
      <c r="L37" s="395">
        <v>0</v>
      </c>
      <c r="M37" s="395">
        <v>0</v>
      </c>
      <c r="N37" s="395">
        <v>2</v>
      </c>
      <c r="O37" s="396">
        <v>0</v>
      </c>
      <c r="P37" s="396"/>
    </row>
    <row r="38" spans="1:16">
      <c r="A38" s="388">
        <v>17</v>
      </c>
      <c r="B38" s="388">
        <v>1</v>
      </c>
      <c r="C38" s="388" t="s">
        <v>295</v>
      </c>
      <c r="D38" s="388" t="s">
        <v>80</v>
      </c>
      <c r="E38" s="389">
        <v>9.2112824376501326E-3</v>
      </c>
      <c r="F38" s="388" t="s">
        <v>110</v>
      </c>
      <c r="G38" s="389">
        <v>3.0871003307607496E-2</v>
      </c>
      <c r="H38" s="388" t="s">
        <v>62</v>
      </c>
      <c r="I38" s="390">
        <v>2.843615306000041E-4</v>
      </c>
      <c r="J38" s="391" t="s">
        <v>85</v>
      </c>
      <c r="K38" s="391">
        <v>3</v>
      </c>
      <c r="L38" s="391">
        <v>3</v>
      </c>
      <c r="M38" s="391">
        <v>2</v>
      </c>
      <c r="N38" s="391">
        <v>2</v>
      </c>
      <c r="O38" s="175">
        <v>0</v>
      </c>
    </row>
    <row r="39" spans="1:16">
      <c r="A39" s="373">
        <v>42</v>
      </c>
      <c r="B39" s="373">
        <v>2</v>
      </c>
      <c r="C39" s="373" t="s">
        <v>296</v>
      </c>
      <c r="D39" s="373" t="s">
        <v>80</v>
      </c>
      <c r="E39" s="374">
        <v>8.4619970193740679E-2</v>
      </c>
      <c r="F39" s="373" t="s">
        <v>110</v>
      </c>
      <c r="G39" s="374">
        <v>6.1312447631041564E-4</v>
      </c>
      <c r="H39" s="373" t="s">
        <v>62</v>
      </c>
      <c r="I39" s="385">
        <v>5.1882574910440234E-5</v>
      </c>
      <c r="J39" s="384" t="s">
        <v>92</v>
      </c>
      <c r="K39" s="384">
        <v>3</v>
      </c>
      <c r="L39" s="384">
        <v>0</v>
      </c>
      <c r="M39" s="384">
        <v>0</v>
      </c>
      <c r="N39" s="384">
        <v>0</v>
      </c>
      <c r="O39" s="175">
        <v>0</v>
      </c>
    </row>
    <row r="40" spans="1:16">
      <c r="A40" s="373">
        <v>69</v>
      </c>
      <c r="B40" s="373">
        <v>3</v>
      </c>
      <c r="C40" s="373" t="s">
        <v>297</v>
      </c>
      <c r="D40" s="373" t="s">
        <v>80</v>
      </c>
      <c r="E40" s="374">
        <v>4.7477514775457662E-2</v>
      </c>
      <c r="F40" s="373" t="s">
        <v>110</v>
      </c>
      <c r="G40" s="374">
        <v>0.12560029553010713</v>
      </c>
      <c r="H40" s="373" t="s">
        <v>62</v>
      </c>
      <c r="I40" s="385">
        <v>5.96318988683251E-3</v>
      </c>
      <c r="J40" s="384">
        <v>0</v>
      </c>
      <c r="K40" s="384">
        <v>0</v>
      </c>
      <c r="L40" s="384">
        <v>3</v>
      </c>
      <c r="M40" s="384">
        <v>0</v>
      </c>
      <c r="N40" s="384">
        <v>0</v>
      </c>
      <c r="O40" s="175">
        <v>0</v>
      </c>
    </row>
    <row r="41" spans="1:16" ht="17" thickBot="1">
      <c r="A41" s="392">
        <v>103</v>
      </c>
      <c r="B41" s="392">
        <v>4</v>
      </c>
      <c r="C41" s="392" t="s">
        <v>298</v>
      </c>
      <c r="D41" s="392" t="s">
        <v>80</v>
      </c>
      <c r="E41" s="393">
        <v>5.6390068063604691E-3</v>
      </c>
      <c r="F41" s="392" t="s">
        <v>110</v>
      </c>
      <c r="G41" s="393" t="e">
        <v>#N/A</v>
      </c>
      <c r="H41" s="392" t="s">
        <v>62</v>
      </c>
      <c r="I41" s="394" t="e">
        <v>#N/A</v>
      </c>
      <c r="J41" s="395"/>
      <c r="K41" s="395"/>
      <c r="L41" s="395"/>
      <c r="M41" s="395"/>
      <c r="N41" s="395"/>
      <c r="O41" s="396">
        <v>0</v>
      </c>
      <c r="P41" s="396"/>
    </row>
    <row r="42" spans="1:16">
      <c r="A42" s="388">
        <v>18</v>
      </c>
      <c r="B42" s="388">
        <v>1</v>
      </c>
      <c r="C42" s="388" t="s">
        <v>295</v>
      </c>
      <c r="D42" s="388" t="s">
        <v>80</v>
      </c>
      <c r="E42" s="389">
        <v>9.2112824376501326E-3</v>
      </c>
      <c r="F42" s="388" t="s">
        <v>111</v>
      </c>
      <c r="G42" s="389">
        <v>5.6229327453142228E-2</v>
      </c>
      <c r="H42" s="388" t="s">
        <v>62</v>
      </c>
      <c r="I42" s="390">
        <v>5.1794421645000744E-4</v>
      </c>
      <c r="J42" s="391" t="s">
        <v>292</v>
      </c>
      <c r="K42" s="391">
        <v>3</v>
      </c>
      <c r="L42" s="391">
        <v>3</v>
      </c>
      <c r="M42" s="391">
        <v>3</v>
      </c>
      <c r="N42" s="391">
        <v>2</v>
      </c>
      <c r="O42" s="175">
        <v>0</v>
      </c>
    </row>
    <row r="43" spans="1:16">
      <c r="A43" s="373">
        <v>43</v>
      </c>
      <c r="B43" s="373">
        <v>2</v>
      </c>
      <c r="C43" s="373" t="s">
        <v>296</v>
      </c>
      <c r="D43" s="373" t="s">
        <v>80</v>
      </c>
      <c r="E43" s="374">
        <v>8.4619970193740679E-2</v>
      </c>
      <c r="F43" s="373" t="s">
        <v>111</v>
      </c>
      <c r="G43" s="374">
        <v>0.32174083219893185</v>
      </c>
      <c r="H43" s="373" t="s">
        <v>62</v>
      </c>
      <c r="I43" s="385">
        <v>2.7225699630782935E-2</v>
      </c>
      <c r="J43" s="384">
        <v>0</v>
      </c>
      <c r="K43" s="384">
        <v>1</v>
      </c>
      <c r="L43" s="384">
        <v>3</v>
      </c>
      <c r="M43" s="384">
        <v>0</v>
      </c>
      <c r="N43" s="384">
        <v>0</v>
      </c>
      <c r="O43" s="175">
        <v>0</v>
      </c>
    </row>
    <row r="44" spans="1:16">
      <c r="A44" s="373">
        <v>70</v>
      </c>
      <c r="B44" s="373">
        <v>3</v>
      </c>
      <c r="C44" s="373" t="s">
        <v>297</v>
      </c>
      <c r="D44" s="373" t="s">
        <v>80</v>
      </c>
      <c r="E44" s="374">
        <v>4.7477514775457662E-2</v>
      </c>
      <c r="F44" s="373" t="s">
        <v>111</v>
      </c>
      <c r="G44" s="374">
        <v>1.0863569551426863E-2</v>
      </c>
      <c r="H44" s="373" t="s">
        <v>62</v>
      </c>
      <c r="I44" s="385">
        <v>5.1577528389208085E-4</v>
      </c>
      <c r="J44" s="384">
        <v>0</v>
      </c>
      <c r="K44" s="384">
        <v>3</v>
      </c>
      <c r="L44" s="384">
        <v>0</v>
      </c>
      <c r="M44" s="384">
        <v>0</v>
      </c>
      <c r="N44" s="384">
        <v>0</v>
      </c>
      <c r="O44" s="175">
        <v>0</v>
      </c>
    </row>
    <row r="45" spans="1:16" ht="17" thickBot="1">
      <c r="A45" s="392">
        <v>94</v>
      </c>
      <c r="B45" s="392">
        <v>4</v>
      </c>
      <c r="C45" s="392" t="s">
        <v>298</v>
      </c>
      <c r="D45" s="392" t="s">
        <v>80</v>
      </c>
      <c r="E45" s="393">
        <v>5.6390068063604691E-3</v>
      </c>
      <c r="F45" s="392" t="s">
        <v>111</v>
      </c>
      <c r="G45" s="393">
        <v>4.2920831111008043E-2</v>
      </c>
      <c r="H45" s="392" t="s">
        <v>62</v>
      </c>
      <c r="I45" s="394">
        <v>2.4203085876962254E-4</v>
      </c>
      <c r="J45" s="395">
        <v>0</v>
      </c>
      <c r="K45" s="395">
        <v>0</v>
      </c>
      <c r="L45" s="395">
        <v>1</v>
      </c>
      <c r="M45" s="395">
        <v>0</v>
      </c>
      <c r="N45" s="395">
        <v>0</v>
      </c>
      <c r="O45" s="396">
        <v>0</v>
      </c>
      <c r="P45" s="396"/>
    </row>
    <row r="46" spans="1:16">
      <c r="A46" s="388">
        <v>3</v>
      </c>
      <c r="B46" s="388">
        <v>1</v>
      </c>
      <c r="C46" s="388" t="s">
        <v>295</v>
      </c>
      <c r="D46" s="388" t="s">
        <v>81</v>
      </c>
      <c r="E46" s="389">
        <v>1</v>
      </c>
      <c r="F46" s="388" t="s">
        <v>114</v>
      </c>
      <c r="G46" s="389">
        <v>0.18412348401323042</v>
      </c>
      <c r="H46" s="388" t="s">
        <v>20</v>
      </c>
      <c r="I46" s="390">
        <v>0.18412348401323042</v>
      </c>
      <c r="J46" s="391">
        <v>0</v>
      </c>
      <c r="K46" s="391">
        <v>3</v>
      </c>
      <c r="L46" s="391">
        <v>2</v>
      </c>
      <c r="M46" s="391">
        <v>0</v>
      </c>
      <c r="N46" s="391">
        <v>0</v>
      </c>
      <c r="O46" s="175">
        <v>0</v>
      </c>
    </row>
    <row r="47" spans="1:16">
      <c r="A47" s="373">
        <v>29</v>
      </c>
      <c r="B47" s="373">
        <v>2</v>
      </c>
      <c r="C47" s="373" t="s">
        <v>296</v>
      </c>
      <c r="D47" s="373" t="s">
        <v>81</v>
      </c>
      <c r="E47" s="374">
        <v>0.17787132765941244</v>
      </c>
      <c r="F47" s="373" t="s">
        <v>114</v>
      </c>
      <c r="G47" s="374">
        <v>2.7115184059289504E-2</v>
      </c>
      <c r="H47" s="373" t="s">
        <v>20</v>
      </c>
      <c r="I47" s="385">
        <v>4.8230137883551608E-3</v>
      </c>
      <c r="J47" s="384">
        <v>0</v>
      </c>
      <c r="K47" s="384">
        <v>3</v>
      </c>
      <c r="L47" s="384">
        <v>1</v>
      </c>
      <c r="M47" s="384">
        <v>0</v>
      </c>
      <c r="N47" s="384">
        <v>0</v>
      </c>
      <c r="O47" s="175">
        <v>0</v>
      </c>
    </row>
    <row r="48" spans="1:16">
      <c r="A48" s="373">
        <v>55</v>
      </c>
      <c r="B48" s="373">
        <v>3</v>
      </c>
      <c r="C48" s="373" t="s">
        <v>297</v>
      </c>
      <c r="D48" s="373" t="s">
        <v>81</v>
      </c>
      <c r="E48" s="374">
        <v>0.9788339626563205</v>
      </c>
      <c r="F48" s="373" t="s">
        <v>114</v>
      </c>
      <c r="G48" s="374">
        <v>2.9420733156623378E-2</v>
      </c>
      <c r="H48" s="373" t="s">
        <v>20</v>
      </c>
      <c r="I48" s="385">
        <v>2.8798012819951858E-2</v>
      </c>
      <c r="J48" s="384">
        <v>0</v>
      </c>
      <c r="K48" s="384">
        <v>3</v>
      </c>
      <c r="L48" s="384">
        <v>2</v>
      </c>
      <c r="M48" s="384">
        <v>0</v>
      </c>
      <c r="N48" s="384">
        <v>0</v>
      </c>
      <c r="O48" s="175">
        <v>0</v>
      </c>
    </row>
    <row r="49" spans="1:16" ht="17" thickBot="1">
      <c r="A49" s="392">
        <v>81</v>
      </c>
      <c r="B49" s="392">
        <v>4</v>
      </c>
      <c r="C49" s="392" t="s">
        <v>298</v>
      </c>
      <c r="D49" s="392" t="s">
        <v>81</v>
      </c>
      <c r="E49" s="393">
        <v>1</v>
      </c>
      <c r="F49" s="392" t="s">
        <v>114</v>
      </c>
      <c r="G49" s="393">
        <v>2.9438644592077051E-2</v>
      </c>
      <c r="H49" s="392" t="s">
        <v>20</v>
      </c>
      <c r="I49" s="394">
        <v>2.9438644592077051E-2</v>
      </c>
      <c r="J49" s="395">
        <v>0</v>
      </c>
      <c r="K49" s="395">
        <v>1</v>
      </c>
      <c r="L49" s="395">
        <v>3</v>
      </c>
      <c r="M49" s="395">
        <v>0</v>
      </c>
      <c r="N49" s="395">
        <v>0</v>
      </c>
      <c r="O49" s="396">
        <v>0</v>
      </c>
      <c r="P49" s="396"/>
    </row>
    <row r="50" spans="1:16">
      <c r="A50" s="388">
        <v>4</v>
      </c>
      <c r="B50" s="388">
        <v>1</v>
      </c>
      <c r="C50" s="388" t="s">
        <v>295</v>
      </c>
      <c r="D50" s="388" t="s">
        <v>82</v>
      </c>
      <c r="E50" s="389">
        <v>2.2489706752326213E-2</v>
      </c>
      <c r="F50" s="388" t="s">
        <v>116</v>
      </c>
      <c r="G50" s="389">
        <v>0.15876515986769571</v>
      </c>
      <c r="H50" s="388" t="s">
        <v>20</v>
      </c>
      <c r="I50" s="390">
        <v>3.5705818879106671E-3</v>
      </c>
      <c r="J50" s="391">
        <v>0</v>
      </c>
      <c r="K50" s="391">
        <v>0</v>
      </c>
      <c r="L50" s="391">
        <v>3</v>
      </c>
      <c r="M50" s="391">
        <v>0</v>
      </c>
      <c r="N50" s="391">
        <v>0</v>
      </c>
      <c r="O50" s="175">
        <v>0</v>
      </c>
    </row>
    <row r="51" spans="1:16">
      <c r="A51" s="373">
        <v>30</v>
      </c>
      <c r="B51" s="373">
        <v>2</v>
      </c>
      <c r="C51" s="373" t="s">
        <v>296</v>
      </c>
      <c r="D51" s="373" t="s">
        <v>82</v>
      </c>
      <c r="E51" s="374">
        <v>1.4039512400168138E-3</v>
      </c>
      <c r="F51" s="373" t="s">
        <v>116</v>
      </c>
      <c r="G51" s="374">
        <v>2.6889224192128754E-2</v>
      </c>
      <c r="H51" s="373" t="s">
        <v>20</v>
      </c>
      <c r="I51" s="385">
        <v>3.7751159647629269E-5</v>
      </c>
      <c r="J51" s="384">
        <v>0</v>
      </c>
      <c r="K51" s="384">
        <v>1</v>
      </c>
      <c r="L51" s="384">
        <v>0</v>
      </c>
      <c r="M51" s="384">
        <v>1</v>
      </c>
      <c r="N51" s="384">
        <v>0</v>
      </c>
      <c r="O51" s="175">
        <v>0</v>
      </c>
    </row>
    <row r="52" spans="1:16">
      <c r="A52" s="373">
        <v>56</v>
      </c>
      <c r="B52" s="373">
        <v>3</v>
      </c>
      <c r="C52" s="373" t="s">
        <v>297</v>
      </c>
      <c r="D52" s="373" t="s">
        <v>82</v>
      </c>
      <c r="E52" s="374">
        <v>5.9780897470684359E-2</v>
      </c>
      <c r="F52" s="373" t="s">
        <v>116</v>
      </c>
      <c r="G52" s="374">
        <v>1</v>
      </c>
      <c r="H52" s="373" t="s">
        <v>20</v>
      </c>
      <c r="I52" s="385">
        <v>5.9780897470684359E-2</v>
      </c>
      <c r="J52" s="384">
        <v>0</v>
      </c>
      <c r="K52" s="384">
        <v>0</v>
      </c>
      <c r="L52" s="384">
        <v>0</v>
      </c>
      <c r="M52" s="384">
        <v>3</v>
      </c>
      <c r="N52" s="384">
        <v>0</v>
      </c>
      <c r="O52" s="175">
        <v>0</v>
      </c>
    </row>
    <row r="53" spans="1:16" ht="17" thickBot="1">
      <c r="A53" s="392">
        <v>82</v>
      </c>
      <c r="B53" s="392">
        <v>4</v>
      </c>
      <c r="C53" s="392" t="s">
        <v>298</v>
      </c>
      <c r="D53" s="392" t="s">
        <v>82</v>
      </c>
      <c r="E53" s="393">
        <v>1.6490575759017719E-4</v>
      </c>
      <c r="F53" s="392" t="s">
        <v>116</v>
      </c>
      <c r="G53" s="393">
        <v>0.11451632746317973</v>
      </c>
      <c r="H53" s="392" t="s">
        <v>20</v>
      </c>
      <c r="I53" s="394">
        <v>1.8884401736760467E-5</v>
      </c>
      <c r="J53" s="395">
        <v>0</v>
      </c>
      <c r="K53" s="395">
        <v>1</v>
      </c>
      <c r="L53" s="395">
        <v>3</v>
      </c>
      <c r="M53" s="395">
        <v>1</v>
      </c>
      <c r="N53" s="395">
        <v>3</v>
      </c>
      <c r="O53" s="396">
        <v>0</v>
      </c>
      <c r="P53" s="396"/>
    </row>
    <row r="54" spans="1:16">
      <c r="A54" s="388">
        <v>5</v>
      </c>
      <c r="B54" s="388">
        <v>1</v>
      </c>
      <c r="C54" s="388" t="s">
        <v>295</v>
      </c>
      <c r="D54" s="388" t="s">
        <v>83</v>
      </c>
      <c r="E54" s="389">
        <v>0.13749194196633829</v>
      </c>
      <c r="F54" s="388" t="s">
        <v>115</v>
      </c>
      <c r="G54" s="389">
        <v>4.1896361631753032E-2</v>
      </c>
      <c r="H54" s="388" t="s">
        <v>20</v>
      </c>
      <c r="I54" s="390">
        <v>5.76041212207371E-3</v>
      </c>
      <c r="J54" s="391">
        <v>0</v>
      </c>
      <c r="K54" s="391">
        <v>2</v>
      </c>
      <c r="L54" s="391">
        <v>2</v>
      </c>
      <c r="M54" s="391">
        <v>1</v>
      </c>
      <c r="N54" s="391">
        <v>1</v>
      </c>
      <c r="O54" s="175">
        <v>0</v>
      </c>
    </row>
    <row r="55" spans="1:16">
      <c r="A55" s="373">
        <v>31</v>
      </c>
      <c r="B55" s="373">
        <v>2</v>
      </c>
      <c r="C55" s="373" t="s">
        <v>296</v>
      </c>
      <c r="D55" s="373" t="s">
        <v>83</v>
      </c>
      <c r="E55" s="374">
        <v>1</v>
      </c>
      <c r="F55" s="373" t="s">
        <v>115</v>
      </c>
      <c r="G55" s="374">
        <v>1.5181255745769871E-3</v>
      </c>
      <c r="H55" s="373" t="s">
        <v>20</v>
      </c>
      <c r="I55" s="385">
        <v>1.5181255745769871E-3</v>
      </c>
      <c r="J55" s="384" t="s">
        <v>93</v>
      </c>
      <c r="K55" s="384">
        <v>3</v>
      </c>
      <c r="L55" s="384">
        <v>1</v>
      </c>
      <c r="M55" s="384">
        <v>0</v>
      </c>
      <c r="N55" s="384">
        <v>0</v>
      </c>
      <c r="O55" s="175">
        <v>0</v>
      </c>
    </row>
    <row r="56" spans="1:16">
      <c r="A56" s="373">
        <v>57</v>
      </c>
      <c r="B56" s="373">
        <v>3</v>
      </c>
      <c r="C56" s="373" t="s">
        <v>297</v>
      </c>
      <c r="D56" s="373" t="s">
        <v>83</v>
      </c>
      <c r="E56" s="374">
        <v>3.2389926213323178E-2</v>
      </c>
      <c r="F56" s="373" t="s">
        <v>115</v>
      </c>
      <c r="G56" s="374">
        <v>0.17624359339505538</v>
      </c>
      <c r="H56" s="373" t="s">
        <v>20</v>
      </c>
      <c r="I56" s="385">
        <v>5.7085169856367756E-3</v>
      </c>
      <c r="J56" s="384">
        <v>0</v>
      </c>
      <c r="K56" s="384">
        <v>3</v>
      </c>
      <c r="L56" s="384">
        <v>1</v>
      </c>
      <c r="M56" s="384">
        <v>1</v>
      </c>
      <c r="N56" s="384">
        <v>0</v>
      </c>
      <c r="O56" s="175">
        <v>0</v>
      </c>
    </row>
    <row r="57" spans="1:16" ht="17" thickBot="1">
      <c r="A57" s="392">
        <v>83</v>
      </c>
      <c r="B57" s="392">
        <v>4</v>
      </c>
      <c r="C57" s="392" t="s">
        <v>298</v>
      </c>
      <c r="D57" s="392" t="s">
        <v>83</v>
      </c>
      <c r="E57" s="393">
        <v>4.1852841397008568E-3</v>
      </c>
      <c r="F57" s="392" t="s">
        <v>115</v>
      </c>
      <c r="G57" s="393">
        <v>9.0846249966766809E-2</v>
      </c>
      <c r="H57" s="392" t="s">
        <v>20</v>
      </c>
      <c r="I57" s="394">
        <v>3.8021736913720862E-4</v>
      </c>
      <c r="J57" s="395">
        <v>0</v>
      </c>
      <c r="K57" s="395">
        <v>1</v>
      </c>
      <c r="L57" s="395">
        <v>2</v>
      </c>
      <c r="M57" s="395">
        <v>0</v>
      </c>
      <c r="N57" s="395">
        <v>0</v>
      </c>
      <c r="O57" s="396">
        <v>0</v>
      </c>
      <c r="P57" s="396"/>
    </row>
    <row r="58" spans="1:16">
      <c r="A58" s="388">
        <v>6</v>
      </c>
      <c r="B58" s="388">
        <v>1</v>
      </c>
      <c r="C58" s="388" t="s">
        <v>295</v>
      </c>
      <c r="D58" s="388" t="s">
        <v>83</v>
      </c>
      <c r="E58" s="389">
        <v>0.13749194196633829</v>
      </c>
      <c r="F58" s="388" t="s">
        <v>118</v>
      </c>
      <c r="G58" s="389">
        <v>6.8357221609702312E-2</v>
      </c>
      <c r="H58" s="388" t="s">
        <v>20</v>
      </c>
      <c r="I58" s="390">
        <v>9.3985671465413156E-3</v>
      </c>
      <c r="J58" s="391" t="s">
        <v>289</v>
      </c>
      <c r="K58" s="391">
        <v>2</v>
      </c>
      <c r="L58" s="391">
        <v>2</v>
      </c>
      <c r="M58" s="391">
        <v>2</v>
      </c>
      <c r="N58" s="391">
        <v>2</v>
      </c>
      <c r="O58" s="175">
        <v>0</v>
      </c>
    </row>
    <row r="59" spans="1:16">
      <c r="A59" s="373">
        <v>32</v>
      </c>
      <c r="B59" s="373">
        <v>2</v>
      </c>
      <c r="C59" s="373" t="s">
        <v>296</v>
      </c>
      <c r="D59" s="373" t="s">
        <v>83</v>
      </c>
      <c r="E59" s="374">
        <v>1</v>
      </c>
      <c r="F59" s="373" t="s">
        <v>118</v>
      </c>
      <c r="G59" s="374">
        <v>5.5285236246821044E-2</v>
      </c>
      <c r="H59" s="373" t="s">
        <v>20</v>
      </c>
      <c r="I59" s="385">
        <v>5.5285236246821044E-2</v>
      </c>
      <c r="J59" s="384">
        <v>0</v>
      </c>
      <c r="K59" s="384">
        <v>3</v>
      </c>
      <c r="L59" s="384">
        <v>0</v>
      </c>
      <c r="M59" s="384">
        <v>0</v>
      </c>
      <c r="N59" s="384">
        <v>0</v>
      </c>
      <c r="O59" s="175">
        <v>0</v>
      </c>
    </row>
    <row r="60" spans="1:16">
      <c r="A60" s="373">
        <v>58</v>
      </c>
      <c r="B60" s="373">
        <v>3</v>
      </c>
      <c r="C60" s="373" t="s">
        <v>297</v>
      </c>
      <c r="D60" s="373" t="s">
        <v>83</v>
      </c>
      <c r="E60" s="374">
        <v>3.2389926213323178E-2</v>
      </c>
      <c r="F60" s="373" t="s">
        <v>118</v>
      </c>
      <c r="G60" s="374">
        <v>0.27809995271567656</v>
      </c>
      <c r="H60" s="373" t="s">
        <v>20</v>
      </c>
      <c r="I60" s="385">
        <v>9.0076369483894289E-3</v>
      </c>
      <c r="J60" s="384" t="s">
        <v>293</v>
      </c>
      <c r="K60" s="384">
        <v>3</v>
      </c>
      <c r="L60" s="384">
        <v>3</v>
      </c>
      <c r="M60" s="384">
        <v>0</v>
      </c>
      <c r="N60" s="384">
        <v>1</v>
      </c>
      <c r="O60" s="175">
        <v>0</v>
      </c>
    </row>
    <row r="61" spans="1:16" ht="17" thickBot="1">
      <c r="A61" s="392">
        <v>84</v>
      </c>
      <c r="B61" s="392">
        <v>4</v>
      </c>
      <c r="C61" s="392" t="s">
        <v>298</v>
      </c>
      <c r="D61" s="392" t="s">
        <v>83</v>
      </c>
      <c r="E61" s="393">
        <v>4.1852841397008568E-3</v>
      </c>
      <c r="F61" s="392" t="s">
        <v>118</v>
      </c>
      <c r="G61" s="393">
        <v>0.19193578425034941</v>
      </c>
      <c r="H61" s="392" t="s">
        <v>20</v>
      </c>
      <c r="I61" s="394">
        <v>8.0330579366403286E-4</v>
      </c>
      <c r="J61" s="395">
        <v>0</v>
      </c>
      <c r="K61" s="395">
        <v>1</v>
      </c>
      <c r="L61" s="395">
        <v>2</v>
      </c>
      <c r="M61" s="395">
        <v>0</v>
      </c>
      <c r="N61" s="395">
        <v>0</v>
      </c>
      <c r="O61" s="396">
        <v>0</v>
      </c>
      <c r="P61" s="396"/>
    </row>
    <row r="62" spans="1:16">
      <c r="A62" s="388">
        <v>7</v>
      </c>
      <c r="B62" s="388">
        <v>1</v>
      </c>
      <c r="C62" s="388" t="s">
        <v>295</v>
      </c>
      <c r="D62" s="388" t="s">
        <v>84</v>
      </c>
      <c r="E62" s="389">
        <v>3.8904498871597817E-3</v>
      </c>
      <c r="F62" s="388" t="s">
        <v>117</v>
      </c>
      <c r="G62" s="389">
        <v>7.9382579933847855E-2</v>
      </c>
      <c r="H62" s="388" t="s">
        <v>20</v>
      </c>
      <c r="I62" s="390">
        <v>3.0883394914609072E-4</v>
      </c>
      <c r="J62" s="391" t="s">
        <v>290</v>
      </c>
      <c r="K62" s="391">
        <v>1</v>
      </c>
      <c r="L62" s="391">
        <v>1</v>
      </c>
      <c r="M62" s="391">
        <v>1</v>
      </c>
      <c r="N62" s="391">
        <v>3</v>
      </c>
      <c r="O62" s="175">
        <v>0</v>
      </c>
    </row>
    <row r="63" spans="1:16">
      <c r="A63" s="373">
        <v>33</v>
      </c>
      <c r="B63" s="373">
        <v>2</v>
      </c>
      <c r="C63" s="373" t="s">
        <v>296</v>
      </c>
      <c r="D63" s="373" t="s">
        <v>84</v>
      </c>
      <c r="E63" s="374">
        <v>1.8550079150009391E-2</v>
      </c>
      <c r="F63" s="373" t="s">
        <v>117</v>
      </c>
      <c r="G63" s="374">
        <v>9.2191625801584312E-3</v>
      </c>
      <c r="H63" s="373" t="s">
        <v>20</v>
      </c>
      <c r="I63" s="385">
        <v>1.710161955587437E-4</v>
      </c>
      <c r="J63" s="384" t="s">
        <v>91</v>
      </c>
      <c r="K63" s="384">
        <v>2</v>
      </c>
      <c r="L63" s="384">
        <v>1</v>
      </c>
      <c r="M63" s="384">
        <v>0</v>
      </c>
      <c r="N63" s="384">
        <v>0</v>
      </c>
      <c r="O63" s="175">
        <v>0</v>
      </c>
    </row>
    <row r="64" spans="1:16">
      <c r="A64" s="373">
        <v>59</v>
      </c>
      <c r="B64" s="373">
        <v>3</v>
      </c>
      <c r="C64" s="373" t="s">
        <v>297</v>
      </c>
      <c r="D64" s="373" t="s">
        <v>84</v>
      </c>
      <c r="E64" s="374">
        <v>2.7264683145290174E-2</v>
      </c>
      <c r="F64" s="373" t="s">
        <v>117</v>
      </c>
      <c r="G64" s="374">
        <v>0.12560029553010713</v>
      </c>
      <c r="H64" s="373" t="s">
        <v>20</v>
      </c>
      <c r="I64" s="385">
        <v>3.4244522605831763E-3</v>
      </c>
      <c r="J64" s="384">
        <v>0</v>
      </c>
      <c r="K64" s="384">
        <v>2</v>
      </c>
      <c r="L64" s="384">
        <v>2</v>
      </c>
      <c r="M64" s="384">
        <v>0</v>
      </c>
      <c r="N64" s="384">
        <v>0</v>
      </c>
      <c r="O64" s="175">
        <v>0</v>
      </c>
    </row>
    <row r="65" spans="1:16" ht="17" thickBot="1">
      <c r="A65" s="392">
        <v>85</v>
      </c>
      <c r="B65" s="392">
        <v>4</v>
      </c>
      <c r="C65" s="392" t="s">
        <v>298</v>
      </c>
      <c r="D65" s="392" t="s">
        <v>84</v>
      </c>
      <c r="E65" s="393">
        <v>2.8398830926957088E-3</v>
      </c>
      <c r="F65" s="392" t="s">
        <v>117</v>
      </c>
      <c r="G65" s="393">
        <v>2.187826541274817E-2</v>
      </c>
      <c r="H65" s="392" t="s">
        <v>20</v>
      </c>
      <c r="I65" s="394">
        <v>6.2131716043172826E-5</v>
      </c>
      <c r="J65" s="395">
        <v>0</v>
      </c>
      <c r="K65" s="395">
        <v>0</v>
      </c>
      <c r="L65" s="395">
        <v>2</v>
      </c>
      <c r="M65" s="395">
        <v>0</v>
      </c>
      <c r="N65" s="395">
        <v>0</v>
      </c>
      <c r="O65" s="396">
        <v>0</v>
      </c>
      <c r="P65" s="396"/>
    </row>
    <row r="66" spans="1:16">
      <c r="A66" s="388">
        <v>9</v>
      </c>
      <c r="B66" s="388">
        <v>1</v>
      </c>
      <c r="C66" s="388" t="s">
        <v>295</v>
      </c>
      <c r="D66" s="388" t="s">
        <v>85</v>
      </c>
      <c r="E66" s="389">
        <v>0.48277274773813261</v>
      </c>
      <c r="F66" s="388" t="s">
        <v>120</v>
      </c>
      <c r="G66" s="389">
        <v>0.10804851157662625</v>
      </c>
      <c r="H66" s="388" t="s">
        <v>20</v>
      </c>
      <c r="I66" s="390">
        <v>5.2162876822863281E-2</v>
      </c>
      <c r="J66" s="391">
        <v>0</v>
      </c>
      <c r="K66" s="391">
        <v>1</v>
      </c>
      <c r="L66" s="391">
        <v>3</v>
      </c>
      <c r="M66" s="391">
        <v>0</v>
      </c>
      <c r="N66" s="391">
        <v>0</v>
      </c>
      <c r="O66" s="175">
        <v>0</v>
      </c>
    </row>
    <row r="67" spans="1:16">
      <c r="A67" s="373">
        <v>35</v>
      </c>
      <c r="B67" s="373">
        <v>2</v>
      </c>
      <c r="C67" s="373" t="s">
        <v>296</v>
      </c>
      <c r="D67" s="373" t="s">
        <v>85</v>
      </c>
      <c r="E67" s="374">
        <v>0.29323013651682184</v>
      </c>
      <c r="F67" s="373" t="s">
        <v>120</v>
      </c>
      <c r="G67" s="374">
        <v>8.4508990318118947E-3</v>
      </c>
      <c r="H67" s="373" t="s">
        <v>20</v>
      </c>
      <c r="I67" s="385">
        <v>2.4780582767880794E-3</v>
      </c>
      <c r="J67" s="384">
        <v>0</v>
      </c>
      <c r="K67" s="384">
        <v>3</v>
      </c>
      <c r="L67" s="384">
        <v>1</v>
      </c>
      <c r="M67" s="384">
        <v>0</v>
      </c>
      <c r="N67" s="384">
        <v>0</v>
      </c>
      <c r="O67" s="175">
        <v>0</v>
      </c>
    </row>
    <row r="68" spans="1:16">
      <c r="A68" s="373">
        <v>61</v>
      </c>
      <c r="B68" s="373">
        <v>3</v>
      </c>
      <c r="C68" s="373" t="s">
        <v>297</v>
      </c>
      <c r="D68" s="373" t="s">
        <v>85</v>
      </c>
      <c r="E68" s="374">
        <v>1</v>
      </c>
      <c r="F68" s="373" t="s">
        <v>120</v>
      </c>
      <c r="G68" s="374">
        <v>0.70871813816032503</v>
      </c>
      <c r="H68" s="373" t="s">
        <v>20</v>
      </c>
      <c r="I68" s="385">
        <v>0.70871813816032503</v>
      </c>
      <c r="J68" s="384">
        <v>0</v>
      </c>
      <c r="K68" s="384">
        <v>0</v>
      </c>
      <c r="L68" s="384">
        <v>3</v>
      </c>
      <c r="M68" s="384">
        <v>0</v>
      </c>
      <c r="N68" s="384">
        <v>0</v>
      </c>
      <c r="O68" s="175">
        <v>0</v>
      </c>
    </row>
    <row r="69" spans="1:16" ht="17" thickBot="1">
      <c r="A69" s="392">
        <v>87</v>
      </c>
      <c r="B69" s="392">
        <v>4</v>
      </c>
      <c r="C69" s="392" t="s">
        <v>298</v>
      </c>
      <c r="D69" s="392" t="s">
        <v>85</v>
      </c>
      <c r="E69" s="393">
        <v>0.31016721936075636</v>
      </c>
      <c r="F69" s="392" t="s">
        <v>120</v>
      </c>
      <c r="G69" s="393">
        <v>0.13755258151809877</v>
      </c>
      <c r="H69" s="392" t="s">
        <v>20</v>
      </c>
      <c r="I69" s="394">
        <v>4.2664301725362459E-2</v>
      </c>
      <c r="J69" s="395">
        <v>0</v>
      </c>
      <c r="K69" s="395">
        <v>0</v>
      </c>
      <c r="L69" s="395">
        <v>3</v>
      </c>
      <c r="M69" s="395">
        <v>0</v>
      </c>
      <c r="N69" s="395">
        <v>0</v>
      </c>
      <c r="O69" s="396">
        <v>0</v>
      </c>
      <c r="P69" s="396"/>
    </row>
    <row r="70" spans="1:16">
      <c r="A70" s="388">
        <v>11</v>
      </c>
      <c r="B70" s="388">
        <v>1</v>
      </c>
      <c r="C70" s="388" t="s">
        <v>295</v>
      </c>
      <c r="D70" s="388" t="s">
        <v>85</v>
      </c>
      <c r="E70" s="389">
        <v>0.48277274773813261</v>
      </c>
      <c r="F70" s="388" t="s">
        <v>122</v>
      </c>
      <c r="G70" s="389">
        <v>1.3230429988974642E-2</v>
      </c>
      <c r="H70" s="388" t="s">
        <v>20</v>
      </c>
      <c r="I70" s="390">
        <v>6.3872910395342793E-3</v>
      </c>
      <c r="J70" s="391" t="s">
        <v>85</v>
      </c>
      <c r="K70" s="391">
        <v>3</v>
      </c>
      <c r="L70" s="391">
        <v>2</v>
      </c>
      <c r="M70" s="391">
        <v>0</v>
      </c>
      <c r="N70" s="391">
        <v>0</v>
      </c>
      <c r="O70" s="175">
        <v>0</v>
      </c>
    </row>
    <row r="71" spans="1:16">
      <c r="A71" s="373">
        <v>37</v>
      </c>
      <c r="B71" s="373">
        <v>2</v>
      </c>
      <c r="C71" s="373" t="s">
        <v>296</v>
      </c>
      <c r="D71" s="373" t="s">
        <v>85</v>
      </c>
      <c r="E71" s="374">
        <v>0.29323013651682184</v>
      </c>
      <c r="F71" s="373" t="s">
        <v>122</v>
      </c>
      <c r="G71" s="374">
        <v>5.684461232160468E-3</v>
      </c>
      <c r="H71" s="373" t="s">
        <v>20</v>
      </c>
      <c r="I71" s="385">
        <v>1.6668553431309953E-3</v>
      </c>
      <c r="J71" s="384" t="s">
        <v>97</v>
      </c>
      <c r="K71" s="384">
        <v>2</v>
      </c>
      <c r="L71" s="384">
        <v>2</v>
      </c>
      <c r="M71" s="384">
        <v>0</v>
      </c>
      <c r="N71" s="384">
        <v>0</v>
      </c>
      <c r="O71" s="175">
        <v>0</v>
      </c>
    </row>
    <row r="72" spans="1:16">
      <c r="A72" s="373">
        <v>63</v>
      </c>
      <c r="B72" s="373">
        <v>3</v>
      </c>
      <c r="C72" s="373" t="s">
        <v>297</v>
      </c>
      <c r="D72" s="373" t="s">
        <v>85</v>
      </c>
      <c r="E72" s="374">
        <v>1</v>
      </c>
      <c r="F72" s="373" t="s">
        <v>122</v>
      </c>
      <c r="G72" s="374">
        <v>7.5299937368169742E-4</v>
      </c>
      <c r="H72" s="373" t="s">
        <v>20</v>
      </c>
      <c r="I72" s="385">
        <v>7.5299937368169742E-4</v>
      </c>
      <c r="J72" s="384">
        <v>0</v>
      </c>
      <c r="K72" s="384">
        <v>1</v>
      </c>
      <c r="L72" s="384">
        <v>2</v>
      </c>
      <c r="M72" s="384">
        <v>0</v>
      </c>
      <c r="N72" s="384">
        <v>0</v>
      </c>
      <c r="O72" s="175">
        <v>0</v>
      </c>
    </row>
    <row r="73" spans="1:16" ht="17" thickBot="1">
      <c r="A73" s="392">
        <v>100</v>
      </c>
      <c r="B73" s="392">
        <v>4</v>
      </c>
      <c r="C73" s="392" t="s">
        <v>298</v>
      </c>
      <c r="D73" s="392" t="s">
        <v>85</v>
      </c>
      <c r="E73" s="393">
        <v>0.31016721936075636</v>
      </c>
      <c r="F73" s="392" t="s">
        <v>122</v>
      </c>
      <c r="G73" s="393" t="e">
        <v>#N/A</v>
      </c>
      <c r="H73" s="392" t="s">
        <v>20</v>
      </c>
      <c r="I73" s="394" t="e">
        <v>#N/A</v>
      </c>
      <c r="J73" s="395"/>
      <c r="K73" s="395"/>
      <c r="L73" s="395"/>
      <c r="M73" s="395"/>
      <c r="N73" s="395"/>
      <c r="O73" s="396">
        <v>0</v>
      </c>
      <c r="P73" s="396"/>
    </row>
    <row r="74" spans="1:16">
      <c r="A74" s="388">
        <v>12</v>
      </c>
      <c r="B74" s="388">
        <v>1</v>
      </c>
      <c r="C74" s="388" t="s">
        <v>295</v>
      </c>
      <c r="D74" s="388" t="s">
        <v>85</v>
      </c>
      <c r="E74" s="389">
        <v>0.48277274773813261</v>
      </c>
      <c r="F74" s="388" t="s">
        <v>123</v>
      </c>
      <c r="G74" s="389">
        <v>0.1918412348401323</v>
      </c>
      <c r="H74" s="388" t="s">
        <v>20</v>
      </c>
      <c r="I74" s="390">
        <v>9.2615720073247046E-2</v>
      </c>
      <c r="J74" s="391">
        <v>0</v>
      </c>
      <c r="K74" s="391">
        <v>0</v>
      </c>
      <c r="L74" s="391">
        <v>3</v>
      </c>
      <c r="M74" s="391">
        <v>0</v>
      </c>
      <c r="N74" s="391">
        <v>0</v>
      </c>
      <c r="O74" s="175">
        <v>0</v>
      </c>
    </row>
    <row r="75" spans="1:16">
      <c r="A75" s="373">
        <v>38</v>
      </c>
      <c r="B75" s="373">
        <v>2</v>
      </c>
      <c r="C75" s="373" t="s">
        <v>296</v>
      </c>
      <c r="D75" s="373" t="s">
        <v>85</v>
      </c>
      <c r="E75" s="374">
        <v>0.29323013651682184</v>
      </c>
      <c r="F75" s="373" t="s">
        <v>123</v>
      </c>
      <c r="G75" s="374">
        <v>2.5011629421506057E-3</v>
      </c>
      <c r="H75" s="373" t="s">
        <v>20</v>
      </c>
      <c r="I75" s="385">
        <v>7.3341635097763788E-4</v>
      </c>
      <c r="J75" s="384">
        <v>0</v>
      </c>
      <c r="K75" s="384">
        <v>3</v>
      </c>
      <c r="L75" s="384">
        <v>3</v>
      </c>
      <c r="M75" s="384">
        <v>0</v>
      </c>
      <c r="N75" s="384">
        <v>0</v>
      </c>
      <c r="O75" s="175">
        <v>0</v>
      </c>
    </row>
    <row r="76" spans="1:16">
      <c r="A76" s="373">
        <v>76</v>
      </c>
      <c r="B76" s="373">
        <v>3</v>
      </c>
      <c r="C76" s="373" t="s">
        <v>297</v>
      </c>
      <c r="D76" s="373" t="s">
        <v>85</v>
      </c>
      <c r="E76" s="374">
        <v>1</v>
      </c>
      <c r="F76" s="373" t="s">
        <v>123</v>
      </c>
      <c r="G76" s="374" t="e">
        <v>#N/A</v>
      </c>
      <c r="H76" s="373" t="s">
        <v>20</v>
      </c>
      <c r="I76" s="385" t="e">
        <v>#N/A</v>
      </c>
      <c r="J76" s="384"/>
      <c r="K76" s="384"/>
      <c r="L76" s="384"/>
      <c r="M76" s="384"/>
      <c r="N76" s="384"/>
      <c r="O76" s="175">
        <v>0</v>
      </c>
    </row>
    <row r="77" spans="1:16" ht="17" thickBot="1">
      <c r="A77" s="392">
        <v>101</v>
      </c>
      <c r="B77" s="392">
        <v>4</v>
      </c>
      <c r="C77" s="392" t="s">
        <v>298</v>
      </c>
      <c r="D77" s="392" t="s">
        <v>85</v>
      </c>
      <c r="E77" s="393">
        <v>0.31016721936075636</v>
      </c>
      <c r="F77" s="392" t="s">
        <v>123</v>
      </c>
      <c r="G77" s="393" t="e">
        <v>#N/A</v>
      </c>
      <c r="H77" s="392" t="s">
        <v>20</v>
      </c>
      <c r="I77" s="394" t="e">
        <v>#N/A</v>
      </c>
      <c r="J77" s="395"/>
      <c r="K77" s="395"/>
      <c r="L77" s="395"/>
      <c r="M77" s="395"/>
      <c r="N77" s="395"/>
      <c r="O77" s="396">
        <v>0</v>
      </c>
      <c r="P77" s="396"/>
    </row>
    <row r="78" spans="1:16">
      <c r="A78" s="388">
        <v>14</v>
      </c>
      <c r="B78" s="388">
        <v>1</v>
      </c>
      <c r="C78" s="388" t="s">
        <v>295</v>
      </c>
      <c r="D78" s="388" t="s">
        <v>86</v>
      </c>
      <c r="E78" s="389">
        <v>0.24451091908443753</v>
      </c>
      <c r="F78" s="388" t="s">
        <v>131</v>
      </c>
      <c r="G78" s="389">
        <v>0.20837927232635062</v>
      </c>
      <c r="H78" s="388" t="s">
        <v>55</v>
      </c>
      <c r="I78" s="390">
        <v>5.0951007394662289E-2</v>
      </c>
      <c r="J78" s="391" t="s">
        <v>291</v>
      </c>
      <c r="K78" s="391">
        <v>1</v>
      </c>
      <c r="L78" s="391">
        <v>3</v>
      </c>
      <c r="M78" s="391">
        <v>0</v>
      </c>
      <c r="N78" s="391">
        <v>1</v>
      </c>
      <c r="O78" s="175">
        <v>0</v>
      </c>
    </row>
    <row r="79" spans="1:16">
      <c r="A79" s="373">
        <v>48</v>
      </c>
      <c r="B79" s="373">
        <v>2</v>
      </c>
      <c r="C79" s="373" t="s">
        <v>296</v>
      </c>
      <c r="D79" s="373" t="s">
        <v>86</v>
      </c>
      <c r="E79" s="374">
        <v>8.9597615499254851E-2</v>
      </c>
      <c r="F79" s="373" t="s">
        <v>131</v>
      </c>
      <c r="G79" s="374" t="e">
        <v>#N/A</v>
      </c>
      <c r="H79" s="373" t="s">
        <v>55</v>
      </c>
      <c r="I79" s="385" t="e">
        <v>#N/A</v>
      </c>
      <c r="J79" s="384"/>
      <c r="K79" s="384"/>
      <c r="L79" s="384"/>
      <c r="M79" s="384"/>
      <c r="N79" s="384"/>
      <c r="O79" s="175">
        <v>0</v>
      </c>
    </row>
    <row r="80" spans="1:16">
      <c r="A80" s="373">
        <v>65</v>
      </c>
      <c r="B80" s="373">
        <v>3</v>
      </c>
      <c r="C80" s="373" t="s">
        <v>297</v>
      </c>
      <c r="D80" s="373" t="s">
        <v>86</v>
      </c>
      <c r="E80" s="374">
        <v>6.0219890761487566E-2</v>
      </c>
      <c r="F80" s="373" t="s">
        <v>131</v>
      </c>
      <c r="G80" s="374">
        <v>0.8373353035340475</v>
      </c>
      <c r="H80" s="373" t="s">
        <v>55</v>
      </c>
      <c r="I80" s="385">
        <v>5.0424240509557371E-2</v>
      </c>
      <c r="J80" s="384">
        <v>0</v>
      </c>
      <c r="K80" s="384">
        <v>3</v>
      </c>
      <c r="L80" s="384">
        <v>0</v>
      </c>
      <c r="M80" s="384">
        <v>0</v>
      </c>
      <c r="N80" s="384">
        <v>0</v>
      </c>
      <c r="O80" s="175">
        <v>0</v>
      </c>
    </row>
    <row r="81" spans="1:16" ht="17" thickBot="1">
      <c r="A81" s="392">
        <v>90</v>
      </c>
      <c r="B81" s="392">
        <v>4</v>
      </c>
      <c r="C81" s="392" t="s">
        <v>298</v>
      </c>
      <c r="D81" s="392" t="s">
        <v>86</v>
      </c>
      <c r="E81" s="393">
        <v>5.3764199534325832E-2</v>
      </c>
      <c r="F81" s="392" t="s">
        <v>131</v>
      </c>
      <c r="G81" s="393">
        <v>1</v>
      </c>
      <c r="H81" s="392" t="s">
        <v>55</v>
      </c>
      <c r="I81" s="394">
        <v>5.3764199534325832E-2</v>
      </c>
      <c r="J81" s="395" t="s">
        <v>293</v>
      </c>
      <c r="K81" s="395">
        <v>3</v>
      </c>
      <c r="L81" s="395">
        <v>0</v>
      </c>
      <c r="M81" s="395">
        <v>0</v>
      </c>
      <c r="N81" s="395">
        <v>0</v>
      </c>
      <c r="O81" s="396">
        <v>0</v>
      </c>
      <c r="P81" s="396"/>
    </row>
    <row r="82" spans="1:16">
      <c r="A82" s="388">
        <v>24</v>
      </c>
      <c r="B82" s="388">
        <v>1</v>
      </c>
      <c r="C82" s="388" t="s">
        <v>295</v>
      </c>
      <c r="D82" s="388" t="s">
        <v>86</v>
      </c>
      <c r="E82" s="389">
        <v>0.24451091908443753</v>
      </c>
      <c r="F82" s="388" t="s">
        <v>124</v>
      </c>
      <c r="G82" s="389" t="e">
        <v>#N/A</v>
      </c>
      <c r="H82" s="388" t="s">
        <v>62</v>
      </c>
      <c r="I82" s="390" t="e">
        <v>#N/A</v>
      </c>
      <c r="J82" s="397"/>
      <c r="K82" s="397"/>
      <c r="L82" s="397"/>
      <c r="M82" s="397"/>
      <c r="N82" s="397"/>
      <c r="O82" s="175">
        <v>0</v>
      </c>
    </row>
    <row r="83" spans="1:16">
      <c r="A83" s="373">
        <v>44</v>
      </c>
      <c r="B83" s="373">
        <v>2</v>
      </c>
      <c r="C83" s="373" t="s">
        <v>296</v>
      </c>
      <c r="D83" s="373" t="s">
        <v>86</v>
      </c>
      <c r="E83" s="374">
        <v>8.9597615499254851E-2</v>
      </c>
      <c r="F83" s="373" t="s">
        <v>124</v>
      </c>
      <c r="G83" s="374">
        <v>2.1112080854777744E-3</v>
      </c>
      <c r="H83" s="373" t="s">
        <v>62</v>
      </c>
      <c r="I83" s="385">
        <v>1.8915921028155559E-4</v>
      </c>
      <c r="J83" s="384">
        <v>0</v>
      </c>
      <c r="K83" s="384">
        <v>3</v>
      </c>
      <c r="L83" s="384">
        <v>3</v>
      </c>
      <c r="M83" s="384">
        <v>0</v>
      </c>
      <c r="N83" s="384">
        <v>1</v>
      </c>
      <c r="O83" s="175">
        <v>0</v>
      </c>
    </row>
    <row r="84" spans="1:16">
      <c r="A84" s="373">
        <v>71</v>
      </c>
      <c r="B84" s="373">
        <v>3</v>
      </c>
      <c r="C84" s="373" t="s">
        <v>297</v>
      </c>
      <c r="D84" s="373" t="s">
        <v>86</v>
      </c>
      <c r="E84" s="374">
        <v>6.0219890761487566E-2</v>
      </c>
      <c r="F84" s="373" t="s">
        <v>124</v>
      </c>
      <c r="G84" s="374">
        <v>1.1961932907629251E-3</v>
      </c>
      <c r="H84" s="373" t="s">
        <v>62</v>
      </c>
      <c r="I84" s="385">
        <v>7.2034629299367684E-5</v>
      </c>
      <c r="J84" s="384">
        <v>0</v>
      </c>
      <c r="K84" s="384">
        <v>3</v>
      </c>
      <c r="L84" s="384">
        <v>0</v>
      </c>
      <c r="M84" s="384">
        <v>0</v>
      </c>
      <c r="N84" s="384">
        <v>0</v>
      </c>
      <c r="O84" s="175">
        <v>0</v>
      </c>
    </row>
    <row r="85" spans="1:16" ht="17" thickBot="1">
      <c r="A85" s="392">
        <v>95</v>
      </c>
      <c r="B85" s="392">
        <v>4</v>
      </c>
      <c r="C85" s="392" t="s">
        <v>298</v>
      </c>
      <c r="D85" s="392" t="s">
        <v>86</v>
      </c>
      <c r="E85" s="393">
        <v>5.3764199534325832E-2</v>
      </c>
      <c r="F85" s="392" t="s">
        <v>124</v>
      </c>
      <c r="G85" s="393">
        <v>2.8735632183908046E-3</v>
      </c>
      <c r="H85" s="392" t="s">
        <v>62</v>
      </c>
      <c r="I85" s="394">
        <v>1.5449482624806273E-4</v>
      </c>
      <c r="J85" s="395" t="s">
        <v>293</v>
      </c>
      <c r="K85" s="395">
        <v>3</v>
      </c>
      <c r="L85" s="395">
        <v>0</v>
      </c>
      <c r="M85" s="395">
        <v>0</v>
      </c>
      <c r="N85" s="395">
        <v>0</v>
      </c>
      <c r="O85" s="396">
        <v>0</v>
      </c>
      <c r="P85" s="396"/>
    </row>
    <row r="86" spans="1:16">
      <c r="A86" s="388">
        <v>25</v>
      </c>
      <c r="B86" s="388">
        <v>1</v>
      </c>
      <c r="C86" s="388" t="s">
        <v>295</v>
      </c>
      <c r="D86" s="388" t="s">
        <v>179</v>
      </c>
      <c r="E86" s="389" t="e">
        <v>#N/A</v>
      </c>
      <c r="F86" s="388" t="s">
        <v>124</v>
      </c>
      <c r="G86" s="389" t="e">
        <v>#N/A</v>
      </c>
      <c r="H86" s="388" t="s">
        <v>62</v>
      </c>
      <c r="I86" s="390" t="e">
        <v>#N/A</v>
      </c>
      <c r="J86" s="397"/>
      <c r="K86" s="397"/>
      <c r="L86" s="397"/>
      <c r="M86" s="397"/>
      <c r="N86" s="397"/>
      <c r="O86" s="175">
        <v>0</v>
      </c>
    </row>
    <row r="87" spans="1:16">
      <c r="A87" s="373">
        <v>51</v>
      </c>
      <c r="B87" s="373">
        <v>2</v>
      </c>
      <c r="C87" s="373" t="s">
        <v>296</v>
      </c>
      <c r="D87" s="373" t="s">
        <v>179</v>
      </c>
      <c r="E87" s="374" t="e">
        <v>#N/A</v>
      </c>
      <c r="F87" s="373" t="s">
        <v>124</v>
      </c>
      <c r="G87" s="374">
        <v>2.1112080854777744E-3</v>
      </c>
      <c r="H87" s="373" t="s">
        <v>62</v>
      </c>
      <c r="I87" s="385" t="e">
        <v>#N/A</v>
      </c>
      <c r="J87" s="384"/>
      <c r="K87" s="384"/>
      <c r="L87" s="384"/>
      <c r="M87" s="384"/>
      <c r="N87" s="384"/>
      <c r="O87" s="175">
        <v>0</v>
      </c>
    </row>
    <row r="88" spans="1:16">
      <c r="A88" s="373">
        <v>72</v>
      </c>
      <c r="B88" s="373">
        <v>3</v>
      </c>
      <c r="C88" s="373" t="s">
        <v>297</v>
      </c>
      <c r="D88" s="373" t="s">
        <v>179</v>
      </c>
      <c r="E88" s="374">
        <v>3.0282032633503021E-2</v>
      </c>
      <c r="F88" s="373" t="s">
        <v>124</v>
      </c>
      <c r="G88" s="374">
        <v>1.1961932907629251E-3</v>
      </c>
      <c r="H88" s="373" t="s">
        <v>62</v>
      </c>
      <c r="I88" s="385">
        <v>3.6223164266860268E-5</v>
      </c>
      <c r="J88" s="384">
        <v>0</v>
      </c>
      <c r="K88" s="384">
        <v>3</v>
      </c>
      <c r="L88" s="384">
        <v>0</v>
      </c>
      <c r="M88" s="384">
        <v>0</v>
      </c>
      <c r="N88" s="384">
        <v>0</v>
      </c>
      <c r="O88" s="387">
        <v>0</v>
      </c>
    </row>
    <row r="89" spans="1:16" ht="17" thickBot="1">
      <c r="A89" s="392">
        <v>104</v>
      </c>
      <c r="B89" s="392">
        <v>4</v>
      </c>
      <c r="C89" s="392" t="s">
        <v>298</v>
      </c>
      <c r="D89" s="392" t="s">
        <v>179</v>
      </c>
      <c r="E89" s="393" t="e">
        <v>#N/A</v>
      </c>
      <c r="F89" s="392" t="s">
        <v>124</v>
      </c>
      <c r="G89" s="393">
        <v>2.8735632183908046E-3</v>
      </c>
      <c r="H89" s="392" t="s">
        <v>62</v>
      </c>
      <c r="I89" s="394" t="e">
        <v>#N/A</v>
      </c>
      <c r="J89" s="395"/>
      <c r="K89" s="395"/>
      <c r="L89" s="395"/>
      <c r="M89" s="395"/>
      <c r="N89" s="395"/>
      <c r="O89" s="396">
        <v>0</v>
      </c>
      <c r="P89" s="396"/>
    </row>
    <row r="90" spans="1:16">
      <c r="A90" s="388">
        <v>22</v>
      </c>
      <c r="B90" s="388">
        <v>1</v>
      </c>
      <c r="C90" s="388" t="s">
        <v>295</v>
      </c>
      <c r="D90" s="388" t="s">
        <v>179</v>
      </c>
      <c r="E90" s="389" t="e">
        <v>#N/A</v>
      </c>
      <c r="F90" s="388" t="s">
        <v>125</v>
      </c>
      <c r="G90" s="389">
        <v>9.7023153252480704E-2</v>
      </c>
      <c r="H90" s="388" t="s">
        <v>55</v>
      </c>
      <c r="I90" s="390" t="e">
        <v>#N/A</v>
      </c>
      <c r="J90" s="397"/>
      <c r="K90" s="397"/>
      <c r="L90" s="397"/>
      <c r="M90" s="397"/>
      <c r="N90" s="397"/>
      <c r="O90" s="387">
        <v>0</v>
      </c>
    </row>
    <row r="91" spans="1:16">
      <c r="A91" s="373">
        <v>49</v>
      </c>
      <c r="B91" s="373">
        <v>2</v>
      </c>
      <c r="C91" s="373" t="s">
        <v>296</v>
      </c>
      <c r="D91" s="373" t="s">
        <v>179</v>
      </c>
      <c r="E91" s="374" t="e">
        <v>#N/A</v>
      </c>
      <c r="F91" s="373" t="s">
        <v>125</v>
      </c>
      <c r="G91" s="374">
        <v>1.0600430841297152E-3</v>
      </c>
      <c r="H91" s="373" t="s">
        <v>55</v>
      </c>
      <c r="I91" s="385" t="e">
        <v>#N/A</v>
      </c>
      <c r="J91" s="384"/>
      <c r="K91" s="384"/>
      <c r="L91" s="384"/>
      <c r="M91" s="384"/>
      <c r="N91" s="384"/>
      <c r="O91" s="387">
        <v>0</v>
      </c>
    </row>
    <row r="92" spans="1:16">
      <c r="A92" s="373">
        <v>66</v>
      </c>
      <c r="B92" s="373">
        <v>3</v>
      </c>
      <c r="C92" s="373" t="s">
        <v>297</v>
      </c>
      <c r="D92" s="373" t="s">
        <v>179</v>
      </c>
      <c r="E92" s="374">
        <v>3.0282032633503021E-2</v>
      </c>
      <c r="F92" s="373" t="s">
        <v>125</v>
      </c>
      <c r="G92" s="374">
        <v>1.9577983715724133E-2</v>
      </c>
      <c r="H92" s="373" t="s">
        <v>55</v>
      </c>
      <c r="I92" s="385">
        <v>5.9286114177774891E-4</v>
      </c>
      <c r="J92" s="384">
        <v>0</v>
      </c>
      <c r="K92" s="384">
        <v>0</v>
      </c>
      <c r="L92" s="384">
        <v>0</v>
      </c>
      <c r="M92" s="384">
        <v>0</v>
      </c>
      <c r="N92" s="384">
        <v>0</v>
      </c>
      <c r="O92" s="387">
        <v>0</v>
      </c>
    </row>
    <row r="93" spans="1:16" ht="17" thickBot="1">
      <c r="A93" s="392">
        <v>102</v>
      </c>
      <c r="B93" s="392">
        <v>4</v>
      </c>
      <c r="C93" s="392" t="s">
        <v>298</v>
      </c>
      <c r="D93" s="392" t="s">
        <v>179</v>
      </c>
      <c r="E93" s="393" t="e">
        <v>#N/A</v>
      </c>
      <c r="F93" s="392" t="s">
        <v>125</v>
      </c>
      <c r="G93" s="393">
        <v>3.2759521976455548E-2</v>
      </c>
      <c r="H93" s="392" t="s">
        <v>55</v>
      </c>
      <c r="I93" s="394" t="e">
        <v>#N/A</v>
      </c>
      <c r="J93" s="395"/>
      <c r="K93" s="395"/>
      <c r="L93" s="395"/>
      <c r="M93" s="395"/>
      <c r="N93" s="395"/>
      <c r="O93" s="396">
        <v>0</v>
      </c>
      <c r="P93" s="396"/>
    </row>
    <row r="94" spans="1:16">
      <c r="A94" s="388">
        <v>26</v>
      </c>
      <c r="B94" s="388">
        <v>1</v>
      </c>
      <c r="C94" s="388" t="s">
        <v>295</v>
      </c>
      <c r="D94" s="388" t="s">
        <v>130</v>
      </c>
      <c r="E94" s="389" t="e">
        <v>#N/A</v>
      </c>
      <c r="F94" s="388" t="s">
        <v>124</v>
      </c>
      <c r="G94" s="389" t="e">
        <v>#N/A</v>
      </c>
      <c r="H94" s="388" t="s">
        <v>62</v>
      </c>
      <c r="I94" s="390" t="e">
        <v>#N/A</v>
      </c>
      <c r="J94" s="397"/>
      <c r="K94" s="397"/>
      <c r="L94" s="397"/>
      <c r="M94" s="397"/>
      <c r="N94" s="397"/>
      <c r="O94" s="387">
        <v>0</v>
      </c>
    </row>
    <row r="95" spans="1:16">
      <c r="A95" s="373">
        <v>52</v>
      </c>
      <c r="B95" s="373">
        <v>2</v>
      </c>
      <c r="C95" s="373" t="s">
        <v>296</v>
      </c>
      <c r="D95" s="373" t="s">
        <v>130</v>
      </c>
      <c r="E95" s="374" t="e">
        <v>#N/A</v>
      </c>
      <c r="F95" s="373" t="s">
        <v>124</v>
      </c>
      <c r="G95" s="374">
        <v>2.1112080854777744E-3</v>
      </c>
      <c r="H95" s="373" t="s">
        <v>62</v>
      </c>
      <c r="I95" s="385" t="e">
        <v>#N/A</v>
      </c>
      <c r="J95" s="384"/>
      <c r="K95" s="384"/>
      <c r="L95" s="384"/>
      <c r="M95" s="384"/>
      <c r="N95" s="384"/>
      <c r="O95" s="387">
        <v>0</v>
      </c>
    </row>
    <row r="96" spans="1:16">
      <c r="A96" s="373">
        <v>78</v>
      </c>
      <c r="B96" s="373">
        <v>3</v>
      </c>
      <c r="C96" s="373" t="s">
        <v>297</v>
      </c>
      <c r="D96" s="373" t="s">
        <v>130</v>
      </c>
      <c r="E96" s="374" t="e">
        <v>#N/A</v>
      </c>
      <c r="F96" s="373" t="s">
        <v>124</v>
      </c>
      <c r="G96" s="374">
        <v>1.1961932907629251E-3</v>
      </c>
      <c r="H96" s="373" t="s">
        <v>62</v>
      </c>
      <c r="I96" s="385" t="e">
        <v>#N/A</v>
      </c>
      <c r="J96" s="384"/>
      <c r="K96" s="384"/>
      <c r="L96" s="384"/>
      <c r="M96" s="384"/>
      <c r="N96" s="384"/>
      <c r="O96" s="387">
        <v>0</v>
      </c>
    </row>
    <row r="97" spans="1:16" ht="17" thickBot="1">
      <c r="A97" s="392">
        <v>96</v>
      </c>
      <c r="B97" s="392">
        <v>4</v>
      </c>
      <c r="C97" s="392" t="s">
        <v>298</v>
      </c>
      <c r="D97" s="392" t="s">
        <v>130</v>
      </c>
      <c r="E97" s="393">
        <v>1.2541255985227769E-2</v>
      </c>
      <c r="F97" s="392" t="s">
        <v>124</v>
      </c>
      <c r="G97" s="393">
        <v>2.8735632183908046E-3</v>
      </c>
      <c r="H97" s="392" t="s">
        <v>62</v>
      </c>
      <c r="I97" s="394">
        <v>3.6038091911574044E-5</v>
      </c>
      <c r="J97" s="395">
        <v>0</v>
      </c>
      <c r="K97" s="395">
        <v>3</v>
      </c>
      <c r="L97" s="395">
        <v>1</v>
      </c>
      <c r="M97" s="395">
        <v>0</v>
      </c>
      <c r="N97" s="395">
        <v>0</v>
      </c>
      <c r="O97" s="396">
        <v>0</v>
      </c>
      <c r="P97" s="396"/>
    </row>
    <row r="98" spans="1:16">
      <c r="A98" s="388">
        <v>23</v>
      </c>
      <c r="B98" s="388">
        <v>1</v>
      </c>
      <c r="C98" s="388" t="s">
        <v>295</v>
      </c>
      <c r="D98" s="388" t="s">
        <v>130</v>
      </c>
      <c r="E98" s="389" t="e">
        <v>#N/A</v>
      </c>
      <c r="F98" s="388" t="s">
        <v>125</v>
      </c>
      <c r="G98" s="389">
        <v>9.7023153252480704E-2</v>
      </c>
      <c r="H98" s="388" t="s">
        <v>55</v>
      </c>
      <c r="I98" s="390" t="e">
        <v>#N/A</v>
      </c>
      <c r="J98" s="397"/>
      <c r="K98" s="397"/>
      <c r="L98" s="397"/>
      <c r="M98" s="397"/>
      <c r="N98" s="397"/>
      <c r="O98" s="387">
        <v>0</v>
      </c>
    </row>
    <row r="99" spans="1:16">
      <c r="A99" s="373">
        <v>50</v>
      </c>
      <c r="B99" s="373">
        <v>2</v>
      </c>
      <c r="C99" s="373" t="s">
        <v>296</v>
      </c>
      <c r="D99" s="373" t="s">
        <v>130</v>
      </c>
      <c r="E99" s="374" t="e">
        <v>#N/A</v>
      </c>
      <c r="F99" s="373" t="s">
        <v>125</v>
      </c>
      <c r="G99" s="374">
        <v>1.0600430841297152E-3</v>
      </c>
      <c r="H99" s="373" t="s">
        <v>55</v>
      </c>
      <c r="I99" s="385" t="e">
        <v>#N/A</v>
      </c>
      <c r="J99" s="384"/>
      <c r="K99" s="384"/>
      <c r="L99" s="384"/>
      <c r="M99" s="384"/>
      <c r="N99" s="384"/>
      <c r="O99" s="387">
        <v>0</v>
      </c>
    </row>
    <row r="100" spans="1:16">
      <c r="A100" s="373">
        <v>77</v>
      </c>
      <c r="B100" s="373">
        <v>3</v>
      </c>
      <c r="C100" s="373" t="s">
        <v>297</v>
      </c>
      <c r="D100" s="373" t="s">
        <v>130</v>
      </c>
      <c r="E100" s="374" t="e">
        <v>#N/A</v>
      </c>
      <c r="F100" s="373" t="s">
        <v>125</v>
      </c>
      <c r="G100" s="374">
        <v>1.9577983715724133E-2</v>
      </c>
      <c r="H100" s="373" t="s">
        <v>55</v>
      </c>
      <c r="I100" s="385" t="e">
        <v>#N/A</v>
      </c>
      <c r="J100" s="384"/>
      <c r="K100" s="384"/>
      <c r="L100" s="384"/>
      <c r="M100" s="384"/>
      <c r="N100" s="384"/>
      <c r="O100" s="387">
        <v>0</v>
      </c>
    </row>
    <row r="101" spans="1:16" ht="17" thickBot="1">
      <c r="A101" s="392">
        <v>91</v>
      </c>
      <c r="B101" s="392">
        <v>4</v>
      </c>
      <c r="C101" s="392" t="s">
        <v>298</v>
      </c>
      <c r="D101" s="392" t="s">
        <v>130</v>
      </c>
      <c r="E101" s="393">
        <v>1.2541255985227769E-2</v>
      </c>
      <c r="F101" s="392" t="s">
        <v>125</v>
      </c>
      <c r="G101" s="393">
        <v>3.2759521976455548E-2</v>
      </c>
      <c r="H101" s="392" t="s">
        <v>55</v>
      </c>
      <c r="I101" s="394">
        <v>4.1084555106042376E-4</v>
      </c>
      <c r="J101" s="395">
        <v>0</v>
      </c>
      <c r="K101" s="395">
        <v>0</v>
      </c>
      <c r="L101" s="395">
        <v>3</v>
      </c>
      <c r="M101" s="395">
        <v>0</v>
      </c>
      <c r="N101" s="395">
        <v>0</v>
      </c>
      <c r="O101" s="396">
        <v>0</v>
      </c>
      <c r="P101" s="396"/>
    </row>
    <row r="102" spans="1:16">
      <c r="A102" s="388">
        <v>19</v>
      </c>
      <c r="B102" s="388">
        <v>1</v>
      </c>
      <c r="C102" s="388" t="s">
        <v>295</v>
      </c>
      <c r="D102" s="388" t="s">
        <v>87</v>
      </c>
      <c r="E102" s="389">
        <v>5.1085443928743238E-3</v>
      </c>
      <c r="F102" s="388" t="s">
        <v>126</v>
      </c>
      <c r="G102" s="389">
        <v>2.3153252480705624E-2</v>
      </c>
      <c r="H102" s="388" t="s">
        <v>62</v>
      </c>
      <c r="I102" s="390">
        <v>1.1827941813711224E-4</v>
      </c>
      <c r="J102" s="391" t="s">
        <v>136</v>
      </c>
      <c r="K102" s="391">
        <v>3</v>
      </c>
      <c r="L102" s="391">
        <v>3</v>
      </c>
      <c r="M102" s="391">
        <v>0</v>
      </c>
      <c r="N102" s="391">
        <v>0</v>
      </c>
      <c r="O102" s="387">
        <v>0</v>
      </c>
    </row>
    <row r="103" spans="1:16">
      <c r="A103" s="373">
        <v>45</v>
      </c>
      <c r="B103" s="373">
        <v>2</v>
      </c>
      <c r="C103" s="373" t="s">
        <v>296</v>
      </c>
      <c r="D103" s="373" t="s">
        <v>87</v>
      </c>
      <c r="E103" s="374">
        <v>2.0488630354309888E-2</v>
      </c>
      <c r="F103" s="373" t="s">
        <v>126</v>
      </c>
      <c r="G103" s="374">
        <v>0.15087340330323001</v>
      </c>
      <c r="H103" s="373" t="s">
        <v>62</v>
      </c>
      <c r="I103" s="385">
        <v>3.0911893905765961E-3</v>
      </c>
      <c r="J103" s="384">
        <v>0</v>
      </c>
      <c r="K103" s="384">
        <v>3</v>
      </c>
      <c r="L103" s="384">
        <v>3</v>
      </c>
      <c r="M103" s="384">
        <v>0</v>
      </c>
      <c r="N103" s="384">
        <v>0</v>
      </c>
      <c r="O103" s="387">
        <v>0</v>
      </c>
    </row>
    <row r="104" spans="1:16">
      <c r="A104" s="373">
        <v>73</v>
      </c>
      <c r="B104" s="373">
        <v>3</v>
      </c>
      <c r="C104" s="373" t="s">
        <v>297</v>
      </c>
      <c r="D104" s="373" t="s">
        <v>87</v>
      </c>
      <c r="E104" s="374">
        <v>0.34668793490721522</v>
      </c>
      <c r="F104" s="373" t="s">
        <v>126</v>
      </c>
      <c r="G104" s="374">
        <v>0.1674670607068095</v>
      </c>
      <c r="H104" s="373" t="s">
        <v>62</v>
      </c>
      <c r="I104" s="385">
        <v>5.8058809441425031E-2</v>
      </c>
      <c r="J104" s="384">
        <v>0</v>
      </c>
      <c r="K104" s="384">
        <v>0</v>
      </c>
      <c r="L104" s="384">
        <v>3</v>
      </c>
      <c r="M104" s="384">
        <v>0</v>
      </c>
      <c r="N104" s="384">
        <v>0</v>
      </c>
      <c r="O104" s="387">
        <v>0</v>
      </c>
    </row>
    <row r="105" spans="1:16" ht="17" thickBot="1">
      <c r="A105" s="392">
        <v>97</v>
      </c>
      <c r="B105" s="392">
        <v>4</v>
      </c>
      <c r="C105" s="392" t="s">
        <v>298</v>
      </c>
      <c r="D105" s="392" t="s">
        <v>87</v>
      </c>
      <c r="E105" s="393">
        <v>2.9469226897628632E-2</v>
      </c>
      <c r="F105" s="392" t="s">
        <v>126</v>
      </c>
      <c r="G105" s="393">
        <v>0.12129722832745383</v>
      </c>
      <c r="H105" s="392" t="s">
        <v>62</v>
      </c>
      <c r="I105" s="394">
        <v>3.5745355436352043E-3</v>
      </c>
      <c r="J105" s="395">
        <v>0</v>
      </c>
      <c r="K105" s="395">
        <v>0</v>
      </c>
      <c r="L105" s="395">
        <v>3</v>
      </c>
      <c r="M105" s="395">
        <v>0</v>
      </c>
      <c r="N105" s="395">
        <v>0</v>
      </c>
      <c r="O105" s="396">
        <v>0</v>
      </c>
      <c r="P105" s="396"/>
    </row>
  </sheetData>
  <sortState xmlns:xlrd2="http://schemas.microsoft.com/office/spreadsheetml/2017/richdata2" ref="A2:O105">
    <sortCondition descending="1" ref="O2:O105"/>
    <sortCondition ref="D2:D105"/>
    <sortCondition ref="F2:F105"/>
    <sortCondition ref="B2:B105"/>
  </sortState>
  <conditionalFormatting sqref="K1:N1048576">
    <cfRule type="colorScale" priority="22">
      <colorScale>
        <cfvo type="min"/>
        <cfvo type="max"/>
        <color rgb="FFA6A7A6"/>
        <color theme="0"/>
      </colorScale>
    </cfRule>
  </conditionalFormatting>
  <conditionalFormatting sqref="E1:E1048576">
    <cfRule type="colorScale" priority="21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G1:G1048576">
    <cfRule type="colorScale" priority="20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I1:I1048576">
    <cfRule type="colorScale" priority="19">
      <colorScale>
        <cfvo type="min"/>
        <cfvo type="percent" val="10"/>
        <cfvo type="max"/>
        <color rgb="FFA6A6A5"/>
        <color rgb="FFD9D9DA"/>
        <color theme="0"/>
      </colorScale>
    </cfRule>
  </conditionalFormatting>
  <conditionalFormatting sqref="H2:H105">
    <cfRule type="containsText" dxfId="15" priority="16" operator="containsText" text="Gs">
      <formula>NOT(ISERROR(SEARCH("Gs",H2)))</formula>
    </cfRule>
    <cfRule type="containsText" dxfId="14" priority="17" operator="containsText" text="Gq">
      <formula>NOT(ISERROR(SEARCH("Gq",H2)))</formula>
    </cfRule>
    <cfRule type="containsText" dxfId="13" priority="18" operator="containsText" text="Gi">
      <formula>NOT(ISERROR(SEARCH("Gi",H2)))</formula>
    </cfRule>
  </conditionalFormatting>
  <conditionalFormatting sqref="F2">
    <cfRule type="containsText" dxfId="12" priority="13" operator="containsText" text="Gs">
      <formula>NOT(ISERROR(SEARCH("Gs",F2)))</formula>
    </cfRule>
    <cfRule type="containsText" dxfId="11" priority="14" operator="containsText" text="Gq">
      <formula>NOT(ISERROR(SEARCH("Gq",F2)))</formula>
    </cfRule>
    <cfRule type="containsText" dxfId="10" priority="15" operator="containsText" text="Gi">
      <formula>NOT(ISERROR(SEARCH("Gi",F2)))</formula>
    </cfRule>
  </conditionalFormatting>
  <conditionalFormatting sqref="P21">
    <cfRule type="expression" dxfId="9" priority="12">
      <formula>$B21=4</formula>
    </cfRule>
  </conditionalFormatting>
  <conditionalFormatting sqref="U3">
    <cfRule type="containsText" dxfId="8" priority="1" operator="containsText" text="Gs">
      <formula>NOT(ISERROR(SEARCH("Gs",U3)))</formula>
    </cfRule>
    <cfRule type="containsText" dxfId="7" priority="2" operator="containsText" text="Gq">
      <formula>NOT(ISERROR(SEARCH("Gq",U3)))</formula>
    </cfRule>
    <cfRule type="containsText" dxfId="6" priority="3" operator="containsText" text="Gi">
      <formula>NOT(ISERROR(SEARCH("Gi",U3)))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81</vt:i4>
      </vt:variant>
    </vt:vector>
  </HeadingPairs>
  <TitlesOfParts>
    <vt:vector size="90" baseType="lpstr">
      <vt:lpstr>Notes</vt:lpstr>
      <vt:lpstr>Turtle</vt:lpstr>
      <vt:lpstr>Bird</vt:lpstr>
      <vt:lpstr>Mouse10X</vt:lpstr>
      <vt:lpstr>Human10X</vt:lpstr>
      <vt:lpstr>MouseSS</vt:lpstr>
      <vt:lpstr>Ranks</vt:lpstr>
      <vt:lpstr>Conjugates</vt:lpstr>
      <vt:lpstr>Tally</vt:lpstr>
      <vt:lpstr>Bird!G_alpha</vt:lpstr>
      <vt:lpstr>Human10X!G_alpha</vt:lpstr>
      <vt:lpstr>Mouse10X!G_alpha</vt:lpstr>
      <vt:lpstr>Turtle!G_alpha</vt:lpstr>
      <vt:lpstr>G_alpha</vt:lpstr>
      <vt:lpstr>Bird!G_Max</vt:lpstr>
      <vt:lpstr>Human10X!G_Max</vt:lpstr>
      <vt:lpstr>Mouse10X!G_Max</vt:lpstr>
      <vt:lpstr>Turtle!G_Max</vt:lpstr>
      <vt:lpstr>G_Max</vt:lpstr>
      <vt:lpstr>Bird!GPCR_Lablels</vt:lpstr>
      <vt:lpstr>Human10X!GPCR_Lablels</vt:lpstr>
      <vt:lpstr>Mouse10X!GPCR_Lablels</vt:lpstr>
      <vt:lpstr>Turtle!GPCR_Lablels</vt:lpstr>
      <vt:lpstr>GPCR_Lablels</vt:lpstr>
      <vt:lpstr>Bird!GPCR_Max</vt:lpstr>
      <vt:lpstr>Human10X!GPCR_Max</vt:lpstr>
      <vt:lpstr>Mouse10X!GPCR_Max</vt:lpstr>
      <vt:lpstr>Turtle!GPCR_Max</vt:lpstr>
      <vt:lpstr>GPCR_Max</vt:lpstr>
      <vt:lpstr>Bird!GPCR_Rows</vt:lpstr>
      <vt:lpstr>Human10X!GPCR_Rows</vt:lpstr>
      <vt:lpstr>Mouse10X!GPCR_Rows</vt:lpstr>
      <vt:lpstr>Turtle!GPCR_Rows</vt:lpstr>
      <vt:lpstr>GPCR_Rows</vt:lpstr>
      <vt:lpstr>Bird!Matrix</vt:lpstr>
      <vt:lpstr>Human10X!Matrix</vt:lpstr>
      <vt:lpstr>Mouse10X!Matrix</vt:lpstr>
      <vt:lpstr>Turtle!Matrix</vt:lpstr>
      <vt:lpstr>Matrix</vt:lpstr>
      <vt:lpstr>Bird!Max</vt:lpstr>
      <vt:lpstr>Human10X!Max</vt:lpstr>
      <vt:lpstr>Mouse10X!Max</vt:lpstr>
      <vt:lpstr>Turtle!Max</vt:lpstr>
      <vt:lpstr>Max</vt:lpstr>
      <vt:lpstr>Bird!NP_GPCR</vt:lpstr>
      <vt:lpstr>Human10X!NP_GPCR</vt:lpstr>
      <vt:lpstr>Mouse10X!NP_GPCR</vt:lpstr>
      <vt:lpstr>Turtle!NP_GPCR</vt:lpstr>
      <vt:lpstr>NP_GPCR</vt:lpstr>
      <vt:lpstr>Bird!NPP</vt:lpstr>
      <vt:lpstr>Human10X!NPP</vt:lpstr>
      <vt:lpstr>Mouse10X!NPP</vt:lpstr>
      <vt:lpstr>Turtle!NPP</vt:lpstr>
      <vt:lpstr>NPP</vt:lpstr>
      <vt:lpstr>Bird!NPP_Cols</vt:lpstr>
      <vt:lpstr>Human10X!NPP_Cols</vt:lpstr>
      <vt:lpstr>Mouse10X!NPP_Cols</vt:lpstr>
      <vt:lpstr>Turtle!NPP_Cols</vt:lpstr>
      <vt:lpstr>NPP_Cols</vt:lpstr>
      <vt:lpstr>Bird!NPP_Labels</vt:lpstr>
      <vt:lpstr>Human10X!NPP_Labels</vt:lpstr>
      <vt:lpstr>Mouse10X!NPP_Labels</vt:lpstr>
      <vt:lpstr>Turtle!NPP_Labels</vt:lpstr>
      <vt:lpstr>NPP_Labels</vt:lpstr>
      <vt:lpstr>Bird!NPP_Max</vt:lpstr>
      <vt:lpstr>Human10X!NPP_Max</vt:lpstr>
      <vt:lpstr>Mouse10X!NPP_Max</vt:lpstr>
      <vt:lpstr>Turtle!NPP_Max</vt:lpstr>
      <vt:lpstr>NPP_Max</vt:lpstr>
      <vt:lpstr>NPP_stars</vt:lpstr>
      <vt:lpstr>Bird!P_Max</vt:lpstr>
      <vt:lpstr>Human10X!P_Max</vt:lpstr>
      <vt:lpstr>Mouse10X!P_Max</vt:lpstr>
      <vt:lpstr>Turtle!P_Max</vt:lpstr>
      <vt:lpstr>P_Max</vt:lpstr>
      <vt:lpstr>Bird!Pair</vt:lpstr>
      <vt:lpstr>Human10X!Pair</vt:lpstr>
      <vt:lpstr>Mouse10X!Pair</vt:lpstr>
      <vt:lpstr>Turtle!Pair</vt:lpstr>
      <vt:lpstr>Pair</vt:lpstr>
      <vt:lpstr>Bird!Pair_Table</vt:lpstr>
      <vt:lpstr>Human10X!Pair_Table</vt:lpstr>
      <vt:lpstr>Mouse10X!Pair_Table</vt:lpstr>
      <vt:lpstr>Turtle!Pair_Table</vt:lpstr>
      <vt:lpstr>Pair_Table</vt:lpstr>
      <vt:lpstr>Bird!Prod_Max</vt:lpstr>
      <vt:lpstr>Human10X!Prod_Max</vt:lpstr>
      <vt:lpstr>Mouse10X!Prod_Max</vt:lpstr>
      <vt:lpstr>Turtle!Prod_Max</vt:lpstr>
      <vt:lpstr>Prod_Max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2021-07-08T12:08:01Z</dcterms:created>
  <dcterms:modified xsi:type="dcterms:W3CDTF">2021-07-16T14:38:42Z</dcterms:modified>
</cp:coreProperties>
</file>