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s\Documents\KTU\Fizika\03 - Termodinamika\"/>
    </mc:Choice>
  </mc:AlternateContent>
  <xr:revisionPtr revIDLastSave="0" documentId="13_ncr:1_{368CBB68-E07B-457F-A828-DA0228C6063A}" xr6:coauthVersionLast="43" xr6:coauthVersionMax="43" xr10:uidLastSave="{00000000-0000-0000-0000-000000000000}"/>
  <bookViews>
    <workbookView xWindow="-28920" yWindow="8625" windowWidth="29040" windowHeight="15840" xr2:uid="{3DF6F2A5-29E2-4257-8A94-B18023D20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D29" i="1"/>
  <c r="D16" i="1"/>
  <c r="C29" i="1"/>
  <c r="C16" i="1"/>
  <c r="D5" i="1"/>
  <c r="J2" i="1"/>
  <c r="C5" i="1"/>
  <c r="B5" i="1"/>
  <c r="A41" i="1" l="1"/>
  <c r="A40" i="1"/>
  <c r="A39" i="1"/>
  <c r="F41" i="1"/>
  <c r="F40" i="1"/>
  <c r="F39" i="1"/>
  <c r="F30" i="1"/>
  <c r="F31" i="1"/>
  <c r="F32" i="1"/>
  <c r="F33" i="1"/>
  <c r="F34" i="1"/>
  <c r="F35" i="1"/>
  <c r="F36" i="1"/>
  <c r="F37" i="1"/>
  <c r="F38" i="1"/>
  <c r="F29" i="1"/>
  <c r="F17" i="1"/>
  <c r="F18" i="1"/>
  <c r="F19" i="1"/>
  <c r="F20" i="1"/>
  <c r="F21" i="1"/>
  <c r="F22" i="1"/>
  <c r="F23" i="1"/>
  <c r="F24" i="1"/>
  <c r="F16" i="1"/>
  <c r="F6" i="1"/>
  <c r="F7" i="1"/>
  <c r="F8" i="1"/>
  <c r="F9" i="1"/>
  <c r="F10" i="1"/>
  <c r="F11" i="1"/>
  <c r="F5" i="1"/>
  <c r="A38" i="1"/>
  <c r="A37" i="1"/>
  <c r="A36" i="1"/>
  <c r="A35" i="1"/>
  <c r="A34" i="1"/>
  <c r="A33" i="1"/>
  <c r="A32" i="1"/>
  <c r="A31" i="1"/>
  <c r="A30" i="1"/>
  <c r="A29" i="1"/>
  <c r="B27" i="1"/>
  <c r="A25" i="1"/>
  <c r="A24" i="1"/>
  <c r="B14" i="1"/>
  <c r="A21" i="1" s="1"/>
  <c r="A12" i="1"/>
  <c r="A11" i="1"/>
  <c r="A10" i="1"/>
  <c r="A9" i="1"/>
  <c r="A8" i="1"/>
  <c r="A7" i="1"/>
  <c r="A6" i="1"/>
  <c r="E2" i="1"/>
  <c r="B3" i="1"/>
  <c r="B1" i="1"/>
  <c r="A19" i="1" l="1"/>
  <c r="A23" i="1"/>
  <c r="A18" i="1"/>
  <c r="A22" i="1"/>
  <c r="A16" i="1"/>
  <c r="A20" i="1"/>
  <c r="A17" i="1"/>
</calcChain>
</file>

<file path=xl/sharedStrings.xml><?xml version="1.0" encoding="utf-8"?>
<sst xmlns="http://schemas.openxmlformats.org/spreadsheetml/2006/main" count="31" uniqueCount="14">
  <si>
    <t>r=</t>
  </si>
  <si>
    <t>V0 =</t>
  </si>
  <si>
    <t>h =</t>
  </si>
  <si>
    <t>v, mol</t>
  </si>
  <si>
    <t>A, J</t>
  </si>
  <si>
    <t>padala =</t>
  </si>
  <si>
    <t>turis =</t>
  </si>
  <si>
    <t>virš skalės</t>
  </si>
  <si>
    <t>p, psi</t>
  </si>
  <si>
    <t>V, m3</t>
  </si>
  <si>
    <t>p, Pa</t>
  </si>
  <si>
    <t>t =</t>
  </si>
  <si>
    <t>23 C</t>
  </si>
  <si>
    <t>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</si>
</sst>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E+00"/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7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Sheet1!$F$5:$F$11</c:f>
              <c:numCache>
                <c:formatCode>General</c:formatCode>
                <c:ptCount val="7"/>
                <c:pt idx="0">
                  <c:v>113763.4905</c:v>
                </c:pt>
                <c:pt idx="1">
                  <c:v>137895.13999999998</c:v>
                </c:pt>
                <c:pt idx="2">
                  <c:v>158579.41099999999</c:v>
                </c:pt>
                <c:pt idx="3">
                  <c:v>186158.43899999998</c:v>
                </c:pt>
                <c:pt idx="4">
                  <c:v>227526.981</c:v>
                </c:pt>
                <c:pt idx="5">
                  <c:v>330948.33600000001</c:v>
                </c:pt>
                <c:pt idx="6">
                  <c:v>413685.42</c:v>
                </c:pt>
              </c:numCache>
            </c:numRef>
          </c:xVal>
          <c:yVal>
            <c:numRef>
              <c:f>Sheet1!$A$5:$A$11</c:f>
              <c:numCache>
                <c:formatCode>0.00E+00</c:formatCode>
                <c:ptCount val="7"/>
                <c:pt idx="0">
                  <c:v>4.8833279999999997E-5</c:v>
                </c:pt>
                <c:pt idx="1">
                  <c:v>4.3407359999999998E-5</c:v>
                </c:pt>
                <c:pt idx="2">
                  <c:v>3.7981439999999991E-5</c:v>
                </c:pt>
                <c:pt idx="3">
                  <c:v>3.2555519999999998E-5</c:v>
                </c:pt>
                <c:pt idx="4">
                  <c:v>2.7129599999999995E-5</c:v>
                </c:pt>
                <c:pt idx="5">
                  <c:v>2.1703679999999992E-5</c:v>
                </c:pt>
                <c:pt idx="6">
                  <c:v>1.6277759999999992E-5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A-4269-959A-E3EFBC4E18C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Sheet1!$F$16:$F$24</c:f>
              <c:numCache>
                <c:formatCode>General</c:formatCode>
                <c:ptCount val="9"/>
                <c:pt idx="0">
                  <c:v>110316.11199999999</c:v>
                </c:pt>
                <c:pt idx="1">
                  <c:v>120658.2475</c:v>
                </c:pt>
                <c:pt idx="2">
                  <c:v>137895.13999999998</c:v>
                </c:pt>
                <c:pt idx="3">
                  <c:v>151684.65399999998</c:v>
                </c:pt>
                <c:pt idx="4">
                  <c:v>172368.92499999999</c:v>
                </c:pt>
                <c:pt idx="5">
                  <c:v>193053.196</c:v>
                </c:pt>
                <c:pt idx="6">
                  <c:v>234421.73799999998</c:v>
                </c:pt>
                <c:pt idx="7">
                  <c:v>282685.03700000001</c:v>
                </c:pt>
                <c:pt idx="8">
                  <c:v>351632.60699999996</c:v>
                </c:pt>
              </c:numCache>
            </c:numRef>
          </c:xVal>
          <c:yVal>
            <c:numRef>
              <c:f>Sheet1!$A$16:$A$24</c:f>
              <c:numCache>
                <c:formatCode>0.000E+00</c:formatCode>
                <c:ptCount val="9"/>
                <c:pt idx="0">
                  <c:v>7.0536959999999989E-5</c:v>
                </c:pt>
                <c:pt idx="1">
                  <c:v>6.5111039999999997E-5</c:v>
                </c:pt>
                <c:pt idx="2">
                  <c:v>5.968511999999999E-5</c:v>
                </c:pt>
                <c:pt idx="3">
                  <c:v>5.4259199999999997E-5</c:v>
                </c:pt>
                <c:pt idx="4">
                  <c:v>4.8833279999999991E-5</c:v>
                </c:pt>
                <c:pt idx="5">
                  <c:v>4.3407359999999991E-5</c:v>
                </c:pt>
                <c:pt idx="6">
                  <c:v>3.7981439999999991E-5</c:v>
                </c:pt>
                <c:pt idx="7">
                  <c:v>3.2555519999999991E-5</c:v>
                </c:pt>
                <c:pt idx="8">
                  <c:v>2.7129599999999992E-5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A-4269-959A-E3EFBC4E18CC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Sheet1!$F$29:$F$41</c:f>
              <c:numCache>
                <c:formatCode>General</c:formatCode>
                <c:ptCount val="13"/>
                <c:pt idx="0">
                  <c:v>106868.73349999999</c:v>
                </c:pt>
                <c:pt idx="1">
                  <c:v>110316.11199999999</c:v>
                </c:pt>
                <c:pt idx="2">
                  <c:v>120658.2475</c:v>
                </c:pt>
                <c:pt idx="3">
                  <c:v>134447.76149999999</c:v>
                </c:pt>
                <c:pt idx="4">
                  <c:v>144789.897</c:v>
                </c:pt>
                <c:pt idx="5">
                  <c:v>158579.41099999999</c:v>
                </c:pt>
                <c:pt idx="6">
                  <c:v>172368.92499999999</c:v>
                </c:pt>
                <c:pt idx="7">
                  <c:v>196500.57449999999</c:v>
                </c:pt>
                <c:pt idx="8">
                  <c:v>224079.60249999998</c:v>
                </c:pt>
                <c:pt idx="9">
                  <c:v>262000.76599999997</c:v>
                </c:pt>
                <c:pt idx="10">
                  <c:v>310264.065</c:v>
                </c:pt>
                <c:pt idx="11">
                  <c:v>365422.12099999998</c:v>
                </c:pt>
                <c:pt idx="12">
                  <c:v>413685.42</c:v>
                </c:pt>
              </c:numCache>
            </c:numRef>
          </c:xVal>
          <c:yVal>
            <c:numRef>
              <c:f>Sheet1!$A$29:$A$41</c:f>
              <c:numCache>
                <c:formatCode>0.000E+00</c:formatCode>
                <c:ptCount val="13"/>
                <c:pt idx="0">
                  <c:v>9.2240639999999988E-5</c:v>
                </c:pt>
                <c:pt idx="1">
                  <c:v>8.6814719999999995E-5</c:v>
                </c:pt>
                <c:pt idx="2">
                  <c:v>8.1388799999999989E-5</c:v>
                </c:pt>
                <c:pt idx="3">
                  <c:v>7.5962879999999996E-5</c:v>
                </c:pt>
                <c:pt idx="4">
                  <c:v>7.0536959999999989E-5</c:v>
                </c:pt>
                <c:pt idx="5">
                  <c:v>6.5111039999999997E-5</c:v>
                </c:pt>
                <c:pt idx="6">
                  <c:v>5.968511999999999E-5</c:v>
                </c:pt>
                <c:pt idx="7">
                  <c:v>5.425919999999999E-5</c:v>
                </c:pt>
                <c:pt idx="8">
                  <c:v>4.8833279999999991E-5</c:v>
                </c:pt>
                <c:pt idx="9">
                  <c:v>4.3407359999999991E-5</c:v>
                </c:pt>
                <c:pt idx="10">
                  <c:v>3.7981439999999991E-5</c:v>
                </c:pt>
                <c:pt idx="11">
                  <c:v>3.2555519999999985E-5</c:v>
                </c:pt>
                <c:pt idx="12">
                  <c:v>2.7129599999999992E-5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FA-4269-959A-E3EFBC4E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07840"/>
        <c:axId val="32369696"/>
      </c:scatterChart>
      <c:valAx>
        <c:axId val="1008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9696"/>
        <c:crosses val="autoZero"/>
        <c:crossBetween val="midCat"/>
      </c:valAx>
      <c:valAx>
        <c:axId val="32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17</xdr:row>
      <xdr:rowOff>138112</xdr:rowOff>
    </xdr:from>
    <xdr:to>
      <xdr:col>18</xdr:col>
      <xdr:colOff>390525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806AF-C078-4E45-9772-BC6FA302F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17DC-0F78-4EC5-8DC5-09952D5A08BA}">
  <dimension ref="A1:J41"/>
  <sheetViews>
    <sheetView tabSelected="1" topLeftCell="C16" zoomScale="160" zoomScaleNormal="160" workbookViewId="0">
      <selection activeCell="F30" sqref="F30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0.28515625" customWidth="1"/>
    <col min="5" max="5" width="12" bestFit="1" customWidth="1"/>
  </cols>
  <sheetData>
    <row r="1" spans="1:10" x14ac:dyDescent="0.25">
      <c r="A1" s="1" t="s">
        <v>0</v>
      </c>
      <c r="B1" s="2">
        <f>0.025-0.001</f>
        <v>2.4E-2</v>
      </c>
      <c r="D1" s="1" t="s">
        <v>5</v>
      </c>
      <c r="E1" s="2">
        <v>6.0000000000000001E-3</v>
      </c>
      <c r="H1" s="1" t="s">
        <v>11</v>
      </c>
      <c r="I1" t="s">
        <v>12</v>
      </c>
    </row>
    <row r="2" spans="1:10" x14ac:dyDescent="0.25">
      <c r="D2" s="1" t="s">
        <v>6</v>
      </c>
      <c r="E2">
        <f>3.14*B1^2*E1</f>
        <v>1.0851840000000001E-5</v>
      </c>
      <c r="H2" t="s">
        <v>13</v>
      </c>
      <c r="J2" s="6">
        <f>(F8*A8)/(8.31*296)</f>
        <v>2.4638520766388909E-3</v>
      </c>
    </row>
    <row r="3" spans="1:10" x14ac:dyDescent="0.25">
      <c r="A3" s="1" t="s">
        <v>1</v>
      </c>
      <c r="B3" s="9">
        <f>3.14*B1^2*D3*$E$1</f>
        <v>5.4259199999999997E-5</v>
      </c>
      <c r="C3" s="1" t="s">
        <v>2</v>
      </c>
      <c r="D3" s="2">
        <v>5</v>
      </c>
      <c r="J3" s="3"/>
    </row>
    <row r="4" spans="1:10" x14ac:dyDescent="0.25">
      <c r="A4" t="s">
        <v>9</v>
      </c>
      <c r="B4" t="s">
        <v>8</v>
      </c>
      <c r="C4" t="s">
        <v>3</v>
      </c>
      <c r="D4" t="s">
        <v>4</v>
      </c>
      <c r="F4" t="s">
        <v>10</v>
      </c>
      <c r="J4" s="3"/>
    </row>
    <row r="5" spans="1:10" x14ac:dyDescent="0.25">
      <c r="A5" s="5">
        <f>$B$3-$E$2*1/2</f>
        <v>4.8833279999999997E-5</v>
      </c>
      <c r="B5">
        <f>16.5</f>
        <v>16.5</v>
      </c>
      <c r="C5" s="10">
        <f>(F5*A5)/(8.31*296)</f>
        <v>2.2585310702523172E-3</v>
      </c>
      <c r="D5" s="7">
        <f>-C5*8.31*296*LN(101000/F11)</f>
        <v>7.8330949909702099</v>
      </c>
      <c r="E5">
        <v>4.5</v>
      </c>
      <c r="F5">
        <f>B5*6894.757</f>
        <v>113763.4905</v>
      </c>
      <c r="J5" s="3"/>
    </row>
    <row r="6" spans="1:10" x14ac:dyDescent="0.25">
      <c r="A6" s="5">
        <f>$B$3-$E$2*2/2</f>
        <v>4.3407359999999998E-5</v>
      </c>
      <c r="B6">
        <v>20</v>
      </c>
      <c r="C6" s="10"/>
      <c r="D6" s="7"/>
      <c r="E6">
        <v>4</v>
      </c>
      <c r="F6">
        <f t="shared" ref="F6:F11" si="0">B6*6894.757</f>
        <v>137895.13999999998</v>
      </c>
      <c r="J6" s="3"/>
    </row>
    <row r="7" spans="1:10" x14ac:dyDescent="0.25">
      <c r="A7" s="5">
        <f>$B$3-$E$2*3/2</f>
        <v>3.7981439999999991E-5</v>
      </c>
      <c r="B7">
        <v>23</v>
      </c>
      <c r="C7" s="10"/>
      <c r="D7" s="7"/>
      <c r="E7">
        <v>3.5</v>
      </c>
      <c r="F7">
        <f t="shared" si="0"/>
        <v>158579.41099999999</v>
      </c>
      <c r="J7" s="3"/>
    </row>
    <row r="8" spans="1:10" x14ac:dyDescent="0.25">
      <c r="A8" s="5">
        <f>$B$3-$E$2*4/2</f>
        <v>3.2555519999999998E-5</v>
      </c>
      <c r="B8">
        <v>27</v>
      </c>
      <c r="C8" s="10"/>
      <c r="D8" s="7"/>
      <c r="E8">
        <v>3</v>
      </c>
      <c r="F8">
        <f t="shared" si="0"/>
        <v>186158.43899999998</v>
      </c>
      <c r="J8" s="3"/>
    </row>
    <row r="9" spans="1:10" x14ac:dyDescent="0.25">
      <c r="A9" s="5">
        <f>$B$3-$E$2*5/2</f>
        <v>2.7129599999999995E-5</v>
      </c>
      <c r="B9">
        <v>33</v>
      </c>
      <c r="C9" s="10"/>
      <c r="D9" s="7"/>
      <c r="E9">
        <v>2.5</v>
      </c>
      <c r="F9">
        <f t="shared" si="0"/>
        <v>227526.981</v>
      </c>
      <c r="J9" s="3"/>
    </row>
    <row r="10" spans="1:10" x14ac:dyDescent="0.25">
      <c r="A10" s="5">
        <f>$B$3-$E$2*6/2</f>
        <v>2.1703679999999992E-5</v>
      </c>
      <c r="B10">
        <v>48</v>
      </c>
      <c r="C10" s="10"/>
      <c r="D10" s="7"/>
      <c r="E10">
        <v>2</v>
      </c>
      <c r="F10">
        <f t="shared" si="0"/>
        <v>330948.33600000001</v>
      </c>
    </row>
    <row r="11" spans="1:10" x14ac:dyDescent="0.25">
      <c r="A11" s="5">
        <f>$B$3-$E$2*7/2</f>
        <v>1.6277759999999992E-5</v>
      </c>
      <c r="B11">
        <v>60</v>
      </c>
      <c r="C11" s="10"/>
      <c r="D11" s="7"/>
      <c r="E11">
        <v>1.5</v>
      </c>
      <c r="F11">
        <f t="shared" si="0"/>
        <v>413685.42</v>
      </c>
    </row>
    <row r="12" spans="1:10" x14ac:dyDescent="0.25">
      <c r="A12" s="5">
        <f>$B$3-$E$2*8/2</f>
        <v>1.0851839999999993E-5</v>
      </c>
      <c r="B12" t="s">
        <v>7</v>
      </c>
      <c r="C12" s="10"/>
      <c r="D12" s="7"/>
      <c r="E12">
        <v>1</v>
      </c>
      <c r="F12" t="s">
        <v>7</v>
      </c>
    </row>
    <row r="14" spans="1:10" x14ac:dyDescent="0.25">
      <c r="A14" s="1" t="s">
        <v>1</v>
      </c>
      <c r="B14" s="9">
        <f>3.14*$B$1^2*$D$14*$E$1</f>
        <v>7.5962879999999996E-5</v>
      </c>
      <c r="C14" s="1" t="s">
        <v>2</v>
      </c>
      <c r="D14" s="2">
        <v>7</v>
      </c>
    </row>
    <row r="15" spans="1:10" x14ac:dyDescent="0.25">
      <c r="A15" t="s">
        <v>9</v>
      </c>
      <c r="B15" t="s">
        <v>8</v>
      </c>
      <c r="C15" t="s">
        <v>3</v>
      </c>
      <c r="D15" t="s">
        <v>4</v>
      </c>
      <c r="F15" t="s">
        <v>10</v>
      </c>
    </row>
    <row r="16" spans="1:10" x14ac:dyDescent="0.25">
      <c r="A16" s="4">
        <f>$B$14-$E$2*1/2</f>
        <v>7.0536959999999989E-5</v>
      </c>
      <c r="B16">
        <v>16</v>
      </c>
      <c r="C16" s="6">
        <f>(F16*A16)/(8.31*296)</f>
        <v>3.1634643946968476E-3</v>
      </c>
      <c r="D16" s="8">
        <f>-C16*8.31*296*LN(101000/F24)</f>
        <v>9.7069889848343589</v>
      </c>
      <c r="E16">
        <v>6.5</v>
      </c>
      <c r="F16">
        <f>B16*6894.757</f>
        <v>110316.11199999999</v>
      </c>
    </row>
    <row r="17" spans="1:6" x14ac:dyDescent="0.25">
      <c r="A17" s="4">
        <f>$B$14-$E$2*2/2</f>
        <v>6.5111039999999997E-5</v>
      </c>
      <c r="B17">
        <v>17.5</v>
      </c>
      <c r="C17" s="6"/>
      <c r="D17" s="8"/>
      <c r="E17">
        <v>6</v>
      </c>
      <c r="F17">
        <f t="shared" ref="F17:F24" si="1">B17*6894.757</f>
        <v>120658.2475</v>
      </c>
    </row>
    <row r="18" spans="1:6" x14ac:dyDescent="0.25">
      <c r="A18" s="4">
        <f>$B$14-$E$2*3/2</f>
        <v>5.968511999999999E-5</v>
      </c>
      <c r="B18">
        <v>20</v>
      </c>
      <c r="C18" s="6"/>
      <c r="D18" s="8"/>
      <c r="E18">
        <v>5.5</v>
      </c>
      <c r="F18">
        <f t="shared" si="1"/>
        <v>137895.13999999998</v>
      </c>
    </row>
    <row r="19" spans="1:6" x14ac:dyDescent="0.25">
      <c r="A19" s="4">
        <f>$B$14-$E$2*4/2</f>
        <v>5.4259199999999997E-5</v>
      </c>
      <c r="B19">
        <v>22</v>
      </c>
      <c r="C19" s="6"/>
      <c r="D19" s="8"/>
      <c r="E19">
        <v>5</v>
      </c>
      <c r="F19">
        <f t="shared" si="1"/>
        <v>151684.65399999998</v>
      </c>
    </row>
    <row r="20" spans="1:6" x14ac:dyDescent="0.25">
      <c r="A20" s="4">
        <f>$B$14-$E$2*5/2</f>
        <v>4.8833279999999991E-5</v>
      </c>
      <c r="B20">
        <v>25</v>
      </c>
      <c r="C20" s="6"/>
      <c r="D20" s="8"/>
      <c r="E20">
        <v>4.5</v>
      </c>
      <c r="F20">
        <f t="shared" si="1"/>
        <v>172368.92499999999</v>
      </c>
    </row>
    <row r="21" spans="1:6" x14ac:dyDescent="0.25">
      <c r="A21" s="4">
        <f>$B$14-$E$2*6/2</f>
        <v>4.3407359999999991E-5</v>
      </c>
      <c r="B21">
        <v>28</v>
      </c>
      <c r="C21" s="6"/>
      <c r="D21" s="8"/>
      <c r="E21">
        <v>4</v>
      </c>
      <c r="F21">
        <f t="shared" si="1"/>
        <v>193053.196</v>
      </c>
    </row>
    <row r="22" spans="1:6" x14ac:dyDescent="0.25">
      <c r="A22" s="4">
        <f>$B$14-$E$2*7/2</f>
        <v>3.7981439999999991E-5</v>
      </c>
      <c r="B22">
        <v>34</v>
      </c>
      <c r="C22" s="6"/>
      <c r="D22" s="8"/>
      <c r="E22">
        <v>3.5</v>
      </c>
      <c r="F22">
        <f t="shared" si="1"/>
        <v>234421.73799999998</v>
      </c>
    </row>
    <row r="23" spans="1:6" x14ac:dyDescent="0.25">
      <c r="A23" s="4">
        <f>$B$14-$E$2*8/2</f>
        <v>3.2555519999999991E-5</v>
      </c>
      <c r="B23">
        <v>41</v>
      </c>
      <c r="C23" s="6"/>
      <c r="D23" s="8"/>
      <c r="E23">
        <v>3</v>
      </c>
      <c r="F23">
        <f t="shared" si="1"/>
        <v>282685.03700000001</v>
      </c>
    </row>
    <row r="24" spans="1:6" x14ac:dyDescent="0.25">
      <c r="A24" s="4">
        <f>$B$14-$E$2*9/2</f>
        <v>2.7129599999999992E-5</v>
      </c>
      <c r="B24">
        <v>51</v>
      </c>
      <c r="C24" s="6"/>
      <c r="D24" s="8"/>
      <c r="E24">
        <v>2.5</v>
      </c>
      <c r="F24">
        <f t="shared" si="1"/>
        <v>351632.60699999996</v>
      </c>
    </row>
    <row r="25" spans="1:6" x14ac:dyDescent="0.25">
      <c r="A25" s="4">
        <f>$B$14-$E$2*10/2</f>
        <v>2.1703679999999992E-5</v>
      </c>
      <c r="B25" t="s">
        <v>7</v>
      </c>
      <c r="C25" s="6"/>
      <c r="D25" s="8"/>
      <c r="E25">
        <v>2</v>
      </c>
      <c r="F25" t="s">
        <v>7</v>
      </c>
    </row>
    <row r="27" spans="1:6" x14ac:dyDescent="0.25">
      <c r="A27" s="1" t="s">
        <v>1</v>
      </c>
      <c r="B27" s="9">
        <f>3.14*$B$1^2*$D$27*$E$1</f>
        <v>9.7666559999999995E-5</v>
      </c>
      <c r="C27" s="1" t="s">
        <v>2</v>
      </c>
      <c r="D27" s="2">
        <v>9</v>
      </c>
    </row>
    <row r="28" spans="1:6" x14ac:dyDescent="0.25">
      <c r="A28" t="s">
        <v>9</v>
      </c>
      <c r="B28" t="s">
        <v>8</v>
      </c>
      <c r="C28" t="s">
        <v>3</v>
      </c>
      <c r="D28" t="s">
        <v>4</v>
      </c>
      <c r="F28" t="s">
        <v>10</v>
      </c>
    </row>
    <row r="29" spans="1:6" x14ac:dyDescent="0.25">
      <c r="A29" s="4">
        <f>$B$27-$E$2*1/2</f>
        <v>9.2240639999999988E-5</v>
      </c>
      <c r="B29">
        <v>15.5</v>
      </c>
      <c r="C29" s="6">
        <f>(F29*A29)/(8.31*296)</f>
        <v>4.0075618653972085E-3</v>
      </c>
      <c r="D29" s="8">
        <f>-C29*8.31*296*LN(101000/F41)</f>
        <v>13.899128148960607</v>
      </c>
      <c r="E29">
        <v>8.5</v>
      </c>
      <c r="F29">
        <f>B29*6894.757</f>
        <v>106868.73349999999</v>
      </c>
    </row>
    <row r="30" spans="1:6" x14ac:dyDescent="0.25">
      <c r="A30" s="4">
        <f>$B$27-$E$2*2/2</f>
        <v>8.6814719999999995E-5</v>
      </c>
      <c r="B30">
        <v>16</v>
      </c>
      <c r="C30" s="6"/>
      <c r="D30" s="8"/>
      <c r="E30">
        <v>8</v>
      </c>
      <c r="F30">
        <f t="shared" ref="F30:F41" si="2">B30*6894.757</f>
        <v>110316.11199999999</v>
      </c>
    </row>
    <row r="31" spans="1:6" x14ac:dyDescent="0.25">
      <c r="A31" s="4">
        <f>$B$27-$E$2*3/2</f>
        <v>8.1388799999999989E-5</v>
      </c>
      <c r="B31">
        <v>17.5</v>
      </c>
      <c r="C31" s="6"/>
      <c r="D31" s="8"/>
      <c r="E31">
        <v>7.5</v>
      </c>
      <c r="F31">
        <f t="shared" si="2"/>
        <v>120658.2475</v>
      </c>
    </row>
    <row r="32" spans="1:6" x14ac:dyDescent="0.25">
      <c r="A32" s="4">
        <f>$B$27-$E$2*4/2</f>
        <v>7.5962879999999996E-5</v>
      </c>
      <c r="B32">
        <v>19.5</v>
      </c>
      <c r="C32" s="6"/>
      <c r="D32" s="8"/>
      <c r="E32">
        <v>7</v>
      </c>
      <c r="F32">
        <f t="shared" si="2"/>
        <v>134447.76149999999</v>
      </c>
    </row>
    <row r="33" spans="1:6" x14ac:dyDescent="0.25">
      <c r="A33" s="4">
        <f>$B$27-$E$2*5/2</f>
        <v>7.0536959999999989E-5</v>
      </c>
      <c r="B33">
        <v>21</v>
      </c>
      <c r="C33" s="6"/>
      <c r="D33" s="8"/>
      <c r="E33">
        <v>6.5</v>
      </c>
      <c r="F33">
        <f t="shared" si="2"/>
        <v>144789.897</v>
      </c>
    </row>
    <row r="34" spans="1:6" x14ac:dyDescent="0.25">
      <c r="A34" s="4">
        <f>$B$27-$E$2*6/2</f>
        <v>6.5111039999999997E-5</v>
      </c>
      <c r="B34">
        <v>23</v>
      </c>
      <c r="C34" s="6"/>
      <c r="D34" s="8"/>
      <c r="E34">
        <v>6</v>
      </c>
      <c r="F34">
        <f t="shared" si="2"/>
        <v>158579.41099999999</v>
      </c>
    </row>
    <row r="35" spans="1:6" x14ac:dyDescent="0.25">
      <c r="A35" s="4">
        <f>$B$27-$E$2*7/2</f>
        <v>5.968511999999999E-5</v>
      </c>
      <c r="B35">
        <v>25</v>
      </c>
      <c r="C35" s="6"/>
      <c r="D35" s="8"/>
      <c r="E35">
        <v>5.5</v>
      </c>
      <c r="F35">
        <f t="shared" si="2"/>
        <v>172368.92499999999</v>
      </c>
    </row>
    <row r="36" spans="1:6" x14ac:dyDescent="0.25">
      <c r="A36" s="4">
        <f>$B$27-$E$2*8/2</f>
        <v>5.425919999999999E-5</v>
      </c>
      <c r="B36">
        <v>28.5</v>
      </c>
      <c r="C36" s="6"/>
      <c r="D36" s="8"/>
      <c r="E36">
        <v>5</v>
      </c>
      <c r="F36">
        <f t="shared" si="2"/>
        <v>196500.57449999999</v>
      </c>
    </row>
    <row r="37" spans="1:6" x14ac:dyDescent="0.25">
      <c r="A37" s="4">
        <f>$B$27-$E$2*9/2</f>
        <v>4.8833279999999991E-5</v>
      </c>
      <c r="B37">
        <v>32.5</v>
      </c>
      <c r="C37" s="6"/>
      <c r="D37" s="8"/>
      <c r="E37">
        <v>4.5</v>
      </c>
      <c r="F37">
        <f t="shared" si="2"/>
        <v>224079.60249999998</v>
      </c>
    </row>
    <row r="38" spans="1:6" x14ac:dyDescent="0.25">
      <c r="A38" s="4">
        <f>$B$27-$E$2*10/2</f>
        <v>4.3407359999999991E-5</v>
      </c>
      <c r="B38">
        <v>38</v>
      </c>
      <c r="C38" s="6"/>
      <c r="D38" s="8"/>
      <c r="E38">
        <v>4</v>
      </c>
      <c r="F38">
        <f t="shared" si="2"/>
        <v>262000.76599999997</v>
      </c>
    </row>
    <row r="39" spans="1:6" x14ac:dyDescent="0.25">
      <c r="A39" s="4">
        <f>$B$27-$E$2*11/2</f>
        <v>3.7981439999999991E-5</v>
      </c>
      <c r="B39">
        <v>45</v>
      </c>
      <c r="C39" s="6"/>
      <c r="D39" s="8"/>
      <c r="E39">
        <v>3.5</v>
      </c>
      <c r="F39">
        <f t="shared" si="2"/>
        <v>310264.065</v>
      </c>
    </row>
    <row r="40" spans="1:6" x14ac:dyDescent="0.25">
      <c r="A40" s="4">
        <f>$B$27-$E$2*12/2</f>
        <v>3.2555519999999985E-5</v>
      </c>
      <c r="B40">
        <v>53</v>
      </c>
      <c r="C40" s="6"/>
      <c r="D40" s="8"/>
      <c r="E40">
        <v>3</v>
      </c>
      <c r="F40">
        <f t="shared" si="2"/>
        <v>365422.12099999998</v>
      </c>
    </row>
    <row r="41" spans="1:6" x14ac:dyDescent="0.25">
      <c r="A41" s="4">
        <f>$B$27-$E$2*13/2</f>
        <v>2.7129599999999992E-5</v>
      </c>
      <c r="B41">
        <v>60</v>
      </c>
      <c r="C41" s="6"/>
      <c r="D41" s="8"/>
      <c r="E41">
        <v>2.5</v>
      </c>
      <c r="F41">
        <f t="shared" si="2"/>
        <v>413685.42</v>
      </c>
    </row>
  </sheetData>
  <mergeCells count="7">
    <mergeCell ref="J2:J9"/>
    <mergeCell ref="C29:C41"/>
    <mergeCell ref="D29:D41"/>
    <mergeCell ref="C5:C12"/>
    <mergeCell ref="D5:D12"/>
    <mergeCell ref="C16:C25"/>
    <mergeCell ref="D16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Gustas Klevinskas</dc:creator>
  <cp:lastModifiedBy>Gustas Klevinskas</cp:lastModifiedBy>
  <dcterms:created xsi:type="dcterms:W3CDTF">2019-04-09T08:05:25Z</dcterms:created>
  <dcterms:modified xsi:type="dcterms:W3CDTF">2019-04-23T18:08:30Z</dcterms:modified>
</cp:coreProperties>
</file>