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240" yWindow="75" windowWidth="20115" windowHeight="7995"/>
  </bookViews>
  <sheets>
    <sheet name="Assumptions" sheetId="4" r:id="rId1"/>
    <sheet name="Start-Up Costs" sheetId="5" r:id="rId2"/>
    <sheet name="Balance Sheet" sheetId="3" r:id="rId3"/>
    <sheet name="Income Statement" sheetId="2" r:id="rId4"/>
    <sheet name="Sales Forecasts" sheetId="1" r:id="rId5"/>
  </sheets>
  <calcPr calcId="152511"/>
</workbook>
</file>

<file path=xl/calcChain.xml><?xml version="1.0" encoding="utf-8"?>
<calcChain xmlns="http://schemas.openxmlformats.org/spreadsheetml/2006/main">
  <c r="H45" i="3" l="1"/>
  <c r="N2" i="2"/>
  <c r="E11" i="2" s="1"/>
  <c r="E19" i="4"/>
  <c r="E18" i="4"/>
  <c r="E17" i="4"/>
  <c r="C17" i="1"/>
  <c r="D16" i="1"/>
  <c r="D17" i="1" s="1"/>
  <c r="C7" i="1"/>
  <c r="D6" i="1"/>
  <c r="D7" i="1" s="1"/>
  <c r="E16" i="1" l="1"/>
  <c r="F16" i="1" s="1"/>
  <c r="E6" i="1"/>
  <c r="E15" i="5"/>
  <c r="G43" i="2"/>
  <c r="G37" i="2"/>
  <c r="E15" i="2"/>
  <c r="G17" i="2" s="1"/>
  <c r="E17" i="1" l="1"/>
  <c r="F17" i="1"/>
  <c r="G16" i="1"/>
  <c r="E7" i="1"/>
  <c r="F6" i="1"/>
  <c r="F17" i="3"/>
  <c r="F20" i="3"/>
  <c r="F23" i="3"/>
  <c r="H30" i="3"/>
  <c r="H43" i="3"/>
  <c r="H26" i="3" l="1"/>
  <c r="G17" i="1"/>
  <c r="H16" i="1"/>
  <c r="F7" i="1"/>
  <c r="G6" i="1"/>
  <c r="H17" i="1" l="1"/>
  <c r="I16" i="1"/>
  <c r="G7" i="1"/>
  <c r="H6" i="1"/>
  <c r="I17" i="1" l="1"/>
  <c r="J16" i="1"/>
  <c r="H7" i="1"/>
  <c r="I6" i="1"/>
  <c r="I7" i="1" l="1"/>
  <c r="J6" i="1"/>
  <c r="J17" i="1"/>
  <c r="K16" i="1"/>
  <c r="J7" i="1" l="1"/>
  <c r="K6" i="1"/>
  <c r="K17" i="1"/>
  <c r="L16" i="1"/>
  <c r="L17" i="1" l="1"/>
  <c r="M16" i="1"/>
  <c r="K7" i="1"/>
  <c r="L6" i="1"/>
  <c r="L7" i="1" l="1"/>
  <c r="M6" i="1"/>
  <c r="M17" i="1"/>
  <c r="N16" i="1"/>
  <c r="N17" i="1" l="1"/>
  <c r="O17" i="1" s="1"/>
  <c r="O16" i="1"/>
  <c r="M7" i="1"/>
  <c r="N6" i="1"/>
  <c r="B40" i="1" l="1"/>
  <c r="I40" i="1" s="1"/>
  <c r="B38" i="1"/>
  <c r="I38" i="1" s="1"/>
  <c r="N7" i="1"/>
  <c r="O7" i="1" s="1"/>
  <c r="O6" i="1"/>
  <c r="B29" i="1" l="1"/>
  <c r="I29" i="1" s="1"/>
  <c r="G6" i="2" s="1"/>
  <c r="B27" i="1"/>
  <c r="I27" i="1" s="1"/>
  <c r="D9" i="3" l="1"/>
  <c r="F10" i="3" s="1"/>
  <c r="H13" i="3" s="1"/>
  <c r="H32" i="3" s="1"/>
  <c r="F50" i="3" s="1"/>
  <c r="H51" i="3" s="1"/>
  <c r="H53" i="3" s="1"/>
  <c r="G8" i="2"/>
  <c r="G19" i="2" s="1"/>
  <c r="G39" i="2" s="1"/>
  <c r="G45" i="2" s="1"/>
</calcChain>
</file>

<file path=xl/comments1.xml><?xml version="1.0" encoding="utf-8"?>
<comments xmlns="http://schemas.openxmlformats.org/spreadsheetml/2006/main">
  <authors>
    <author>Mcbain Adam (CZJ2FRW)</author>
  </authors>
  <commentList>
    <comment ref="F38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Advertising must be paid.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Bi-weekly pay, our dedicated programmer is owed two weeks pay.</t>
        </r>
      </text>
    </comment>
  </commentList>
</comments>
</file>

<file path=xl/comments2.xml><?xml version="1.0" encoding="utf-8"?>
<comments xmlns="http://schemas.openxmlformats.org/spreadsheetml/2006/main">
  <authors>
    <author>Mcbain Adam (CZJ2FRW)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One dedicated programmer to maintain the application after deployment.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We hired a medium-sized firm to post a billboard on GTC's campus and utilize SEO to garner more web searches.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Our company contributed to Make a Wish Foundation.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Ryan spilled his energy drink on a company keyboard so he had to use the company credit card.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Our hardware has depreciated the moment we hit the power button.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Must have insurance in the event there is a catastrophe.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Snacks, cokes, essentials, etc.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We must have our application hosted.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Minor office expenses will incurr. Chairs, supplies, etc.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Must have a license to operate as a business.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Fees to ensure we are credentialed developers and are allowed access to development kits/sites.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Rent for our brick and mortar office space.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Magic Jack…$20 a year!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Homebodies this year.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All of those processors are bumping up the utilities.</t>
        </r>
      </text>
    </comment>
    <comment ref="E36" authorId="0" shapeId="0">
      <text/>
    </comment>
    <comment ref="E42" authorId="0" shapeId="0">
      <text>
        <r>
          <rPr>
            <b/>
            <sz val="9"/>
            <color indexed="81"/>
            <rFont val="Tahoma"/>
            <family val="2"/>
          </rPr>
          <t>Mcbain Adam (CZJ2FRW):</t>
        </r>
        <r>
          <rPr>
            <sz val="9"/>
            <color indexed="81"/>
            <rFont val="Tahoma"/>
            <family val="2"/>
          </rPr>
          <t xml:space="preserve">
Uber has agreed to partner with Chappy for a trial period of one year.</t>
        </r>
      </text>
    </comment>
  </commentList>
</comments>
</file>

<file path=xl/sharedStrings.xml><?xml version="1.0" encoding="utf-8"?>
<sst xmlns="http://schemas.openxmlformats.org/spreadsheetml/2006/main" count="219" uniqueCount="126">
  <si>
    <t>May</t>
  </si>
  <si>
    <t>June</t>
  </si>
  <si>
    <t>July</t>
  </si>
  <si>
    <t>Total</t>
  </si>
  <si>
    <t>Revenue:</t>
  </si>
  <si>
    <t>Average Trip Time</t>
  </si>
  <si>
    <t>Licensing Cost</t>
  </si>
  <si>
    <t xml:space="preserve">  </t>
  </si>
  <si>
    <t xml:space="preserve"> </t>
  </si>
  <si>
    <t>Total Liabilities and Capital</t>
  </si>
  <si>
    <t>Total Capital</t>
  </si>
  <si>
    <t>Net Profit</t>
  </si>
  <si>
    <t>Owner's Equity</t>
  </si>
  <si>
    <t>Capital:</t>
  </si>
  <si>
    <t>Total Liabilities</t>
  </si>
  <si>
    <t>Total Current Liabilities</t>
  </si>
  <si>
    <t>Unearned Revenues</t>
  </si>
  <si>
    <t>Accrued Wages Payable</t>
  </si>
  <si>
    <t>Sales Taxes Payable</t>
  </si>
  <si>
    <t>Accounts Payable</t>
  </si>
  <si>
    <t>Current Liabilities:</t>
  </si>
  <si>
    <t>Liabilities and Capital</t>
  </si>
  <si>
    <t>Total Assets</t>
  </si>
  <si>
    <t>Total Other Assets</t>
  </si>
  <si>
    <t>Goodwill</t>
  </si>
  <si>
    <t>Other Assets:</t>
  </si>
  <si>
    <t>Total Fixed Assets</t>
  </si>
  <si>
    <t>Accumulated Depreciation</t>
  </si>
  <si>
    <t>Less:</t>
  </si>
  <si>
    <t>Furniture and Fixtures</t>
  </si>
  <si>
    <t>Fixed Assets:</t>
  </si>
  <si>
    <t>Total Current Assets</t>
  </si>
  <si>
    <t>Reserve for Bad Debts</t>
  </si>
  <si>
    <t>Accounts Receivable</t>
  </si>
  <si>
    <t>Cash</t>
  </si>
  <si>
    <t>Current Assets:</t>
  </si>
  <si>
    <t>Assets</t>
  </si>
  <si>
    <t>Balance Sheet</t>
  </si>
  <si>
    <t>Chappy App Co.</t>
  </si>
  <si>
    <t>Income Statement</t>
  </si>
  <si>
    <t>Gross Sales</t>
  </si>
  <si>
    <t>Sales Returns and Allowances</t>
  </si>
  <si>
    <t>Net Sales</t>
  </si>
  <si>
    <t>Cost of Goods Sold:</t>
  </si>
  <si>
    <t>Add:</t>
  </si>
  <si>
    <t>Cost of Goods Sold</t>
  </si>
  <si>
    <t>Gross Profit (Loss)</t>
  </si>
  <si>
    <t>Expenses:</t>
  </si>
  <si>
    <t>Advertising</t>
  </si>
  <si>
    <t>Charitable Contributions</t>
  </si>
  <si>
    <t>Insurance</t>
  </si>
  <si>
    <t>Miscellaneous</t>
  </si>
  <si>
    <t>Office Expenses</t>
  </si>
  <si>
    <t>Permits and Licenses</t>
  </si>
  <si>
    <t>Professional Fees</t>
  </si>
  <si>
    <t>Rent</t>
  </si>
  <si>
    <t>Telephone</t>
  </si>
  <si>
    <t>Travel</t>
  </si>
  <si>
    <t>Utilities</t>
  </si>
  <si>
    <t>Total Expenses</t>
  </si>
  <si>
    <t>Net Operating Income</t>
  </si>
  <si>
    <t>Other Income:</t>
  </si>
  <si>
    <t>Total Other Income</t>
  </si>
  <si>
    <t>Assumptions</t>
  </si>
  <si>
    <t>Sales Price</t>
  </si>
  <si>
    <t>Students On Campus</t>
  </si>
  <si>
    <t>Assumptions:</t>
  </si>
  <si>
    <t>Chaperone Trip Revenue</t>
  </si>
  <si>
    <t>Start-Up Costs</t>
  </si>
  <si>
    <t>Costs:</t>
  </si>
  <si>
    <t>Hosting Services</t>
  </si>
  <si>
    <t xml:space="preserve">Equipment/Hardware </t>
  </si>
  <si>
    <t>Business Filing Fees</t>
  </si>
  <si>
    <t xml:space="preserve">   $2000/yr</t>
  </si>
  <si>
    <t xml:space="preserve">     $100/yr</t>
  </si>
  <si>
    <t>Market Research</t>
  </si>
  <si>
    <t>Lawyer Fees</t>
  </si>
  <si>
    <t>Office Supplies</t>
  </si>
  <si>
    <t>Advertising &amp; Marketing</t>
  </si>
  <si>
    <t>Office Furniture</t>
  </si>
  <si>
    <t>Rent Deposit</t>
  </si>
  <si>
    <t>Client Usage Per Month</t>
  </si>
  <si>
    <t>Number of Monthly Trips per Chap</t>
  </si>
  <si>
    <t>Chappy App Employee Wages</t>
  </si>
  <si>
    <t>Reoccurring         One-Time</t>
  </si>
  <si>
    <t>Total Start-Up</t>
  </si>
  <si>
    <t>Year 1</t>
  </si>
  <si>
    <t>Year 2</t>
  </si>
  <si>
    <t>January</t>
  </si>
  <si>
    <t>February</t>
  </si>
  <si>
    <t>March</t>
  </si>
  <si>
    <t>April</t>
  </si>
  <si>
    <t>August</t>
  </si>
  <si>
    <t>September</t>
  </si>
  <si>
    <t>October</t>
  </si>
  <si>
    <t>November</t>
  </si>
  <si>
    <t>December</t>
  </si>
  <si>
    <t>Total Client Trips Per Month:</t>
  </si>
  <si>
    <t>Total Chaperone Earnings Per Month:</t>
  </si>
  <si>
    <t>Average Monthly Spending by Client</t>
  </si>
  <si>
    <t>Average Amount of Annual Earnings Per Chaperone:</t>
  </si>
  <si>
    <t>Average Number of Trips Per Client Annually:</t>
  </si>
  <si>
    <t>Average Number of Trips for all initally adopted Clients:</t>
  </si>
  <si>
    <t>Average Amount of Annual Earnings for all Chaperones:</t>
  </si>
  <si>
    <t>Initial Adoption by Clients</t>
  </si>
  <si>
    <t>Initial Adoption by Chaperones</t>
  </si>
  <si>
    <t>Client Adoption</t>
  </si>
  <si>
    <t>Chaperone Adoption</t>
  </si>
  <si>
    <t>Equipment Depreciation</t>
  </si>
  <si>
    <t>Company Credit Card Fees</t>
  </si>
  <si>
    <t>One Dedicated Programmer for Maintaining the Application</t>
  </si>
  <si>
    <t>Trial Contract with Uber</t>
  </si>
  <si>
    <t>Net Income</t>
  </si>
  <si>
    <t>Direct Labor/Wages</t>
  </si>
  <si>
    <t>Prepaid Insurance</t>
  </si>
  <si>
    <t>Hardware</t>
  </si>
  <si>
    <t>$10/hr at 8 hours per week working 5 days a week.</t>
  </si>
  <si>
    <t>Annual Salary:</t>
  </si>
  <si>
    <t xml:space="preserve">Chappy App Co. </t>
  </si>
  <si>
    <t>Sales Forecasting</t>
  </si>
  <si>
    <r>
      <rPr>
        <b/>
        <sz val="11"/>
        <color rgb="FFFF0000"/>
        <rFont val="Arial Narrow"/>
        <family val="2"/>
      </rPr>
      <t>**</t>
    </r>
    <r>
      <rPr>
        <b/>
        <sz val="11"/>
        <color theme="5" tint="-0.249977111117893"/>
        <rFont val="Arial Narrow"/>
        <family val="2"/>
      </rPr>
      <t>Sales Forecasting based on Initial Adoption</t>
    </r>
    <r>
      <rPr>
        <b/>
        <sz val="11"/>
        <color rgb="FFFF0000"/>
        <rFont val="Arial Narrow"/>
        <family val="2"/>
      </rPr>
      <t>**</t>
    </r>
  </si>
  <si>
    <r>
      <rPr>
        <b/>
        <sz val="11"/>
        <color rgb="FFFF0000"/>
        <rFont val="Arial Narrow"/>
        <family val="2"/>
      </rPr>
      <t>**</t>
    </r>
    <r>
      <rPr>
        <b/>
        <sz val="11"/>
        <color theme="5" tint="-0.249977111117893"/>
        <rFont val="Arial Narrow"/>
        <family val="2"/>
      </rPr>
      <t>Sales Forecasting based on a Single Client</t>
    </r>
    <r>
      <rPr>
        <b/>
        <sz val="11"/>
        <color rgb="FFFF0000"/>
        <rFont val="Arial Narrow"/>
        <family val="2"/>
      </rPr>
      <t>**</t>
    </r>
  </si>
  <si>
    <r>
      <t xml:space="preserve">         </t>
    </r>
    <r>
      <rPr>
        <u/>
        <sz val="10"/>
        <color rgb="FFFF0000"/>
        <rFont val="Arial Narrow"/>
        <family val="2"/>
      </rPr>
      <t>Year 1</t>
    </r>
  </si>
  <si>
    <r>
      <t xml:space="preserve">          </t>
    </r>
    <r>
      <rPr>
        <u/>
        <sz val="10"/>
        <color rgb="FFFF0000"/>
        <rFont val="Arial Narrow"/>
        <family val="2"/>
      </rPr>
      <t>Year 2</t>
    </r>
  </si>
  <si>
    <t xml:space="preserve">        $1/Trip</t>
  </si>
  <si>
    <t xml:space="preserve">         $10/hr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</si>
</sst>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[$$-409]#,##0.00"/>
    <numFmt numFmtId="165" formatCode="[$$-409]#,##0"/>
    <numFmt numFmtId="166" formatCode="&quot;$&quot;#,##0.00"/>
    <numFmt numFmtId="167" formatCode="&quot;$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 Narrow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b/>
      <i/>
      <sz val="12"/>
      <color indexed="9"/>
      <name val="Arial Narrow"/>
      <family val="2"/>
    </font>
    <font>
      <sz val="9"/>
      <color indexed="8"/>
      <name val="Arial Narrow"/>
      <family val="2"/>
    </font>
    <font>
      <i/>
      <sz val="11"/>
      <color indexed="8"/>
      <name val="Arial Narrow"/>
      <family val="2"/>
    </font>
    <font>
      <b/>
      <i/>
      <sz val="11"/>
      <color indexed="8"/>
      <name val="Arial Narrow"/>
      <family val="2"/>
    </font>
    <font>
      <b/>
      <sz val="10"/>
      <color indexed="8"/>
      <name val="Arial Narrow"/>
      <family val="2"/>
    </font>
    <font>
      <u/>
      <sz val="10"/>
      <color indexed="8"/>
      <name val="Arial Narrow"/>
      <family val="2"/>
    </font>
    <font>
      <b/>
      <i/>
      <sz val="10"/>
      <color indexed="8"/>
      <name val="Arial Narrow"/>
      <family val="2"/>
    </font>
    <font>
      <sz val="9"/>
      <color theme="1"/>
      <name val="Arial Narrow"/>
      <family val="2"/>
    </font>
    <font>
      <u/>
      <sz val="10"/>
      <color rgb="FFFF0000"/>
      <name val="Arial Narrow"/>
      <family val="2"/>
    </font>
    <font>
      <sz val="10"/>
      <color rgb="FFFF0000"/>
      <name val="Arial Narrow"/>
      <family val="2"/>
    </font>
    <font>
      <b/>
      <sz val="11"/>
      <color theme="5" tint="-0.249977111117893"/>
      <name val="Arial Narrow"/>
      <family val="2"/>
    </font>
    <font>
      <b/>
      <i/>
      <sz val="12"/>
      <color theme="0"/>
      <name val="Arial Narrow"/>
      <family val="2"/>
    </font>
    <font>
      <b/>
      <i/>
      <sz val="11"/>
      <color indexed="9"/>
      <name val="Arial Narrow"/>
      <family val="2"/>
    </font>
    <font>
      <b/>
      <i/>
      <sz val="14"/>
      <color indexed="9"/>
      <name val="Arial Narrow"/>
      <family val="2"/>
    </font>
    <font>
      <b/>
      <sz val="11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solid">
        <fgColor indexed="16"/>
        <bgColor indexed="2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64" fontId="5" fillId="2" borderId="0" xfId="0" applyNumberFormat="1" applyFont="1" applyFill="1" applyBorder="1" applyAlignment="1" applyProtection="1">
      <protection locked="0"/>
    </xf>
    <xf numFmtId="164" fontId="5" fillId="2" borderId="0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164" fontId="6" fillId="2" borderId="0" xfId="0" applyNumberFormat="1" applyFont="1" applyFill="1" applyBorder="1" applyAlignment="1" applyProtection="1">
      <alignment horizontal="center" vertical="top"/>
      <protection locked="0"/>
    </xf>
    <xf numFmtId="164" fontId="6" fillId="2" borderId="0" xfId="0" applyNumberFormat="1" applyFont="1" applyFill="1" applyBorder="1" applyAlignment="1" applyProtection="1">
      <protection locked="0"/>
    </xf>
    <xf numFmtId="1" fontId="6" fillId="2" borderId="0" xfId="0" applyNumberFormat="1" applyFont="1" applyFill="1" applyBorder="1" applyAlignment="1" applyProtection="1">
      <alignment horizontal="center" vertical="top"/>
      <protection locked="0"/>
    </xf>
    <xf numFmtId="164" fontId="7" fillId="2" borderId="0" xfId="0" applyNumberFormat="1" applyFont="1" applyFill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 vertical="top"/>
      <protection locked="0"/>
    </xf>
    <xf numFmtId="164" fontId="7" fillId="2" borderId="0" xfId="0" applyNumberFormat="1" applyFont="1" applyFill="1" applyBorder="1" applyAlignment="1" applyProtection="1">
      <alignment horizontal="left" vertical="top"/>
      <protection locked="0"/>
    </xf>
    <xf numFmtId="0" fontId="8" fillId="3" borderId="0" xfId="0" applyFont="1" applyFill="1" applyBorder="1" applyAlignment="1" applyProtection="1">
      <alignment horizontal="centerContinuous"/>
      <protection locked="0"/>
    </xf>
    <xf numFmtId="1" fontId="6" fillId="2" borderId="0" xfId="0" applyNumberFormat="1" applyFont="1" applyFill="1" applyBorder="1" applyAlignment="1" applyProtection="1">
      <protection locked="0"/>
    </xf>
    <xf numFmtId="164" fontId="10" fillId="2" borderId="0" xfId="0" applyNumberFormat="1" applyFont="1" applyFill="1" applyBorder="1" applyAlignment="1" applyProtection="1">
      <alignment horizontal="center" vertical="top"/>
      <protection locked="0"/>
    </xf>
    <xf numFmtId="0" fontId="8" fillId="3" borderId="0" xfId="0" applyFont="1" applyFill="1" applyBorder="1" applyAlignment="1" applyProtection="1">
      <alignment horizontal="centerContinuous"/>
      <protection hidden="1"/>
    </xf>
    <xf numFmtId="14" fontId="8" fillId="3" borderId="1" xfId="0" applyNumberFormat="1" applyFont="1" applyFill="1" applyBorder="1" applyAlignment="1" applyProtection="1">
      <alignment horizontal="centerContinuous"/>
      <protection locked="0"/>
    </xf>
    <xf numFmtId="49" fontId="8" fillId="3" borderId="1" xfId="0" applyNumberFormat="1" applyFont="1" applyFill="1" applyBorder="1" applyAlignment="1" applyProtection="1">
      <alignment horizontal="centerContinuous"/>
      <protection locked="0"/>
    </xf>
    <xf numFmtId="0" fontId="8" fillId="3" borderId="1" xfId="0" applyFont="1" applyFill="1" applyBorder="1" applyAlignment="1" applyProtection="1">
      <alignment horizontal="centerContinuous"/>
      <protection locked="0"/>
    </xf>
    <xf numFmtId="49" fontId="5" fillId="2" borderId="0" xfId="0" applyNumberFormat="1" applyFont="1" applyFill="1" applyBorder="1" applyAlignment="1" applyProtection="1">
      <protection locked="0"/>
    </xf>
    <xf numFmtId="49" fontId="5" fillId="2" borderId="0" xfId="2" applyNumberFormat="1" applyFont="1" applyFill="1" applyBorder="1" applyAlignment="1" applyProtection="1">
      <protection locked="0"/>
    </xf>
    <xf numFmtId="49" fontId="11" fillId="2" borderId="0" xfId="0" applyNumberFormat="1" applyFont="1" applyFill="1" applyBorder="1" applyAlignment="1" applyProtection="1">
      <protection locked="0"/>
    </xf>
    <xf numFmtId="49" fontId="9" fillId="2" borderId="0" xfId="0" applyNumberFormat="1" applyFont="1" applyFill="1" applyBorder="1" applyAlignment="1" applyProtection="1">
      <protection locked="0"/>
    </xf>
    <xf numFmtId="49" fontId="9" fillId="2" borderId="0" xfId="0" applyNumberFormat="1" applyFont="1" applyFill="1" applyBorder="1" applyAlignment="1" applyProtection="1">
      <alignment horizontal="centerContinuous"/>
      <protection locked="0"/>
    </xf>
    <xf numFmtId="49" fontId="9" fillId="2" borderId="0" xfId="2" applyNumberFormat="1" applyFont="1" applyFill="1" applyBorder="1" applyAlignment="1" applyProtection="1">
      <alignment horizontal="centerContinuous"/>
      <protection locked="0"/>
    </xf>
    <xf numFmtId="49" fontId="9" fillId="2" borderId="0" xfId="0" applyNumberFormat="1" applyFont="1" applyFill="1" applyBorder="1" applyAlignment="1" applyProtection="1">
      <alignment horizontal="centerContinuous"/>
      <protection hidden="1"/>
    </xf>
    <xf numFmtId="164" fontId="5" fillId="2" borderId="0" xfId="2" applyNumberFormat="1" applyFont="1" applyFill="1" applyBorder="1" applyAlignment="1" applyProtection="1">
      <protection locked="0"/>
    </xf>
    <xf numFmtId="164" fontId="5" fillId="2" borderId="3" xfId="0" applyNumberFormat="1" applyFont="1" applyFill="1" applyBorder="1" applyAlignment="1" applyProtection="1">
      <protection locked="0"/>
    </xf>
    <xf numFmtId="49" fontId="12" fillId="2" borderId="0" xfId="0" applyNumberFormat="1" applyFont="1" applyFill="1" applyBorder="1" applyAlignment="1" applyProtection="1">
      <protection locked="0"/>
    </xf>
    <xf numFmtId="164" fontId="5" fillId="2" borderId="0" xfId="0" applyNumberFormat="1" applyFont="1" applyFill="1" applyBorder="1" applyAlignment="1" applyProtection="1">
      <protection hidden="1"/>
    </xf>
    <xf numFmtId="49" fontId="5" fillId="2" borderId="0" xfId="0" applyNumberFormat="1" applyFont="1" applyFill="1" applyBorder="1" applyAlignment="1" applyProtection="1">
      <alignment horizontal="left"/>
      <protection locked="0"/>
    </xf>
    <xf numFmtId="164" fontId="5" fillId="2" borderId="3" xfId="0" applyNumberFormat="1" applyFont="1" applyFill="1" applyBorder="1" applyAlignment="1" applyProtection="1">
      <protection hidden="1"/>
    </xf>
    <xf numFmtId="164" fontId="13" fillId="2" borderId="0" xfId="0" applyNumberFormat="1" applyFont="1" applyFill="1" applyBorder="1" applyAlignment="1" applyProtection="1">
      <protection locked="0"/>
    </xf>
    <xf numFmtId="164" fontId="5" fillId="2" borderId="2" xfId="0" applyNumberFormat="1" applyFont="1" applyFill="1" applyBorder="1" applyAlignment="1" applyProtection="1">
      <protection hidden="1"/>
    </xf>
    <xf numFmtId="49" fontId="5" fillId="2" borderId="1" xfId="0" applyNumberFormat="1" applyFont="1" applyFill="1" applyBorder="1" applyAlignment="1" applyProtection="1">
      <protection locked="0"/>
    </xf>
    <xf numFmtId="164" fontId="5" fillId="2" borderId="1" xfId="0" applyNumberFormat="1" applyFont="1" applyFill="1" applyBorder="1" applyAlignment="1" applyProtection="1">
      <protection locked="0"/>
    </xf>
    <xf numFmtId="49" fontId="11" fillId="2" borderId="0" xfId="0" applyNumberFormat="1" applyFont="1" applyFill="1" applyBorder="1" applyAlignment="1" applyProtection="1">
      <alignment horizontal="centerContinuous"/>
      <protection locked="0"/>
    </xf>
    <xf numFmtId="49" fontId="5" fillId="2" borderId="0" xfId="0" applyNumberFormat="1" applyFont="1" applyFill="1" applyBorder="1" applyAlignment="1" applyProtection="1">
      <alignment horizontal="centerContinuous"/>
      <protection locked="0"/>
    </xf>
    <xf numFmtId="49" fontId="14" fillId="2" borderId="0" xfId="0" applyNumberFormat="1" applyFont="1" applyFill="1" applyBorder="1" applyAlignment="1" applyProtection="1">
      <protection hidden="1"/>
    </xf>
    <xf numFmtId="49" fontId="9" fillId="2" borderId="0" xfId="0" applyNumberFormat="1" applyFont="1" applyFill="1" applyBorder="1" applyAlignment="1" applyProtection="1">
      <protection hidden="1"/>
    </xf>
    <xf numFmtId="49" fontId="5" fillId="2" borderId="0" xfId="0" applyNumberFormat="1" applyFont="1" applyFill="1" applyBorder="1" applyAlignment="1" applyProtection="1">
      <alignment horizontal="center"/>
      <protection locked="0"/>
    </xf>
    <xf numFmtId="6" fontId="5" fillId="2" borderId="0" xfId="0" applyNumberFormat="1" applyFont="1" applyFill="1" applyBorder="1" applyAlignment="1" applyProtection="1">
      <protection locked="0"/>
    </xf>
    <xf numFmtId="49" fontId="5" fillId="2" borderId="0" xfId="0" applyNumberFormat="1" applyFont="1" applyFill="1" applyBorder="1" applyAlignment="1" applyProtection="1">
      <alignment horizontal="right"/>
      <protection locked="0"/>
    </xf>
    <xf numFmtId="38" fontId="5" fillId="2" borderId="3" xfId="0" applyNumberFormat="1" applyFont="1" applyFill="1" applyBorder="1" applyAlignment="1" applyProtection="1">
      <protection locked="0"/>
    </xf>
    <xf numFmtId="38" fontId="5" fillId="2" borderId="0" xfId="0" applyNumberFormat="1" applyFont="1" applyFill="1" applyBorder="1" applyAlignment="1" applyProtection="1">
      <protection hidden="1"/>
    </xf>
    <xf numFmtId="38" fontId="5" fillId="2" borderId="0" xfId="0" applyNumberFormat="1" applyFont="1" applyFill="1" applyBorder="1" applyAlignment="1" applyProtection="1">
      <protection locked="0"/>
    </xf>
    <xf numFmtId="49" fontId="5" fillId="2" borderId="0" xfId="0" applyNumberFormat="1" applyFont="1" applyFill="1" applyBorder="1" applyAlignment="1" applyProtection="1">
      <protection hidden="1"/>
    </xf>
    <xf numFmtId="6" fontId="5" fillId="2" borderId="0" xfId="0" applyNumberFormat="1" applyFont="1" applyFill="1" applyBorder="1" applyAlignment="1" applyProtection="1">
      <protection hidden="1"/>
    </xf>
    <xf numFmtId="49" fontId="5" fillId="2" borderId="0" xfId="0" applyNumberFormat="1" applyFont="1" applyFill="1" applyBorder="1" applyAlignment="1" applyProtection="1">
      <alignment horizontal="center"/>
      <protection hidden="1"/>
    </xf>
    <xf numFmtId="49" fontId="5" fillId="2" borderId="0" xfId="0" applyNumberFormat="1" applyFont="1" applyFill="1" applyBorder="1" applyAlignment="1" applyProtection="1">
      <alignment horizontal="right"/>
      <protection hidden="1"/>
    </xf>
    <xf numFmtId="49" fontId="14" fillId="2" borderId="0" xfId="0" applyNumberFormat="1" applyFont="1" applyFill="1" applyBorder="1" applyAlignment="1" applyProtection="1"/>
    <xf numFmtId="49" fontId="5" fillId="2" borderId="0" xfId="0" applyNumberFormat="1" applyFont="1" applyFill="1" applyBorder="1" applyAlignment="1" applyProtection="1">
      <alignment horizontal="center"/>
    </xf>
    <xf numFmtId="49" fontId="5" fillId="2" borderId="0" xfId="0" applyNumberFormat="1" applyFont="1" applyFill="1" applyBorder="1" applyAlignment="1" applyProtection="1"/>
    <xf numFmtId="49" fontId="5" fillId="2" borderId="0" xfId="0" applyNumberFormat="1" applyFont="1" applyFill="1" applyBorder="1" applyAlignment="1" applyProtection="1">
      <alignment horizontal="right"/>
    </xf>
    <xf numFmtId="38" fontId="5" fillId="2" borderId="3" xfId="0" applyNumberFormat="1" applyFont="1" applyFill="1" applyBorder="1" applyAlignment="1" applyProtection="1">
      <protection hidden="1"/>
    </xf>
    <xf numFmtId="49" fontId="7" fillId="2" borderId="0" xfId="0" applyNumberFormat="1" applyFont="1" applyFill="1" applyBorder="1" applyAlignment="1" applyProtection="1">
      <protection hidden="1"/>
    </xf>
    <xf numFmtId="49" fontId="12" fillId="2" borderId="0" xfId="0" applyNumberFormat="1" applyFont="1" applyFill="1" applyBorder="1" applyAlignment="1" applyProtection="1">
      <protection hidden="1"/>
    </xf>
    <xf numFmtId="6" fontId="5" fillId="2" borderId="2" xfId="0" applyNumberFormat="1" applyFont="1" applyFill="1" applyBorder="1" applyAlignment="1" applyProtection="1">
      <protection hidden="1"/>
    </xf>
    <xf numFmtId="49" fontId="7" fillId="2" borderId="0" xfId="0" applyNumberFormat="1" applyFont="1" applyFill="1" applyBorder="1" applyAlignment="1" applyProtection="1">
      <protection locked="0"/>
    </xf>
    <xf numFmtId="49" fontId="12" fillId="2" borderId="0" xfId="0" applyNumberFormat="1" applyFont="1" applyFill="1" applyBorder="1" applyAlignment="1" applyProtection="1">
      <alignment horizontal="centerContinuous"/>
      <protection locked="0"/>
    </xf>
    <xf numFmtId="49" fontId="5" fillId="2" borderId="0" xfId="2" applyNumberFormat="1" applyFont="1" applyFill="1" applyBorder="1" applyAlignment="1" applyProtection="1">
      <alignment horizontal="centerContinuous"/>
      <protection locked="0"/>
    </xf>
    <xf numFmtId="49" fontId="12" fillId="2" borderId="0" xfId="2" applyNumberFormat="1" applyFont="1" applyFill="1" applyBorder="1" applyAlignment="1" applyProtection="1">
      <protection locked="0"/>
    </xf>
    <xf numFmtId="49" fontId="5" fillId="2" borderId="0" xfId="2" applyNumberFormat="1" applyFont="1" applyFill="1" applyBorder="1" applyAlignment="1" applyProtection="1">
      <protection hidden="1"/>
    </xf>
    <xf numFmtId="49" fontId="14" fillId="2" borderId="0" xfId="0" applyNumberFormat="1" applyFont="1" applyFill="1" applyBorder="1" applyAlignment="1" applyProtection="1">
      <protection locked="0"/>
    </xf>
    <xf numFmtId="0" fontId="12" fillId="2" borderId="1" xfId="0" applyNumberFormat="1" applyFont="1" applyFill="1" applyBorder="1" applyAlignment="1" applyProtection="1">
      <alignment horizontal="centerContinuous"/>
      <protection hidden="1"/>
    </xf>
    <xf numFmtId="0" fontId="5" fillId="2" borderId="1" xfId="0" applyNumberFormat="1" applyFont="1" applyFill="1" applyBorder="1" applyAlignment="1" applyProtection="1">
      <alignment horizontal="centerContinuous"/>
      <protection hidden="1"/>
    </xf>
    <xf numFmtId="0" fontId="15" fillId="0" borderId="0" xfId="0" applyFont="1"/>
    <xf numFmtId="166" fontId="15" fillId="0" borderId="0" xfId="2" applyNumberFormat="1" applyFont="1"/>
    <xf numFmtId="164" fontId="14" fillId="2" borderId="0" xfId="0" applyNumberFormat="1" applyFont="1" applyFill="1" applyBorder="1" applyAlignment="1" applyProtection="1">
      <protection hidden="1"/>
    </xf>
    <xf numFmtId="165" fontId="5" fillId="2" borderId="0" xfId="0" applyNumberFormat="1" applyFont="1" applyFill="1" applyBorder="1" applyAlignment="1" applyProtection="1">
      <protection locked="0"/>
    </xf>
    <xf numFmtId="9" fontId="5" fillId="2" borderId="0" xfId="1" applyFont="1" applyFill="1" applyBorder="1" applyAlignment="1" applyProtection="1">
      <protection locked="0"/>
    </xf>
    <xf numFmtId="0" fontId="5" fillId="2" borderId="0" xfId="0" applyNumberFormat="1" applyFont="1" applyFill="1" applyBorder="1" applyAlignment="1" applyProtection="1">
      <protection locked="0"/>
    </xf>
    <xf numFmtId="165" fontId="5" fillId="2" borderId="0" xfId="0" applyNumberFormat="1" applyFont="1" applyFill="1" applyBorder="1" applyAlignment="1" applyProtection="1">
      <protection hidden="1"/>
    </xf>
    <xf numFmtId="164" fontId="17" fillId="2" borderId="0" xfId="0" applyNumberFormat="1" applyFont="1" applyFill="1" applyBorder="1" applyAlignment="1" applyProtection="1">
      <protection locked="0"/>
    </xf>
    <xf numFmtId="9" fontId="5" fillId="2" borderId="0" xfId="1" applyNumberFormat="1" applyFont="1" applyFill="1" applyBorder="1" applyAlignment="1" applyProtection="1">
      <protection locked="0"/>
    </xf>
    <xf numFmtId="0" fontId="5" fillId="2" borderId="0" xfId="0" applyNumberFormat="1" applyFont="1" applyFill="1" applyBorder="1" applyAlignment="1" applyProtection="1">
      <protection hidden="1"/>
    </xf>
    <xf numFmtId="167" fontId="5" fillId="2" borderId="0" xfId="2" applyNumberFormat="1" applyFont="1" applyFill="1" applyBorder="1" applyAlignment="1" applyProtection="1">
      <protection hidden="1"/>
    </xf>
    <xf numFmtId="0" fontId="19" fillId="3" borderId="0" xfId="0" applyFont="1" applyFill="1" applyBorder="1" applyAlignment="1" applyProtection="1">
      <alignment horizontal="left"/>
      <protection hidden="1"/>
    </xf>
    <xf numFmtId="0" fontId="20" fillId="3" borderId="0" xfId="0" applyFont="1" applyFill="1" applyBorder="1" applyAlignment="1" applyProtection="1">
      <alignment horizontal="centerContinuous"/>
      <protection hidden="1"/>
    </xf>
    <xf numFmtId="0" fontId="21" fillId="3" borderId="0" xfId="0" applyFont="1" applyFill="1" applyBorder="1" applyAlignment="1" applyProtection="1">
      <alignment vertical="center"/>
      <protection locked="0"/>
    </xf>
    <xf numFmtId="0" fontId="18" fillId="4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/>
  </sheetViews>
  <sheetFormatPr defaultRowHeight="15" x14ac:dyDescent="0.25"/>
  <cols>
    <col min="1" max="1" width="18.7109375" bestFit="1" customWidth="1"/>
    <col min="2" max="2" width="11.5703125" bestFit="1" customWidth="1"/>
    <col min="4" max="4" width="10.28515625" customWidth="1"/>
    <col min="10" max="10" width="20.5703125" bestFit="1" customWidth="1"/>
  </cols>
  <sheetData>
    <row r="1" spans="1:7" ht="15.75" x14ac:dyDescent="0.25">
      <c r="A1" s="11" t="s">
        <v>38</v>
      </c>
      <c r="B1" s="11"/>
      <c r="C1" s="11"/>
      <c r="D1" s="11"/>
      <c r="E1" s="11"/>
      <c r="F1" s="11"/>
      <c r="G1" s="11"/>
    </row>
    <row r="2" spans="1:7" ht="15.75" x14ac:dyDescent="0.25">
      <c r="A2" s="14" t="s">
        <v>63</v>
      </c>
      <c r="B2" s="14"/>
      <c r="C2" s="14"/>
      <c r="D2" s="14"/>
      <c r="E2" s="14"/>
      <c r="F2" s="14"/>
      <c r="G2" s="14"/>
    </row>
    <row r="3" spans="1:7" ht="16.5" thickBot="1" x14ac:dyDescent="0.3">
      <c r="A3" s="15" t="s">
        <v>86</v>
      </c>
      <c r="B3" s="16"/>
      <c r="C3" s="15"/>
      <c r="D3" s="17"/>
      <c r="E3" s="17"/>
      <c r="F3" s="17"/>
      <c r="G3" s="17"/>
    </row>
    <row r="4" spans="1:7" ht="16.5" x14ac:dyDescent="0.3">
      <c r="A4" s="20" t="s">
        <v>66</v>
      </c>
      <c r="B4" s="18"/>
      <c r="C4" s="18"/>
      <c r="D4" s="2"/>
      <c r="E4" s="28"/>
      <c r="F4" s="28"/>
      <c r="G4" s="28"/>
    </row>
    <row r="5" spans="1:7" x14ac:dyDescent="0.25">
      <c r="A5" s="18"/>
      <c r="B5" s="18" t="s">
        <v>64</v>
      </c>
      <c r="C5" s="18"/>
      <c r="D5" s="2"/>
      <c r="E5" s="2" t="s">
        <v>124</v>
      </c>
      <c r="F5" s="2"/>
      <c r="G5" s="2"/>
    </row>
    <row r="6" spans="1:7" x14ac:dyDescent="0.25">
      <c r="A6" s="18"/>
      <c r="B6" s="18"/>
      <c r="C6" s="18"/>
      <c r="D6" s="2"/>
      <c r="E6" s="2"/>
      <c r="F6" s="2"/>
      <c r="G6" s="2"/>
    </row>
    <row r="7" spans="1:7" x14ac:dyDescent="0.25">
      <c r="A7" s="18"/>
      <c r="B7" s="18"/>
      <c r="C7" s="18"/>
      <c r="D7" s="2"/>
      <c r="E7" s="2" t="s">
        <v>122</v>
      </c>
      <c r="F7" s="72" t="s">
        <v>123</v>
      </c>
      <c r="G7" s="2"/>
    </row>
    <row r="8" spans="1:7" x14ac:dyDescent="0.25">
      <c r="A8" s="18"/>
      <c r="B8" s="18" t="s">
        <v>106</v>
      </c>
      <c r="C8" s="18"/>
      <c r="D8" s="2"/>
      <c r="E8" s="69">
        <v>0.1</v>
      </c>
      <c r="F8" s="69">
        <v>0.15</v>
      </c>
      <c r="G8" s="2"/>
    </row>
    <row r="9" spans="1:7" x14ac:dyDescent="0.25">
      <c r="A9" s="18"/>
      <c r="B9" s="18" t="s">
        <v>107</v>
      </c>
      <c r="C9" s="18"/>
      <c r="D9" s="2"/>
      <c r="E9" s="69">
        <v>0.1</v>
      </c>
      <c r="F9" s="69">
        <v>0.15</v>
      </c>
      <c r="G9" s="2"/>
    </row>
    <row r="10" spans="1:7" x14ac:dyDescent="0.25">
      <c r="A10" s="18"/>
      <c r="B10" s="18"/>
      <c r="C10" s="18"/>
      <c r="D10" s="2"/>
      <c r="E10" s="69"/>
      <c r="F10" s="69"/>
      <c r="G10" s="2"/>
    </row>
    <row r="11" spans="1:7" x14ac:dyDescent="0.25">
      <c r="A11" s="18"/>
      <c r="B11" s="18" t="s">
        <v>65</v>
      </c>
      <c r="C11" s="18"/>
      <c r="D11" s="2"/>
      <c r="E11" s="70">
        <v>6000</v>
      </c>
      <c r="F11" s="2"/>
      <c r="G11" s="2"/>
    </row>
    <row r="12" spans="1:7" x14ac:dyDescent="0.25">
      <c r="A12" s="18"/>
      <c r="B12" s="18" t="s">
        <v>81</v>
      </c>
      <c r="C12" s="18"/>
      <c r="D12" s="2"/>
      <c r="E12" s="70">
        <v>10</v>
      </c>
      <c r="F12" s="2"/>
      <c r="G12" s="2"/>
    </row>
    <row r="13" spans="1:7" x14ac:dyDescent="0.25">
      <c r="A13" s="18"/>
      <c r="B13" s="18" t="s">
        <v>5</v>
      </c>
      <c r="C13" s="18"/>
      <c r="D13" s="2"/>
      <c r="E13" s="70">
        <v>15</v>
      </c>
      <c r="F13" s="2" t="s">
        <v>8</v>
      </c>
      <c r="G13" s="2" t="s">
        <v>8</v>
      </c>
    </row>
    <row r="14" spans="1:7" x14ac:dyDescent="0.25">
      <c r="A14" s="18"/>
      <c r="B14" s="18" t="s">
        <v>82</v>
      </c>
      <c r="C14" s="18"/>
      <c r="D14" s="2"/>
      <c r="E14" s="70">
        <v>50</v>
      </c>
      <c r="F14" s="2"/>
      <c r="G14" s="2"/>
    </row>
    <row r="15" spans="1:7" x14ac:dyDescent="0.25">
      <c r="A15" s="18"/>
      <c r="B15" s="18" t="s">
        <v>67</v>
      </c>
      <c r="C15" s="18"/>
      <c r="D15" s="2"/>
      <c r="E15" s="73">
        <v>0.8</v>
      </c>
      <c r="F15" s="2"/>
      <c r="G15" s="2"/>
    </row>
    <row r="16" spans="1:7" x14ac:dyDescent="0.25">
      <c r="A16" s="18"/>
      <c r="B16" s="18" t="s">
        <v>83</v>
      </c>
      <c r="C16" s="18"/>
      <c r="D16" s="2"/>
      <c r="E16" s="2" t="s">
        <v>125</v>
      </c>
      <c r="F16" s="2"/>
      <c r="G16" s="2"/>
    </row>
    <row r="17" spans="1:7" x14ac:dyDescent="0.25">
      <c r="A17" s="18"/>
      <c r="B17" s="18" t="s">
        <v>104</v>
      </c>
      <c r="C17" s="18"/>
      <c r="D17" s="2"/>
      <c r="E17" s="74">
        <f>E11*E8</f>
        <v>600</v>
      </c>
      <c r="F17" s="28"/>
      <c r="G17" s="28"/>
    </row>
    <row r="18" spans="1:7" x14ac:dyDescent="0.25">
      <c r="A18" s="18"/>
      <c r="B18" s="18" t="s">
        <v>99</v>
      </c>
      <c r="C18" s="18"/>
      <c r="D18" s="2"/>
      <c r="E18" s="75">
        <f>E12*1</f>
        <v>10</v>
      </c>
      <c r="F18" s="28"/>
      <c r="G18" s="28"/>
    </row>
    <row r="19" spans="1:7" ht="16.5" x14ac:dyDescent="0.3">
      <c r="A19" s="20"/>
      <c r="B19" s="18" t="s">
        <v>105</v>
      </c>
      <c r="C19" s="18"/>
      <c r="D19" s="2"/>
      <c r="E19" s="74">
        <f>E11*E9</f>
        <v>600</v>
      </c>
      <c r="F19" s="28"/>
      <c r="G19" s="28"/>
    </row>
    <row r="20" spans="1:7" ht="16.5" x14ac:dyDescent="0.3">
      <c r="A20" s="20"/>
      <c r="B20" s="27"/>
      <c r="C20" s="18"/>
      <c r="D20" s="2"/>
      <c r="E20" s="28"/>
      <c r="F20" s="28"/>
      <c r="G20" s="28"/>
    </row>
    <row r="21" spans="1:7" ht="16.5" x14ac:dyDescent="0.3">
      <c r="A21" s="20"/>
      <c r="B21" s="27"/>
      <c r="C21" s="18"/>
      <c r="D21" s="2"/>
      <c r="E21" s="28"/>
      <c r="F21" s="28"/>
      <c r="G21" s="28"/>
    </row>
    <row r="22" spans="1:7" ht="15.75" thickBot="1" x14ac:dyDescent="0.3">
      <c r="A22" s="33"/>
      <c r="B22" s="33"/>
      <c r="C22" s="33"/>
      <c r="D22" s="34"/>
      <c r="E22" s="34"/>
      <c r="F22" s="34"/>
      <c r="G22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5" x14ac:dyDescent="0.25"/>
  <cols>
    <col min="1" max="1" width="10.7109375" bestFit="1" customWidth="1"/>
    <col min="4" max="4" width="10.5703125" customWidth="1"/>
    <col min="5" max="5" width="23.42578125" customWidth="1"/>
    <col min="14" max="14" width="10.140625" bestFit="1" customWidth="1"/>
  </cols>
  <sheetData>
    <row r="1" spans="1:7" ht="15.75" x14ac:dyDescent="0.25">
      <c r="A1" s="11" t="s">
        <v>38</v>
      </c>
      <c r="B1" s="11"/>
      <c r="C1" s="11"/>
      <c r="D1" s="11"/>
      <c r="E1" s="11"/>
      <c r="F1" s="11"/>
      <c r="G1" s="11"/>
    </row>
    <row r="2" spans="1:7" ht="15.75" x14ac:dyDescent="0.25">
      <c r="A2" s="14" t="s">
        <v>68</v>
      </c>
      <c r="B2" s="14"/>
      <c r="C2" s="14"/>
      <c r="D2" s="14"/>
      <c r="E2" s="14"/>
      <c r="F2" s="14"/>
      <c r="G2" s="14"/>
    </row>
    <row r="3" spans="1:7" ht="16.5" thickBot="1" x14ac:dyDescent="0.3">
      <c r="A3" s="15" t="s">
        <v>86</v>
      </c>
      <c r="B3" s="16"/>
      <c r="C3" s="15"/>
      <c r="D3" s="17"/>
      <c r="E3" s="17"/>
      <c r="F3" s="17"/>
      <c r="G3" s="17"/>
    </row>
    <row r="4" spans="1:7" ht="16.5" x14ac:dyDescent="0.3">
      <c r="A4" s="20" t="s">
        <v>69</v>
      </c>
      <c r="B4" s="18"/>
      <c r="C4" s="18"/>
      <c r="D4" s="2"/>
      <c r="E4" s="67" t="s">
        <v>84</v>
      </c>
      <c r="F4" s="28"/>
      <c r="G4" s="28"/>
    </row>
    <row r="5" spans="1:7" x14ac:dyDescent="0.25">
      <c r="A5" s="18"/>
      <c r="B5" s="18" t="s">
        <v>71</v>
      </c>
      <c r="C5" s="18"/>
      <c r="D5" s="2"/>
      <c r="E5" s="68">
        <v>4500</v>
      </c>
      <c r="F5" s="2"/>
      <c r="G5" s="2"/>
    </row>
    <row r="6" spans="1:7" x14ac:dyDescent="0.25">
      <c r="A6" s="18"/>
      <c r="B6" s="18" t="s">
        <v>6</v>
      </c>
      <c r="C6" s="18"/>
      <c r="D6" s="2"/>
      <c r="E6" s="40">
        <v>850</v>
      </c>
      <c r="F6" s="2"/>
      <c r="G6" s="2"/>
    </row>
    <row r="7" spans="1:7" x14ac:dyDescent="0.25">
      <c r="A7" s="18"/>
      <c r="B7" s="18" t="s">
        <v>50</v>
      </c>
      <c r="C7" s="18"/>
      <c r="D7" s="2"/>
      <c r="E7" s="69" t="s">
        <v>73</v>
      </c>
      <c r="F7" s="2"/>
      <c r="G7" s="2"/>
    </row>
    <row r="8" spans="1:7" x14ac:dyDescent="0.25">
      <c r="A8" s="18"/>
      <c r="B8" s="18" t="s">
        <v>72</v>
      </c>
      <c r="C8" s="18"/>
      <c r="D8" s="2"/>
      <c r="E8" s="70" t="s">
        <v>74</v>
      </c>
      <c r="F8" s="2" t="s">
        <v>8</v>
      </c>
      <c r="G8" s="2" t="s">
        <v>8</v>
      </c>
    </row>
    <row r="9" spans="1:7" x14ac:dyDescent="0.25">
      <c r="A9" s="18"/>
      <c r="B9" s="18" t="s">
        <v>75</v>
      </c>
      <c r="C9" s="18"/>
      <c r="D9" s="2"/>
      <c r="E9" s="71">
        <v>1200</v>
      </c>
      <c r="F9" s="28"/>
      <c r="G9" s="28"/>
    </row>
    <row r="10" spans="1:7" x14ac:dyDescent="0.25">
      <c r="A10" s="18"/>
      <c r="B10" s="18" t="s">
        <v>76</v>
      </c>
      <c r="C10" s="18"/>
      <c r="D10" s="2"/>
      <c r="E10" s="71">
        <v>3000</v>
      </c>
      <c r="F10" s="28"/>
      <c r="G10" s="28"/>
    </row>
    <row r="11" spans="1:7" ht="16.5" x14ac:dyDescent="0.3">
      <c r="A11" s="20"/>
      <c r="B11" s="18" t="s">
        <v>77</v>
      </c>
      <c r="C11" s="18"/>
      <c r="D11" s="2"/>
      <c r="E11" s="71">
        <v>500</v>
      </c>
      <c r="F11" s="28"/>
      <c r="G11" s="28"/>
    </row>
    <row r="12" spans="1:7" ht="16.5" x14ac:dyDescent="0.3">
      <c r="A12" s="20"/>
      <c r="B12" s="18" t="s">
        <v>78</v>
      </c>
      <c r="C12" s="18"/>
      <c r="D12" s="2"/>
      <c r="E12" s="71">
        <v>2500</v>
      </c>
      <c r="F12" s="28"/>
      <c r="G12" s="28"/>
    </row>
    <row r="13" spans="1:7" ht="16.5" x14ac:dyDescent="0.3">
      <c r="A13" s="20"/>
      <c r="B13" s="18" t="s">
        <v>79</v>
      </c>
      <c r="C13" s="18"/>
      <c r="D13" s="2"/>
      <c r="E13" s="71">
        <v>200</v>
      </c>
      <c r="F13" s="28"/>
      <c r="G13" s="28"/>
    </row>
    <row r="14" spans="1:7" ht="16.5" x14ac:dyDescent="0.3">
      <c r="A14" s="20"/>
      <c r="B14" s="18" t="s">
        <v>80</v>
      </c>
      <c r="C14" s="18"/>
      <c r="D14" s="2"/>
      <c r="E14" s="68">
        <v>500</v>
      </c>
      <c r="F14" s="2"/>
      <c r="G14" s="2"/>
    </row>
    <row r="15" spans="1:7" ht="16.5" x14ac:dyDescent="0.3">
      <c r="A15" s="20"/>
      <c r="B15" s="62" t="s">
        <v>85</v>
      </c>
      <c r="C15" s="18"/>
      <c r="D15" s="2"/>
      <c r="E15" s="2">
        <f>SUM(E5:E14)</f>
        <v>13250</v>
      </c>
      <c r="F15" s="2"/>
      <c r="G15" s="2"/>
    </row>
    <row r="16" spans="1:7" ht="16.5" x14ac:dyDescent="0.3">
      <c r="A16" s="20"/>
      <c r="B16" s="27"/>
      <c r="C16" s="18"/>
      <c r="D16" s="2"/>
      <c r="E16" s="28"/>
      <c r="F16" s="28"/>
      <c r="G16" s="28"/>
    </row>
    <row r="17" spans="1:7" ht="16.5" x14ac:dyDescent="0.3">
      <c r="A17" s="20"/>
      <c r="B17" s="27"/>
      <c r="C17" s="18"/>
      <c r="D17" s="2"/>
      <c r="E17" s="28"/>
      <c r="F17" s="28"/>
      <c r="G17" s="28"/>
    </row>
    <row r="18" spans="1:7" ht="16.5" x14ac:dyDescent="0.3">
      <c r="A18" s="20"/>
      <c r="B18" s="27"/>
      <c r="C18" s="18"/>
      <c r="D18" s="2"/>
      <c r="E18" s="28"/>
      <c r="F18" s="28"/>
      <c r="G18" s="28"/>
    </row>
    <row r="19" spans="1:7" ht="15.75" thickBot="1" x14ac:dyDescent="0.3">
      <c r="A19" s="33"/>
      <c r="B19" s="33"/>
      <c r="C19" s="33"/>
      <c r="D19" s="34"/>
      <c r="E19" s="34"/>
      <c r="F19" s="34"/>
      <c r="G1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5"/>
  <sheetViews>
    <sheetView workbookViewId="0"/>
  </sheetViews>
  <sheetFormatPr defaultRowHeight="15" x14ac:dyDescent="0.25"/>
  <cols>
    <col min="1" max="1" width="28.85546875" bestFit="1" customWidth="1"/>
    <col min="2" max="2" width="26" bestFit="1" customWidth="1"/>
    <col min="3" max="3" width="2.140625" bestFit="1" customWidth="1"/>
    <col min="4" max="4" width="8.140625" bestFit="1" customWidth="1"/>
    <col min="5" max="5" width="1.5703125" bestFit="1" customWidth="1"/>
    <col min="6" max="6" width="8.140625" bestFit="1" customWidth="1"/>
    <col min="7" max="7" width="2.140625" bestFit="1" customWidth="1"/>
    <col min="8" max="8" width="8.140625" bestFit="1" customWidth="1"/>
  </cols>
  <sheetData>
    <row r="1" spans="1:8" ht="15.75" x14ac:dyDescent="0.25">
      <c r="A1" s="11" t="s">
        <v>38</v>
      </c>
      <c r="B1" s="11"/>
      <c r="C1" s="11"/>
      <c r="D1" s="11"/>
      <c r="E1" s="11"/>
      <c r="F1" s="11"/>
      <c r="G1" s="11"/>
      <c r="H1" s="11"/>
    </row>
    <row r="2" spans="1:8" ht="15.75" x14ac:dyDescent="0.25">
      <c r="A2" s="14" t="s">
        <v>37</v>
      </c>
      <c r="B2" s="14"/>
      <c r="C2" s="14"/>
      <c r="D2" s="14"/>
      <c r="E2" s="14"/>
      <c r="F2" s="14"/>
      <c r="G2" s="14"/>
      <c r="H2" s="14"/>
    </row>
    <row r="3" spans="1:8" ht="16.5" thickBot="1" x14ac:dyDescent="0.3">
      <c r="A3" s="15" t="s">
        <v>86</v>
      </c>
      <c r="B3" s="15"/>
      <c r="C3" s="17"/>
      <c r="D3" s="17"/>
      <c r="E3" s="15"/>
      <c r="F3" s="15"/>
      <c r="G3" s="16"/>
      <c r="H3" s="15"/>
    </row>
    <row r="4" spans="1:8" x14ac:dyDescent="0.25">
      <c r="A4" s="21" t="s">
        <v>8</v>
      </c>
      <c r="B4" s="21"/>
      <c r="C4" s="21" t="s">
        <v>8</v>
      </c>
      <c r="D4" s="18"/>
      <c r="E4" s="18" t="s">
        <v>8</v>
      </c>
      <c r="F4" s="18"/>
      <c r="G4" s="18"/>
      <c r="H4" s="18"/>
    </row>
    <row r="5" spans="1:8" ht="16.5" x14ac:dyDescent="0.3">
      <c r="A5" s="35" t="s">
        <v>36</v>
      </c>
      <c r="B5" s="35"/>
      <c r="C5" s="22"/>
      <c r="D5" s="22"/>
      <c r="E5" s="36"/>
      <c r="F5" s="36"/>
      <c r="G5" s="36"/>
      <c r="H5" s="22"/>
    </row>
    <row r="6" spans="1:8" ht="16.5" x14ac:dyDescent="0.3">
      <c r="A6" s="35"/>
      <c r="B6" s="35"/>
      <c r="C6" s="22"/>
      <c r="D6" s="22"/>
      <c r="E6" s="36"/>
      <c r="F6" s="36"/>
      <c r="G6" s="36"/>
      <c r="H6" s="22"/>
    </row>
    <row r="7" spans="1:8" x14ac:dyDescent="0.25">
      <c r="A7" s="37" t="s">
        <v>35</v>
      </c>
      <c r="B7" s="37"/>
      <c r="C7" s="38"/>
      <c r="D7" s="38"/>
      <c r="E7" s="38"/>
      <c r="F7" s="38"/>
      <c r="G7" s="38"/>
      <c r="H7" s="38"/>
    </row>
    <row r="8" spans="1:8" x14ac:dyDescent="0.25">
      <c r="A8" s="18" t="s">
        <v>34</v>
      </c>
      <c r="B8" s="18"/>
      <c r="C8" s="39"/>
      <c r="D8" s="18"/>
      <c r="E8" s="39"/>
      <c r="F8" s="40">
        <v>10000</v>
      </c>
      <c r="G8" s="39"/>
      <c r="H8" s="18"/>
    </row>
    <row r="9" spans="1:8" x14ac:dyDescent="0.25">
      <c r="A9" s="18" t="s">
        <v>33</v>
      </c>
      <c r="B9" s="18"/>
      <c r="C9" s="39"/>
      <c r="D9" s="40">
        <f>'Income Statement'!G6</f>
        <v>25661.140520651999</v>
      </c>
      <c r="E9" s="41"/>
      <c r="F9" s="18"/>
      <c r="G9" s="39" t="s">
        <v>8</v>
      </c>
      <c r="H9" s="18"/>
    </row>
    <row r="10" spans="1:8" x14ac:dyDescent="0.25">
      <c r="A10" s="18" t="s">
        <v>28</v>
      </c>
      <c r="B10" s="18" t="s">
        <v>32</v>
      </c>
      <c r="C10" s="39"/>
      <c r="D10" s="42">
        <v>0</v>
      </c>
      <c r="E10" s="41"/>
      <c r="F10" s="43">
        <f>D9-D10</f>
        <v>25661.140520651999</v>
      </c>
      <c r="G10" s="39"/>
      <c r="H10" s="18"/>
    </row>
    <row r="11" spans="1:8" x14ac:dyDescent="0.25">
      <c r="A11" s="18" t="s">
        <v>114</v>
      </c>
      <c r="B11" s="18"/>
      <c r="C11" s="39" t="s">
        <v>8</v>
      </c>
      <c r="D11" s="18"/>
      <c r="E11" s="41"/>
      <c r="F11" s="44">
        <v>2000</v>
      </c>
      <c r="G11" s="39" t="s">
        <v>8</v>
      </c>
      <c r="H11" s="18"/>
    </row>
    <row r="12" spans="1:8" x14ac:dyDescent="0.25">
      <c r="A12" s="18"/>
      <c r="B12" s="18"/>
      <c r="C12" s="39" t="s">
        <v>7</v>
      </c>
      <c r="D12" s="18"/>
      <c r="E12" s="41"/>
      <c r="F12" s="42"/>
      <c r="G12" s="39" t="s">
        <v>8</v>
      </c>
      <c r="H12" s="18"/>
    </row>
    <row r="13" spans="1:8" x14ac:dyDescent="0.25">
      <c r="A13" s="45"/>
      <c r="B13" s="37" t="s">
        <v>31</v>
      </c>
      <c r="C13" s="45"/>
      <c r="D13" s="45"/>
      <c r="E13" s="45" t="s">
        <v>8</v>
      </c>
      <c r="F13" s="45"/>
      <c r="G13" s="45"/>
      <c r="H13" s="46">
        <f>F8+F10+SUM(F11:F12)</f>
        <v>37661.140520651999</v>
      </c>
    </row>
    <row r="14" spans="1:8" x14ac:dyDescent="0.25">
      <c r="A14" s="18" t="s">
        <v>8</v>
      </c>
      <c r="B14" s="18"/>
      <c r="C14" s="18"/>
      <c r="D14" s="18"/>
      <c r="E14" s="18"/>
      <c r="F14" s="18"/>
      <c r="G14" s="18"/>
      <c r="H14" s="18"/>
    </row>
    <row r="15" spans="1:8" x14ac:dyDescent="0.25">
      <c r="A15" s="37" t="s">
        <v>30</v>
      </c>
      <c r="B15" s="37"/>
      <c r="C15" s="45"/>
      <c r="D15" s="45"/>
      <c r="E15" s="45" t="s">
        <v>8</v>
      </c>
      <c r="F15" s="45"/>
      <c r="G15" s="45"/>
      <c r="H15" s="45"/>
    </row>
    <row r="16" spans="1:8" x14ac:dyDescent="0.25">
      <c r="A16" s="18" t="s">
        <v>29</v>
      </c>
      <c r="B16" s="18"/>
      <c r="C16" s="18"/>
      <c r="D16" s="44">
        <v>200</v>
      </c>
      <c r="E16" s="18"/>
      <c r="F16" s="18"/>
      <c r="G16" s="18"/>
      <c r="H16" s="18"/>
    </row>
    <row r="17" spans="1:8" x14ac:dyDescent="0.25">
      <c r="A17" s="18" t="s">
        <v>28</v>
      </c>
      <c r="B17" s="18" t="s">
        <v>27</v>
      </c>
      <c r="C17" s="39"/>
      <c r="D17" s="42">
        <v>50</v>
      </c>
      <c r="E17" s="39"/>
      <c r="F17" s="43">
        <f>D16-D17</f>
        <v>150</v>
      </c>
      <c r="G17" s="39"/>
      <c r="H17" s="18"/>
    </row>
    <row r="18" spans="1:8" x14ac:dyDescent="0.25">
      <c r="A18" s="18"/>
      <c r="B18" s="18"/>
      <c r="C18" s="39"/>
      <c r="D18" s="18"/>
      <c r="E18" s="39"/>
      <c r="F18" s="18"/>
      <c r="G18" s="39"/>
      <c r="H18" s="18"/>
    </row>
    <row r="19" spans="1:8" x14ac:dyDescent="0.25">
      <c r="A19" s="18" t="s">
        <v>115</v>
      </c>
      <c r="B19" s="18"/>
      <c r="C19" s="39" t="s">
        <v>8</v>
      </c>
      <c r="D19" s="44">
        <v>4500</v>
      </c>
      <c r="E19" s="41"/>
      <c r="F19" s="18"/>
      <c r="G19" s="39" t="s">
        <v>8</v>
      </c>
      <c r="H19" s="18"/>
    </row>
    <row r="20" spans="1:8" x14ac:dyDescent="0.25">
      <c r="A20" s="18" t="s">
        <v>28</v>
      </c>
      <c r="B20" s="18" t="s">
        <v>27</v>
      </c>
      <c r="C20" s="39" t="s">
        <v>8</v>
      </c>
      <c r="D20" s="42">
        <v>3000</v>
      </c>
      <c r="E20" s="41"/>
      <c r="F20" s="43">
        <f>D19-D20</f>
        <v>1500</v>
      </c>
      <c r="G20" s="39" t="s">
        <v>8</v>
      </c>
      <c r="H20" s="18"/>
    </row>
    <row r="21" spans="1:8" x14ac:dyDescent="0.25">
      <c r="A21" s="18"/>
      <c r="B21" s="18"/>
      <c r="C21" s="39"/>
      <c r="D21" s="18"/>
      <c r="E21" s="41"/>
      <c r="F21" s="18"/>
      <c r="G21" s="39"/>
      <c r="H21" s="18"/>
    </row>
    <row r="22" spans="1:8" x14ac:dyDescent="0.25">
      <c r="A22" s="18" t="s">
        <v>77</v>
      </c>
      <c r="B22" s="18"/>
      <c r="C22" s="39" t="s">
        <v>8</v>
      </c>
      <c r="D22" s="44">
        <v>500</v>
      </c>
      <c r="E22" s="41"/>
      <c r="F22" s="18"/>
      <c r="G22" s="39" t="s">
        <v>8</v>
      </c>
      <c r="H22" s="18"/>
    </row>
    <row r="23" spans="1:8" x14ac:dyDescent="0.25">
      <c r="A23" s="18" t="s">
        <v>28</v>
      </c>
      <c r="B23" s="18" t="s">
        <v>27</v>
      </c>
      <c r="C23" s="39" t="s">
        <v>8</v>
      </c>
      <c r="D23" s="42">
        <v>375</v>
      </c>
      <c r="E23" s="41"/>
      <c r="F23" s="43">
        <f>D22-D23</f>
        <v>125</v>
      </c>
      <c r="G23" s="39" t="s">
        <v>8</v>
      </c>
      <c r="H23" s="18"/>
    </row>
    <row r="24" spans="1:8" x14ac:dyDescent="0.25">
      <c r="A24" s="18"/>
      <c r="B24" s="18"/>
      <c r="C24" s="39"/>
      <c r="D24" s="18"/>
      <c r="E24" s="41"/>
      <c r="F24" s="18"/>
      <c r="G24" s="39"/>
      <c r="H24" s="18"/>
    </row>
    <row r="25" spans="1:8" x14ac:dyDescent="0.25">
      <c r="A25" s="18"/>
      <c r="B25" s="18"/>
      <c r="C25" s="39"/>
      <c r="D25" s="18"/>
      <c r="E25" s="41"/>
      <c r="F25" s="42"/>
      <c r="G25" s="39" t="s">
        <v>7</v>
      </c>
      <c r="H25" s="18"/>
    </row>
    <row r="26" spans="1:8" x14ac:dyDescent="0.25">
      <c r="A26" s="45"/>
      <c r="B26" s="37" t="s">
        <v>26</v>
      </c>
      <c r="C26" s="47"/>
      <c r="D26" s="45"/>
      <c r="E26" s="48"/>
      <c r="F26" s="45"/>
      <c r="G26" s="47"/>
      <c r="H26" s="43">
        <f>F17+F20+F23</f>
        <v>1775</v>
      </c>
    </row>
    <row r="27" spans="1:8" x14ac:dyDescent="0.25">
      <c r="A27" s="18"/>
      <c r="B27" s="18"/>
      <c r="C27" s="39" t="s">
        <v>8</v>
      </c>
      <c r="D27" s="18"/>
      <c r="E27" s="41"/>
      <c r="F27" s="18"/>
      <c r="G27" s="39" t="s">
        <v>8</v>
      </c>
      <c r="H27" s="18"/>
    </row>
    <row r="28" spans="1:8" x14ac:dyDescent="0.25">
      <c r="A28" s="49" t="s">
        <v>25</v>
      </c>
      <c r="B28" s="49"/>
      <c r="C28" s="50" t="s">
        <v>8</v>
      </c>
      <c r="D28" s="51"/>
      <c r="E28" s="52"/>
      <c r="F28" s="51"/>
      <c r="G28" s="50" t="s">
        <v>8</v>
      </c>
      <c r="H28" s="51"/>
    </row>
    <row r="29" spans="1:8" x14ac:dyDescent="0.25">
      <c r="A29" s="18" t="s">
        <v>24</v>
      </c>
      <c r="B29" s="18"/>
      <c r="C29" s="39" t="s">
        <v>8</v>
      </c>
      <c r="D29" s="18"/>
      <c r="E29" s="41"/>
      <c r="F29" s="42">
        <v>0</v>
      </c>
      <c r="G29" s="39" t="s">
        <v>8</v>
      </c>
      <c r="H29" s="18"/>
    </row>
    <row r="30" spans="1:8" x14ac:dyDescent="0.25">
      <c r="A30" s="45"/>
      <c r="B30" s="37" t="s">
        <v>23</v>
      </c>
      <c r="C30" s="47"/>
      <c r="D30" s="45"/>
      <c r="E30" s="48"/>
      <c r="F30" s="45"/>
      <c r="G30" s="47" t="s">
        <v>8</v>
      </c>
      <c r="H30" s="53">
        <f>SUM(F29)</f>
        <v>0</v>
      </c>
    </row>
    <row r="31" spans="1:8" x14ac:dyDescent="0.25">
      <c r="A31" s="18"/>
      <c r="B31" s="18"/>
      <c r="C31" s="39" t="s">
        <v>8</v>
      </c>
      <c r="D31" s="18"/>
      <c r="E31" s="41"/>
      <c r="F31" s="18"/>
      <c r="G31" s="39" t="s">
        <v>8</v>
      </c>
      <c r="H31" s="18"/>
    </row>
    <row r="32" spans="1:8" ht="17.25" thickBot="1" x14ac:dyDescent="0.35">
      <c r="A32" s="54" t="s">
        <v>22</v>
      </c>
      <c r="B32" s="55"/>
      <c r="C32" s="47" t="s">
        <v>8</v>
      </c>
      <c r="D32" s="45"/>
      <c r="E32" s="48"/>
      <c r="F32" s="45"/>
      <c r="G32" s="47" t="s">
        <v>7</v>
      </c>
      <c r="H32" s="56">
        <f>H13+H26+H30</f>
        <v>39436.140520651999</v>
      </c>
    </row>
    <row r="33" spans="1:8" ht="17.25" thickTop="1" x14ac:dyDescent="0.3">
      <c r="A33" s="57"/>
      <c r="B33" s="27"/>
      <c r="C33" s="39"/>
      <c r="D33" s="18"/>
      <c r="E33" s="41"/>
      <c r="F33" s="18"/>
      <c r="G33" s="39"/>
      <c r="H33" s="40"/>
    </row>
    <row r="34" spans="1:8" x14ac:dyDescent="0.25">
      <c r="A34" s="27"/>
      <c r="B34" s="27"/>
      <c r="C34" s="39"/>
      <c r="D34" s="18"/>
      <c r="E34" s="41"/>
      <c r="F34" s="18"/>
      <c r="G34" s="39"/>
      <c r="H34" s="18"/>
    </row>
    <row r="35" spans="1:8" ht="16.5" x14ac:dyDescent="0.3">
      <c r="A35" s="35" t="s">
        <v>21</v>
      </c>
      <c r="B35" s="58"/>
      <c r="C35" s="59"/>
      <c r="D35" s="36"/>
      <c r="E35" s="36"/>
      <c r="F35" s="36"/>
      <c r="G35" s="36"/>
      <c r="H35" s="36"/>
    </row>
    <row r="36" spans="1:8" x14ac:dyDescent="0.25">
      <c r="A36" s="27"/>
      <c r="B36" s="27"/>
      <c r="C36" s="60"/>
      <c r="D36" s="27"/>
      <c r="E36" s="27"/>
      <c r="F36" s="41"/>
      <c r="G36" s="18"/>
      <c r="H36" s="18"/>
    </row>
    <row r="37" spans="1:8" x14ac:dyDescent="0.25">
      <c r="A37" s="37" t="s">
        <v>20</v>
      </c>
      <c r="B37" s="37"/>
      <c r="C37" s="61"/>
      <c r="D37" s="45"/>
      <c r="E37" s="45"/>
      <c r="F37" s="45"/>
      <c r="G37" s="55"/>
      <c r="H37" s="45"/>
    </row>
    <row r="38" spans="1:8" x14ac:dyDescent="0.25">
      <c r="A38" s="18" t="s">
        <v>19</v>
      </c>
      <c r="B38" s="18"/>
      <c r="C38" s="39"/>
      <c r="D38" s="18"/>
      <c r="E38" s="18"/>
      <c r="F38" s="40">
        <v>2500</v>
      </c>
      <c r="G38" s="18"/>
      <c r="H38" s="18"/>
    </row>
    <row r="39" spans="1:8" x14ac:dyDescent="0.25">
      <c r="A39" s="18" t="s">
        <v>18</v>
      </c>
      <c r="B39" s="18"/>
      <c r="C39" s="41"/>
      <c r="D39" s="18"/>
      <c r="E39" s="18"/>
      <c r="F39" s="44">
        <v>0</v>
      </c>
      <c r="G39" s="39"/>
      <c r="H39" s="18"/>
    </row>
    <row r="40" spans="1:8" x14ac:dyDescent="0.25">
      <c r="A40" s="18" t="s">
        <v>17</v>
      </c>
      <c r="B40" s="18"/>
      <c r="C40" s="41"/>
      <c r="D40" s="18"/>
      <c r="E40" s="18"/>
      <c r="F40" s="44">
        <v>800</v>
      </c>
      <c r="G40" s="39" t="s">
        <v>8</v>
      </c>
      <c r="H40" s="18"/>
    </row>
    <row r="41" spans="1:8" x14ac:dyDescent="0.25">
      <c r="A41" s="18" t="s">
        <v>16</v>
      </c>
      <c r="B41" s="18"/>
      <c r="C41" s="41"/>
      <c r="D41" s="18"/>
      <c r="E41" s="18"/>
      <c r="F41" s="44">
        <v>0</v>
      </c>
      <c r="G41" s="39"/>
      <c r="H41" s="18"/>
    </row>
    <row r="42" spans="1:8" x14ac:dyDescent="0.25">
      <c r="A42" s="18"/>
      <c r="B42" s="18"/>
      <c r="C42" s="41"/>
      <c r="D42" s="18"/>
      <c r="E42" s="18" t="s">
        <v>8</v>
      </c>
      <c r="F42" s="42"/>
      <c r="G42" s="39" t="s">
        <v>8</v>
      </c>
      <c r="H42" s="18"/>
    </row>
    <row r="43" spans="1:8" x14ac:dyDescent="0.25">
      <c r="A43" s="45"/>
      <c r="B43" s="37" t="s">
        <v>15</v>
      </c>
      <c r="C43" s="45"/>
      <c r="D43" s="45"/>
      <c r="E43" s="45"/>
      <c r="F43" s="45"/>
      <c r="G43" s="47" t="s">
        <v>8</v>
      </c>
      <c r="H43" s="46">
        <f>SUM(F38:F43)</f>
        <v>3300</v>
      </c>
    </row>
    <row r="44" spans="1:8" x14ac:dyDescent="0.25">
      <c r="A44" s="18"/>
      <c r="B44" s="18"/>
      <c r="C44" s="18" t="s">
        <v>8</v>
      </c>
      <c r="D44" s="18"/>
      <c r="E44" s="18"/>
      <c r="F44" s="18"/>
      <c r="G44" s="18"/>
      <c r="H44" s="18"/>
    </row>
    <row r="45" spans="1:8" ht="16.5" x14ac:dyDescent="0.3">
      <c r="A45" s="54" t="s">
        <v>14</v>
      </c>
      <c r="B45" s="55"/>
      <c r="C45" s="48"/>
      <c r="D45" s="45"/>
      <c r="E45" s="45"/>
      <c r="F45" s="45"/>
      <c r="G45" s="47"/>
      <c r="H45" s="43">
        <f>H43</f>
        <v>3300</v>
      </c>
    </row>
    <row r="46" spans="1:8" x14ac:dyDescent="0.25">
      <c r="A46" s="18"/>
      <c r="B46" s="18"/>
      <c r="C46" s="41"/>
      <c r="D46" s="18"/>
      <c r="E46" s="18"/>
      <c r="F46" s="18"/>
      <c r="G46" s="39" t="s">
        <v>8</v>
      </c>
      <c r="H46" s="18"/>
    </row>
    <row r="47" spans="1:8" x14ac:dyDescent="0.25">
      <c r="A47" s="18"/>
      <c r="B47" s="18"/>
      <c r="C47" s="41"/>
      <c r="D47" s="18"/>
      <c r="E47" s="18"/>
      <c r="F47" s="18"/>
      <c r="G47" s="39" t="s">
        <v>8</v>
      </c>
      <c r="H47" s="18"/>
    </row>
    <row r="48" spans="1:8" x14ac:dyDescent="0.25">
      <c r="A48" s="62" t="s">
        <v>13</v>
      </c>
      <c r="B48" s="62"/>
      <c r="C48" s="41"/>
      <c r="D48" s="18"/>
      <c r="E48" s="18"/>
      <c r="F48" s="18"/>
      <c r="G48" s="39" t="s">
        <v>8</v>
      </c>
      <c r="H48" s="18"/>
    </row>
    <row r="49" spans="1:8" x14ac:dyDescent="0.25">
      <c r="A49" s="18" t="s">
        <v>12</v>
      </c>
      <c r="B49" s="18"/>
      <c r="C49" s="41"/>
      <c r="D49" s="18"/>
      <c r="E49" s="18"/>
      <c r="F49" s="44">
        <v>0</v>
      </c>
      <c r="G49" s="39" t="s">
        <v>8</v>
      </c>
      <c r="H49" s="18"/>
    </row>
    <row r="50" spans="1:8" x14ac:dyDescent="0.25">
      <c r="A50" s="18" t="s">
        <v>11</v>
      </c>
      <c r="B50" s="18"/>
      <c r="C50" s="41"/>
      <c r="D50" s="18"/>
      <c r="E50" s="18"/>
      <c r="F50" s="42">
        <f>H32-H45-F49</f>
        <v>36136.140520651999</v>
      </c>
      <c r="G50" s="39"/>
      <c r="H50" s="18"/>
    </row>
    <row r="51" spans="1:8" ht="16.5" x14ac:dyDescent="0.3">
      <c r="A51" s="57" t="s">
        <v>10</v>
      </c>
      <c r="B51" s="27"/>
      <c r="C51" s="41"/>
      <c r="D51" s="18"/>
      <c r="E51" s="18"/>
      <c r="F51" s="18"/>
      <c r="G51" s="39"/>
      <c r="H51" s="53">
        <f>F49+F50</f>
        <v>36136.140520651999</v>
      </c>
    </row>
    <row r="52" spans="1:8" x14ac:dyDescent="0.25">
      <c r="A52" s="18"/>
      <c r="B52" s="18"/>
      <c r="C52" s="41"/>
      <c r="D52" s="18"/>
      <c r="E52" s="18"/>
      <c r="F52" s="18"/>
      <c r="G52" s="39" t="s">
        <v>8</v>
      </c>
      <c r="H52" s="18"/>
    </row>
    <row r="53" spans="1:8" ht="17.25" thickBot="1" x14ac:dyDescent="0.35">
      <c r="A53" s="57" t="s">
        <v>9</v>
      </c>
      <c r="B53" s="27"/>
      <c r="C53" s="41"/>
      <c r="D53" s="18"/>
      <c r="E53" s="18"/>
      <c r="F53" s="18"/>
      <c r="G53" s="39" t="s">
        <v>8</v>
      </c>
      <c r="H53" s="56">
        <f>H45+H51</f>
        <v>39436.140520651999</v>
      </c>
    </row>
    <row r="54" spans="1:8" ht="15.75" thickTop="1" x14ac:dyDescent="0.25">
      <c r="A54" s="27"/>
      <c r="B54" s="27"/>
      <c r="C54" s="41"/>
      <c r="D54" s="18"/>
      <c r="E54" s="18"/>
      <c r="F54" s="18"/>
      <c r="G54" s="39" t="s">
        <v>7</v>
      </c>
      <c r="H54" s="18"/>
    </row>
    <row r="55" spans="1:8" ht="15.75" thickBot="1" x14ac:dyDescent="0.3">
      <c r="A55" s="63"/>
      <c r="B55" s="64"/>
      <c r="C55" s="64"/>
      <c r="D55" s="64"/>
      <c r="E55" s="64"/>
      <c r="F55" s="64"/>
      <c r="G55" s="64"/>
      <c r="H55" s="6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zoomScaleNormal="100" workbookViewId="0"/>
  </sheetViews>
  <sheetFormatPr defaultRowHeight="15" x14ac:dyDescent="0.25"/>
  <cols>
    <col min="5" max="5" width="11.140625" bestFit="1" customWidth="1"/>
    <col min="7" max="7" width="11.140625" bestFit="1" customWidth="1"/>
    <col min="13" max="13" width="56" bestFit="1" customWidth="1"/>
    <col min="14" max="14" width="17.5703125" customWidth="1"/>
  </cols>
  <sheetData>
    <row r="1" spans="1:14" ht="15.75" x14ac:dyDescent="0.25">
      <c r="A1" s="11" t="s">
        <v>38</v>
      </c>
      <c r="B1" s="11"/>
      <c r="C1" s="11"/>
      <c r="D1" s="11"/>
      <c r="E1" s="11"/>
      <c r="F1" s="11"/>
      <c r="G1" s="11"/>
      <c r="M1" s="65" t="s">
        <v>110</v>
      </c>
      <c r="N1" s="65"/>
    </row>
    <row r="2" spans="1:14" ht="15.75" x14ac:dyDescent="0.25">
      <c r="A2" s="14" t="s">
        <v>39</v>
      </c>
      <c r="B2" s="14"/>
      <c r="C2" s="14"/>
      <c r="D2" s="14"/>
      <c r="E2" s="14"/>
      <c r="F2" s="14"/>
      <c r="G2" s="14"/>
      <c r="M2" s="65" t="s">
        <v>117</v>
      </c>
      <c r="N2" s="66">
        <f>((10*8)*(260))</f>
        <v>20800</v>
      </c>
    </row>
    <row r="3" spans="1:14" ht="16.5" thickBot="1" x14ac:dyDescent="0.3">
      <c r="A3" s="15" t="s">
        <v>86</v>
      </c>
      <c r="B3" s="16"/>
      <c r="C3" s="15"/>
      <c r="D3" s="17"/>
      <c r="E3" s="17"/>
      <c r="F3" s="17"/>
      <c r="G3" s="17"/>
      <c r="M3" s="65" t="s">
        <v>116</v>
      </c>
      <c r="N3" s="65"/>
    </row>
    <row r="4" spans="1:14" x14ac:dyDescent="0.25">
      <c r="A4" s="18"/>
      <c r="B4" s="18"/>
      <c r="C4" s="18"/>
      <c r="D4" s="19" t="s">
        <v>8</v>
      </c>
      <c r="E4" s="18" t="s">
        <v>8</v>
      </c>
      <c r="F4" s="18"/>
      <c r="G4" s="18"/>
    </row>
    <row r="5" spans="1:14" ht="16.5" x14ac:dyDescent="0.3">
      <c r="A5" s="20" t="s">
        <v>4</v>
      </c>
      <c r="B5" s="21"/>
      <c r="C5" s="22"/>
      <c r="D5" s="23"/>
      <c r="E5" s="22"/>
      <c r="F5" s="22"/>
      <c r="G5" s="24"/>
    </row>
    <row r="6" spans="1:14" x14ac:dyDescent="0.25">
      <c r="A6" s="18"/>
      <c r="B6" s="18" t="s">
        <v>40</v>
      </c>
      <c r="C6" s="18"/>
      <c r="D6" s="25"/>
      <c r="E6" s="2"/>
      <c r="F6" s="2"/>
      <c r="G6" s="2">
        <f>('Sales Forecasts'!I29/0.8)*0.2</f>
        <v>25661.140520651999</v>
      </c>
    </row>
    <row r="7" spans="1:14" x14ac:dyDescent="0.25">
      <c r="A7" s="18"/>
      <c r="B7" s="18" t="s">
        <v>28</v>
      </c>
      <c r="C7" s="18" t="s">
        <v>41</v>
      </c>
      <c r="D7" s="25"/>
      <c r="E7" s="2"/>
      <c r="F7" s="2"/>
      <c r="G7" s="26">
        <v>0</v>
      </c>
    </row>
    <row r="8" spans="1:14" x14ac:dyDescent="0.25">
      <c r="A8" s="18"/>
      <c r="B8" s="27" t="s">
        <v>42</v>
      </c>
      <c r="C8" s="18"/>
      <c r="D8" s="2"/>
      <c r="E8" s="2"/>
      <c r="F8" s="2"/>
      <c r="G8" s="28">
        <f>G6-G7</f>
        <v>25661.140520651999</v>
      </c>
    </row>
    <row r="9" spans="1:14" x14ac:dyDescent="0.25">
      <c r="A9" s="18"/>
      <c r="B9" s="18" t="s">
        <v>8</v>
      </c>
      <c r="C9" s="18"/>
      <c r="D9" s="2"/>
      <c r="E9" s="2"/>
      <c r="F9" s="2"/>
      <c r="G9" s="2"/>
    </row>
    <row r="10" spans="1:14" ht="16.5" x14ac:dyDescent="0.3">
      <c r="A10" s="20" t="s">
        <v>43</v>
      </c>
      <c r="B10" s="18"/>
      <c r="C10" s="18"/>
      <c r="D10" s="2"/>
      <c r="E10" s="2"/>
      <c r="F10" s="2" t="s">
        <v>8</v>
      </c>
      <c r="G10" s="2" t="s">
        <v>8</v>
      </c>
    </row>
    <row r="11" spans="1:14" x14ac:dyDescent="0.25">
      <c r="A11" s="18"/>
      <c r="B11" s="18" t="s">
        <v>44</v>
      </c>
      <c r="C11" s="18" t="s">
        <v>113</v>
      </c>
      <c r="D11" s="2"/>
      <c r="E11" s="2">
        <f>N2</f>
        <v>20800</v>
      </c>
      <c r="F11" s="2" t="s">
        <v>8</v>
      </c>
      <c r="G11" s="2" t="s">
        <v>8</v>
      </c>
      <c r="I11" s="1"/>
    </row>
    <row r="12" spans="1:14" x14ac:dyDescent="0.25">
      <c r="A12" s="18"/>
      <c r="B12" s="18" t="s">
        <v>8</v>
      </c>
      <c r="C12" s="18"/>
      <c r="D12" s="2"/>
      <c r="E12" s="2"/>
      <c r="F12" s="2" t="s">
        <v>8</v>
      </c>
      <c r="G12" s="2"/>
    </row>
    <row r="13" spans="1:14" x14ac:dyDescent="0.25">
      <c r="A13" s="18"/>
      <c r="B13" s="18"/>
      <c r="C13" s="18"/>
      <c r="D13" s="2"/>
      <c r="E13" s="2"/>
      <c r="F13" s="2"/>
      <c r="G13" s="2"/>
    </row>
    <row r="14" spans="1:14" x14ac:dyDescent="0.25">
      <c r="A14" s="18"/>
      <c r="B14" s="18"/>
      <c r="C14" s="18"/>
      <c r="D14" s="2"/>
      <c r="E14" s="26"/>
      <c r="F14" s="2" t="s">
        <v>8</v>
      </c>
      <c r="G14" s="2"/>
    </row>
    <row r="15" spans="1:14" x14ac:dyDescent="0.25">
      <c r="A15" s="18"/>
      <c r="B15" s="18"/>
      <c r="C15" s="18"/>
      <c r="D15" s="2"/>
      <c r="E15" s="28">
        <f>SUM(E11:E14)</f>
        <v>20800</v>
      </c>
      <c r="F15" s="2"/>
      <c r="G15" s="2"/>
    </row>
    <row r="16" spans="1:14" x14ac:dyDescent="0.25">
      <c r="A16" s="18"/>
      <c r="B16" s="18"/>
      <c r="C16" s="29"/>
      <c r="D16" s="2"/>
      <c r="E16" s="26"/>
      <c r="F16" s="2"/>
      <c r="G16" s="2"/>
    </row>
    <row r="17" spans="1:7" x14ac:dyDescent="0.25">
      <c r="A17" s="18"/>
      <c r="B17" s="27" t="s">
        <v>45</v>
      </c>
      <c r="C17" s="18"/>
      <c r="D17" s="2"/>
      <c r="E17" s="28"/>
      <c r="F17" s="28"/>
      <c r="G17" s="30">
        <f>E15-E16</f>
        <v>20800</v>
      </c>
    </row>
    <row r="18" spans="1:7" x14ac:dyDescent="0.25">
      <c r="A18" s="18"/>
      <c r="B18" s="18" t="s">
        <v>8</v>
      </c>
      <c r="C18" s="18"/>
      <c r="D18" s="2"/>
      <c r="E18" s="28"/>
      <c r="F18" s="28"/>
      <c r="G18" s="28"/>
    </row>
    <row r="19" spans="1:7" x14ac:dyDescent="0.25">
      <c r="A19" s="18"/>
      <c r="B19" s="27" t="s">
        <v>46</v>
      </c>
      <c r="C19" s="18"/>
      <c r="D19" s="2"/>
      <c r="E19" s="28"/>
      <c r="F19" s="28"/>
      <c r="G19" s="28">
        <f>G8-G17</f>
        <v>4861.1405206519994</v>
      </c>
    </row>
    <row r="20" spans="1:7" x14ac:dyDescent="0.25">
      <c r="A20" s="18"/>
      <c r="B20" s="18" t="s">
        <v>8</v>
      </c>
      <c r="C20" s="18"/>
      <c r="D20" s="2"/>
      <c r="E20" s="28"/>
      <c r="F20" s="28"/>
      <c r="G20" s="28"/>
    </row>
    <row r="21" spans="1:7" ht="16.5" x14ac:dyDescent="0.3">
      <c r="A21" s="20" t="s">
        <v>47</v>
      </c>
      <c r="B21" s="18"/>
      <c r="C21" s="18"/>
      <c r="D21" s="2"/>
      <c r="E21" s="28"/>
      <c r="F21" s="28"/>
      <c r="G21" s="28"/>
    </row>
    <row r="22" spans="1:7" x14ac:dyDescent="0.25">
      <c r="A22" s="18"/>
      <c r="B22" s="18" t="s">
        <v>48</v>
      </c>
      <c r="C22" s="18"/>
      <c r="D22" s="2"/>
      <c r="E22" s="2">
        <v>2500</v>
      </c>
      <c r="F22" s="2"/>
      <c r="G22" s="2"/>
    </row>
    <row r="23" spans="1:7" x14ac:dyDescent="0.25">
      <c r="A23" s="18"/>
      <c r="B23" s="18" t="s">
        <v>49</v>
      </c>
      <c r="C23" s="18"/>
      <c r="D23" s="2"/>
      <c r="E23" s="2">
        <v>100</v>
      </c>
      <c r="F23" s="2"/>
      <c r="G23" s="2"/>
    </row>
    <row r="24" spans="1:7" x14ac:dyDescent="0.25">
      <c r="A24" s="18"/>
      <c r="B24" s="18" t="s">
        <v>109</v>
      </c>
      <c r="C24" s="18"/>
      <c r="D24" s="2"/>
      <c r="E24" s="2">
        <v>50</v>
      </c>
      <c r="F24" s="2"/>
      <c r="G24" s="2"/>
    </row>
    <row r="25" spans="1:7" x14ac:dyDescent="0.25">
      <c r="A25" s="18"/>
      <c r="B25" s="18" t="s">
        <v>108</v>
      </c>
      <c r="C25" s="18"/>
      <c r="D25" s="2"/>
      <c r="E25" s="2">
        <v>1000</v>
      </c>
      <c r="F25" s="2"/>
      <c r="G25" s="2"/>
    </row>
    <row r="26" spans="1:7" x14ac:dyDescent="0.25">
      <c r="A26" s="18"/>
      <c r="B26" s="18" t="s">
        <v>50</v>
      </c>
      <c r="C26" s="18"/>
      <c r="D26" s="2"/>
      <c r="E26" s="2">
        <v>2000</v>
      </c>
      <c r="F26" s="2"/>
      <c r="G26" s="2"/>
    </row>
    <row r="27" spans="1:7" x14ac:dyDescent="0.25">
      <c r="A27" s="18"/>
      <c r="B27" s="18" t="s">
        <v>51</v>
      </c>
      <c r="C27" s="18"/>
      <c r="D27" s="2"/>
      <c r="E27" s="2">
        <v>100</v>
      </c>
      <c r="F27" s="2"/>
      <c r="G27" s="2"/>
    </row>
    <row r="28" spans="1:7" x14ac:dyDescent="0.25">
      <c r="A28" s="18"/>
      <c r="B28" s="18" t="s">
        <v>70</v>
      </c>
      <c r="C28" s="18"/>
      <c r="D28" s="2"/>
      <c r="E28" s="2">
        <v>150</v>
      </c>
      <c r="F28" s="2"/>
      <c r="G28" s="2"/>
    </row>
    <row r="29" spans="1:7" x14ac:dyDescent="0.25">
      <c r="A29" s="18"/>
      <c r="B29" s="18" t="s">
        <v>52</v>
      </c>
      <c r="C29" s="18"/>
      <c r="D29" s="2"/>
      <c r="E29" s="2">
        <v>200</v>
      </c>
      <c r="F29" s="2"/>
      <c r="G29" s="2"/>
    </row>
    <row r="30" spans="1:7" x14ac:dyDescent="0.25">
      <c r="A30" s="18"/>
      <c r="B30" s="18" t="s">
        <v>53</v>
      </c>
      <c r="C30" s="18"/>
      <c r="D30" s="2"/>
      <c r="E30" s="2">
        <v>850</v>
      </c>
      <c r="F30" s="2"/>
      <c r="G30" s="2"/>
    </row>
    <row r="31" spans="1:7" x14ac:dyDescent="0.25">
      <c r="A31" s="18"/>
      <c r="B31" s="18" t="s">
        <v>54</v>
      </c>
      <c r="C31" s="18"/>
      <c r="D31" s="2"/>
      <c r="E31" s="2">
        <v>100</v>
      </c>
      <c r="F31" s="2"/>
      <c r="G31" s="2"/>
    </row>
    <row r="32" spans="1:7" x14ac:dyDescent="0.25">
      <c r="A32" s="18"/>
      <c r="B32" s="18" t="s">
        <v>55</v>
      </c>
      <c r="C32" s="18"/>
      <c r="D32" s="2"/>
      <c r="E32" s="2">
        <v>600</v>
      </c>
      <c r="F32" s="2"/>
      <c r="G32" s="2"/>
    </row>
    <row r="33" spans="1:7" x14ac:dyDescent="0.25">
      <c r="A33" s="18"/>
      <c r="B33" s="18" t="s">
        <v>56</v>
      </c>
      <c r="C33" s="18"/>
      <c r="D33" s="2"/>
      <c r="E33" s="2">
        <v>20</v>
      </c>
      <c r="F33" s="2"/>
      <c r="G33" s="2"/>
    </row>
    <row r="34" spans="1:7" x14ac:dyDescent="0.25">
      <c r="A34" s="18"/>
      <c r="B34" s="18" t="s">
        <v>57</v>
      </c>
      <c r="C34" s="18"/>
      <c r="D34" s="2"/>
      <c r="E34" s="2">
        <v>0</v>
      </c>
      <c r="F34" s="2"/>
      <c r="G34" s="2"/>
    </row>
    <row r="35" spans="1:7" x14ac:dyDescent="0.25">
      <c r="A35" s="18"/>
      <c r="B35" s="18" t="s">
        <v>58</v>
      </c>
      <c r="C35" s="18"/>
      <c r="D35" s="2"/>
      <c r="E35" s="2">
        <v>650</v>
      </c>
      <c r="F35" s="2"/>
      <c r="G35" s="2"/>
    </row>
    <row r="36" spans="1:7" x14ac:dyDescent="0.25">
      <c r="A36" s="18"/>
      <c r="B36" s="18"/>
      <c r="C36" s="18"/>
      <c r="D36" s="2"/>
      <c r="E36" s="26"/>
      <c r="F36" s="2"/>
      <c r="G36" s="2"/>
    </row>
    <row r="37" spans="1:7" x14ac:dyDescent="0.25">
      <c r="A37" s="18"/>
      <c r="B37" s="27" t="s">
        <v>59</v>
      </c>
      <c r="C37" s="18"/>
      <c r="D37" s="2"/>
      <c r="E37" s="28"/>
      <c r="F37" s="28"/>
      <c r="G37" s="30">
        <f>SUM(E22:E36)</f>
        <v>8320</v>
      </c>
    </row>
    <row r="38" spans="1:7" x14ac:dyDescent="0.25">
      <c r="A38" s="18"/>
      <c r="B38" s="18"/>
      <c r="C38" s="18"/>
      <c r="D38" s="2"/>
      <c r="E38" s="28"/>
      <c r="F38" s="28"/>
      <c r="G38" s="28"/>
    </row>
    <row r="39" spans="1:7" ht="16.5" x14ac:dyDescent="0.3">
      <c r="A39" s="20"/>
      <c r="B39" s="27" t="s">
        <v>60</v>
      </c>
      <c r="C39" s="18"/>
      <c r="D39" s="2"/>
      <c r="E39" s="28"/>
      <c r="F39" s="28"/>
      <c r="G39" s="28">
        <f>G19-G37</f>
        <v>-3458.8594793480006</v>
      </c>
    </row>
    <row r="40" spans="1:7" ht="16.5" x14ac:dyDescent="0.3">
      <c r="A40" s="20"/>
      <c r="B40" s="27"/>
      <c r="C40" s="18"/>
      <c r="D40" s="2"/>
      <c r="E40" s="28"/>
      <c r="F40" s="28"/>
      <c r="G40" s="28"/>
    </row>
    <row r="41" spans="1:7" ht="16.5" x14ac:dyDescent="0.3">
      <c r="A41" s="20" t="s">
        <v>61</v>
      </c>
      <c r="B41" s="27"/>
      <c r="C41" s="18"/>
      <c r="D41" s="2"/>
      <c r="E41" s="28"/>
      <c r="F41" s="28"/>
      <c r="G41" s="28"/>
    </row>
    <row r="42" spans="1:7" ht="16.5" x14ac:dyDescent="0.3">
      <c r="A42" s="20"/>
      <c r="B42" s="18" t="s">
        <v>111</v>
      </c>
      <c r="C42" s="18"/>
      <c r="D42" s="2"/>
      <c r="E42" s="31">
        <v>10000</v>
      </c>
      <c r="F42" s="2"/>
      <c r="G42" s="2"/>
    </row>
    <row r="43" spans="1:7" ht="16.5" x14ac:dyDescent="0.3">
      <c r="A43" s="20"/>
      <c r="B43" s="27" t="s">
        <v>62</v>
      </c>
      <c r="C43" s="18"/>
      <c r="D43" s="2"/>
      <c r="E43" s="28"/>
      <c r="F43" s="28"/>
      <c r="G43" s="30">
        <f>SUM(E42:E42)</f>
        <v>10000</v>
      </c>
    </row>
    <row r="44" spans="1:7" ht="16.5" x14ac:dyDescent="0.3">
      <c r="A44" s="20"/>
      <c r="B44" s="27"/>
      <c r="C44" s="18"/>
      <c r="D44" s="2"/>
      <c r="E44" s="28"/>
      <c r="F44" s="28"/>
      <c r="G44" s="28"/>
    </row>
    <row r="45" spans="1:7" ht="17.25" thickBot="1" x14ac:dyDescent="0.35">
      <c r="A45" s="20" t="s">
        <v>112</v>
      </c>
      <c r="B45" s="27"/>
      <c r="C45" s="18"/>
      <c r="D45" s="2"/>
      <c r="E45" s="28"/>
      <c r="F45" s="28"/>
      <c r="G45" s="32">
        <f>G39+G43</f>
        <v>6541.1405206519994</v>
      </c>
    </row>
    <row r="46" spans="1:7" ht="16.5" thickTop="1" thickBot="1" x14ac:dyDescent="0.3">
      <c r="A46" s="33"/>
      <c r="B46" s="33"/>
      <c r="C46" s="33"/>
      <c r="D46" s="34"/>
      <c r="E46" s="34"/>
      <c r="F46" s="34"/>
      <c r="G46" s="34"/>
    </row>
  </sheetData>
  <pageMargins left="0.7" right="0.7" top="0.75" bottom="0.75" header="0.3" footer="0.3"/>
  <pageSetup orientation="portrait" r:id="rId1"/>
  <headerFooter>
    <oddHeader xml:space="preserve">&amp;COne Dedicated Programmer for Maintaining the Application
Annual Salaries:
$10/hr at 8 hours per week working 5 days a week.
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/>
  </sheetViews>
  <sheetFormatPr defaultRowHeight="15" x14ac:dyDescent="0.25"/>
  <cols>
    <col min="1" max="1" width="9.42578125" bestFit="1" customWidth="1"/>
    <col min="2" max="2" width="50.42578125" customWidth="1"/>
    <col min="3" max="3" width="10.42578125" bestFit="1" customWidth="1"/>
    <col min="4" max="4" width="11.140625" bestFit="1" customWidth="1"/>
    <col min="5" max="15" width="12.140625" bestFit="1" customWidth="1"/>
  </cols>
  <sheetData>
    <row r="1" spans="1:15" ht="15.75" customHeight="1" x14ac:dyDescent="0.25">
      <c r="A1" s="78"/>
      <c r="B1" s="78"/>
      <c r="C1" s="78"/>
      <c r="D1" s="78"/>
      <c r="E1" s="78"/>
      <c r="F1" s="78" t="s">
        <v>118</v>
      </c>
      <c r="G1" s="78"/>
      <c r="H1" s="78"/>
      <c r="I1" s="78"/>
      <c r="J1" s="78"/>
      <c r="K1" s="78"/>
      <c r="L1" s="78"/>
      <c r="M1" s="78"/>
      <c r="N1" s="78"/>
      <c r="O1" s="78"/>
    </row>
    <row r="2" spans="1:15" ht="15.75" customHeight="1" x14ac:dyDescent="0.25">
      <c r="A2" s="78"/>
      <c r="B2" s="78"/>
      <c r="C2" s="78"/>
      <c r="D2" s="78"/>
      <c r="E2" s="78"/>
      <c r="F2" s="78" t="s">
        <v>119</v>
      </c>
      <c r="G2" s="78"/>
      <c r="H2" s="78"/>
      <c r="I2" s="78"/>
      <c r="J2" s="78"/>
      <c r="K2" s="78"/>
      <c r="L2" s="78"/>
      <c r="M2" s="78"/>
      <c r="N2" s="78"/>
      <c r="O2" s="78"/>
    </row>
    <row r="3" spans="1:15" ht="16.5" x14ac:dyDescent="0.3">
      <c r="A3" s="79" t="s">
        <v>121</v>
      </c>
      <c r="B3" s="79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x14ac:dyDescent="0.25">
      <c r="A4" s="76" t="s">
        <v>86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6.5" x14ac:dyDescent="0.25">
      <c r="A5" s="3"/>
      <c r="B5" s="5"/>
      <c r="C5" s="13" t="s">
        <v>88</v>
      </c>
      <c r="D5" s="13" t="s">
        <v>89</v>
      </c>
      <c r="E5" s="13" t="s">
        <v>90</v>
      </c>
      <c r="F5" s="13" t="s">
        <v>91</v>
      </c>
      <c r="G5" s="13" t="s">
        <v>0</v>
      </c>
      <c r="H5" s="13" t="s">
        <v>1</v>
      </c>
      <c r="I5" s="13" t="s">
        <v>2</v>
      </c>
      <c r="J5" s="13" t="s">
        <v>92</v>
      </c>
      <c r="K5" s="13" t="s">
        <v>93</v>
      </c>
      <c r="L5" s="13" t="s">
        <v>94</v>
      </c>
      <c r="M5" s="13" t="s">
        <v>95</v>
      </c>
      <c r="N5" s="13" t="s">
        <v>96</v>
      </c>
      <c r="O5" s="9" t="s">
        <v>3</v>
      </c>
    </row>
    <row r="6" spans="1:15" ht="16.5" x14ac:dyDescent="0.3">
      <c r="A6" s="2"/>
      <c r="B6" s="8" t="s">
        <v>97</v>
      </c>
      <c r="C6" s="7">
        <v>10</v>
      </c>
      <c r="D6" s="7">
        <f>(C6*Assumptions!$E$8)+C6</f>
        <v>11</v>
      </c>
      <c r="E6" s="7">
        <f>(D6*Assumptions!$E$8)+D6</f>
        <v>12.1</v>
      </c>
      <c r="F6" s="7">
        <f>(E6*Assumptions!$E$8)+E6</f>
        <v>13.309999999999999</v>
      </c>
      <c r="G6" s="7">
        <f>(F6*Assumptions!$E$8)+F6</f>
        <v>14.640999999999998</v>
      </c>
      <c r="H6" s="7">
        <f>(G6*Assumptions!$E$8)+G6</f>
        <v>16.105099999999997</v>
      </c>
      <c r="I6" s="7">
        <f>(H6*Assumptions!$E$8)+H6</f>
        <v>17.715609999999998</v>
      </c>
      <c r="J6" s="7">
        <f>(I6*Assumptions!$E$8)+I6</f>
        <v>19.487170999999996</v>
      </c>
      <c r="K6" s="7">
        <f>(J6*Assumptions!$E$8)+J6</f>
        <v>21.435888099999996</v>
      </c>
      <c r="L6" s="7">
        <f>(K6*Assumptions!$E$8)+K6</f>
        <v>23.579476909999997</v>
      </c>
      <c r="M6" s="7">
        <f>(L6*Assumptions!$E$8)+L6</f>
        <v>25.937424600999996</v>
      </c>
      <c r="N6" s="7">
        <f>(M6*Assumptions!$E$8)+M6</f>
        <v>28.531167061099996</v>
      </c>
      <c r="O6" s="7">
        <f>SUM(C6:N6)</f>
        <v>213.84283767209999</v>
      </c>
    </row>
    <row r="7" spans="1:15" ht="16.5" x14ac:dyDescent="0.3">
      <c r="A7" s="2"/>
      <c r="B7" s="8" t="s">
        <v>98</v>
      </c>
      <c r="C7" s="5">
        <f>C6*Assumptions!$E$15</f>
        <v>8</v>
      </c>
      <c r="D7" s="5">
        <f>D6*Assumptions!$E$15</f>
        <v>8.8000000000000007</v>
      </c>
      <c r="E7" s="5">
        <f>E6*Assumptions!$E$15</f>
        <v>9.68</v>
      </c>
      <c r="F7" s="5">
        <f>F6*Assumptions!$E$15</f>
        <v>10.648</v>
      </c>
      <c r="G7" s="5">
        <f>G6*Assumptions!$E$15</f>
        <v>11.7128</v>
      </c>
      <c r="H7" s="5">
        <f>H6*Assumptions!$E$15</f>
        <v>12.884079999999997</v>
      </c>
      <c r="I7" s="5">
        <f>I6*Assumptions!$E$15</f>
        <v>14.172488</v>
      </c>
      <c r="J7" s="5">
        <f>J6*Assumptions!$E$15</f>
        <v>15.589736799999997</v>
      </c>
      <c r="K7" s="5">
        <f>K6*Assumptions!$E$15</f>
        <v>17.148710479999998</v>
      </c>
      <c r="L7" s="5">
        <f>L6*Assumptions!$E$15</f>
        <v>18.863581527999997</v>
      </c>
      <c r="M7" s="5">
        <f>M6*Assumptions!$E$15</f>
        <v>20.749939680799997</v>
      </c>
      <c r="N7" s="5">
        <f>N6*Assumptions!$E$15</f>
        <v>22.824933648879998</v>
      </c>
      <c r="O7" s="5">
        <f>SUM(C7:N7)</f>
        <v>171.07427013768</v>
      </c>
    </row>
    <row r="8" spans="1:15" ht="16.5" x14ac:dyDescent="0.3">
      <c r="A8" s="2"/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ht="16.5" x14ac:dyDescent="0.3">
      <c r="A9" s="2"/>
      <c r="B9" s="8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ht="16.5" x14ac:dyDescent="0.3">
      <c r="A10" s="2"/>
      <c r="B10" s="8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16.5" x14ac:dyDescent="0.3">
      <c r="A11" s="2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ht="16.5" x14ac:dyDescent="0.3">
      <c r="A12" s="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ht="16.5" x14ac:dyDescent="0.3">
      <c r="A13" s="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ht="16.5" x14ac:dyDescent="0.3">
      <c r="A14" s="76" t="s">
        <v>87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1:15" ht="16.5" x14ac:dyDescent="0.25">
      <c r="A15" s="2"/>
      <c r="B15" s="5"/>
      <c r="C15" s="13" t="s">
        <v>88</v>
      </c>
      <c r="D15" s="13" t="s">
        <v>89</v>
      </c>
      <c r="E15" s="13" t="s">
        <v>90</v>
      </c>
      <c r="F15" s="13" t="s">
        <v>91</v>
      </c>
      <c r="G15" s="13" t="s">
        <v>0</v>
      </c>
      <c r="H15" s="13" t="s">
        <v>1</v>
      </c>
      <c r="I15" s="13" t="s">
        <v>2</v>
      </c>
      <c r="J15" s="13" t="s">
        <v>92</v>
      </c>
      <c r="K15" s="13" t="s">
        <v>93</v>
      </c>
      <c r="L15" s="13" t="s">
        <v>94</v>
      </c>
      <c r="M15" s="13" t="s">
        <v>95</v>
      </c>
      <c r="N15" s="13" t="s">
        <v>96</v>
      </c>
      <c r="O15" s="9" t="s">
        <v>3</v>
      </c>
    </row>
    <row r="16" spans="1:15" ht="16.5" x14ac:dyDescent="0.25">
      <c r="A16" s="2"/>
      <c r="B16" s="10" t="s">
        <v>97</v>
      </c>
      <c r="C16" s="7">
        <v>28.531169999999999</v>
      </c>
      <c r="D16" s="7">
        <f>(C16*Assumptions!$F$8)+C16</f>
        <v>32.810845499999999</v>
      </c>
      <c r="E16" s="7">
        <f>(D16*Assumptions!$F$8)+D16</f>
        <v>37.732472324999996</v>
      </c>
      <c r="F16" s="7">
        <f>(E16*Assumptions!$F$8)+E16</f>
        <v>43.392343173749993</v>
      </c>
      <c r="G16" s="7">
        <f>(F16*Assumptions!$F$8)+F16</f>
        <v>49.901194649812489</v>
      </c>
      <c r="H16" s="7">
        <f>(G16*Assumptions!$F$8)+G16</f>
        <v>57.386373847284361</v>
      </c>
      <c r="I16" s="7">
        <f>(H16*Assumptions!$F$8)+H16</f>
        <v>65.994329924377013</v>
      </c>
      <c r="J16" s="7">
        <f>(I16*Assumptions!$F$8)+I16</f>
        <v>75.89347941303356</v>
      </c>
      <c r="K16" s="7">
        <f>(J16*Assumptions!$F$8)+J16</f>
        <v>87.277501324988592</v>
      </c>
      <c r="L16" s="7">
        <f>(K16*Assumptions!$F$8)+K16</f>
        <v>100.36912652373688</v>
      </c>
      <c r="M16" s="7">
        <f>(L16*Assumptions!$F$8)+L16</f>
        <v>115.42449550229742</v>
      </c>
      <c r="N16" s="7">
        <f>(M16*Assumptions!$F$8)+M16</f>
        <v>132.73816982764203</v>
      </c>
      <c r="O16" s="7">
        <f>SUM(C16:N16)</f>
        <v>827.45150201192223</v>
      </c>
    </row>
    <row r="17" spans="1:15" ht="16.5" x14ac:dyDescent="0.25">
      <c r="A17" s="2"/>
      <c r="B17" s="10" t="s">
        <v>98</v>
      </c>
      <c r="C17" s="5">
        <f>C16*Assumptions!$E$15</f>
        <v>22.824936000000001</v>
      </c>
      <c r="D17" s="5">
        <f>D16*Assumptions!$E$15</f>
        <v>26.248676400000001</v>
      </c>
      <c r="E17" s="5">
        <f>E16*Assumptions!$E$15</f>
        <v>30.185977859999998</v>
      </c>
      <c r="F17" s="5">
        <f>F16*Assumptions!$E$15</f>
        <v>34.713874538999995</v>
      </c>
      <c r="G17" s="5">
        <f>G16*Assumptions!$E$15</f>
        <v>39.920955719849992</v>
      </c>
      <c r="H17" s="5">
        <f>H16*Assumptions!$E$15</f>
        <v>45.909099077827491</v>
      </c>
      <c r="I17" s="5">
        <f>I16*Assumptions!$E$15</f>
        <v>52.795463939501616</v>
      </c>
      <c r="J17" s="5">
        <f>J16*Assumptions!$E$15</f>
        <v>60.71478353042685</v>
      </c>
      <c r="K17" s="5">
        <f>K16*Assumptions!$E$15</f>
        <v>69.822001059990882</v>
      </c>
      <c r="L17" s="5">
        <f>L16*Assumptions!$E$15</f>
        <v>80.295301218989508</v>
      </c>
      <c r="M17" s="5">
        <f>M16*Assumptions!$E$15</f>
        <v>92.339596401837937</v>
      </c>
      <c r="N17" s="5">
        <f>N16*Assumptions!$E$15</f>
        <v>106.19053586211362</v>
      </c>
      <c r="O17" s="5">
        <f>SUM(C17:N17)</f>
        <v>661.96120160953785</v>
      </c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6.5" x14ac:dyDescent="0.3">
      <c r="A24" s="79" t="s">
        <v>120</v>
      </c>
      <c r="B24" s="79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5.75" x14ac:dyDescent="0.25">
      <c r="A25" s="76" t="s">
        <v>86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ht="16.5" x14ac:dyDescent="0.3">
      <c r="A26" s="2"/>
      <c r="B26" s="8" t="s">
        <v>101</v>
      </c>
      <c r="C26" s="2"/>
      <c r="D26" s="2"/>
      <c r="E26" s="8" t="s">
        <v>102</v>
      </c>
      <c r="F26" s="6"/>
      <c r="G26" s="6"/>
      <c r="H26" s="6"/>
      <c r="I26" s="6"/>
      <c r="J26" s="2"/>
      <c r="K26" s="2"/>
      <c r="L26" s="2"/>
      <c r="M26" s="2"/>
      <c r="N26" s="2"/>
      <c r="O26" s="2"/>
    </row>
    <row r="27" spans="1:15" ht="16.5" x14ac:dyDescent="0.3">
      <c r="A27" s="2"/>
      <c r="B27" s="12">
        <f>O6</f>
        <v>213.84283767209999</v>
      </c>
      <c r="C27" s="2"/>
      <c r="D27" s="2"/>
      <c r="E27" s="6"/>
      <c r="F27" s="6"/>
      <c r="G27" s="6"/>
      <c r="H27" s="6"/>
      <c r="I27" s="12">
        <f>B27*Assumptions!E17</f>
        <v>128305.70260326</v>
      </c>
      <c r="J27" s="2"/>
      <c r="K27" s="2"/>
      <c r="L27" s="2"/>
      <c r="M27" s="2"/>
      <c r="N27" s="2"/>
      <c r="O27" s="2"/>
    </row>
    <row r="28" spans="1:15" ht="16.5" x14ac:dyDescent="0.3">
      <c r="A28" s="2"/>
      <c r="B28" s="8" t="s">
        <v>100</v>
      </c>
      <c r="C28" s="2"/>
      <c r="D28" s="2"/>
      <c r="E28" s="8" t="s">
        <v>103</v>
      </c>
      <c r="F28" s="6"/>
      <c r="G28" s="6"/>
      <c r="H28" s="6"/>
      <c r="I28" s="6"/>
      <c r="J28" s="2"/>
      <c r="K28" s="2"/>
      <c r="L28" s="2"/>
      <c r="M28" s="2"/>
      <c r="N28" s="2"/>
      <c r="O28" s="2"/>
    </row>
    <row r="29" spans="1:15" ht="16.5" x14ac:dyDescent="0.3">
      <c r="A29" s="2"/>
      <c r="B29" s="6">
        <f>O7</f>
        <v>171.07427013768</v>
      </c>
      <c r="C29" s="2"/>
      <c r="D29" s="2"/>
      <c r="E29" s="6"/>
      <c r="F29" s="6"/>
      <c r="G29" s="6"/>
      <c r="H29" s="6"/>
      <c r="I29" s="6">
        <f>B29*Assumptions!E19</f>
        <v>102644.562082608</v>
      </c>
      <c r="J29" s="2"/>
      <c r="K29" s="2"/>
      <c r="L29" s="2"/>
      <c r="M29" s="2"/>
      <c r="N29" s="2"/>
      <c r="O29" s="2"/>
    </row>
    <row r="30" spans="1:15" ht="16.5" x14ac:dyDescent="0.3">
      <c r="A30" s="2"/>
      <c r="B30" s="2"/>
      <c r="C30" s="2"/>
      <c r="D30" s="2"/>
      <c r="E30" s="6"/>
      <c r="F30" s="6"/>
      <c r="G30" s="6"/>
      <c r="H30" s="6"/>
      <c r="I30" s="6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s="4" customForma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s="4" customForma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s="4" customForma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6.5" x14ac:dyDescent="0.3">
      <c r="A36" s="76" t="s">
        <v>87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1:15" ht="16.5" x14ac:dyDescent="0.3">
      <c r="A37" s="2"/>
      <c r="B37" s="8" t="s">
        <v>101</v>
      </c>
      <c r="C37" s="2"/>
      <c r="D37" s="2"/>
      <c r="E37" s="8" t="s">
        <v>102</v>
      </c>
      <c r="F37" s="6"/>
      <c r="G37" s="6"/>
      <c r="H37" s="6"/>
      <c r="I37" s="6"/>
      <c r="J37" s="6"/>
      <c r="K37" s="2"/>
      <c r="L37" s="2"/>
      <c r="M37" s="2"/>
      <c r="N37" s="2"/>
      <c r="O37" s="2"/>
    </row>
    <row r="38" spans="1:15" ht="16.5" x14ac:dyDescent="0.3">
      <c r="A38" s="2"/>
      <c r="B38" s="12">
        <f>O16</f>
        <v>827.45150201192223</v>
      </c>
      <c r="C38" s="2"/>
      <c r="D38" s="2"/>
      <c r="E38" s="6"/>
      <c r="F38" s="6"/>
      <c r="G38" s="6"/>
      <c r="H38" s="6"/>
      <c r="I38" s="12">
        <f>B38*Assumptions!E17</f>
        <v>496470.90120715334</v>
      </c>
      <c r="J38" s="6"/>
      <c r="K38" s="2"/>
      <c r="L38" s="2"/>
      <c r="M38" s="2"/>
      <c r="N38" s="2"/>
      <c r="O38" s="2"/>
    </row>
    <row r="39" spans="1:15" ht="16.5" x14ac:dyDescent="0.3">
      <c r="A39" s="2"/>
      <c r="B39" s="8" t="s">
        <v>100</v>
      </c>
      <c r="C39" s="2"/>
      <c r="D39" s="2"/>
      <c r="E39" s="8" t="s">
        <v>103</v>
      </c>
      <c r="F39" s="6"/>
      <c r="G39" s="6"/>
      <c r="H39" s="6"/>
      <c r="I39" s="6"/>
      <c r="J39" s="6"/>
      <c r="K39" s="2"/>
      <c r="L39" s="2"/>
      <c r="M39" s="2"/>
      <c r="N39" s="2"/>
      <c r="O39" s="2"/>
    </row>
    <row r="40" spans="1:15" ht="16.5" x14ac:dyDescent="0.3">
      <c r="A40" s="2"/>
      <c r="B40" s="6">
        <f>O17</f>
        <v>661.96120160953785</v>
      </c>
      <c r="C40" s="2"/>
      <c r="D40" s="2"/>
      <c r="E40" s="6"/>
      <c r="F40" s="6"/>
      <c r="G40" s="6"/>
      <c r="H40" s="6"/>
      <c r="I40" s="6">
        <f>B40*Assumptions!E19</f>
        <v>397176.72096572269</v>
      </c>
      <c r="J40" s="6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6.5" x14ac:dyDescent="0.3">
      <c r="A47" s="76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</sheetData>
  <mergeCells count="2">
    <mergeCell ref="A3:B3"/>
    <mergeCell ref="A24:B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</vt:lpstr>
      <vt:lpstr>Start-Up Costs</vt:lpstr>
      <vt:lpstr>Balance Sheet</vt:lpstr>
      <vt:lpstr>Income Statement</vt:lpstr>
      <vt:lpstr>Sales Forecasts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McBain</dc:creator>
  <cp:lastModifiedBy>Grace</cp:lastModifiedBy>
  <dcterms:created xsi:type="dcterms:W3CDTF">2015-11-20T01:25:49Z</dcterms:created>
  <dcterms:modified xsi:type="dcterms:W3CDTF">2015-12-03T21:45:14Z</dcterms:modified>
</cp:coreProperties>
</file>