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f55806\Documents\Personal\Github\ipl2020\"/>
    </mc:Choice>
  </mc:AlternateContent>
  <xr:revisionPtr revIDLastSave="0" documentId="13_ncr:1_{1BDE7777-C950-4412-B728-1EF55DB980C0}" xr6:coauthVersionLast="45" xr6:coauthVersionMax="45" xr10:uidLastSave="{00000000-0000-0000-0000-000000000000}"/>
  <bookViews>
    <workbookView xWindow="-108" yWindow="-108" windowWidth="23256" windowHeight="12576" firstSheet="3" activeTab="14" xr2:uid="{9881ABC3-84D7-4009-BAE6-EC3E80E1F51A}"/>
  </bookViews>
  <sheets>
    <sheet name="Auction Data" sheetId="1" r:id="rId1"/>
    <sheet name="Analysis 1" sheetId="2" r:id="rId2"/>
    <sheet name="Analysis 2" sheetId="3" r:id="rId3"/>
    <sheet name="Analysis 3" sheetId="5" r:id="rId4"/>
    <sheet name="Stadiums" sheetId="4" r:id="rId5"/>
    <sheet name="Sheet1" sheetId="11" r:id="rId6"/>
    <sheet name="Players to Aim" sheetId="6" r:id="rId7"/>
    <sheet name="Leaving" sheetId="7" r:id="rId8"/>
    <sheet name="prob" sheetId="13" r:id="rId9"/>
    <sheet name="Best" sheetId="10" r:id="rId10"/>
    <sheet name="Best2" sheetId="12" r:id="rId11"/>
    <sheet name="Final" sheetId="14" r:id="rId12"/>
    <sheet name="Sheet3" sheetId="15" r:id="rId13"/>
    <sheet name="Sheet2" sheetId="16" r:id="rId14"/>
    <sheet name="Sheet4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7" l="1"/>
  <c r="L19" i="17"/>
  <c r="J19" i="17"/>
  <c r="H19" i="17"/>
  <c r="F19" i="17"/>
  <c r="D19" i="17"/>
  <c r="B19" i="17"/>
  <c r="N18" i="17"/>
  <c r="L18" i="17"/>
  <c r="J18" i="17"/>
  <c r="H18" i="17"/>
  <c r="F18" i="17"/>
  <c r="D18" i="17"/>
  <c r="B18" i="17"/>
  <c r="I24" i="14" l="1"/>
  <c r="G24" i="14"/>
  <c r="S16" i="14"/>
  <c r="Q16" i="14"/>
  <c r="N15" i="14"/>
  <c r="L15" i="14"/>
  <c r="G15" i="14"/>
  <c r="I15" i="14"/>
  <c r="B15" i="15"/>
  <c r="Q7" i="14"/>
  <c r="S7" i="14"/>
  <c r="N5" i="14"/>
  <c r="L5" i="14"/>
  <c r="I7" i="14"/>
  <c r="G7" i="14"/>
  <c r="R15" i="15"/>
  <c r="O15" i="15"/>
  <c r="F15" i="15"/>
  <c r="I15" i="15"/>
  <c r="L15" i="15"/>
  <c r="D14" i="14"/>
  <c r="B14" i="14"/>
  <c r="J18" i="7" l="1"/>
  <c r="N18" i="7"/>
  <c r="F18" i="7"/>
  <c r="R17" i="7"/>
  <c r="R18" i="7" s="1"/>
  <c r="Z17" i="7"/>
  <c r="Z18" i="7" s="1"/>
  <c r="V17" i="7"/>
  <c r="V18" i="7" s="1"/>
  <c r="B17" i="7"/>
  <c r="B18" i="7" s="1"/>
  <c r="N17" i="7"/>
  <c r="J17" i="7"/>
  <c r="F17" i="7"/>
  <c r="H10" i="13"/>
  <c r="G10" i="13"/>
  <c r="F10" i="13"/>
  <c r="C10" i="13"/>
  <c r="E10" i="13"/>
  <c r="B10" i="13"/>
  <c r="K24" i="7" l="1"/>
  <c r="K23" i="7"/>
  <c r="D26" i="12"/>
  <c r="C26" i="12"/>
  <c r="B26" i="12"/>
  <c r="A26" i="12"/>
  <c r="N25" i="12"/>
  <c r="M25" i="12"/>
  <c r="J25" i="12"/>
  <c r="I25" i="12"/>
  <c r="D21" i="12"/>
  <c r="C21" i="12"/>
  <c r="D10" i="12"/>
  <c r="C10" i="12"/>
  <c r="Q7" i="12"/>
  <c r="H2" i="12"/>
  <c r="G2" i="12"/>
  <c r="F2" i="12"/>
  <c r="Z21" i="7"/>
  <c r="V21" i="7"/>
  <c r="R21" i="7"/>
  <c r="N21" i="7"/>
  <c r="J21" i="7"/>
  <c r="F21" i="7"/>
  <c r="B21" i="7"/>
  <c r="G21" i="11" l="1"/>
  <c r="F21" i="11"/>
  <c r="C21" i="11"/>
  <c r="B21" i="11"/>
  <c r="C9" i="11"/>
  <c r="B9" i="11"/>
  <c r="I38" i="4" l="1"/>
  <c r="H38" i="4"/>
  <c r="U30" i="4"/>
  <c r="T30" i="4"/>
  <c r="F38" i="4"/>
  <c r="P30" i="4"/>
  <c r="E38" i="4"/>
  <c r="T20" i="4"/>
  <c r="Q20" i="4"/>
  <c r="A44" i="10" l="1"/>
  <c r="G44" i="10"/>
  <c r="F44" i="10"/>
  <c r="C44" i="10"/>
  <c r="A31" i="10" l="1"/>
  <c r="A24" i="10"/>
  <c r="D27" i="10"/>
  <c r="C25" i="10"/>
  <c r="M31" i="10" l="1"/>
  <c r="M30" i="10"/>
  <c r="O28" i="10"/>
  <c r="O27" i="10"/>
  <c r="AI16" i="5" l="1"/>
  <c r="AD16" i="5"/>
  <c r="Y16" i="5"/>
  <c r="T16" i="5"/>
  <c r="O16" i="5"/>
  <c r="J16" i="5"/>
  <c r="E16" i="5"/>
  <c r="AG19" i="5"/>
  <c r="C19" i="5"/>
  <c r="AG17" i="5"/>
  <c r="AB17" i="5"/>
  <c r="AB19" i="5" s="1"/>
  <c r="W17" i="5"/>
  <c r="W19" i="5" s="1"/>
  <c r="R17" i="5"/>
  <c r="R19" i="5" s="1"/>
  <c r="M17" i="5"/>
  <c r="M19" i="5" s="1"/>
  <c r="H17" i="5"/>
  <c r="H19" i="5" s="1"/>
  <c r="C17" i="5"/>
  <c r="N3" i="4"/>
  <c r="N4" i="4"/>
  <c r="N5" i="4"/>
  <c r="N6" i="4"/>
  <c r="N7" i="4"/>
  <c r="N8" i="4"/>
  <c r="N9" i="4"/>
  <c r="N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L2" i="4"/>
  <c r="M2" i="4"/>
  <c r="K2" i="4"/>
  <c r="U17" i="3" l="1"/>
  <c r="U19" i="3" s="1"/>
  <c r="R17" i="3"/>
  <c r="O17" i="3"/>
  <c r="O19" i="3" s="1"/>
  <c r="L17" i="3"/>
  <c r="F19" i="3"/>
  <c r="I19" i="3"/>
  <c r="L19" i="3"/>
  <c r="R19" i="3"/>
  <c r="C19" i="3"/>
  <c r="I17" i="3"/>
  <c r="F17" i="3"/>
  <c r="C17" i="3"/>
  <c r="S38" i="2" l="1"/>
  <c r="V38" i="2"/>
  <c r="Q38" i="2"/>
  <c r="U19" i="2"/>
  <c r="U17" i="2"/>
  <c r="R19" i="2"/>
  <c r="R17" i="2"/>
  <c r="O19" i="2"/>
  <c r="O17" i="2"/>
  <c r="L17" i="2"/>
  <c r="F19" i="2"/>
  <c r="F17" i="2"/>
  <c r="C17" i="2"/>
</calcChain>
</file>

<file path=xl/sharedStrings.xml><?xml version="1.0" encoding="utf-8"?>
<sst xmlns="http://schemas.openxmlformats.org/spreadsheetml/2006/main" count="1992" uniqueCount="311">
  <si>
    <t>Gowtham Gundas</t>
  </si>
  <si>
    <t>Parthu Pakodis</t>
  </si>
  <si>
    <t>Sarfraz Jafraz</t>
  </si>
  <si>
    <t>Ganti Gladiators</t>
  </si>
  <si>
    <t>Akhilesh Allatappas</t>
  </si>
  <si>
    <t>Royal Challenger Babas</t>
  </si>
  <si>
    <t>Mallepoola Manoj</t>
  </si>
  <si>
    <t>Player</t>
  </si>
  <si>
    <t>Amt</t>
  </si>
  <si>
    <t>FP</t>
  </si>
  <si>
    <t>WK</t>
  </si>
  <si>
    <t>Buttler</t>
  </si>
  <si>
    <t>QDK</t>
  </si>
  <si>
    <t>KL Rahul</t>
  </si>
  <si>
    <t>MS Dhoni</t>
  </si>
  <si>
    <t>Bairstow</t>
  </si>
  <si>
    <t>Parthiv Patel</t>
  </si>
  <si>
    <t>Samson</t>
  </si>
  <si>
    <t>BAT</t>
  </si>
  <si>
    <t>Gill</t>
  </si>
  <si>
    <t>Kohli</t>
  </si>
  <si>
    <t>Dhawan</t>
  </si>
  <si>
    <t>ABD</t>
  </si>
  <si>
    <t>Warner</t>
  </si>
  <si>
    <t>Rohit Sharma</t>
  </si>
  <si>
    <t>Gayle</t>
  </si>
  <si>
    <t>Jaiswal</t>
  </si>
  <si>
    <t>Watson</t>
  </si>
  <si>
    <t>Iyer</t>
  </si>
  <si>
    <t>Faf</t>
  </si>
  <si>
    <t>Pandey</t>
  </si>
  <si>
    <t>Steve Smith</t>
  </si>
  <si>
    <t>Kane Williamson</t>
  </si>
  <si>
    <t>Mandeep</t>
  </si>
  <si>
    <t>Rayudu</t>
  </si>
  <si>
    <t>Suryakumar</t>
  </si>
  <si>
    <t>Miller</t>
  </si>
  <si>
    <t>Pollard</t>
  </si>
  <si>
    <t>Finch</t>
  </si>
  <si>
    <t>Morgan</t>
  </si>
  <si>
    <t>ALL</t>
  </si>
  <si>
    <t>Russel</t>
  </si>
  <si>
    <t>Morris</t>
  </si>
  <si>
    <t>Jadeja</t>
  </si>
  <si>
    <t>Pandya</t>
  </si>
  <si>
    <t>Jadhav</t>
  </si>
  <si>
    <t>Stokes</t>
  </si>
  <si>
    <t>Moeen</t>
  </si>
  <si>
    <t>BOWL</t>
  </si>
  <si>
    <t>Boult</t>
  </si>
  <si>
    <t>Rashid</t>
  </si>
  <si>
    <t>Cummins</t>
  </si>
  <si>
    <t>Shami</t>
  </si>
  <si>
    <t>Bumrah</t>
  </si>
  <si>
    <t>Kuldeep</t>
  </si>
  <si>
    <t>Bhuvi</t>
  </si>
  <si>
    <t>Prasidh</t>
  </si>
  <si>
    <t>Rabada</t>
  </si>
  <si>
    <t>Archer</t>
  </si>
  <si>
    <t>Umesh</t>
  </si>
  <si>
    <t>Tahir</t>
  </si>
  <si>
    <t>Khaleel</t>
  </si>
  <si>
    <t>Kaul</t>
  </si>
  <si>
    <t>Bishnoi</t>
  </si>
  <si>
    <t>Saini</t>
  </si>
  <si>
    <t>Chahal</t>
  </si>
  <si>
    <t>Shardul</t>
  </si>
  <si>
    <t>D Chahar</t>
  </si>
  <si>
    <t>Ishant</t>
  </si>
  <si>
    <t>Unadkat</t>
  </si>
  <si>
    <t>Narine</t>
  </si>
  <si>
    <t>Kishan</t>
  </si>
  <si>
    <t>Pant</t>
  </si>
  <si>
    <t>DJ Bravo</t>
  </si>
  <si>
    <t>Carey</t>
  </si>
  <si>
    <t>Pooran</t>
  </si>
  <si>
    <t>Dinesh Karthik</t>
  </si>
  <si>
    <t>S Gopal</t>
  </si>
  <si>
    <t>Padikkal</t>
  </si>
  <si>
    <t>Cottrel</t>
  </si>
  <si>
    <t>Hetmeyer</t>
  </si>
  <si>
    <t>Garg</t>
  </si>
  <si>
    <t>Mayank</t>
  </si>
  <si>
    <t>Shaw</t>
  </si>
  <si>
    <t>Krunal</t>
  </si>
  <si>
    <t>Gaikwad</t>
  </si>
  <si>
    <t>Mujeeb</t>
  </si>
  <si>
    <t>Rana</t>
  </si>
  <si>
    <t>Sundar</t>
  </si>
  <si>
    <t>Maxwell</t>
  </si>
  <si>
    <t>Nabi</t>
  </si>
  <si>
    <t>Dube</t>
  </si>
  <si>
    <t>Axar</t>
  </si>
  <si>
    <t>Virat Singh</t>
  </si>
  <si>
    <t>Sarfraz</t>
  </si>
  <si>
    <t>R Chahar</t>
  </si>
  <si>
    <t>K Gowtham</t>
  </si>
  <si>
    <t>Ashwin</t>
  </si>
  <si>
    <t>Parag</t>
  </si>
  <si>
    <t>Piyush</t>
  </si>
  <si>
    <t>Uthappa</t>
  </si>
  <si>
    <t>Shankar Vijay</t>
  </si>
  <si>
    <t>Rahul Tripati</t>
  </si>
  <si>
    <t>Abdul Samad</t>
  </si>
  <si>
    <t>Sandeep Sharma</t>
  </si>
  <si>
    <t>Remaining</t>
  </si>
  <si>
    <t>Total</t>
  </si>
  <si>
    <t>New</t>
  </si>
  <si>
    <t xml:space="preserve">KL Rahul </t>
  </si>
  <si>
    <t>P Patel</t>
  </si>
  <si>
    <t>Williamson</t>
  </si>
  <si>
    <t>Sky</t>
  </si>
  <si>
    <t>Rahane</t>
  </si>
  <si>
    <t>Vijay</t>
  </si>
  <si>
    <t>Russell</t>
  </si>
  <si>
    <t>Bravo</t>
  </si>
  <si>
    <t>Curran</t>
  </si>
  <si>
    <t>Stoinis</t>
  </si>
  <si>
    <t>Shankar</t>
  </si>
  <si>
    <t>Ngidi</t>
  </si>
  <si>
    <t>Cottrell</t>
  </si>
  <si>
    <t>Steyn</t>
  </si>
  <si>
    <t>Jordan</t>
  </si>
  <si>
    <t>Norje</t>
  </si>
  <si>
    <t>Pattinson</t>
  </si>
  <si>
    <t>Mavi</t>
  </si>
  <si>
    <t>Tewatia</t>
  </si>
  <si>
    <t>Jaddu</t>
  </si>
  <si>
    <t>Team</t>
  </si>
  <si>
    <t>Abu Dhabi</t>
  </si>
  <si>
    <t>Dubai</t>
  </si>
  <si>
    <t>Sharjah</t>
  </si>
  <si>
    <t>CSK</t>
  </si>
  <si>
    <t>DC</t>
  </si>
  <si>
    <t>KXIP</t>
  </si>
  <si>
    <t>KKR</t>
  </si>
  <si>
    <t>MI</t>
  </si>
  <si>
    <t>RR</t>
  </si>
  <si>
    <t>RCB</t>
  </si>
  <si>
    <t>SRH</t>
  </si>
  <si>
    <t>Score</t>
  </si>
  <si>
    <t>QdK</t>
  </si>
  <si>
    <t>DK?</t>
  </si>
  <si>
    <t>Sharma?</t>
  </si>
  <si>
    <t>Axar?</t>
  </si>
  <si>
    <t>Pandya?</t>
  </si>
  <si>
    <t>Maxwell?</t>
  </si>
  <si>
    <t>Krunal?</t>
  </si>
  <si>
    <t>M Ashwin</t>
  </si>
  <si>
    <t>Pattinson?</t>
  </si>
  <si>
    <t>V Chakravarthy</t>
  </si>
  <si>
    <t>Nagarkoti</t>
  </si>
  <si>
    <t>Nortje</t>
  </si>
  <si>
    <t>Rahul</t>
  </si>
  <si>
    <t>Good players needed</t>
  </si>
  <si>
    <t>Sell Iyer, mujeeb, virat, uthappa</t>
  </si>
  <si>
    <t>Need best players</t>
  </si>
  <si>
    <t>Sell, Sky,Jaddu, Rahul, dhawan</t>
  </si>
  <si>
    <t>3 retain</t>
  </si>
  <si>
    <t>Rahul, dhawan, sky</t>
  </si>
  <si>
    <t>Qdk, Rohit</t>
  </si>
  <si>
    <t>Mavi, dk?</t>
  </si>
  <si>
    <t>Natarajan</t>
  </si>
  <si>
    <t>Other options</t>
  </si>
  <si>
    <t>Jaiswal/ gopal/ tewatia</t>
  </si>
  <si>
    <t>Jaddu, jadhav</t>
  </si>
  <si>
    <t>Curran/Watson</t>
  </si>
  <si>
    <t>dhawan + cummins + archer + chahal + cottrell + pant</t>
  </si>
  <si>
    <t>Qdk/kohli</t>
  </si>
  <si>
    <t>sky</t>
  </si>
  <si>
    <t>Others</t>
  </si>
  <si>
    <t xml:space="preserve">Bairstow </t>
  </si>
  <si>
    <t xml:space="preserve">Sharma </t>
  </si>
  <si>
    <t>Ben Stokes</t>
  </si>
  <si>
    <t>Shivam Mavi</t>
  </si>
  <si>
    <t>Bowler</t>
  </si>
  <si>
    <t>Batsman</t>
  </si>
  <si>
    <t>Need</t>
  </si>
  <si>
    <t>Have</t>
  </si>
  <si>
    <t>Batsman?</t>
  </si>
  <si>
    <t>Axar/Amit mishra/Stoinis</t>
  </si>
  <si>
    <t>Abhishek Sharma?</t>
  </si>
  <si>
    <t>Abdul Samad?</t>
  </si>
  <si>
    <t>Natarajan?</t>
  </si>
  <si>
    <t>Sam Curran</t>
  </si>
  <si>
    <t>Bravo?</t>
  </si>
  <si>
    <t>Pooran?</t>
  </si>
  <si>
    <t>Qdk?</t>
  </si>
  <si>
    <t>Shivam Mavi/Varun Chakravarthy/Nagarkoti</t>
  </si>
  <si>
    <t>Aaron Finch?</t>
  </si>
  <si>
    <t>Washington Sundar?</t>
  </si>
  <si>
    <t>Krunal Pandya?</t>
  </si>
  <si>
    <t>Leaving</t>
  </si>
  <si>
    <t>Virat</t>
  </si>
  <si>
    <t>Cotrell</t>
  </si>
  <si>
    <t>Staying</t>
  </si>
  <si>
    <t>Amit mishra/Axar</t>
  </si>
  <si>
    <t>Washington Sundar</t>
  </si>
  <si>
    <t>Qdk</t>
  </si>
  <si>
    <t>Abhishek Sharma</t>
  </si>
  <si>
    <t>Amit Mishra</t>
  </si>
  <si>
    <t>Washington</t>
  </si>
  <si>
    <t>a</t>
  </si>
  <si>
    <t>b</t>
  </si>
  <si>
    <t>ba</t>
  </si>
  <si>
    <t>Cummins/Cottrell</t>
  </si>
  <si>
    <t>Morgan/QDK/Butler</t>
  </si>
  <si>
    <t>Rohit/Kohli/Warner</t>
  </si>
  <si>
    <t>DK</t>
  </si>
  <si>
    <t>Shreyas Gopal</t>
  </si>
  <si>
    <t>AR</t>
  </si>
  <si>
    <t>W Sundar</t>
  </si>
  <si>
    <t>Lomror</t>
  </si>
  <si>
    <t>Tom Curran</t>
  </si>
  <si>
    <t>Piyush Chawla</t>
  </si>
  <si>
    <t>Varun Chakravarthy</t>
  </si>
  <si>
    <t>Udana</t>
  </si>
  <si>
    <t>Harshal patel</t>
  </si>
  <si>
    <t>Parthu</t>
  </si>
  <si>
    <t>Manoj</t>
  </si>
  <si>
    <t>Akhilesh</t>
  </si>
  <si>
    <t>Gowtham</t>
  </si>
  <si>
    <t>Rohith</t>
  </si>
  <si>
    <t>Ganti</t>
  </si>
  <si>
    <t>Abhishek</t>
  </si>
  <si>
    <t>250 players</t>
  </si>
  <si>
    <t>150 players</t>
  </si>
  <si>
    <t>100 players</t>
  </si>
  <si>
    <t>G</t>
  </si>
  <si>
    <t>A</t>
  </si>
  <si>
    <t>P</t>
  </si>
  <si>
    <t>M</t>
  </si>
  <si>
    <t>B</t>
  </si>
  <si>
    <t>Kane/Dhawan</t>
  </si>
  <si>
    <t>Kane/Russell</t>
  </si>
  <si>
    <t>Abhishek/Jaiswal/Hetmeyer</t>
  </si>
  <si>
    <t>Kane/Steve Smith</t>
  </si>
  <si>
    <t>Morris/Jaddu</t>
  </si>
  <si>
    <t>Shreyas Gopal/Pattinson</t>
  </si>
  <si>
    <t>2 batsmen</t>
  </si>
  <si>
    <t>1 bowler</t>
  </si>
  <si>
    <t>1 batsman</t>
  </si>
  <si>
    <t>1 ar</t>
  </si>
  <si>
    <t>1 wk</t>
  </si>
  <si>
    <t>2 bowlers</t>
  </si>
  <si>
    <t>3 bowlers</t>
  </si>
  <si>
    <t>1ar</t>
  </si>
  <si>
    <t>Butler</t>
  </si>
  <si>
    <t>Dhoni</t>
  </si>
  <si>
    <t>Manish Pandey</t>
  </si>
  <si>
    <t>Rahul Chahar</t>
  </si>
  <si>
    <t>Req</t>
  </si>
  <si>
    <t>Present</t>
  </si>
  <si>
    <t>Baba</t>
  </si>
  <si>
    <t>Dhoni/Jaddu</t>
  </si>
  <si>
    <t>Prabhsimran</t>
  </si>
  <si>
    <t>Jagadeeshan</t>
  </si>
  <si>
    <t>jaddu</t>
  </si>
  <si>
    <t>Chahar</t>
  </si>
  <si>
    <t>Harshal Patel</t>
  </si>
  <si>
    <t>N Jagadeesan</t>
  </si>
  <si>
    <t>S Dhawan</t>
  </si>
  <si>
    <t>M Pandey</t>
  </si>
  <si>
    <t>Hardik Pandya</t>
  </si>
  <si>
    <t>J Pattinson</t>
  </si>
  <si>
    <t>K Tyagi</t>
  </si>
  <si>
    <t>Gopal</t>
  </si>
  <si>
    <t>P Simran Singh</t>
  </si>
  <si>
    <t>P Garg</t>
  </si>
  <si>
    <t>Abhi Sharma</t>
  </si>
  <si>
    <t>K Nagarkoti</t>
  </si>
  <si>
    <t>A Rajoot</t>
  </si>
  <si>
    <t>Arsdeep Singh</t>
  </si>
  <si>
    <t>Varun C</t>
  </si>
  <si>
    <t>Karn Sharma</t>
  </si>
  <si>
    <t>Karn</t>
  </si>
  <si>
    <t>Rajpoot</t>
  </si>
  <si>
    <t>P Singh</t>
  </si>
  <si>
    <t>Varun</t>
  </si>
  <si>
    <t>Jagadheeshan</t>
  </si>
  <si>
    <t>Tyagi</t>
  </si>
  <si>
    <t>Arsdeep</t>
  </si>
  <si>
    <t>Ishanth</t>
  </si>
  <si>
    <t>Parthiv</t>
  </si>
  <si>
    <t>Half 2</t>
  </si>
  <si>
    <t>A Rajpoot</t>
  </si>
  <si>
    <t>Players</t>
  </si>
  <si>
    <t>Type</t>
  </si>
  <si>
    <t>Ishan Kishan</t>
  </si>
  <si>
    <t>Saha</t>
  </si>
  <si>
    <t>A Sharma</t>
  </si>
  <si>
    <t>G Singh Man</t>
  </si>
  <si>
    <t>Samad</t>
  </si>
  <si>
    <t>Tiwary</t>
  </si>
  <si>
    <t>Hardik</t>
  </si>
  <si>
    <t>Holder</t>
  </si>
  <si>
    <t>Vijay Shankar</t>
  </si>
  <si>
    <t>Sams</t>
  </si>
  <si>
    <t>Pattison</t>
  </si>
  <si>
    <t>Coulter Nile</t>
  </si>
  <si>
    <t>Nadeem</t>
  </si>
  <si>
    <t>Siraj</t>
  </si>
  <si>
    <t>H Patel</t>
  </si>
  <si>
    <t>Shabaz</t>
  </si>
  <si>
    <t>Deshpande</t>
  </si>
  <si>
    <t>Used</t>
  </si>
  <si>
    <t>Left</t>
  </si>
  <si>
    <t>Avg per player</t>
  </si>
  <si>
    <t>Rahane/Axar/Shaw</t>
  </si>
  <si>
    <t>Saha/khaleel/holder/shankar</t>
  </si>
  <si>
    <t>Kishan/Krunal/Hardik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</si>
</sst>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FFFFFF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0" borderId="0" xfId="0" applyAlignment="1"/>
    <xf numFmtId="0" fontId="4" fillId="3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 applyAlignment="1">
      <alignment horizontal="right"/>
    </xf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Fill="1" applyBorder="1" applyAlignment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1" fillId="0" borderId="0" xfId="0" applyFont="1" applyFill="1"/>
    <xf numFmtId="0" fontId="6" fillId="0" borderId="0" xfId="0" applyFont="1"/>
    <xf numFmtId="0" fontId="2" fillId="0" borderId="4" xfId="0" applyFont="1" applyFill="1" applyBorder="1" applyAlignment="1"/>
    <xf numFmtId="0" fontId="2" fillId="0" borderId="4" xfId="0" applyFont="1" applyFill="1" applyBorder="1" applyAlignment="1">
      <alignment horizontal="right"/>
    </xf>
    <xf numFmtId="0" fontId="0" fillId="6" borderId="0" xfId="0" applyFill="1"/>
    <xf numFmtId="0" fontId="0" fillId="0" borderId="0" xfId="0" applyFill="1"/>
    <xf numFmtId="0" fontId="2" fillId="0" borderId="4" xfId="0" applyFont="1" applyFill="1" applyBorder="1" applyAlignment="1">
      <alignment horizontal="right" wrapText="1"/>
    </xf>
    <xf numFmtId="0" fontId="5" fillId="0" borderId="1" xfId="0" applyFont="1" applyBorder="1" applyAlignment="1"/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4" borderId="4" xfId="0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 wrapText="1"/>
    </xf>
    <xf numFmtId="0" fontId="2" fillId="7" borderId="4" xfId="0" applyFont="1" applyFill="1" applyBorder="1" applyAlignment="1"/>
    <xf numFmtId="0" fontId="2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2" fillId="8" borderId="4" xfId="0" applyFont="1" applyFill="1" applyBorder="1" applyAlignment="1">
      <alignment horizontal="right" wrapText="1"/>
    </xf>
    <xf numFmtId="0" fontId="2" fillId="9" borderId="4" xfId="0" applyFont="1" applyFill="1" applyBorder="1" applyAlignment="1"/>
    <xf numFmtId="0" fontId="2" fillId="6" borderId="4" xfId="0" applyFont="1" applyFill="1" applyBorder="1" applyAlignment="1"/>
    <xf numFmtId="0" fontId="2" fillId="6" borderId="4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right"/>
    </xf>
    <xf numFmtId="0" fontId="0" fillId="8" borderId="0" xfId="0" applyFill="1"/>
    <xf numFmtId="0" fontId="0" fillId="0" borderId="0" xfId="0" applyFont="1"/>
    <xf numFmtId="0" fontId="2" fillId="10" borderId="4" xfId="0" applyFont="1" applyFill="1" applyBorder="1" applyAlignment="1"/>
    <xf numFmtId="0" fontId="2" fillId="10" borderId="4" xfId="0" applyFont="1" applyFill="1" applyBorder="1" applyAlignment="1">
      <alignment horizontal="right"/>
    </xf>
    <xf numFmtId="0" fontId="2" fillId="11" borderId="4" xfId="0" applyFont="1" applyFill="1" applyBorder="1" applyAlignment="1"/>
    <xf numFmtId="0" fontId="2" fillId="11" borderId="4" xfId="0" applyFont="1" applyFill="1" applyBorder="1" applyAlignment="1">
      <alignment horizontal="right"/>
    </xf>
    <xf numFmtId="0" fontId="2" fillId="12" borderId="4" xfId="0" applyFont="1" applyFill="1" applyBorder="1" applyAlignment="1"/>
    <xf numFmtId="0" fontId="2" fillId="12" borderId="4" xfId="0" applyFont="1" applyFill="1" applyBorder="1" applyAlignment="1">
      <alignment horizontal="right"/>
    </xf>
    <xf numFmtId="0" fontId="0" fillId="0" borderId="0" xfId="0" applyFill="1" applyAlignment="1"/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3" xfId="0" applyFont="1" applyBorder="1" applyAlignment="1"/>
    <xf numFmtId="0" fontId="2" fillId="0" borderId="11" xfId="0" applyFont="1" applyBorder="1" applyAlignment="1"/>
    <xf numFmtId="0" fontId="0" fillId="0" borderId="12" xfId="0" applyBorder="1"/>
    <xf numFmtId="0" fontId="4" fillId="3" borderId="8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4" fillId="3" borderId="8" xfId="0" applyFont="1" applyFill="1" applyBorder="1" applyAlignment="1">
      <alignment horizontal="center"/>
    </xf>
    <xf numFmtId="0" fontId="2" fillId="13" borderId="4" xfId="0" applyFont="1" applyFill="1" applyBorder="1" applyAlignment="1"/>
    <xf numFmtId="0" fontId="2" fillId="13" borderId="4" xfId="0" applyFont="1" applyFill="1" applyBorder="1" applyAlignment="1">
      <alignment horizontal="right"/>
    </xf>
    <xf numFmtId="0" fontId="2" fillId="13" borderId="8" xfId="0" applyFont="1" applyFill="1" applyBorder="1" applyAlignment="1"/>
    <xf numFmtId="0" fontId="2" fillId="14" borderId="8" xfId="0" applyFont="1" applyFill="1" applyBorder="1" applyAlignment="1"/>
    <xf numFmtId="0" fontId="2" fillId="14" borderId="4" xfId="0" applyFont="1" applyFill="1" applyBorder="1" applyAlignment="1">
      <alignment horizontal="right"/>
    </xf>
    <xf numFmtId="0" fontId="2" fillId="14" borderId="4" xfId="0" applyFont="1" applyFill="1" applyBorder="1" applyAlignment="1"/>
    <xf numFmtId="0" fontId="2" fillId="15" borderId="4" xfId="0" applyFont="1" applyFill="1" applyBorder="1" applyAlignment="1"/>
    <xf numFmtId="0" fontId="2" fillId="15" borderId="4" xfId="0" applyFont="1" applyFill="1" applyBorder="1" applyAlignment="1">
      <alignment horizontal="right"/>
    </xf>
    <xf numFmtId="0" fontId="2" fillId="15" borderId="8" xfId="0" applyFont="1" applyFill="1" applyBorder="1" applyAlignment="1"/>
    <xf numFmtId="2" fontId="0" fillId="0" borderId="0" xfId="0" applyNumberFormat="1"/>
    <xf numFmtId="2" fontId="2" fillId="0" borderId="0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2B41-659A-4D91-812B-A7FB8E5E44DC}">
  <dimension ref="A1:AC15"/>
  <sheetViews>
    <sheetView topLeftCell="F1" workbookViewId="0">
      <selection sqref="A1:AC1048576"/>
    </sheetView>
  </sheetViews>
  <sheetFormatPr defaultColWidth="6.6640625" defaultRowHeight="14.4" x14ac:dyDescent="0.3"/>
  <cols>
    <col min="1" max="1" width="6.6640625" style="3"/>
    <col min="2" max="2" width="10.109375" style="3" customWidth="1"/>
    <col min="3" max="3" width="4.6640625" style="3" customWidth="1"/>
    <col min="4" max="4" width="6.77734375" style="3" customWidth="1"/>
    <col min="5" max="5" width="4.6640625" style="3" customWidth="1"/>
    <col min="6" max="6" width="7.88671875" style="3" customWidth="1"/>
    <col min="7" max="9" width="6.6640625" style="3"/>
    <col min="10" max="10" width="9.88671875" style="3" customWidth="1"/>
    <col min="11" max="13" width="6.6640625" style="3"/>
    <col min="14" max="14" width="10.6640625" style="3" customWidth="1"/>
    <col min="15" max="17" width="6.6640625" style="3"/>
    <col min="18" max="18" width="9.5546875" style="3" customWidth="1"/>
    <col min="19" max="21" width="6.6640625" style="3"/>
    <col min="22" max="22" width="10.44140625" style="3" customWidth="1"/>
    <col min="23" max="25" width="6.6640625" style="3"/>
    <col min="26" max="26" width="9.88671875" style="3" customWidth="1"/>
    <col min="27" max="16384" width="6.6640625" style="3"/>
  </cols>
  <sheetData>
    <row r="1" spans="1:29" ht="16.2" thickBot="1" x14ac:dyDescent="0.35">
      <c r="A1" s="2"/>
      <c r="B1" s="77" t="s">
        <v>0</v>
      </c>
      <c r="C1" s="78"/>
      <c r="D1" s="78"/>
      <c r="E1" s="79"/>
      <c r="F1" s="77" t="s">
        <v>1</v>
      </c>
      <c r="G1" s="78"/>
      <c r="H1" s="78"/>
      <c r="I1" s="79"/>
      <c r="J1" s="77" t="s">
        <v>2</v>
      </c>
      <c r="K1" s="78"/>
      <c r="L1" s="78"/>
      <c r="M1" s="79"/>
      <c r="N1" s="77" t="s">
        <v>3</v>
      </c>
      <c r="O1" s="78"/>
      <c r="P1" s="78"/>
      <c r="Q1" s="79"/>
      <c r="R1" s="77" t="s">
        <v>4</v>
      </c>
      <c r="S1" s="78"/>
      <c r="T1" s="78"/>
      <c r="U1" s="79"/>
      <c r="V1" s="77" t="s">
        <v>5</v>
      </c>
      <c r="W1" s="78"/>
      <c r="X1" s="78"/>
      <c r="Y1" s="79"/>
      <c r="Z1" s="77" t="s">
        <v>6</v>
      </c>
      <c r="AA1" s="78"/>
      <c r="AB1" s="78"/>
      <c r="AC1" s="79"/>
    </row>
    <row r="2" spans="1:29" ht="16.2" thickBot="1" x14ac:dyDescent="0.35">
      <c r="A2" s="2"/>
      <c r="B2" s="4" t="s">
        <v>7</v>
      </c>
      <c r="C2" s="4" t="s">
        <v>8</v>
      </c>
      <c r="D2" s="4"/>
      <c r="E2" s="4" t="s">
        <v>9</v>
      </c>
      <c r="F2" s="4" t="s">
        <v>7</v>
      </c>
      <c r="G2" s="4" t="s">
        <v>8</v>
      </c>
      <c r="H2" s="4"/>
      <c r="I2" s="4" t="s">
        <v>9</v>
      </c>
      <c r="J2" s="4" t="s">
        <v>7</v>
      </c>
      <c r="K2" s="4" t="s">
        <v>8</v>
      </c>
      <c r="L2" s="4"/>
      <c r="M2" s="4" t="s">
        <v>9</v>
      </c>
      <c r="N2" s="4" t="s">
        <v>7</v>
      </c>
      <c r="O2" s="4" t="s">
        <v>8</v>
      </c>
      <c r="P2" s="4"/>
      <c r="Q2" s="4" t="s">
        <v>9</v>
      </c>
      <c r="R2" s="4" t="s">
        <v>7</v>
      </c>
      <c r="S2" s="4" t="s">
        <v>8</v>
      </c>
      <c r="T2" s="4"/>
      <c r="U2" s="4" t="s">
        <v>9</v>
      </c>
      <c r="V2" s="4" t="s">
        <v>7</v>
      </c>
      <c r="W2" s="4" t="s">
        <v>8</v>
      </c>
      <c r="X2" s="4"/>
      <c r="Y2" s="4" t="s">
        <v>9</v>
      </c>
      <c r="Z2" s="4" t="s">
        <v>7</v>
      </c>
      <c r="AA2" s="4" t="s">
        <v>8</v>
      </c>
      <c r="AB2" s="4"/>
      <c r="AC2" s="4" t="s">
        <v>9</v>
      </c>
    </row>
    <row r="3" spans="1:29" ht="15" thickBot="1" x14ac:dyDescent="0.35">
      <c r="A3" s="2" t="s">
        <v>10</v>
      </c>
      <c r="B3" s="5" t="s">
        <v>11</v>
      </c>
      <c r="C3" s="6">
        <v>230</v>
      </c>
      <c r="D3" s="6" t="s">
        <v>137</v>
      </c>
      <c r="E3" s="6">
        <v>1</v>
      </c>
      <c r="F3" s="5" t="s">
        <v>12</v>
      </c>
      <c r="G3" s="6">
        <v>240</v>
      </c>
      <c r="H3" s="6" t="s">
        <v>136</v>
      </c>
      <c r="I3" s="6">
        <v>1</v>
      </c>
      <c r="J3" s="5" t="s">
        <v>13</v>
      </c>
      <c r="K3" s="6">
        <v>230</v>
      </c>
      <c r="L3" s="6" t="s">
        <v>134</v>
      </c>
      <c r="M3" s="5"/>
      <c r="N3" s="5" t="s">
        <v>14</v>
      </c>
      <c r="O3" s="6">
        <v>150</v>
      </c>
      <c r="P3" s="6" t="s">
        <v>132</v>
      </c>
      <c r="Q3" s="5"/>
      <c r="R3" s="5" t="s">
        <v>15</v>
      </c>
      <c r="S3" s="6">
        <v>110</v>
      </c>
      <c r="T3" s="6" t="s">
        <v>139</v>
      </c>
      <c r="U3" s="6">
        <v>1</v>
      </c>
      <c r="V3" s="5" t="s">
        <v>16</v>
      </c>
      <c r="W3" s="6">
        <v>60</v>
      </c>
      <c r="X3" s="6" t="s">
        <v>138</v>
      </c>
      <c r="Y3" s="5"/>
      <c r="Z3" s="5" t="s">
        <v>17</v>
      </c>
      <c r="AA3" s="6">
        <v>130</v>
      </c>
      <c r="AB3" s="6" t="s">
        <v>137</v>
      </c>
      <c r="AC3" s="5"/>
    </row>
    <row r="4" spans="1:29" ht="15" thickBot="1" x14ac:dyDescent="0.35">
      <c r="A4" s="2" t="s">
        <v>18</v>
      </c>
      <c r="B4" s="5" t="s">
        <v>19</v>
      </c>
      <c r="C4" s="6">
        <v>110</v>
      </c>
      <c r="D4" s="6" t="s">
        <v>135</v>
      </c>
      <c r="E4" s="5"/>
      <c r="F4" s="5" t="s">
        <v>20</v>
      </c>
      <c r="G4" s="6">
        <v>260</v>
      </c>
      <c r="H4" s="6" t="s">
        <v>138</v>
      </c>
      <c r="I4" s="5"/>
      <c r="J4" s="5" t="s">
        <v>21</v>
      </c>
      <c r="K4" s="6">
        <v>150</v>
      </c>
      <c r="L4" s="6" t="s">
        <v>133</v>
      </c>
      <c r="M4" s="5"/>
      <c r="N4" s="5" t="s">
        <v>22</v>
      </c>
      <c r="O4" s="6">
        <v>220</v>
      </c>
      <c r="P4" s="6" t="s">
        <v>138</v>
      </c>
      <c r="Q4" s="6">
        <v>1</v>
      </c>
      <c r="R4" s="5" t="s">
        <v>23</v>
      </c>
      <c r="S4" s="6">
        <v>260</v>
      </c>
      <c r="T4" s="6" t="s">
        <v>139</v>
      </c>
      <c r="U4" s="6">
        <v>1</v>
      </c>
      <c r="V4" s="5" t="s">
        <v>24</v>
      </c>
      <c r="W4" s="6">
        <v>220</v>
      </c>
      <c r="X4" s="6" t="s">
        <v>136</v>
      </c>
      <c r="Y4" s="5"/>
      <c r="Z4" s="5" t="s">
        <v>25</v>
      </c>
      <c r="AA4" s="6">
        <v>100</v>
      </c>
      <c r="AB4" s="6" t="s">
        <v>134</v>
      </c>
      <c r="AC4" s="6">
        <v>1</v>
      </c>
    </row>
    <row r="5" spans="1:29" ht="15" thickBot="1" x14ac:dyDescent="0.35">
      <c r="A5" s="2" t="s">
        <v>18</v>
      </c>
      <c r="B5" s="5" t="s">
        <v>26</v>
      </c>
      <c r="C5" s="6">
        <v>110</v>
      </c>
      <c r="D5" s="6" t="s">
        <v>137</v>
      </c>
      <c r="E5" s="5"/>
      <c r="F5" s="5" t="s">
        <v>27</v>
      </c>
      <c r="G5" s="6">
        <v>90</v>
      </c>
      <c r="H5" s="6" t="s">
        <v>132</v>
      </c>
      <c r="I5" s="6">
        <v>1</v>
      </c>
      <c r="J5" s="5" t="s">
        <v>28</v>
      </c>
      <c r="K5" s="6">
        <v>140</v>
      </c>
      <c r="L5" s="6" t="s">
        <v>133</v>
      </c>
      <c r="M5" s="5"/>
      <c r="N5" s="5" t="s">
        <v>29</v>
      </c>
      <c r="O5" s="6">
        <v>70</v>
      </c>
      <c r="P5" s="6" t="s">
        <v>132</v>
      </c>
      <c r="Q5" s="6">
        <v>1</v>
      </c>
      <c r="R5" s="5" t="s">
        <v>30</v>
      </c>
      <c r="S5" s="6">
        <v>100</v>
      </c>
      <c r="T5" s="6" t="s">
        <v>139</v>
      </c>
      <c r="U5" s="5"/>
      <c r="V5" s="5" t="s">
        <v>31</v>
      </c>
      <c r="W5" s="6">
        <v>160</v>
      </c>
      <c r="X5" s="6" t="s">
        <v>137</v>
      </c>
      <c r="Y5" s="6">
        <v>1</v>
      </c>
      <c r="Z5" s="5" t="s">
        <v>32</v>
      </c>
      <c r="AA5" s="6">
        <v>100</v>
      </c>
      <c r="AB5" s="6" t="s">
        <v>139</v>
      </c>
      <c r="AC5" s="6">
        <v>1</v>
      </c>
    </row>
    <row r="6" spans="1:29" ht="15" thickBot="1" x14ac:dyDescent="0.35">
      <c r="A6" s="2" t="s">
        <v>18</v>
      </c>
      <c r="B6" s="5" t="s">
        <v>33</v>
      </c>
      <c r="C6" s="6">
        <v>60</v>
      </c>
      <c r="D6" s="6" t="s">
        <v>134</v>
      </c>
      <c r="E6" s="5"/>
      <c r="F6" s="5" t="s">
        <v>34</v>
      </c>
      <c r="G6" s="6">
        <v>30</v>
      </c>
      <c r="H6" s="6" t="s">
        <v>132</v>
      </c>
      <c r="I6" s="5"/>
      <c r="J6" s="5" t="s">
        <v>35</v>
      </c>
      <c r="K6" s="6">
        <v>90</v>
      </c>
      <c r="L6" s="6" t="s">
        <v>136</v>
      </c>
      <c r="M6" s="5"/>
      <c r="N6" s="5" t="s">
        <v>36</v>
      </c>
      <c r="O6" s="6">
        <v>20</v>
      </c>
      <c r="P6" s="6" t="s">
        <v>137</v>
      </c>
      <c r="Q6" s="6">
        <v>1</v>
      </c>
      <c r="R6" s="5" t="s">
        <v>37</v>
      </c>
      <c r="S6" s="6">
        <v>40</v>
      </c>
      <c r="T6" s="6" t="s">
        <v>136</v>
      </c>
      <c r="U6" s="6">
        <v>1</v>
      </c>
      <c r="V6" s="5" t="s">
        <v>38</v>
      </c>
      <c r="W6" s="6">
        <v>70</v>
      </c>
      <c r="X6" s="6" t="s">
        <v>138</v>
      </c>
      <c r="Y6" s="6">
        <v>1</v>
      </c>
      <c r="Z6" s="5" t="s">
        <v>39</v>
      </c>
      <c r="AA6" s="6">
        <v>140</v>
      </c>
      <c r="AB6" s="6" t="s">
        <v>135</v>
      </c>
      <c r="AC6" s="6">
        <v>1</v>
      </c>
    </row>
    <row r="7" spans="1:29" ht="15" thickBot="1" x14ac:dyDescent="0.35">
      <c r="A7" s="2" t="s">
        <v>40</v>
      </c>
      <c r="B7" s="5" t="s">
        <v>41</v>
      </c>
      <c r="C7" s="6">
        <v>130</v>
      </c>
      <c r="D7" s="6" t="s">
        <v>135</v>
      </c>
      <c r="E7" s="6">
        <v>1</v>
      </c>
      <c r="F7" s="5" t="s">
        <v>42</v>
      </c>
      <c r="G7" s="6">
        <v>30</v>
      </c>
      <c r="H7" s="6" t="s">
        <v>138</v>
      </c>
      <c r="I7" s="6">
        <v>1</v>
      </c>
      <c r="J7" s="5" t="s">
        <v>43</v>
      </c>
      <c r="K7" s="6">
        <v>90</v>
      </c>
      <c r="L7" s="6" t="s">
        <v>132</v>
      </c>
      <c r="M7" s="5"/>
      <c r="N7" s="5" t="s">
        <v>44</v>
      </c>
      <c r="O7" s="6">
        <v>160</v>
      </c>
      <c r="P7" s="6" t="s">
        <v>136</v>
      </c>
      <c r="Q7" s="5"/>
      <c r="R7" s="5" t="s">
        <v>45</v>
      </c>
      <c r="S7" s="6">
        <v>40</v>
      </c>
      <c r="T7" s="6" t="s">
        <v>132</v>
      </c>
      <c r="U7" s="5"/>
      <c r="V7" s="5" t="s">
        <v>46</v>
      </c>
      <c r="W7" s="6">
        <v>50</v>
      </c>
      <c r="X7" s="6" t="s">
        <v>137</v>
      </c>
      <c r="Y7" s="6">
        <v>1</v>
      </c>
      <c r="Z7" s="5" t="s">
        <v>47</v>
      </c>
      <c r="AA7" s="6">
        <v>20</v>
      </c>
      <c r="AB7" s="6" t="s">
        <v>139</v>
      </c>
      <c r="AC7" s="6">
        <v>1</v>
      </c>
    </row>
    <row r="8" spans="1:29" ht="15" thickBot="1" x14ac:dyDescent="0.35">
      <c r="A8" s="2" t="s">
        <v>48</v>
      </c>
      <c r="B8" s="5" t="s">
        <v>49</v>
      </c>
      <c r="C8" s="6">
        <v>10</v>
      </c>
      <c r="D8" s="6" t="s">
        <v>136</v>
      </c>
      <c r="E8" s="6">
        <v>1</v>
      </c>
      <c r="F8" s="5" t="s">
        <v>50</v>
      </c>
      <c r="G8" s="6">
        <v>50</v>
      </c>
      <c r="H8" s="6" t="s">
        <v>139</v>
      </c>
      <c r="I8" s="6">
        <v>1</v>
      </c>
      <c r="J8" s="5" t="s">
        <v>51</v>
      </c>
      <c r="K8" s="6">
        <v>10</v>
      </c>
      <c r="L8" s="6" t="s">
        <v>135</v>
      </c>
      <c r="M8" s="6">
        <v>1</v>
      </c>
      <c r="N8" s="5" t="s">
        <v>52</v>
      </c>
      <c r="O8" s="6">
        <v>50</v>
      </c>
      <c r="P8" s="6" t="s">
        <v>134</v>
      </c>
      <c r="Q8" s="5"/>
      <c r="R8" s="5" t="s">
        <v>53</v>
      </c>
      <c r="S8" s="6">
        <v>70</v>
      </c>
      <c r="T8" s="6" t="s">
        <v>136</v>
      </c>
      <c r="U8" s="5"/>
      <c r="V8" s="5" t="s">
        <v>54</v>
      </c>
      <c r="W8" s="6">
        <v>70</v>
      </c>
      <c r="X8" s="6" t="s">
        <v>135</v>
      </c>
      <c r="Y8" s="5"/>
      <c r="Z8" s="5" t="s">
        <v>55</v>
      </c>
      <c r="AA8" s="6">
        <v>60</v>
      </c>
      <c r="AB8" s="6" t="s">
        <v>139</v>
      </c>
      <c r="AC8" s="5"/>
    </row>
    <row r="9" spans="1:29" ht="15" thickBot="1" x14ac:dyDescent="0.35">
      <c r="A9" s="2" t="s">
        <v>48</v>
      </c>
      <c r="B9" s="5" t="s">
        <v>56</v>
      </c>
      <c r="C9" s="6">
        <v>10</v>
      </c>
      <c r="D9" s="6" t="s">
        <v>135</v>
      </c>
      <c r="E9" s="5"/>
      <c r="F9" s="5" t="s">
        <v>57</v>
      </c>
      <c r="G9" s="6">
        <v>40</v>
      </c>
      <c r="H9" s="6" t="s">
        <v>133</v>
      </c>
      <c r="I9" s="6">
        <v>1</v>
      </c>
      <c r="J9" s="5" t="s">
        <v>58</v>
      </c>
      <c r="K9" s="6">
        <v>30</v>
      </c>
      <c r="L9" s="6" t="s">
        <v>137</v>
      </c>
      <c r="M9" s="6">
        <v>1</v>
      </c>
      <c r="N9" s="5" t="s">
        <v>59</v>
      </c>
      <c r="O9" s="6">
        <v>20</v>
      </c>
      <c r="P9" s="6" t="s">
        <v>138</v>
      </c>
      <c r="Q9" s="5"/>
      <c r="R9" s="5" t="s">
        <v>60</v>
      </c>
      <c r="S9" s="6">
        <v>80</v>
      </c>
      <c r="T9" s="6" t="s">
        <v>132</v>
      </c>
      <c r="U9" s="6">
        <v>1</v>
      </c>
      <c r="V9" s="5" t="s">
        <v>61</v>
      </c>
      <c r="W9" s="6">
        <v>30</v>
      </c>
      <c r="X9" s="6" t="s">
        <v>139</v>
      </c>
      <c r="Y9" s="5"/>
      <c r="Z9" s="5" t="s">
        <v>62</v>
      </c>
      <c r="AA9" s="6">
        <v>60</v>
      </c>
      <c r="AB9" s="6" t="s">
        <v>139</v>
      </c>
      <c r="AC9" s="5"/>
    </row>
    <row r="10" spans="1:29" ht="15" thickBot="1" x14ac:dyDescent="0.35">
      <c r="A10" s="2" t="s">
        <v>48</v>
      </c>
      <c r="B10" s="5" t="s">
        <v>63</v>
      </c>
      <c r="C10" s="6">
        <v>10</v>
      </c>
      <c r="D10" s="6" t="s">
        <v>134</v>
      </c>
      <c r="E10" s="5"/>
      <c r="F10" s="5" t="s">
        <v>64</v>
      </c>
      <c r="G10" s="6">
        <v>30</v>
      </c>
      <c r="H10" s="6" t="s">
        <v>138</v>
      </c>
      <c r="I10" s="5"/>
      <c r="J10" s="5" t="s">
        <v>65</v>
      </c>
      <c r="K10" s="6">
        <v>70</v>
      </c>
      <c r="L10" s="6" t="s">
        <v>138</v>
      </c>
      <c r="M10" s="5"/>
      <c r="N10" s="5" t="s">
        <v>66</v>
      </c>
      <c r="O10" s="6">
        <v>30</v>
      </c>
      <c r="P10" s="6" t="s">
        <v>132</v>
      </c>
      <c r="Q10" s="5"/>
      <c r="R10" s="5" t="s">
        <v>67</v>
      </c>
      <c r="S10" s="6">
        <v>50</v>
      </c>
      <c r="T10" s="6" t="s">
        <v>132</v>
      </c>
      <c r="U10" s="5"/>
      <c r="V10" s="5" t="s">
        <v>68</v>
      </c>
      <c r="W10" s="6">
        <v>10</v>
      </c>
      <c r="X10" s="6" t="s">
        <v>133</v>
      </c>
      <c r="Y10" s="5"/>
      <c r="Z10" s="5" t="s">
        <v>69</v>
      </c>
      <c r="AA10" s="6">
        <v>30</v>
      </c>
      <c r="AB10" s="6" t="s">
        <v>137</v>
      </c>
      <c r="AC10" s="5"/>
    </row>
    <row r="11" spans="1:29" ht="15" thickBot="1" x14ac:dyDescent="0.35">
      <c r="A11" s="2"/>
      <c r="B11" s="5" t="s">
        <v>70</v>
      </c>
      <c r="C11" s="6">
        <v>90</v>
      </c>
      <c r="D11" s="6" t="s">
        <v>135</v>
      </c>
      <c r="E11" s="6">
        <v>1</v>
      </c>
      <c r="F11" s="5" t="s">
        <v>71</v>
      </c>
      <c r="G11" s="6">
        <v>60</v>
      </c>
      <c r="H11" s="6" t="s">
        <v>136</v>
      </c>
      <c r="I11" s="5"/>
      <c r="J11" s="5" t="s">
        <v>72</v>
      </c>
      <c r="K11" s="6">
        <v>150</v>
      </c>
      <c r="L11" s="6" t="s">
        <v>133</v>
      </c>
      <c r="M11" s="5"/>
      <c r="N11" s="5" t="s">
        <v>73</v>
      </c>
      <c r="O11" s="6">
        <v>100</v>
      </c>
      <c r="P11" s="6" t="s">
        <v>132</v>
      </c>
      <c r="Q11" s="6">
        <v>1</v>
      </c>
      <c r="R11" s="5" t="s">
        <v>74</v>
      </c>
      <c r="S11" s="6">
        <v>80</v>
      </c>
      <c r="T11" s="6" t="s">
        <v>133</v>
      </c>
      <c r="U11" s="6">
        <v>1</v>
      </c>
      <c r="V11" s="5" t="s">
        <v>75</v>
      </c>
      <c r="W11" s="6">
        <v>110</v>
      </c>
      <c r="X11" s="6" t="s">
        <v>134</v>
      </c>
      <c r="Y11" s="6">
        <v>1</v>
      </c>
      <c r="Z11" s="5" t="s">
        <v>76</v>
      </c>
      <c r="AA11" s="6">
        <v>120</v>
      </c>
      <c r="AB11" s="6" t="s">
        <v>135</v>
      </c>
      <c r="AC11" s="5"/>
    </row>
    <row r="12" spans="1:29" ht="15" thickBot="1" x14ac:dyDescent="0.35">
      <c r="A12" s="2"/>
      <c r="B12" s="5" t="s">
        <v>77</v>
      </c>
      <c r="C12" s="6">
        <v>80</v>
      </c>
      <c r="D12" s="6" t="s">
        <v>137</v>
      </c>
      <c r="E12" s="5"/>
      <c r="F12" s="5" t="s">
        <v>78</v>
      </c>
      <c r="G12" s="6">
        <v>70</v>
      </c>
      <c r="H12" s="6" t="s">
        <v>138</v>
      </c>
      <c r="I12" s="5"/>
      <c r="J12" s="5" t="s">
        <v>79</v>
      </c>
      <c r="K12" s="6">
        <v>10</v>
      </c>
      <c r="L12" s="6" t="s">
        <v>134</v>
      </c>
      <c r="M12" s="6">
        <v>1</v>
      </c>
      <c r="N12" s="5" t="s">
        <v>80</v>
      </c>
      <c r="O12" s="6">
        <v>50</v>
      </c>
      <c r="P12" s="6" t="s">
        <v>133</v>
      </c>
      <c r="Q12" s="6">
        <v>1</v>
      </c>
      <c r="R12" s="5" t="s">
        <v>81</v>
      </c>
      <c r="S12" s="6">
        <v>10</v>
      </c>
      <c r="T12" s="6" t="s">
        <v>139</v>
      </c>
      <c r="U12" s="5"/>
      <c r="V12" s="5" t="s">
        <v>82</v>
      </c>
      <c r="W12" s="6">
        <v>70</v>
      </c>
      <c r="X12" s="6" t="s">
        <v>134</v>
      </c>
      <c r="Y12" s="5"/>
      <c r="Z12" s="5" t="s">
        <v>83</v>
      </c>
      <c r="AA12" s="6">
        <v>100</v>
      </c>
      <c r="AB12" s="6" t="s">
        <v>133</v>
      </c>
      <c r="AC12" s="5"/>
    </row>
    <row r="13" spans="1:29" ht="15" thickBot="1" x14ac:dyDescent="0.35">
      <c r="A13" s="2"/>
      <c r="B13" s="5" t="s">
        <v>84</v>
      </c>
      <c r="C13" s="6">
        <v>60</v>
      </c>
      <c r="D13" s="6" t="s">
        <v>136</v>
      </c>
      <c r="E13" s="5"/>
      <c r="F13" s="5" t="s">
        <v>85</v>
      </c>
      <c r="G13" s="6">
        <v>40</v>
      </c>
      <c r="H13" s="6" t="s">
        <v>132</v>
      </c>
      <c r="I13" s="5"/>
      <c r="J13" s="5" t="s">
        <v>86</v>
      </c>
      <c r="K13" s="6">
        <v>10</v>
      </c>
      <c r="L13" s="6" t="s">
        <v>134</v>
      </c>
      <c r="M13" s="6">
        <v>1</v>
      </c>
      <c r="N13" s="5" t="s">
        <v>87</v>
      </c>
      <c r="O13" s="6">
        <v>60</v>
      </c>
      <c r="P13" s="6" t="s">
        <v>135</v>
      </c>
      <c r="Q13" s="5"/>
      <c r="R13" s="5" t="s">
        <v>88</v>
      </c>
      <c r="S13" s="6">
        <v>20</v>
      </c>
      <c r="T13" s="6" t="s">
        <v>138</v>
      </c>
      <c r="U13" s="5"/>
      <c r="V13" s="5" t="s">
        <v>89</v>
      </c>
      <c r="W13" s="6">
        <v>80</v>
      </c>
      <c r="X13" s="6" t="s">
        <v>134</v>
      </c>
      <c r="Y13" s="6">
        <v>1</v>
      </c>
      <c r="Z13" s="5" t="s">
        <v>90</v>
      </c>
      <c r="AA13" s="6">
        <v>30</v>
      </c>
      <c r="AB13" s="6" t="s">
        <v>139</v>
      </c>
      <c r="AC13" s="6">
        <v>1</v>
      </c>
    </row>
    <row r="14" spans="1:29" ht="15" thickBot="1" x14ac:dyDescent="0.35">
      <c r="A14" s="2"/>
      <c r="B14" s="5" t="s">
        <v>91</v>
      </c>
      <c r="C14" s="6">
        <v>40</v>
      </c>
      <c r="D14" s="6" t="s">
        <v>138</v>
      </c>
      <c r="E14" s="5"/>
      <c r="F14" s="5" t="s">
        <v>92</v>
      </c>
      <c r="G14" s="6">
        <v>40</v>
      </c>
      <c r="H14" s="6" t="s">
        <v>133</v>
      </c>
      <c r="I14" s="5"/>
      <c r="J14" s="5" t="s">
        <v>93</v>
      </c>
      <c r="K14" s="6">
        <v>10</v>
      </c>
      <c r="L14" s="6" t="s">
        <v>139</v>
      </c>
      <c r="M14" s="5"/>
      <c r="N14" s="5" t="s">
        <v>94</v>
      </c>
      <c r="O14" s="6">
        <v>20</v>
      </c>
      <c r="P14" s="6" t="s">
        <v>134</v>
      </c>
      <c r="Q14" s="5"/>
      <c r="R14" s="5" t="s">
        <v>95</v>
      </c>
      <c r="S14" s="6">
        <v>50</v>
      </c>
      <c r="T14" s="6" t="s">
        <v>136</v>
      </c>
      <c r="U14" s="5"/>
      <c r="V14" s="5" t="s">
        <v>96</v>
      </c>
      <c r="W14" s="6">
        <v>20</v>
      </c>
      <c r="X14" s="6" t="s">
        <v>134</v>
      </c>
      <c r="Y14" s="5"/>
      <c r="Z14" s="5" t="s">
        <v>97</v>
      </c>
      <c r="AA14" s="6">
        <v>60</v>
      </c>
      <c r="AB14" s="6" t="s">
        <v>133</v>
      </c>
      <c r="AC14" s="5"/>
    </row>
    <row r="15" spans="1:29" ht="15" thickBot="1" x14ac:dyDescent="0.35">
      <c r="A15" s="2"/>
      <c r="B15" s="5" t="s">
        <v>98</v>
      </c>
      <c r="C15" s="6">
        <v>50</v>
      </c>
      <c r="D15" s="6" t="s">
        <v>137</v>
      </c>
      <c r="E15" s="5"/>
      <c r="F15" s="5" t="s">
        <v>99</v>
      </c>
      <c r="G15" s="6">
        <v>10</v>
      </c>
      <c r="H15" s="6" t="s">
        <v>132</v>
      </c>
      <c r="I15" s="5"/>
      <c r="J15" s="5" t="s">
        <v>100</v>
      </c>
      <c r="K15" s="6">
        <v>10</v>
      </c>
      <c r="L15" s="6" t="s">
        <v>137</v>
      </c>
      <c r="M15" s="5"/>
      <c r="N15" s="5" t="s">
        <v>101</v>
      </c>
      <c r="O15" s="6">
        <v>40</v>
      </c>
      <c r="P15" s="6" t="s">
        <v>139</v>
      </c>
      <c r="Q15" s="5"/>
      <c r="R15" s="5" t="s">
        <v>102</v>
      </c>
      <c r="S15" s="6">
        <v>30</v>
      </c>
      <c r="T15" s="6" t="s">
        <v>137</v>
      </c>
      <c r="U15" s="5"/>
      <c r="V15" s="5" t="s">
        <v>103</v>
      </c>
      <c r="W15" s="6">
        <v>20</v>
      </c>
      <c r="X15" s="6" t="s">
        <v>139</v>
      </c>
      <c r="Y15" s="5"/>
      <c r="Z15" s="5" t="s">
        <v>104</v>
      </c>
      <c r="AA15" s="6">
        <v>10</v>
      </c>
      <c r="AB15" s="6" t="s">
        <v>139</v>
      </c>
      <c r="AC15" s="5"/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0D39-0B71-4782-9751-69BFFE4E145E}">
  <dimension ref="A1:AC44"/>
  <sheetViews>
    <sheetView workbookViewId="0">
      <selection activeCell="D12" sqref="D12"/>
    </sheetView>
  </sheetViews>
  <sheetFormatPr defaultRowHeight="14.4" x14ac:dyDescent="0.3"/>
  <sheetData>
    <row r="1" spans="1:29" ht="16.2" thickBot="1" x14ac:dyDescent="0.35">
      <c r="A1" s="2"/>
      <c r="B1" s="77" t="s">
        <v>0</v>
      </c>
      <c r="C1" s="78"/>
      <c r="D1" s="78"/>
      <c r="E1" s="79"/>
      <c r="F1" s="77" t="s">
        <v>1</v>
      </c>
      <c r="G1" s="78"/>
      <c r="H1" s="78"/>
      <c r="I1" s="79"/>
      <c r="J1" s="77" t="s">
        <v>2</v>
      </c>
      <c r="K1" s="78"/>
      <c r="L1" s="78"/>
      <c r="M1" s="79"/>
      <c r="N1" s="77" t="s">
        <v>3</v>
      </c>
      <c r="O1" s="78"/>
      <c r="P1" s="78"/>
      <c r="Q1" s="79"/>
      <c r="R1" s="77" t="s">
        <v>4</v>
      </c>
      <c r="S1" s="78"/>
      <c r="T1" s="78"/>
      <c r="U1" s="79"/>
      <c r="V1" s="77" t="s">
        <v>5</v>
      </c>
      <c r="W1" s="78"/>
      <c r="X1" s="78"/>
      <c r="Y1" s="79"/>
      <c r="Z1" s="77" t="s">
        <v>6</v>
      </c>
      <c r="AA1" s="78"/>
      <c r="AB1" s="78"/>
      <c r="AC1" s="79"/>
    </row>
    <row r="2" spans="1:29" ht="16.2" thickBot="1" x14ac:dyDescent="0.35">
      <c r="A2" s="2"/>
      <c r="B2" s="4" t="s">
        <v>7</v>
      </c>
      <c r="C2" s="4" t="s">
        <v>8</v>
      </c>
      <c r="D2" s="4"/>
      <c r="E2" s="4" t="s">
        <v>9</v>
      </c>
      <c r="F2" s="4" t="s">
        <v>7</v>
      </c>
      <c r="G2" s="4" t="s">
        <v>8</v>
      </c>
      <c r="H2" s="4"/>
      <c r="I2" s="4" t="s">
        <v>9</v>
      </c>
      <c r="J2" s="4" t="s">
        <v>7</v>
      </c>
      <c r="K2" s="4" t="s">
        <v>8</v>
      </c>
      <c r="L2" s="4"/>
      <c r="M2" s="4" t="s">
        <v>9</v>
      </c>
      <c r="N2" s="4" t="s">
        <v>7</v>
      </c>
      <c r="O2" s="4" t="s">
        <v>8</v>
      </c>
      <c r="P2" s="4"/>
      <c r="Q2" s="4" t="s">
        <v>9</v>
      </c>
      <c r="R2" s="4" t="s">
        <v>7</v>
      </c>
      <c r="S2" s="4" t="s">
        <v>8</v>
      </c>
      <c r="T2" s="4"/>
      <c r="U2" s="4" t="s">
        <v>9</v>
      </c>
      <c r="V2" s="4" t="s">
        <v>7</v>
      </c>
      <c r="W2" s="4" t="s">
        <v>8</v>
      </c>
      <c r="X2" s="4"/>
      <c r="Y2" s="4" t="s">
        <v>9</v>
      </c>
      <c r="Z2" s="4" t="s">
        <v>7</v>
      </c>
      <c r="AA2" s="4" t="s">
        <v>8</v>
      </c>
      <c r="AB2" s="4"/>
      <c r="AC2" s="4" t="s">
        <v>9</v>
      </c>
    </row>
    <row r="3" spans="1:29" ht="15" thickBot="1" x14ac:dyDescent="0.35">
      <c r="A3" s="2" t="s">
        <v>10</v>
      </c>
      <c r="B3" s="5" t="s">
        <v>11</v>
      </c>
      <c r="C3" s="6">
        <v>230</v>
      </c>
      <c r="D3" s="6" t="s">
        <v>137</v>
      </c>
      <c r="E3" s="6">
        <v>1</v>
      </c>
      <c r="F3" s="5" t="s">
        <v>12</v>
      </c>
      <c r="G3" s="6">
        <v>240</v>
      </c>
      <c r="H3" s="6" t="s">
        <v>136</v>
      </c>
      <c r="I3" s="6">
        <v>1</v>
      </c>
      <c r="J3" s="35" t="s">
        <v>13</v>
      </c>
      <c r="K3" s="6">
        <v>230</v>
      </c>
      <c r="L3" s="6" t="s">
        <v>134</v>
      </c>
      <c r="M3" s="5"/>
      <c r="N3" s="5" t="s">
        <v>14</v>
      </c>
      <c r="O3" s="6">
        <v>150</v>
      </c>
      <c r="P3" s="6" t="s">
        <v>132</v>
      </c>
      <c r="Q3" s="5"/>
      <c r="R3" s="5" t="s">
        <v>15</v>
      </c>
      <c r="S3" s="6">
        <v>110</v>
      </c>
      <c r="T3" s="6" t="s">
        <v>139</v>
      </c>
      <c r="U3" s="6">
        <v>1</v>
      </c>
      <c r="V3" s="5" t="s">
        <v>16</v>
      </c>
      <c r="W3" s="6">
        <v>60</v>
      </c>
      <c r="X3" s="6" t="s">
        <v>138</v>
      </c>
      <c r="Y3" s="5"/>
      <c r="Z3" s="5" t="s">
        <v>17</v>
      </c>
      <c r="AA3" s="6">
        <v>130</v>
      </c>
      <c r="AB3" s="6" t="s">
        <v>137</v>
      </c>
      <c r="AC3" s="5"/>
    </row>
    <row r="4" spans="1:29" ht="15" thickBot="1" x14ac:dyDescent="0.35">
      <c r="A4" s="2" t="s">
        <v>18</v>
      </c>
      <c r="B4" s="5" t="s">
        <v>19</v>
      </c>
      <c r="C4" s="6">
        <v>110</v>
      </c>
      <c r="D4" s="6" t="s">
        <v>135</v>
      </c>
      <c r="E4" s="5"/>
      <c r="F4" s="5" t="s">
        <v>20</v>
      </c>
      <c r="G4" s="6">
        <v>260</v>
      </c>
      <c r="H4" s="6" t="s">
        <v>138</v>
      </c>
      <c r="I4" s="5"/>
      <c r="J4" s="35" t="s">
        <v>21</v>
      </c>
      <c r="K4" s="6">
        <v>150</v>
      </c>
      <c r="L4" s="6" t="s">
        <v>133</v>
      </c>
      <c r="M4" s="5"/>
      <c r="N4" s="5" t="s">
        <v>22</v>
      </c>
      <c r="O4" s="6">
        <v>220</v>
      </c>
      <c r="P4" s="6" t="s">
        <v>138</v>
      </c>
      <c r="Q4" s="6">
        <v>1</v>
      </c>
      <c r="R4" s="5" t="s">
        <v>23</v>
      </c>
      <c r="S4" s="6">
        <v>260</v>
      </c>
      <c r="T4" s="6" t="s">
        <v>139</v>
      </c>
      <c r="U4" s="6">
        <v>1</v>
      </c>
      <c r="V4" s="5" t="s">
        <v>24</v>
      </c>
      <c r="W4" s="6">
        <v>220</v>
      </c>
      <c r="X4" s="6" t="s">
        <v>136</v>
      </c>
      <c r="Y4" s="5"/>
      <c r="Z4" s="5" t="s">
        <v>25</v>
      </c>
      <c r="AA4" s="6">
        <v>100</v>
      </c>
      <c r="AB4" s="6" t="s">
        <v>134</v>
      </c>
      <c r="AC4" s="6">
        <v>1</v>
      </c>
    </row>
    <row r="5" spans="1:29" ht="15" thickBot="1" x14ac:dyDescent="0.35">
      <c r="A5" s="2" t="s">
        <v>18</v>
      </c>
      <c r="B5" s="5" t="s">
        <v>26</v>
      </c>
      <c r="C5" s="6">
        <v>110</v>
      </c>
      <c r="D5" s="6" t="s">
        <v>137</v>
      </c>
      <c r="E5" s="5"/>
      <c r="F5" s="5" t="s">
        <v>27</v>
      </c>
      <c r="G5" s="6">
        <v>90</v>
      </c>
      <c r="H5" s="6" t="s">
        <v>132</v>
      </c>
      <c r="I5" s="6">
        <v>1</v>
      </c>
      <c r="J5" s="5" t="s">
        <v>28</v>
      </c>
      <c r="K5" s="6">
        <v>140</v>
      </c>
      <c r="L5" s="6" t="s">
        <v>133</v>
      </c>
      <c r="M5" s="5"/>
      <c r="N5" s="5" t="s">
        <v>29</v>
      </c>
      <c r="O5" s="6">
        <v>70</v>
      </c>
      <c r="P5" s="6" t="s">
        <v>132</v>
      </c>
      <c r="Q5" s="6">
        <v>1</v>
      </c>
      <c r="R5" s="5" t="s">
        <v>30</v>
      </c>
      <c r="S5" s="6">
        <v>100</v>
      </c>
      <c r="T5" s="6" t="s">
        <v>139</v>
      </c>
      <c r="U5" s="5"/>
      <c r="V5" s="5" t="s">
        <v>31</v>
      </c>
      <c r="W5" s="6">
        <v>160</v>
      </c>
      <c r="X5" s="6" t="s">
        <v>137</v>
      </c>
      <c r="Y5" s="6">
        <v>1</v>
      </c>
      <c r="Z5" s="5" t="s">
        <v>32</v>
      </c>
      <c r="AA5" s="6">
        <v>100</v>
      </c>
      <c r="AB5" s="6" t="s">
        <v>139</v>
      </c>
      <c r="AC5" s="6">
        <v>1</v>
      </c>
    </row>
    <row r="6" spans="1:29" ht="15" thickBot="1" x14ac:dyDescent="0.35">
      <c r="A6" s="2" t="s">
        <v>18</v>
      </c>
      <c r="B6" s="5" t="s">
        <v>33</v>
      </c>
      <c r="C6" s="6">
        <v>60</v>
      </c>
      <c r="D6" s="6" t="s">
        <v>134</v>
      </c>
      <c r="E6" s="5"/>
      <c r="F6" s="5" t="s">
        <v>34</v>
      </c>
      <c r="G6" s="6">
        <v>30</v>
      </c>
      <c r="H6" s="6" t="s">
        <v>132</v>
      </c>
      <c r="I6" s="5"/>
      <c r="J6" s="31" t="s">
        <v>35</v>
      </c>
      <c r="K6" s="6">
        <v>90</v>
      </c>
      <c r="L6" s="6" t="s">
        <v>136</v>
      </c>
      <c r="M6" s="5"/>
      <c r="N6" s="5" t="s">
        <v>36</v>
      </c>
      <c r="O6" s="6">
        <v>20</v>
      </c>
      <c r="P6" s="6" t="s">
        <v>137</v>
      </c>
      <c r="Q6" s="6">
        <v>1</v>
      </c>
      <c r="R6" s="5" t="s">
        <v>37</v>
      </c>
      <c r="S6" s="6">
        <v>40</v>
      </c>
      <c r="T6" s="6" t="s">
        <v>136</v>
      </c>
      <c r="U6" s="6">
        <v>1</v>
      </c>
      <c r="V6" s="5" t="s">
        <v>38</v>
      </c>
      <c r="W6" s="6">
        <v>70</v>
      </c>
      <c r="X6" s="6" t="s">
        <v>138</v>
      </c>
      <c r="Y6" s="6">
        <v>1</v>
      </c>
      <c r="Z6" s="5" t="s">
        <v>39</v>
      </c>
      <c r="AA6" s="6">
        <v>140</v>
      </c>
      <c r="AB6" s="6" t="s">
        <v>135</v>
      </c>
      <c r="AC6" s="6">
        <v>1</v>
      </c>
    </row>
    <row r="7" spans="1:29" ht="15" thickBot="1" x14ac:dyDescent="0.35">
      <c r="A7" s="2" t="s">
        <v>40</v>
      </c>
      <c r="B7" s="5" t="s">
        <v>41</v>
      </c>
      <c r="C7" s="6">
        <v>130</v>
      </c>
      <c r="D7" s="6" t="s">
        <v>135</v>
      </c>
      <c r="E7" s="6">
        <v>1</v>
      </c>
      <c r="F7" s="5" t="s">
        <v>42</v>
      </c>
      <c r="G7" s="6">
        <v>30</v>
      </c>
      <c r="H7" s="6" t="s">
        <v>138</v>
      </c>
      <c r="I7" s="6">
        <v>1</v>
      </c>
      <c r="J7" s="31" t="s">
        <v>43</v>
      </c>
      <c r="K7" s="6">
        <v>90</v>
      </c>
      <c r="L7" s="6" t="s">
        <v>132</v>
      </c>
      <c r="M7" s="5"/>
      <c r="N7" s="5" t="s">
        <v>44</v>
      </c>
      <c r="O7" s="6">
        <v>160</v>
      </c>
      <c r="P7" s="6" t="s">
        <v>136</v>
      </c>
      <c r="Q7" s="5"/>
      <c r="R7" s="5" t="s">
        <v>45</v>
      </c>
      <c r="S7" s="6">
        <v>40</v>
      </c>
      <c r="T7" s="6" t="s">
        <v>132</v>
      </c>
      <c r="U7" s="5"/>
      <c r="V7" s="5" t="s">
        <v>46</v>
      </c>
      <c r="W7" s="6">
        <v>50</v>
      </c>
      <c r="X7" s="6" t="s">
        <v>137</v>
      </c>
      <c r="Y7" s="6">
        <v>1</v>
      </c>
      <c r="Z7" s="5" t="s">
        <v>47</v>
      </c>
      <c r="AA7" s="6">
        <v>20</v>
      </c>
      <c r="AB7" s="6" t="s">
        <v>139</v>
      </c>
      <c r="AC7" s="6">
        <v>1</v>
      </c>
    </row>
    <row r="8" spans="1:29" ht="15" thickBot="1" x14ac:dyDescent="0.35">
      <c r="A8" s="2" t="s">
        <v>48</v>
      </c>
      <c r="B8" s="5" t="s">
        <v>49</v>
      </c>
      <c r="C8" s="6">
        <v>10</v>
      </c>
      <c r="D8" s="6" t="s">
        <v>136</v>
      </c>
      <c r="E8" s="6">
        <v>1</v>
      </c>
      <c r="F8" s="5" t="s">
        <v>50</v>
      </c>
      <c r="G8" s="6">
        <v>50</v>
      </c>
      <c r="H8" s="6" t="s">
        <v>139</v>
      </c>
      <c r="I8" s="6">
        <v>1</v>
      </c>
      <c r="J8" s="31" t="s">
        <v>51</v>
      </c>
      <c r="K8" s="6">
        <v>10</v>
      </c>
      <c r="L8" s="6" t="s">
        <v>135</v>
      </c>
      <c r="M8" s="6">
        <v>1</v>
      </c>
      <c r="N8" s="5" t="s">
        <v>52</v>
      </c>
      <c r="O8" s="6">
        <v>50</v>
      </c>
      <c r="P8" s="6" t="s">
        <v>134</v>
      </c>
      <c r="Q8" s="5"/>
      <c r="R8" s="5" t="s">
        <v>53</v>
      </c>
      <c r="S8" s="6">
        <v>70</v>
      </c>
      <c r="T8" s="6" t="s">
        <v>136</v>
      </c>
      <c r="U8" s="5"/>
      <c r="V8" s="5" t="s">
        <v>54</v>
      </c>
      <c r="W8" s="6">
        <v>70</v>
      </c>
      <c r="X8" s="6" t="s">
        <v>135</v>
      </c>
      <c r="Y8" s="5"/>
      <c r="Z8" s="5" t="s">
        <v>55</v>
      </c>
      <c r="AA8" s="6">
        <v>60</v>
      </c>
      <c r="AB8" s="6" t="s">
        <v>139</v>
      </c>
      <c r="AC8" s="5"/>
    </row>
    <row r="9" spans="1:29" ht="15" thickBot="1" x14ac:dyDescent="0.35">
      <c r="A9" s="2" t="s">
        <v>48</v>
      </c>
      <c r="B9" s="5" t="s">
        <v>56</v>
      </c>
      <c r="C9" s="6">
        <v>10</v>
      </c>
      <c r="D9" s="6" t="s">
        <v>135</v>
      </c>
      <c r="E9" s="5"/>
      <c r="F9" s="5" t="s">
        <v>57</v>
      </c>
      <c r="G9" s="6">
        <v>40</v>
      </c>
      <c r="H9" s="6" t="s">
        <v>133</v>
      </c>
      <c r="I9" s="6">
        <v>1</v>
      </c>
      <c r="J9" s="35" t="s">
        <v>58</v>
      </c>
      <c r="K9" s="6">
        <v>30</v>
      </c>
      <c r="L9" s="6" t="s">
        <v>137</v>
      </c>
      <c r="M9" s="6">
        <v>1</v>
      </c>
      <c r="N9" s="5" t="s">
        <v>59</v>
      </c>
      <c r="O9" s="6">
        <v>20</v>
      </c>
      <c r="P9" s="6" t="s">
        <v>138</v>
      </c>
      <c r="Q9" s="5"/>
      <c r="R9" s="5" t="s">
        <v>60</v>
      </c>
      <c r="S9" s="6">
        <v>80</v>
      </c>
      <c r="T9" s="6" t="s">
        <v>132</v>
      </c>
      <c r="U9" s="6">
        <v>1</v>
      </c>
      <c r="V9" s="5" t="s">
        <v>61</v>
      </c>
      <c r="W9" s="6">
        <v>30</v>
      </c>
      <c r="X9" s="6" t="s">
        <v>139</v>
      </c>
      <c r="Y9" s="5"/>
      <c r="Z9" s="5" t="s">
        <v>62</v>
      </c>
      <c r="AA9" s="6">
        <v>60</v>
      </c>
      <c r="AB9" s="6" t="s">
        <v>139</v>
      </c>
      <c r="AC9" s="5"/>
    </row>
    <row r="10" spans="1:29" ht="15" thickBot="1" x14ac:dyDescent="0.35">
      <c r="A10" s="2" t="s">
        <v>48</v>
      </c>
      <c r="B10" s="5" t="s">
        <v>63</v>
      </c>
      <c r="C10" s="6">
        <v>10</v>
      </c>
      <c r="D10" s="6" t="s">
        <v>134</v>
      </c>
      <c r="E10" s="5"/>
      <c r="F10" s="5" t="s">
        <v>64</v>
      </c>
      <c r="G10" s="6">
        <v>30</v>
      </c>
      <c r="H10" s="6" t="s">
        <v>138</v>
      </c>
      <c r="I10" s="5"/>
      <c r="J10" s="35" t="s">
        <v>65</v>
      </c>
      <c r="K10" s="6">
        <v>70</v>
      </c>
      <c r="L10" s="6" t="s">
        <v>138</v>
      </c>
      <c r="M10" s="5"/>
      <c r="N10" s="5" t="s">
        <v>66</v>
      </c>
      <c r="O10" s="6">
        <v>30</v>
      </c>
      <c r="P10" s="6" t="s">
        <v>132</v>
      </c>
      <c r="Q10" s="5"/>
      <c r="R10" s="5" t="s">
        <v>67</v>
      </c>
      <c r="S10" s="6">
        <v>50</v>
      </c>
      <c r="T10" s="6" t="s">
        <v>132</v>
      </c>
      <c r="U10" s="5"/>
      <c r="V10" s="5" t="s">
        <v>68</v>
      </c>
      <c r="W10" s="6">
        <v>10</v>
      </c>
      <c r="X10" s="6" t="s">
        <v>133</v>
      </c>
      <c r="Y10" s="5"/>
      <c r="Z10" s="5" t="s">
        <v>69</v>
      </c>
      <c r="AA10" s="6">
        <v>30</v>
      </c>
      <c r="AB10" s="6" t="s">
        <v>137</v>
      </c>
      <c r="AC10" s="5"/>
    </row>
    <row r="11" spans="1:29" ht="15" thickBot="1" x14ac:dyDescent="0.35">
      <c r="A11" s="2"/>
      <c r="B11" s="5" t="s">
        <v>70</v>
      </c>
      <c r="C11" s="6">
        <v>90</v>
      </c>
      <c r="D11" s="6" t="s">
        <v>135</v>
      </c>
      <c r="E11" s="6">
        <v>1</v>
      </c>
      <c r="F11" s="5" t="s">
        <v>71</v>
      </c>
      <c r="G11" s="6">
        <v>60</v>
      </c>
      <c r="H11" s="6" t="s">
        <v>136</v>
      </c>
      <c r="I11" s="5"/>
      <c r="J11" s="31" t="s">
        <v>72</v>
      </c>
      <c r="K11" s="6">
        <v>150</v>
      </c>
      <c r="L11" s="6" t="s">
        <v>133</v>
      </c>
      <c r="M11" s="5"/>
      <c r="N11" s="5" t="s">
        <v>73</v>
      </c>
      <c r="O11" s="6">
        <v>100</v>
      </c>
      <c r="P11" s="6" t="s">
        <v>132</v>
      </c>
      <c r="Q11" s="6">
        <v>1</v>
      </c>
      <c r="R11" s="5" t="s">
        <v>74</v>
      </c>
      <c r="S11" s="6">
        <v>80</v>
      </c>
      <c r="T11" s="6" t="s">
        <v>133</v>
      </c>
      <c r="U11" s="6">
        <v>1</v>
      </c>
      <c r="V11" s="5" t="s">
        <v>75</v>
      </c>
      <c r="W11" s="6">
        <v>110</v>
      </c>
      <c r="X11" s="6" t="s">
        <v>134</v>
      </c>
      <c r="Y11" s="6">
        <v>1</v>
      </c>
      <c r="Z11" s="5" t="s">
        <v>76</v>
      </c>
      <c r="AA11" s="6">
        <v>120</v>
      </c>
      <c r="AB11" s="6" t="s">
        <v>135</v>
      </c>
      <c r="AC11" s="5"/>
    </row>
    <row r="12" spans="1:29" ht="15" thickBot="1" x14ac:dyDescent="0.35">
      <c r="A12" s="2"/>
      <c r="B12" s="5" t="s">
        <v>77</v>
      </c>
      <c r="C12" s="6">
        <v>80</v>
      </c>
      <c r="D12" s="6" t="s">
        <v>137</v>
      </c>
      <c r="E12" s="5"/>
      <c r="F12" s="5" t="s">
        <v>78</v>
      </c>
      <c r="G12" s="6">
        <v>70</v>
      </c>
      <c r="H12" s="6" t="s">
        <v>138</v>
      </c>
      <c r="I12" s="5"/>
      <c r="J12" s="31" t="s">
        <v>79</v>
      </c>
      <c r="K12" s="6">
        <v>10</v>
      </c>
      <c r="L12" s="6" t="s">
        <v>134</v>
      </c>
      <c r="M12" s="6">
        <v>1</v>
      </c>
      <c r="N12" s="5" t="s">
        <v>80</v>
      </c>
      <c r="O12" s="6">
        <v>50</v>
      </c>
      <c r="P12" s="6" t="s">
        <v>133</v>
      </c>
      <c r="Q12" s="6">
        <v>1</v>
      </c>
      <c r="R12" s="5" t="s">
        <v>81</v>
      </c>
      <c r="S12" s="6">
        <v>10</v>
      </c>
      <c r="T12" s="6" t="s">
        <v>139</v>
      </c>
      <c r="U12" s="5"/>
      <c r="V12" s="5" t="s">
        <v>82</v>
      </c>
      <c r="W12" s="6">
        <v>70</v>
      </c>
      <c r="X12" s="6" t="s">
        <v>134</v>
      </c>
      <c r="Y12" s="5"/>
      <c r="Z12" s="5" t="s">
        <v>83</v>
      </c>
      <c r="AA12" s="6">
        <v>100</v>
      </c>
      <c r="AB12" s="6" t="s">
        <v>133</v>
      </c>
      <c r="AC12" s="5"/>
    </row>
    <row r="13" spans="1:29" ht="15" thickBot="1" x14ac:dyDescent="0.35">
      <c r="A13" s="2"/>
      <c r="B13" s="5" t="s">
        <v>84</v>
      </c>
      <c r="C13" s="6">
        <v>60</v>
      </c>
      <c r="D13" s="6" t="s">
        <v>136</v>
      </c>
      <c r="E13" s="5"/>
      <c r="F13" s="5" t="s">
        <v>85</v>
      </c>
      <c r="G13" s="6">
        <v>40</v>
      </c>
      <c r="H13" s="6" t="s">
        <v>132</v>
      </c>
      <c r="I13" s="5"/>
      <c r="J13" s="36" t="s">
        <v>86</v>
      </c>
      <c r="K13" s="37">
        <v>10</v>
      </c>
      <c r="L13" s="37" t="s">
        <v>134</v>
      </c>
      <c r="M13" s="6">
        <v>1</v>
      </c>
      <c r="N13" s="5" t="s">
        <v>87</v>
      </c>
      <c r="O13" s="6">
        <v>60</v>
      </c>
      <c r="P13" s="6" t="s">
        <v>135</v>
      </c>
      <c r="Q13" s="5"/>
      <c r="R13" s="5" t="s">
        <v>88</v>
      </c>
      <c r="S13" s="6">
        <v>20</v>
      </c>
      <c r="T13" s="6" t="s">
        <v>138</v>
      </c>
      <c r="U13" s="5"/>
      <c r="V13" s="5" t="s">
        <v>89</v>
      </c>
      <c r="W13" s="6">
        <v>80</v>
      </c>
      <c r="X13" s="6" t="s">
        <v>134</v>
      </c>
      <c r="Y13" s="6">
        <v>1</v>
      </c>
      <c r="Z13" s="5" t="s">
        <v>90</v>
      </c>
      <c r="AA13" s="6">
        <v>30</v>
      </c>
      <c r="AB13" s="6" t="s">
        <v>139</v>
      </c>
      <c r="AC13" s="6">
        <v>1</v>
      </c>
    </row>
    <row r="14" spans="1:29" ht="15" thickBot="1" x14ac:dyDescent="0.35">
      <c r="A14" s="2"/>
      <c r="B14" s="5" t="s">
        <v>91</v>
      </c>
      <c r="C14" s="6">
        <v>40</v>
      </c>
      <c r="D14" s="6" t="s">
        <v>138</v>
      </c>
      <c r="E14" s="5"/>
      <c r="F14" s="5" t="s">
        <v>92</v>
      </c>
      <c r="G14" s="6">
        <v>40</v>
      </c>
      <c r="H14" s="6" t="s">
        <v>133</v>
      </c>
      <c r="I14" s="5"/>
      <c r="J14" s="36" t="s">
        <v>93</v>
      </c>
      <c r="K14" s="37">
        <v>10</v>
      </c>
      <c r="L14" s="37" t="s">
        <v>139</v>
      </c>
      <c r="M14" s="5"/>
      <c r="N14" s="5" t="s">
        <v>94</v>
      </c>
      <c r="O14" s="6">
        <v>20</v>
      </c>
      <c r="P14" s="6" t="s">
        <v>134</v>
      </c>
      <c r="Q14" s="5"/>
      <c r="R14" s="5" t="s">
        <v>95</v>
      </c>
      <c r="S14" s="6">
        <v>50</v>
      </c>
      <c r="T14" s="6" t="s">
        <v>136</v>
      </c>
      <c r="U14" s="5"/>
      <c r="V14" s="5" t="s">
        <v>96</v>
      </c>
      <c r="W14" s="6">
        <v>20</v>
      </c>
      <c r="X14" s="6" t="s">
        <v>134</v>
      </c>
      <c r="Y14" s="5"/>
      <c r="Z14" s="5" t="s">
        <v>97</v>
      </c>
      <c r="AA14" s="6">
        <v>60</v>
      </c>
      <c r="AB14" s="6" t="s">
        <v>133</v>
      </c>
      <c r="AC14" s="5"/>
    </row>
    <row r="15" spans="1:29" ht="15" thickBot="1" x14ac:dyDescent="0.35">
      <c r="A15" s="2"/>
      <c r="B15" s="5" t="s">
        <v>98</v>
      </c>
      <c r="C15" s="6">
        <v>50</v>
      </c>
      <c r="D15" s="6" t="s">
        <v>137</v>
      </c>
      <c r="E15" s="5"/>
      <c r="F15" s="5" t="s">
        <v>99</v>
      </c>
      <c r="G15" s="6">
        <v>10</v>
      </c>
      <c r="H15" s="6" t="s">
        <v>132</v>
      </c>
      <c r="I15" s="5"/>
      <c r="J15" s="36" t="s">
        <v>100</v>
      </c>
      <c r="K15" s="37">
        <v>10</v>
      </c>
      <c r="L15" s="37" t="s">
        <v>137</v>
      </c>
      <c r="M15" s="5"/>
      <c r="N15" s="5" t="s">
        <v>101</v>
      </c>
      <c r="O15" s="6">
        <v>40</v>
      </c>
      <c r="P15" s="6" t="s">
        <v>139</v>
      </c>
      <c r="Q15" s="5"/>
      <c r="R15" s="5" t="s">
        <v>102</v>
      </c>
      <c r="S15" s="6">
        <v>30</v>
      </c>
      <c r="T15" s="6" t="s">
        <v>137</v>
      </c>
      <c r="U15" s="5"/>
      <c r="V15" s="5" t="s">
        <v>103</v>
      </c>
      <c r="W15" s="6">
        <v>20</v>
      </c>
      <c r="X15" s="6" t="s">
        <v>139</v>
      </c>
      <c r="Y15" s="5"/>
      <c r="Z15" s="5" t="s">
        <v>104</v>
      </c>
      <c r="AA15" s="6">
        <v>10</v>
      </c>
      <c r="AB15" s="6" t="s">
        <v>139</v>
      </c>
      <c r="AC15" s="5"/>
    </row>
    <row r="17" spans="1:21" x14ac:dyDescent="0.3">
      <c r="G17" s="39" t="s">
        <v>156</v>
      </c>
      <c r="J17" s="38" t="s">
        <v>154</v>
      </c>
    </row>
    <row r="18" spans="1:21" x14ac:dyDescent="0.3">
      <c r="A18">
        <v>550</v>
      </c>
      <c r="B18" s="38" t="s">
        <v>153</v>
      </c>
      <c r="C18" s="39">
        <v>230</v>
      </c>
      <c r="G18" t="s">
        <v>136</v>
      </c>
      <c r="H18" s="40" t="s">
        <v>160</v>
      </c>
      <c r="J18" s="38" t="s">
        <v>137</v>
      </c>
      <c r="K18" t="s">
        <v>164</v>
      </c>
      <c r="N18" s="38" t="s">
        <v>155</v>
      </c>
    </row>
    <row r="19" spans="1:21" x14ac:dyDescent="0.3">
      <c r="A19">
        <v>300</v>
      </c>
      <c r="B19" s="38" t="s">
        <v>28</v>
      </c>
      <c r="C19" s="39">
        <v>140</v>
      </c>
      <c r="G19" t="s">
        <v>132</v>
      </c>
      <c r="H19" s="41" t="s">
        <v>166</v>
      </c>
      <c r="J19" t="s">
        <v>139</v>
      </c>
      <c r="K19" t="s">
        <v>162</v>
      </c>
    </row>
    <row r="20" spans="1:21" x14ac:dyDescent="0.3">
      <c r="B20" s="38" t="s">
        <v>111</v>
      </c>
      <c r="C20" s="39">
        <v>90</v>
      </c>
      <c r="G20" t="s">
        <v>135</v>
      </c>
      <c r="H20" s="41" t="s">
        <v>161</v>
      </c>
      <c r="J20" t="s">
        <v>132</v>
      </c>
      <c r="K20" t="s">
        <v>165</v>
      </c>
      <c r="N20" t="s">
        <v>157</v>
      </c>
    </row>
    <row r="21" spans="1:21" x14ac:dyDescent="0.3">
      <c r="B21" s="38" t="s">
        <v>127</v>
      </c>
      <c r="C21" s="39">
        <v>90</v>
      </c>
      <c r="G21" t="s">
        <v>139</v>
      </c>
      <c r="H21" t="s">
        <v>30</v>
      </c>
    </row>
    <row r="22" spans="1:21" x14ac:dyDescent="0.3">
      <c r="A22">
        <v>300</v>
      </c>
      <c r="B22" s="38" t="s">
        <v>65</v>
      </c>
      <c r="C22" s="39">
        <v>70</v>
      </c>
      <c r="G22" t="s">
        <v>138</v>
      </c>
      <c r="H22" s="41" t="s">
        <v>20</v>
      </c>
      <c r="N22" t="s">
        <v>158</v>
      </c>
      <c r="O22" t="s">
        <v>159</v>
      </c>
    </row>
    <row r="23" spans="1:21" x14ac:dyDescent="0.3">
      <c r="A23">
        <v>250</v>
      </c>
      <c r="B23" s="38" t="s">
        <v>120</v>
      </c>
      <c r="C23">
        <v>10</v>
      </c>
    </row>
    <row r="24" spans="1:21" x14ac:dyDescent="0.3">
      <c r="A24">
        <f>SUM(A18:A23)</f>
        <v>1400</v>
      </c>
      <c r="B24" s="38" t="s">
        <v>170</v>
      </c>
      <c r="C24" s="39">
        <v>30</v>
      </c>
      <c r="J24" t="s">
        <v>163</v>
      </c>
    </row>
    <row r="25" spans="1:21" x14ac:dyDescent="0.3">
      <c r="C25">
        <f>SUM(C18:C24)</f>
        <v>660</v>
      </c>
      <c r="J25" s="41" t="s">
        <v>117</v>
      </c>
    </row>
    <row r="26" spans="1:21" x14ac:dyDescent="0.3">
      <c r="J26" t="s">
        <v>148</v>
      </c>
      <c r="O26" t="s">
        <v>167</v>
      </c>
      <c r="U26">
        <v>3</v>
      </c>
    </row>
    <row r="27" spans="1:21" x14ac:dyDescent="0.3">
      <c r="A27">
        <v>400</v>
      </c>
      <c r="B27" s="38" t="s">
        <v>171</v>
      </c>
      <c r="C27">
        <v>150</v>
      </c>
      <c r="D27">
        <f>C25-SUM(C27:C37)</f>
        <v>-350</v>
      </c>
      <c r="E27">
        <v>150</v>
      </c>
      <c r="O27">
        <f>150+10+30+70+150+10</f>
        <v>420</v>
      </c>
    </row>
    <row r="28" spans="1:21" x14ac:dyDescent="0.3">
      <c r="A28">
        <v>350</v>
      </c>
      <c r="B28" s="38" t="s">
        <v>172</v>
      </c>
      <c r="C28">
        <v>220</v>
      </c>
      <c r="E28">
        <v>220</v>
      </c>
      <c r="O28">
        <f>1000-O27</f>
        <v>580</v>
      </c>
    </row>
    <row r="29" spans="1:21" x14ac:dyDescent="0.3">
      <c r="A29">
        <v>300</v>
      </c>
      <c r="B29" s="38" t="s">
        <v>173</v>
      </c>
      <c r="C29">
        <v>110</v>
      </c>
      <c r="E29">
        <v>90</v>
      </c>
    </row>
    <row r="30" spans="1:21" x14ac:dyDescent="0.3">
      <c r="A30">
        <v>300</v>
      </c>
      <c r="B30" s="38" t="s">
        <v>126</v>
      </c>
      <c r="C30">
        <v>50</v>
      </c>
      <c r="E30">
        <v>40</v>
      </c>
      <c r="M30">
        <f>160+160+160+100+100+100</f>
        <v>780</v>
      </c>
      <c r="O30" t="s">
        <v>168</v>
      </c>
      <c r="P30">
        <v>150</v>
      </c>
      <c r="U30">
        <v>1</v>
      </c>
    </row>
    <row r="31" spans="1:21" x14ac:dyDescent="0.3">
      <c r="A31">
        <f>SUM(A27:A30)</f>
        <v>1350</v>
      </c>
      <c r="B31" s="38" t="s">
        <v>111</v>
      </c>
      <c r="C31">
        <v>50</v>
      </c>
      <c r="M31">
        <f>350+150+0</f>
        <v>500</v>
      </c>
      <c r="O31" t="s">
        <v>27</v>
      </c>
      <c r="P31">
        <v>80</v>
      </c>
      <c r="U31">
        <v>1</v>
      </c>
    </row>
    <row r="32" spans="1:21" x14ac:dyDescent="0.3">
      <c r="B32" s="38" t="s">
        <v>127</v>
      </c>
      <c r="C32">
        <v>50</v>
      </c>
      <c r="O32" t="s">
        <v>116</v>
      </c>
      <c r="P32">
        <v>150</v>
      </c>
    </row>
    <row r="33" spans="1:16" x14ac:dyDescent="0.3">
      <c r="B33" s="38" t="s">
        <v>170</v>
      </c>
      <c r="E33" t="s">
        <v>84</v>
      </c>
      <c r="F33">
        <v>70</v>
      </c>
      <c r="O33" t="s">
        <v>126</v>
      </c>
      <c r="P33">
        <v>50</v>
      </c>
    </row>
    <row r="34" spans="1:16" x14ac:dyDescent="0.3">
      <c r="E34" t="s">
        <v>42</v>
      </c>
      <c r="F34">
        <v>100</v>
      </c>
      <c r="O34" t="s">
        <v>91</v>
      </c>
      <c r="P34">
        <v>50</v>
      </c>
    </row>
    <row r="35" spans="1:16" x14ac:dyDescent="0.3">
      <c r="E35" t="s">
        <v>75</v>
      </c>
      <c r="F35">
        <v>70</v>
      </c>
      <c r="O35" t="s">
        <v>152</v>
      </c>
      <c r="P35">
        <v>50</v>
      </c>
    </row>
    <row r="36" spans="1:16" x14ac:dyDescent="0.3">
      <c r="A36">
        <v>500</v>
      </c>
      <c r="B36" s="38" t="s">
        <v>153</v>
      </c>
      <c r="C36">
        <v>230</v>
      </c>
      <c r="E36" t="s">
        <v>27</v>
      </c>
      <c r="F36">
        <v>100</v>
      </c>
      <c r="G36">
        <v>350</v>
      </c>
    </row>
    <row r="37" spans="1:16" x14ac:dyDescent="0.3">
      <c r="A37">
        <v>400</v>
      </c>
      <c r="B37" s="38" t="s">
        <v>21</v>
      </c>
      <c r="C37">
        <v>150</v>
      </c>
      <c r="E37" t="s">
        <v>126</v>
      </c>
      <c r="F37">
        <v>40</v>
      </c>
      <c r="G37">
        <v>300</v>
      </c>
    </row>
    <row r="38" spans="1:16" x14ac:dyDescent="0.3">
      <c r="A38">
        <v>350</v>
      </c>
      <c r="B38" s="38" t="s">
        <v>111</v>
      </c>
      <c r="C38">
        <v>90</v>
      </c>
      <c r="E38" t="s">
        <v>116</v>
      </c>
      <c r="F38">
        <v>150</v>
      </c>
      <c r="G38">
        <v>350</v>
      </c>
      <c r="O38" t="s">
        <v>84</v>
      </c>
      <c r="P38">
        <v>30</v>
      </c>
    </row>
    <row r="39" spans="1:16" x14ac:dyDescent="0.3">
      <c r="A39">
        <v>350</v>
      </c>
      <c r="B39" s="38" t="s">
        <v>127</v>
      </c>
      <c r="C39">
        <v>90</v>
      </c>
      <c r="E39" t="s">
        <v>111</v>
      </c>
      <c r="F39">
        <v>60</v>
      </c>
      <c r="G39">
        <v>350</v>
      </c>
      <c r="O39" t="s">
        <v>127</v>
      </c>
      <c r="P39">
        <v>50</v>
      </c>
    </row>
    <row r="40" spans="1:16" x14ac:dyDescent="0.3">
      <c r="A40">
        <v>0</v>
      </c>
      <c r="B40" s="38" t="s">
        <v>170</v>
      </c>
      <c r="C40">
        <v>10</v>
      </c>
      <c r="E40" t="s">
        <v>127</v>
      </c>
      <c r="F40">
        <v>70</v>
      </c>
      <c r="G40">
        <v>350</v>
      </c>
      <c r="O40" t="s">
        <v>169</v>
      </c>
      <c r="P40">
        <v>50</v>
      </c>
    </row>
    <row r="41" spans="1:16" x14ac:dyDescent="0.3">
      <c r="A41">
        <v>0</v>
      </c>
      <c r="B41" s="38" t="s">
        <v>170</v>
      </c>
      <c r="C41">
        <v>10</v>
      </c>
      <c r="E41" t="s">
        <v>174</v>
      </c>
      <c r="F41">
        <v>60</v>
      </c>
      <c r="G41">
        <v>250</v>
      </c>
    </row>
    <row r="42" spans="1:16" x14ac:dyDescent="0.3">
      <c r="A42">
        <v>0</v>
      </c>
      <c r="B42" s="38" t="s">
        <v>170</v>
      </c>
      <c r="C42">
        <v>10</v>
      </c>
      <c r="E42" t="s">
        <v>30</v>
      </c>
      <c r="F42">
        <v>110</v>
      </c>
      <c r="G42">
        <v>200</v>
      </c>
    </row>
    <row r="44" spans="1:16" x14ac:dyDescent="0.3">
      <c r="A44">
        <f>SUM(A36:A42)</f>
        <v>1600</v>
      </c>
      <c r="C44">
        <f>SUM(C36:C42)</f>
        <v>590</v>
      </c>
      <c r="F44">
        <f>C44-SUM(F36:F43)</f>
        <v>0</v>
      </c>
      <c r="G44">
        <f>SUM(G36:G42)</f>
        <v>2150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5021-CE09-458A-9D50-3E891B388EF9}">
  <dimension ref="A1:Q26"/>
  <sheetViews>
    <sheetView workbookViewId="0">
      <selection activeCell="R17" sqref="R17"/>
    </sheetView>
  </sheetViews>
  <sheetFormatPr defaultRowHeight="14.4" x14ac:dyDescent="0.3"/>
  <sheetData>
    <row r="1" spans="1:17" x14ac:dyDescent="0.3">
      <c r="A1" s="3"/>
      <c r="B1" s="3" t="s">
        <v>153</v>
      </c>
      <c r="C1" s="3">
        <v>230</v>
      </c>
      <c r="D1" s="3">
        <v>450</v>
      </c>
      <c r="E1" s="3"/>
      <c r="F1" s="3">
        <v>550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A2" s="3"/>
      <c r="B2" s="3" t="s">
        <v>21</v>
      </c>
      <c r="C2" s="3">
        <v>150</v>
      </c>
      <c r="D2" s="3">
        <v>250</v>
      </c>
      <c r="E2" s="3"/>
      <c r="F2" s="3">
        <f>-50-50-50-50-200-250+300+250*3+150+100</f>
        <v>650</v>
      </c>
      <c r="G2" s="3">
        <f>-250-300-250-200-50-200+450+300+250+250+150+100</f>
        <v>250</v>
      </c>
      <c r="H2" s="3">
        <f>-50-0-0-100-200+350+250*2+150+100</f>
        <v>750</v>
      </c>
      <c r="I2" s="3"/>
      <c r="J2" s="3"/>
      <c r="K2" s="3"/>
      <c r="L2" s="3"/>
      <c r="M2" s="3"/>
      <c r="N2" s="3"/>
      <c r="O2" s="3"/>
      <c r="P2" s="3" t="s">
        <v>28</v>
      </c>
      <c r="Q2" s="3">
        <v>350</v>
      </c>
    </row>
    <row r="3" spans="1:17" x14ac:dyDescent="0.3">
      <c r="A3" s="3"/>
      <c r="B3" s="3" t="s">
        <v>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 t="s">
        <v>72</v>
      </c>
      <c r="Q3" s="3">
        <v>400</v>
      </c>
    </row>
    <row r="4" spans="1:17" x14ac:dyDescent="0.3">
      <c r="A4" s="3"/>
      <c r="B4" s="3" t="s">
        <v>43</v>
      </c>
      <c r="C4" s="3">
        <v>90</v>
      </c>
      <c r="D4" s="3">
        <v>250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111</v>
      </c>
      <c r="Q4" s="3">
        <v>350</v>
      </c>
    </row>
    <row r="5" spans="1:17" x14ac:dyDescent="0.3">
      <c r="A5" s="3"/>
      <c r="B5" s="3" t="s">
        <v>51</v>
      </c>
      <c r="C5" s="3"/>
      <c r="D5" s="3"/>
      <c r="E5" s="3"/>
      <c r="F5" s="3"/>
      <c r="G5" s="3"/>
      <c r="H5" s="3"/>
      <c r="I5" s="3" t="s">
        <v>228</v>
      </c>
      <c r="J5" s="3" t="s">
        <v>230</v>
      </c>
      <c r="K5" s="3" t="s">
        <v>228</v>
      </c>
      <c r="L5" s="3" t="s">
        <v>229</v>
      </c>
      <c r="M5" s="3" t="s">
        <v>232</v>
      </c>
      <c r="N5" s="3" t="s">
        <v>231</v>
      </c>
      <c r="O5" s="3"/>
      <c r="P5" s="3" t="s">
        <v>58</v>
      </c>
      <c r="Q5" s="3">
        <v>400</v>
      </c>
    </row>
    <row r="6" spans="1:17" x14ac:dyDescent="0.3">
      <c r="A6" s="3"/>
      <c r="B6" s="3" t="s">
        <v>120</v>
      </c>
      <c r="C6" s="3">
        <v>10</v>
      </c>
      <c r="D6" s="3">
        <v>200</v>
      </c>
      <c r="E6" s="3"/>
      <c r="F6" s="3"/>
      <c r="G6" s="3"/>
      <c r="H6" s="3"/>
      <c r="I6" s="3">
        <v>3</v>
      </c>
      <c r="J6" s="3">
        <v>2</v>
      </c>
      <c r="K6" s="3">
        <v>3</v>
      </c>
      <c r="L6" s="3">
        <v>2</v>
      </c>
      <c r="M6" s="3">
        <v>2</v>
      </c>
      <c r="N6" s="3">
        <v>2</v>
      </c>
      <c r="O6" s="3"/>
      <c r="P6" s="3" t="s">
        <v>65</v>
      </c>
      <c r="Q6" s="3">
        <v>300</v>
      </c>
    </row>
    <row r="7" spans="1:17" x14ac:dyDescent="0.3">
      <c r="A7" s="3"/>
      <c r="B7" s="3" t="s">
        <v>86</v>
      </c>
      <c r="C7" s="3">
        <v>10</v>
      </c>
      <c r="D7" s="3">
        <v>0</v>
      </c>
      <c r="E7" s="3"/>
      <c r="F7" s="3"/>
      <c r="G7" s="3"/>
      <c r="H7" s="3"/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/>
      <c r="P7" s="3"/>
      <c r="Q7" s="3">
        <f>SUM(Q2:Q6)</f>
        <v>1800</v>
      </c>
    </row>
    <row r="8" spans="1:17" x14ac:dyDescent="0.3">
      <c r="A8" s="3"/>
      <c r="B8" s="3" t="s">
        <v>193</v>
      </c>
      <c r="C8" s="3">
        <v>10</v>
      </c>
      <c r="D8" s="3">
        <v>0</v>
      </c>
      <c r="E8" s="3"/>
      <c r="F8" s="3"/>
      <c r="G8" s="3"/>
      <c r="H8" s="3"/>
      <c r="I8" s="3">
        <v>1</v>
      </c>
      <c r="J8" s="3">
        <v>1</v>
      </c>
      <c r="K8" s="3">
        <v>1</v>
      </c>
      <c r="L8" s="3">
        <v>1</v>
      </c>
      <c r="M8" s="3">
        <v>3</v>
      </c>
      <c r="N8" s="3">
        <v>2</v>
      </c>
      <c r="O8" s="3"/>
      <c r="P8" s="3"/>
      <c r="Q8" s="3"/>
    </row>
    <row r="9" spans="1:17" x14ac:dyDescent="0.3">
      <c r="A9" s="3"/>
      <c r="B9" s="3" t="s">
        <v>100</v>
      </c>
      <c r="C9" s="3">
        <v>10</v>
      </c>
      <c r="D9" s="3">
        <v>50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">
      <c r="A10" s="3"/>
      <c r="B10" s="3"/>
      <c r="C10" s="3">
        <f>SUM(C1:C9)</f>
        <v>510</v>
      </c>
      <c r="D10" s="3">
        <f>SUM(D1:D9)</f>
        <v>1200</v>
      </c>
      <c r="E10" s="3"/>
      <c r="F10" s="3"/>
      <c r="G10" s="3"/>
      <c r="H10" s="3"/>
      <c r="I10" s="3">
        <v>14</v>
      </c>
      <c r="J10" s="3" t="s">
        <v>225</v>
      </c>
      <c r="K10" s="3"/>
      <c r="L10" s="3"/>
      <c r="M10" s="3"/>
      <c r="N10" s="3"/>
      <c r="O10" s="3"/>
      <c r="P10" s="3"/>
      <c r="Q10" s="3"/>
    </row>
    <row r="11" spans="1:17" x14ac:dyDescent="0.3">
      <c r="A11" s="3"/>
      <c r="B11" s="3"/>
      <c r="C11" s="3"/>
      <c r="D11" s="3"/>
      <c r="E11" s="3"/>
      <c r="F11" s="3"/>
      <c r="G11" s="3"/>
      <c r="H11" s="3"/>
      <c r="I11" s="3">
        <v>6</v>
      </c>
      <c r="J11" s="3" t="s">
        <v>226</v>
      </c>
      <c r="K11" s="3"/>
      <c r="L11" s="3"/>
      <c r="M11" s="3"/>
      <c r="N11" s="3"/>
      <c r="O11" s="3"/>
      <c r="P11" s="3"/>
      <c r="Q11" s="3"/>
    </row>
    <row r="12" spans="1:17" x14ac:dyDescent="0.3">
      <c r="A12" s="3"/>
      <c r="B12" s="3" t="s">
        <v>224</v>
      </c>
      <c r="C12" s="3"/>
      <c r="D12" s="3"/>
      <c r="E12" s="3"/>
      <c r="F12" s="3"/>
      <c r="G12" s="3"/>
      <c r="H12" s="3"/>
      <c r="I12" s="3">
        <v>9</v>
      </c>
      <c r="J12" s="3" t="s">
        <v>227</v>
      </c>
      <c r="K12" s="3"/>
      <c r="L12" s="3"/>
      <c r="M12" s="3"/>
      <c r="N12" s="3"/>
      <c r="O12" s="3"/>
      <c r="P12" s="3"/>
      <c r="Q12" s="3"/>
    </row>
    <row r="13" spans="1:17" x14ac:dyDescent="0.3">
      <c r="A13" s="3"/>
      <c r="B13" s="3" t="s">
        <v>233</v>
      </c>
      <c r="C13" s="3">
        <v>160</v>
      </c>
      <c r="D13" s="3">
        <v>300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3"/>
      <c r="B14" s="3" t="s">
        <v>116</v>
      </c>
      <c r="C14" s="3">
        <v>120</v>
      </c>
      <c r="D14" s="3">
        <v>300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A15" s="3"/>
      <c r="B15" s="3" t="s">
        <v>117</v>
      </c>
      <c r="C15" s="3"/>
      <c r="D15" s="3"/>
      <c r="E15" s="3"/>
      <c r="F15" s="3"/>
      <c r="G15" s="3"/>
      <c r="H15" s="3" t="s">
        <v>235</v>
      </c>
      <c r="I15" s="3">
        <v>20</v>
      </c>
      <c r="J15" s="3">
        <v>200</v>
      </c>
      <c r="K15" s="3"/>
      <c r="L15" s="3"/>
      <c r="M15" s="3"/>
      <c r="N15" s="3"/>
      <c r="O15" s="3"/>
      <c r="P15" s="3"/>
      <c r="Q15" s="3"/>
    </row>
    <row r="16" spans="1:17" x14ac:dyDescent="0.3">
      <c r="A16" s="3"/>
      <c r="B16" s="3" t="s">
        <v>127</v>
      </c>
      <c r="C16" s="3">
        <v>70</v>
      </c>
      <c r="D16" s="3">
        <v>250</v>
      </c>
      <c r="E16" s="3"/>
      <c r="F16" s="3"/>
      <c r="G16" s="3"/>
      <c r="H16" s="3" t="s">
        <v>234</v>
      </c>
      <c r="I16" s="3"/>
      <c r="J16" s="3"/>
      <c r="K16" s="3"/>
      <c r="L16" s="3" t="s">
        <v>236</v>
      </c>
      <c r="M16" s="3">
        <v>150</v>
      </c>
      <c r="N16" s="3">
        <v>300</v>
      </c>
      <c r="O16" s="3"/>
      <c r="P16" s="3"/>
      <c r="Q16" s="3"/>
    </row>
    <row r="17" spans="1:17" x14ac:dyDescent="0.3">
      <c r="A17" s="3"/>
      <c r="B17" s="3" t="s">
        <v>152</v>
      </c>
      <c r="C17" s="3">
        <v>40</v>
      </c>
      <c r="D17" s="3">
        <v>250</v>
      </c>
      <c r="E17" s="3"/>
      <c r="F17" s="3"/>
      <c r="G17" s="3"/>
      <c r="H17" s="3" t="s">
        <v>28</v>
      </c>
      <c r="I17" s="3"/>
      <c r="J17" s="3"/>
      <c r="K17" s="3"/>
      <c r="L17" s="3" t="s">
        <v>28</v>
      </c>
      <c r="M17" s="3"/>
      <c r="N17" s="3"/>
      <c r="O17" s="3"/>
      <c r="P17" s="3"/>
      <c r="Q17" s="3"/>
    </row>
    <row r="18" spans="1:17" x14ac:dyDescent="0.3">
      <c r="A18" s="3"/>
      <c r="B18" s="3" t="s">
        <v>99</v>
      </c>
      <c r="C18" s="3">
        <v>40</v>
      </c>
      <c r="D18" s="3">
        <v>250</v>
      </c>
      <c r="E18" s="3"/>
      <c r="F18" s="3"/>
      <c r="G18" s="3"/>
      <c r="H18" s="3" t="s">
        <v>116</v>
      </c>
      <c r="I18" s="3">
        <v>160</v>
      </c>
      <c r="J18" s="3">
        <v>350</v>
      </c>
      <c r="K18" s="3"/>
      <c r="L18" s="3" t="s">
        <v>116</v>
      </c>
      <c r="M18" s="3">
        <v>130</v>
      </c>
      <c r="N18" s="3">
        <v>350</v>
      </c>
      <c r="O18" s="3"/>
      <c r="P18" s="3"/>
      <c r="Q18" s="3"/>
    </row>
    <row r="19" spans="1:17" x14ac:dyDescent="0.3">
      <c r="A19" s="3"/>
      <c r="B19" s="3" t="s">
        <v>162</v>
      </c>
      <c r="C19" s="3">
        <v>40</v>
      </c>
      <c r="D19" s="3">
        <v>250</v>
      </c>
      <c r="E19" s="3"/>
      <c r="F19" s="3"/>
      <c r="G19" s="3"/>
      <c r="H19" s="3" t="s">
        <v>237</v>
      </c>
      <c r="I19" s="3">
        <v>80</v>
      </c>
      <c r="J19" s="3">
        <v>250</v>
      </c>
      <c r="K19" s="3"/>
      <c r="L19" s="3" t="s">
        <v>42</v>
      </c>
      <c r="M19" s="3">
        <v>50</v>
      </c>
      <c r="N19" s="3">
        <v>300</v>
      </c>
      <c r="O19" s="3"/>
      <c r="P19" s="3"/>
      <c r="Q19" s="3"/>
    </row>
    <row r="20" spans="1:17" x14ac:dyDescent="0.3">
      <c r="A20" s="3"/>
      <c r="B20" s="3" t="s">
        <v>64</v>
      </c>
      <c r="C20" s="3">
        <v>40</v>
      </c>
      <c r="D20" s="3">
        <v>200</v>
      </c>
      <c r="E20" s="3"/>
      <c r="F20" s="3"/>
      <c r="G20" s="3"/>
      <c r="H20" s="3" t="s">
        <v>152</v>
      </c>
      <c r="I20" s="3">
        <v>50</v>
      </c>
      <c r="J20" s="3">
        <v>300</v>
      </c>
      <c r="K20" s="3"/>
      <c r="L20" s="3" t="s">
        <v>152</v>
      </c>
      <c r="M20" s="3">
        <v>40</v>
      </c>
      <c r="N20" s="3">
        <v>300</v>
      </c>
      <c r="O20" s="3"/>
      <c r="P20" s="3"/>
      <c r="Q20" s="3"/>
    </row>
    <row r="21" spans="1:17" x14ac:dyDescent="0.3">
      <c r="A21" s="3"/>
      <c r="B21" s="3"/>
      <c r="C21" s="3">
        <f>SUM(C12:C20)</f>
        <v>510</v>
      </c>
      <c r="D21" s="3">
        <f>SUM(D12:D20)</f>
        <v>1800</v>
      </c>
      <c r="E21" s="3"/>
      <c r="F21" s="3"/>
      <c r="G21" s="3"/>
      <c r="H21" s="3" t="s">
        <v>126</v>
      </c>
      <c r="I21" s="3">
        <v>100</v>
      </c>
      <c r="J21" s="3">
        <v>300</v>
      </c>
      <c r="K21" s="3"/>
      <c r="L21" s="3" t="s">
        <v>126</v>
      </c>
      <c r="M21" s="3">
        <v>60</v>
      </c>
      <c r="N21" s="3">
        <v>350</v>
      </c>
      <c r="O21" s="3"/>
      <c r="P21" s="3"/>
      <c r="Q21" s="3"/>
    </row>
    <row r="22" spans="1:17" x14ac:dyDescent="0.3">
      <c r="A22" s="3"/>
      <c r="B22" s="3"/>
      <c r="C22" s="3"/>
      <c r="D22" s="3"/>
      <c r="E22" s="3"/>
      <c r="F22" s="3"/>
      <c r="G22" s="3"/>
      <c r="H22" s="3" t="s">
        <v>162</v>
      </c>
      <c r="I22" s="3">
        <v>40</v>
      </c>
      <c r="J22" s="3">
        <v>250</v>
      </c>
      <c r="K22" s="3"/>
      <c r="L22" s="3" t="s">
        <v>162</v>
      </c>
      <c r="M22" s="3">
        <v>30</v>
      </c>
      <c r="N22" s="3">
        <v>250</v>
      </c>
      <c r="O22" s="3"/>
      <c r="P22" s="3"/>
      <c r="Q22" s="3"/>
    </row>
    <row r="23" spans="1:17" x14ac:dyDescent="0.3">
      <c r="A23" s="3"/>
      <c r="B23" s="3"/>
      <c r="C23" s="3"/>
      <c r="D23" s="3"/>
      <c r="E23" s="3"/>
      <c r="F23" s="3"/>
      <c r="G23" s="3"/>
      <c r="H23" s="3" t="s">
        <v>238</v>
      </c>
      <c r="I23" s="3">
        <v>60</v>
      </c>
      <c r="J23" s="3">
        <v>250</v>
      </c>
      <c r="K23" s="3"/>
      <c r="L23" s="3" t="s">
        <v>209</v>
      </c>
      <c r="M23" s="3">
        <v>30</v>
      </c>
      <c r="N23" s="3">
        <v>250</v>
      </c>
      <c r="O23" s="3"/>
      <c r="P23" s="3"/>
      <c r="Q23" s="3"/>
    </row>
    <row r="24" spans="1:17" x14ac:dyDescent="0.3">
      <c r="A24" s="3">
        <v>2700</v>
      </c>
      <c r="B24" s="3">
        <v>6000</v>
      </c>
      <c r="C24" s="3">
        <v>2500</v>
      </c>
      <c r="D24" s="3">
        <v>6000</v>
      </c>
      <c r="E24" s="3"/>
      <c r="F24" s="3"/>
      <c r="G24" s="3"/>
      <c r="H24" s="3" t="s">
        <v>51</v>
      </c>
      <c r="I24" s="3"/>
      <c r="J24" s="3"/>
      <c r="K24" s="3"/>
      <c r="L24" s="3" t="s">
        <v>124</v>
      </c>
      <c r="M24" s="3">
        <v>30</v>
      </c>
      <c r="N24" s="3">
        <v>300</v>
      </c>
      <c r="O24" s="3"/>
      <c r="P24" s="3"/>
      <c r="Q24" s="3"/>
    </row>
    <row r="25" spans="1:17" x14ac:dyDescent="0.3">
      <c r="A25" s="3">
        <v>10</v>
      </c>
      <c r="B25" s="3">
        <v>30</v>
      </c>
      <c r="C25" s="3">
        <v>12</v>
      </c>
      <c r="D25" s="3">
        <v>30</v>
      </c>
      <c r="E25" s="3"/>
      <c r="F25" s="3"/>
      <c r="G25" s="3"/>
      <c r="H25" s="3"/>
      <c r="I25" s="3">
        <f>SUM(I15:I24)</f>
        <v>510</v>
      </c>
      <c r="J25" s="3">
        <f>SUM(J15:J24)</f>
        <v>1900</v>
      </c>
      <c r="K25" s="3"/>
      <c r="L25" s="3"/>
      <c r="M25" s="3">
        <f>SUM(M15:M24)</f>
        <v>520</v>
      </c>
      <c r="N25" s="3">
        <f>SUM(N15:N24)</f>
        <v>2400</v>
      </c>
      <c r="O25" s="3"/>
      <c r="P25" s="3"/>
      <c r="Q25" s="3"/>
    </row>
    <row r="26" spans="1:17" x14ac:dyDescent="0.3">
      <c r="A26" s="3">
        <f>A24/A25</f>
        <v>270</v>
      </c>
      <c r="B26" s="3">
        <f>B24/B25</f>
        <v>200</v>
      </c>
      <c r="C26" s="3">
        <f>C24/C25</f>
        <v>208.33333333333334</v>
      </c>
      <c r="D26" s="3">
        <f>D24/D25</f>
        <v>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C99F-8B7F-42A9-88AF-D668AA74F247}">
  <dimension ref="A1:S24"/>
  <sheetViews>
    <sheetView workbookViewId="0">
      <selection activeCell="P16" sqref="P16"/>
    </sheetView>
  </sheetViews>
  <sheetFormatPr defaultRowHeight="14.4" x14ac:dyDescent="0.3"/>
  <sheetData>
    <row r="1" spans="1:19" x14ac:dyDescent="0.3">
      <c r="A1" t="s">
        <v>72</v>
      </c>
      <c r="B1">
        <v>400</v>
      </c>
      <c r="C1" t="s">
        <v>72</v>
      </c>
      <c r="D1">
        <v>400</v>
      </c>
      <c r="F1" t="s">
        <v>248</v>
      </c>
      <c r="G1">
        <v>350</v>
      </c>
      <c r="H1" t="s">
        <v>153</v>
      </c>
      <c r="I1">
        <v>450</v>
      </c>
      <c r="K1" t="s">
        <v>34</v>
      </c>
      <c r="L1">
        <v>250</v>
      </c>
      <c r="M1" t="s">
        <v>125</v>
      </c>
      <c r="N1">
        <v>200</v>
      </c>
      <c r="P1" t="s">
        <v>67</v>
      </c>
      <c r="Q1">
        <v>250</v>
      </c>
      <c r="R1" t="s">
        <v>152</v>
      </c>
      <c r="S1">
        <v>300</v>
      </c>
    </row>
    <row r="2" spans="1:19" x14ac:dyDescent="0.3">
      <c r="A2" t="s">
        <v>28</v>
      </c>
      <c r="B2">
        <v>350</v>
      </c>
      <c r="C2" t="s">
        <v>28</v>
      </c>
      <c r="D2">
        <v>350</v>
      </c>
      <c r="F2" t="s">
        <v>258</v>
      </c>
      <c r="G2">
        <v>250</v>
      </c>
      <c r="H2" t="s">
        <v>21</v>
      </c>
      <c r="I2">
        <v>250</v>
      </c>
      <c r="K2" t="s">
        <v>64</v>
      </c>
      <c r="L2">
        <v>200</v>
      </c>
      <c r="M2" t="s">
        <v>275</v>
      </c>
      <c r="N2">
        <v>100</v>
      </c>
      <c r="P2" t="s">
        <v>88</v>
      </c>
      <c r="Q2">
        <v>200</v>
      </c>
      <c r="R2" t="s">
        <v>277</v>
      </c>
      <c r="S2">
        <v>150</v>
      </c>
    </row>
    <row r="3" spans="1:19" x14ac:dyDescent="0.3">
      <c r="A3" t="s">
        <v>169</v>
      </c>
      <c r="B3">
        <v>350</v>
      </c>
      <c r="C3" t="s">
        <v>111</v>
      </c>
      <c r="D3">
        <v>350</v>
      </c>
      <c r="F3" t="s">
        <v>126</v>
      </c>
      <c r="G3">
        <v>300</v>
      </c>
      <c r="H3" t="s">
        <v>120</v>
      </c>
      <c r="I3">
        <v>200</v>
      </c>
      <c r="K3" t="s">
        <v>85</v>
      </c>
      <c r="L3">
        <v>0</v>
      </c>
      <c r="M3" t="s">
        <v>266</v>
      </c>
      <c r="N3">
        <v>200</v>
      </c>
      <c r="P3" t="s">
        <v>81</v>
      </c>
      <c r="Q3">
        <v>200</v>
      </c>
      <c r="R3" t="s">
        <v>184</v>
      </c>
      <c r="S3">
        <v>350</v>
      </c>
    </row>
    <row r="4" spans="1:19" x14ac:dyDescent="0.3">
      <c r="A4" t="s">
        <v>38</v>
      </c>
      <c r="B4">
        <v>250</v>
      </c>
      <c r="C4" t="s">
        <v>153</v>
      </c>
      <c r="D4">
        <v>450</v>
      </c>
      <c r="F4" t="s">
        <v>151</v>
      </c>
      <c r="G4">
        <v>100</v>
      </c>
      <c r="H4" t="s">
        <v>100</v>
      </c>
      <c r="I4">
        <v>50</v>
      </c>
      <c r="K4" t="s">
        <v>99</v>
      </c>
      <c r="L4">
        <v>100</v>
      </c>
      <c r="M4" t="s">
        <v>54</v>
      </c>
      <c r="N4">
        <v>50</v>
      </c>
      <c r="P4" t="s">
        <v>60</v>
      </c>
      <c r="Q4">
        <v>100</v>
      </c>
      <c r="R4" t="s">
        <v>64</v>
      </c>
      <c r="S4">
        <v>200</v>
      </c>
    </row>
    <row r="5" spans="1:19" x14ac:dyDescent="0.3">
      <c r="A5" t="s">
        <v>257</v>
      </c>
      <c r="B5">
        <v>250</v>
      </c>
      <c r="C5" t="s">
        <v>127</v>
      </c>
      <c r="D5">
        <v>250</v>
      </c>
      <c r="F5" t="s">
        <v>259</v>
      </c>
      <c r="G5">
        <v>250</v>
      </c>
      <c r="H5" t="s">
        <v>193</v>
      </c>
      <c r="I5">
        <v>0</v>
      </c>
      <c r="L5">
        <f>SUM(L1:L4)</f>
        <v>550</v>
      </c>
      <c r="N5">
        <f>SUM(N1:N4)</f>
        <v>550</v>
      </c>
      <c r="P5" t="s">
        <v>45</v>
      </c>
      <c r="Q5">
        <v>100</v>
      </c>
      <c r="R5" t="s">
        <v>276</v>
      </c>
      <c r="S5">
        <v>50</v>
      </c>
    </row>
    <row r="6" spans="1:19" x14ac:dyDescent="0.3">
      <c r="A6" t="s">
        <v>51</v>
      </c>
      <c r="B6">
        <v>250</v>
      </c>
      <c r="C6" t="s">
        <v>51</v>
      </c>
      <c r="D6">
        <v>250</v>
      </c>
      <c r="F6" t="s">
        <v>38</v>
      </c>
      <c r="G6">
        <v>250</v>
      </c>
      <c r="H6" t="s">
        <v>86</v>
      </c>
      <c r="I6">
        <v>100</v>
      </c>
      <c r="P6" t="s">
        <v>30</v>
      </c>
      <c r="Q6">
        <v>250</v>
      </c>
      <c r="R6" t="s">
        <v>33</v>
      </c>
      <c r="S6">
        <v>50</v>
      </c>
    </row>
    <row r="7" spans="1:19" x14ac:dyDescent="0.3">
      <c r="A7" t="s">
        <v>58</v>
      </c>
      <c r="B7">
        <v>350</v>
      </c>
      <c r="C7" t="s">
        <v>58</v>
      </c>
      <c r="D7">
        <v>350</v>
      </c>
      <c r="G7">
        <f>SUM(G1:G6)</f>
        <v>1500</v>
      </c>
      <c r="I7">
        <f>SUM(I1:I6)</f>
        <v>1050</v>
      </c>
      <c r="Q7">
        <f>SUM(Q1:Q6)</f>
        <v>1100</v>
      </c>
      <c r="S7">
        <f>SUM(S1:S6)</f>
        <v>1100</v>
      </c>
    </row>
    <row r="8" spans="1:19" x14ac:dyDescent="0.3">
      <c r="A8" t="s">
        <v>65</v>
      </c>
      <c r="B8">
        <v>250</v>
      </c>
      <c r="C8" t="s">
        <v>65</v>
      </c>
      <c r="D8">
        <v>250</v>
      </c>
    </row>
    <row r="9" spans="1:19" x14ac:dyDescent="0.3">
      <c r="A9" t="s">
        <v>248</v>
      </c>
      <c r="B9">
        <v>350</v>
      </c>
      <c r="C9" t="s">
        <v>120</v>
      </c>
      <c r="D9">
        <v>200</v>
      </c>
    </row>
    <row r="10" spans="1:19" x14ac:dyDescent="0.3">
      <c r="A10" t="s">
        <v>258</v>
      </c>
      <c r="B10">
        <v>250</v>
      </c>
      <c r="C10" t="s">
        <v>21</v>
      </c>
      <c r="D10">
        <v>200</v>
      </c>
      <c r="F10" t="s">
        <v>117</v>
      </c>
      <c r="G10">
        <v>350</v>
      </c>
      <c r="H10" t="s">
        <v>33</v>
      </c>
      <c r="I10">
        <v>50</v>
      </c>
      <c r="K10" t="s">
        <v>248</v>
      </c>
      <c r="L10">
        <v>350</v>
      </c>
      <c r="M10" t="s">
        <v>153</v>
      </c>
      <c r="N10">
        <v>450</v>
      </c>
      <c r="P10" t="s">
        <v>25</v>
      </c>
      <c r="Q10">
        <v>100</v>
      </c>
      <c r="R10" t="s">
        <v>247</v>
      </c>
      <c r="S10">
        <v>350</v>
      </c>
    </row>
    <row r="11" spans="1:19" x14ac:dyDescent="0.3">
      <c r="A11" t="s">
        <v>126</v>
      </c>
      <c r="B11">
        <v>300</v>
      </c>
      <c r="C11" t="s">
        <v>100</v>
      </c>
      <c r="D11">
        <v>50</v>
      </c>
      <c r="F11" t="s">
        <v>278</v>
      </c>
      <c r="G11">
        <v>250</v>
      </c>
      <c r="H11" t="s">
        <v>266</v>
      </c>
      <c r="I11">
        <v>200</v>
      </c>
      <c r="K11" t="s">
        <v>36</v>
      </c>
      <c r="L11">
        <v>0</v>
      </c>
      <c r="M11" t="s">
        <v>81</v>
      </c>
      <c r="N11">
        <v>250</v>
      </c>
      <c r="P11" t="s">
        <v>47</v>
      </c>
      <c r="Q11">
        <v>0</v>
      </c>
      <c r="R11" t="s">
        <v>212</v>
      </c>
      <c r="S11">
        <v>200</v>
      </c>
    </row>
    <row r="12" spans="1:19" x14ac:dyDescent="0.3">
      <c r="A12" t="s">
        <v>151</v>
      </c>
      <c r="B12">
        <v>250</v>
      </c>
      <c r="C12" t="s">
        <v>193</v>
      </c>
      <c r="D12">
        <v>0</v>
      </c>
      <c r="F12" t="s">
        <v>30</v>
      </c>
      <c r="G12">
        <v>250</v>
      </c>
      <c r="H12" t="s">
        <v>98</v>
      </c>
      <c r="I12">
        <v>50</v>
      </c>
      <c r="K12" t="s">
        <v>87</v>
      </c>
      <c r="L12">
        <v>250</v>
      </c>
      <c r="M12" t="s">
        <v>280</v>
      </c>
      <c r="N12">
        <v>150</v>
      </c>
      <c r="P12" t="s">
        <v>55</v>
      </c>
      <c r="Q12">
        <v>0</v>
      </c>
      <c r="R12" t="s">
        <v>194</v>
      </c>
      <c r="S12">
        <v>200</v>
      </c>
    </row>
    <row r="13" spans="1:19" x14ac:dyDescent="0.3">
      <c r="A13" t="s">
        <v>259</v>
      </c>
      <c r="B13">
        <v>250</v>
      </c>
      <c r="C13" t="s">
        <v>86</v>
      </c>
      <c r="D13">
        <v>0</v>
      </c>
      <c r="F13" t="s">
        <v>21</v>
      </c>
      <c r="G13">
        <v>300</v>
      </c>
      <c r="H13" t="s">
        <v>26</v>
      </c>
      <c r="I13">
        <v>150</v>
      </c>
      <c r="K13" t="s">
        <v>94</v>
      </c>
      <c r="L13">
        <v>150</v>
      </c>
      <c r="M13" t="s">
        <v>25</v>
      </c>
      <c r="N13">
        <v>100</v>
      </c>
      <c r="P13" t="s">
        <v>62</v>
      </c>
      <c r="Q13">
        <v>150</v>
      </c>
      <c r="R13" t="s">
        <v>34</v>
      </c>
      <c r="S13">
        <v>250</v>
      </c>
    </row>
    <row r="14" spans="1:19" x14ac:dyDescent="0.3">
      <c r="B14">
        <f>SUM(B1:B13)</f>
        <v>3850</v>
      </c>
      <c r="D14">
        <f>SUM(D1:D13)</f>
        <v>3100</v>
      </c>
      <c r="F14" t="s">
        <v>279</v>
      </c>
      <c r="G14">
        <v>150</v>
      </c>
      <c r="H14" t="s">
        <v>247</v>
      </c>
      <c r="I14">
        <v>350</v>
      </c>
      <c r="K14" t="s">
        <v>118</v>
      </c>
      <c r="L14">
        <v>0</v>
      </c>
      <c r="P14" t="s">
        <v>69</v>
      </c>
      <c r="Q14">
        <v>50</v>
      </c>
      <c r="R14" t="s">
        <v>216</v>
      </c>
      <c r="S14">
        <v>250</v>
      </c>
    </row>
    <row r="15" spans="1:19" x14ac:dyDescent="0.3">
      <c r="G15">
        <f>SUM(G10:G14)</f>
        <v>1300</v>
      </c>
      <c r="I15">
        <f>SUM(I10:I14)</f>
        <v>800</v>
      </c>
      <c r="L15">
        <f>SUM(L10:L14)</f>
        <v>750</v>
      </c>
      <c r="N15">
        <f>SUM(N10:N14)</f>
        <v>950</v>
      </c>
      <c r="P15" t="s">
        <v>90</v>
      </c>
      <c r="Q15">
        <v>50</v>
      </c>
    </row>
    <row r="16" spans="1:19" x14ac:dyDescent="0.3">
      <c r="Q16">
        <f>SUM(Q10:Q15)</f>
        <v>350</v>
      </c>
      <c r="S16">
        <f>SUM(S10:S15)</f>
        <v>1250</v>
      </c>
    </row>
    <row r="18" spans="6:9" x14ac:dyDescent="0.3">
      <c r="F18" t="s">
        <v>124</v>
      </c>
      <c r="G18">
        <v>300</v>
      </c>
      <c r="H18" t="s">
        <v>89</v>
      </c>
      <c r="I18">
        <v>200</v>
      </c>
    </row>
    <row r="19" spans="6:9" x14ac:dyDescent="0.3">
      <c r="F19" t="s">
        <v>162</v>
      </c>
      <c r="G19">
        <v>300</v>
      </c>
      <c r="H19" t="s">
        <v>38</v>
      </c>
      <c r="I19">
        <v>200</v>
      </c>
    </row>
    <row r="20" spans="6:9" x14ac:dyDescent="0.3">
      <c r="F20" t="s">
        <v>199</v>
      </c>
      <c r="G20">
        <v>250</v>
      </c>
      <c r="H20" t="s">
        <v>54</v>
      </c>
      <c r="I20">
        <v>50</v>
      </c>
    </row>
    <row r="21" spans="6:9" x14ac:dyDescent="0.3">
      <c r="F21" t="s">
        <v>26</v>
      </c>
      <c r="G21">
        <v>150</v>
      </c>
      <c r="H21" t="s">
        <v>96</v>
      </c>
      <c r="I21">
        <v>100</v>
      </c>
    </row>
    <row r="22" spans="6:9" x14ac:dyDescent="0.3">
      <c r="F22" t="s">
        <v>281</v>
      </c>
      <c r="G22">
        <v>150</v>
      </c>
      <c r="H22" t="s">
        <v>282</v>
      </c>
      <c r="I22">
        <v>50</v>
      </c>
    </row>
    <row r="23" spans="6:9" x14ac:dyDescent="0.3">
      <c r="F23" t="s">
        <v>86</v>
      </c>
      <c r="G23">
        <v>100</v>
      </c>
      <c r="H23" t="s">
        <v>283</v>
      </c>
      <c r="I23">
        <v>0</v>
      </c>
    </row>
    <row r="24" spans="6:9" x14ac:dyDescent="0.3">
      <c r="G24">
        <f>SUM(G18:G23)</f>
        <v>1250</v>
      </c>
      <c r="I24">
        <f>SUM(I18:I23)</f>
        <v>600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A709-DB18-4E05-8984-866C141A1905}">
  <dimension ref="A1:U15"/>
  <sheetViews>
    <sheetView workbookViewId="0">
      <selection activeCell="B16" sqref="B16"/>
    </sheetView>
  </sheetViews>
  <sheetFormatPr defaultRowHeight="14.4" x14ac:dyDescent="0.3"/>
  <sheetData>
    <row r="1" spans="1:21" ht="15" thickBot="1" x14ac:dyDescent="0.35">
      <c r="A1" t="s">
        <v>221</v>
      </c>
      <c r="D1" t="s">
        <v>218</v>
      </c>
      <c r="G1" t="s">
        <v>222</v>
      </c>
      <c r="J1" t="s">
        <v>223</v>
      </c>
      <c r="M1" t="s">
        <v>220</v>
      </c>
      <c r="P1" t="s">
        <v>253</v>
      </c>
      <c r="S1" t="s">
        <v>219</v>
      </c>
    </row>
    <row r="2" spans="1:21" ht="15" thickBot="1" x14ac:dyDescent="0.35">
      <c r="A2" s="50" t="s">
        <v>260</v>
      </c>
      <c r="B2" s="51">
        <v>100</v>
      </c>
      <c r="C2" s="52"/>
      <c r="D2" s="52" t="s">
        <v>71</v>
      </c>
      <c r="E2" s="51"/>
      <c r="F2" s="52">
        <v>250</v>
      </c>
      <c r="G2" s="52" t="s">
        <v>72</v>
      </c>
      <c r="H2" s="54"/>
      <c r="I2" s="58">
        <v>400</v>
      </c>
      <c r="J2" s="56" t="s">
        <v>13</v>
      </c>
      <c r="K2" s="51"/>
      <c r="L2" s="52">
        <v>450</v>
      </c>
      <c r="M2" s="52" t="s">
        <v>15</v>
      </c>
      <c r="N2" s="51"/>
      <c r="O2" s="51">
        <v>400</v>
      </c>
      <c r="P2" s="52" t="s">
        <v>75</v>
      </c>
      <c r="Q2" s="51"/>
      <c r="R2" s="51">
        <v>250</v>
      </c>
      <c r="S2" s="52" t="s">
        <v>11</v>
      </c>
      <c r="T2" s="51"/>
      <c r="U2" s="51"/>
    </row>
    <row r="3" spans="1:21" ht="15" thickBot="1" x14ac:dyDescent="0.35">
      <c r="A3" s="53" t="s">
        <v>19</v>
      </c>
      <c r="B3" s="6">
        <v>300</v>
      </c>
      <c r="C3" s="5"/>
      <c r="D3" s="5" t="s">
        <v>20</v>
      </c>
      <c r="E3" s="6"/>
      <c r="F3" s="5">
        <v>350</v>
      </c>
      <c r="G3" s="5" t="s">
        <v>28</v>
      </c>
      <c r="H3" s="55"/>
      <c r="I3" s="58">
        <v>350</v>
      </c>
      <c r="J3" s="57" t="s">
        <v>22</v>
      </c>
      <c r="K3" s="6"/>
      <c r="L3" s="6">
        <v>300</v>
      </c>
      <c r="M3" s="5" t="s">
        <v>23</v>
      </c>
      <c r="N3" s="6"/>
      <c r="O3" s="6">
        <v>350</v>
      </c>
      <c r="P3" s="5" t="s">
        <v>24</v>
      </c>
      <c r="Q3" s="6"/>
      <c r="R3" s="5">
        <v>400</v>
      </c>
      <c r="S3" s="5" t="s">
        <v>32</v>
      </c>
      <c r="T3" s="6"/>
      <c r="U3" s="6"/>
    </row>
    <row r="4" spans="1:21" ht="15" thickBot="1" x14ac:dyDescent="0.35">
      <c r="A4" s="53" t="s">
        <v>261</v>
      </c>
      <c r="B4" s="6">
        <v>300</v>
      </c>
      <c r="C4" s="5"/>
      <c r="D4" s="5" t="s">
        <v>78</v>
      </c>
      <c r="E4" s="6"/>
      <c r="F4" s="5">
        <v>300</v>
      </c>
      <c r="G4" s="5" t="s">
        <v>35</v>
      </c>
      <c r="H4" s="55"/>
      <c r="I4" s="58">
        <v>350</v>
      </c>
      <c r="J4" s="57" t="s">
        <v>29</v>
      </c>
      <c r="K4" s="6"/>
      <c r="L4" s="6">
        <v>350</v>
      </c>
      <c r="M4" s="5" t="s">
        <v>102</v>
      </c>
      <c r="N4" s="6"/>
      <c r="O4" s="5">
        <v>250</v>
      </c>
      <c r="P4" s="5" t="s">
        <v>31</v>
      </c>
      <c r="Q4" s="6"/>
      <c r="R4" s="6">
        <v>250</v>
      </c>
      <c r="S4" s="5" t="s">
        <v>39</v>
      </c>
      <c r="T4" s="6"/>
      <c r="U4" s="6"/>
    </row>
    <row r="5" spans="1:21" ht="15" thickBot="1" x14ac:dyDescent="0.35">
      <c r="A5" s="53" t="s">
        <v>262</v>
      </c>
      <c r="B5" s="6">
        <v>250</v>
      </c>
      <c r="C5" s="5"/>
      <c r="D5" s="5" t="s">
        <v>27</v>
      </c>
      <c r="E5" s="6"/>
      <c r="F5" s="6">
        <v>250</v>
      </c>
      <c r="G5" s="5" t="s">
        <v>38</v>
      </c>
      <c r="H5" s="55"/>
      <c r="I5" s="58">
        <v>150</v>
      </c>
      <c r="J5" s="57" t="s">
        <v>80</v>
      </c>
      <c r="K5" s="6"/>
      <c r="L5" s="6">
        <v>250</v>
      </c>
      <c r="M5" s="5" t="s">
        <v>37</v>
      </c>
      <c r="N5" s="6"/>
      <c r="O5" s="6">
        <v>300</v>
      </c>
      <c r="P5" s="5" t="s">
        <v>82</v>
      </c>
      <c r="Q5" s="6"/>
      <c r="R5" s="5">
        <v>400</v>
      </c>
      <c r="S5" s="5" t="s">
        <v>83</v>
      </c>
      <c r="T5" s="6"/>
      <c r="U5" s="5"/>
    </row>
    <row r="6" spans="1:21" ht="15" thickBot="1" x14ac:dyDescent="0.35">
      <c r="A6" s="53" t="s">
        <v>41</v>
      </c>
      <c r="B6" s="6">
        <v>250</v>
      </c>
      <c r="C6" s="6"/>
      <c r="D6" s="5" t="s">
        <v>42</v>
      </c>
      <c r="E6" s="6"/>
      <c r="F6" s="6">
        <v>250</v>
      </c>
      <c r="G6" s="5" t="s">
        <v>43</v>
      </c>
      <c r="H6" s="55"/>
      <c r="I6" s="58">
        <v>250</v>
      </c>
      <c r="J6" s="57" t="s">
        <v>263</v>
      </c>
      <c r="K6" s="6"/>
      <c r="L6" s="5">
        <v>300</v>
      </c>
      <c r="M6" s="5" t="s">
        <v>88</v>
      </c>
      <c r="N6" s="6"/>
      <c r="O6" s="5">
        <v>200</v>
      </c>
      <c r="P6" s="5" t="s">
        <v>46</v>
      </c>
      <c r="Q6" s="6"/>
      <c r="R6" s="6">
        <v>250</v>
      </c>
      <c r="S6" s="5" t="s">
        <v>212</v>
      </c>
      <c r="T6" s="6"/>
      <c r="U6" s="5"/>
    </row>
    <row r="7" spans="1:21" ht="15" thickBot="1" x14ac:dyDescent="0.35">
      <c r="A7" s="53" t="s">
        <v>49</v>
      </c>
      <c r="B7" s="6">
        <v>250</v>
      </c>
      <c r="C7" s="6"/>
      <c r="D7" s="5" t="s">
        <v>50</v>
      </c>
      <c r="E7" s="6"/>
      <c r="F7" s="6">
        <v>250</v>
      </c>
      <c r="G7" s="5" t="s">
        <v>51</v>
      </c>
      <c r="H7" s="55"/>
      <c r="I7" s="58">
        <v>250</v>
      </c>
      <c r="J7" s="57" t="s">
        <v>52</v>
      </c>
      <c r="K7" s="6"/>
      <c r="L7" s="5">
        <v>300</v>
      </c>
      <c r="M7" s="5" t="s">
        <v>53</v>
      </c>
      <c r="N7" s="6"/>
      <c r="O7" s="5">
        <v>350</v>
      </c>
      <c r="P7" s="5" t="s">
        <v>61</v>
      </c>
      <c r="Q7" s="6"/>
      <c r="R7" s="5">
        <v>200</v>
      </c>
      <c r="S7" s="5" t="s">
        <v>97</v>
      </c>
      <c r="T7" s="6"/>
      <c r="U7" s="5"/>
    </row>
    <row r="8" spans="1:21" ht="15" thickBot="1" x14ac:dyDescent="0.35">
      <c r="A8" s="53" t="s">
        <v>56</v>
      </c>
      <c r="B8" s="6">
        <v>200</v>
      </c>
      <c r="C8" s="5"/>
      <c r="D8" s="5" t="s">
        <v>57</v>
      </c>
      <c r="E8" s="6"/>
      <c r="F8" s="6">
        <v>400</v>
      </c>
      <c r="G8" s="5" t="s">
        <v>58</v>
      </c>
      <c r="H8" s="55"/>
      <c r="I8" s="58">
        <v>350</v>
      </c>
      <c r="J8" s="57" t="s">
        <v>66</v>
      </c>
      <c r="K8" s="6"/>
      <c r="L8" s="5">
        <v>200</v>
      </c>
      <c r="M8" s="5" t="s">
        <v>95</v>
      </c>
      <c r="N8" s="6"/>
      <c r="O8" s="5">
        <v>250</v>
      </c>
      <c r="P8" s="5" t="s">
        <v>264</v>
      </c>
      <c r="Q8" s="6"/>
      <c r="R8" s="6">
        <v>300</v>
      </c>
      <c r="S8" s="5" t="s">
        <v>104</v>
      </c>
      <c r="T8" s="6"/>
      <c r="U8" s="5"/>
    </row>
    <row r="9" spans="1:21" ht="15" thickBot="1" x14ac:dyDescent="0.35">
      <c r="A9" s="53" t="s">
        <v>63</v>
      </c>
      <c r="B9" s="6">
        <v>250</v>
      </c>
      <c r="C9" s="5"/>
      <c r="D9" s="5" t="s">
        <v>54</v>
      </c>
      <c r="E9" s="6"/>
      <c r="F9" s="5">
        <v>50</v>
      </c>
      <c r="G9" s="5" t="s">
        <v>65</v>
      </c>
      <c r="H9" s="55"/>
      <c r="I9" s="58">
        <v>250</v>
      </c>
      <c r="J9" s="57" t="s">
        <v>265</v>
      </c>
      <c r="K9" s="6"/>
      <c r="L9" s="5">
        <v>150</v>
      </c>
      <c r="M9" s="5" t="s">
        <v>152</v>
      </c>
      <c r="N9" s="6"/>
      <c r="O9" s="6">
        <v>300</v>
      </c>
      <c r="P9" s="5" t="s">
        <v>162</v>
      </c>
      <c r="Q9" s="6"/>
      <c r="R9" s="5">
        <v>300</v>
      </c>
      <c r="S9" s="5" t="s">
        <v>120</v>
      </c>
      <c r="T9" s="6"/>
      <c r="U9" s="6"/>
    </row>
    <row r="10" spans="1:21" ht="15" thickBot="1" x14ac:dyDescent="0.35">
      <c r="A10" s="53" t="s">
        <v>84</v>
      </c>
      <c r="B10" s="6">
        <v>200</v>
      </c>
      <c r="C10" s="5"/>
      <c r="D10" s="5" t="s">
        <v>266</v>
      </c>
      <c r="E10" s="6"/>
      <c r="F10" s="5">
        <v>200</v>
      </c>
      <c r="G10" s="5" t="s">
        <v>14</v>
      </c>
      <c r="H10" s="55"/>
      <c r="I10" s="58">
        <v>350</v>
      </c>
      <c r="J10" s="57" t="s">
        <v>87</v>
      </c>
      <c r="K10" s="6"/>
      <c r="L10" s="5">
        <v>200</v>
      </c>
      <c r="M10" s="5" t="s">
        <v>267</v>
      </c>
      <c r="N10" s="6"/>
      <c r="O10" s="5">
        <v>200</v>
      </c>
      <c r="P10" s="5" t="s">
        <v>103</v>
      </c>
      <c r="Q10" s="6"/>
      <c r="R10" s="5">
        <v>250</v>
      </c>
      <c r="S10" s="5" t="s">
        <v>17</v>
      </c>
      <c r="T10" s="6"/>
      <c r="U10" s="5"/>
    </row>
    <row r="11" spans="1:21" ht="15" thickBot="1" x14ac:dyDescent="0.35">
      <c r="A11" s="53" t="s">
        <v>91</v>
      </c>
      <c r="B11" s="6">
        <v>250</v>
      </c>
      <c r="C11" s="5"/>
      <c r="D11" s="5" t="s">
        <v>92</v>
      </c>
      <c r="E11" s="6"/>
      <c r="F11" s="5">
        <v>250</v>
      </c>
      <c r="G11" s="5" t="s">
        <v>67</v>
      </c>
      <c r="H11" s="55"/>
      <c r="I11" s="58">
        <v>250</v>
      </c>
      <c r="J11" s="57" t="s">
        <v>268</v>
      </c>
      <c r="K11" s="6"/>
      <c r="L11" s="5">
        <v>200</v>
      </c>
      <c r="M11" s="5" t="s">
        <v>184</v>
      </c>
      <c r="N11" s="6"/>
      <c r="O11" s="6">
        <v>350</v>
      </c>
      <c r="P11" s="5" t="s">
        <v>269</v>
      </c>
      <c r="Q11" s="6"/>
      <c r="R11" s="5">
        <v>250</v>
      </c>
      <c r="S11" s="5" t="s">
        <v>208</v>
      </c>
      <c r="T11" s="6"/>
      <c r="U11" s="5"/>
    </row>
    <row r="12" spans="1:21" ht="15" thickBot="1" x14ac:dyDescent="0.35">
      <c r="A12" s="53" t="s">
        <v>70</v>
      </c>
      <c r="B12" s="6">
        <v>250</v>
      </c>
      <c r="C12" s="6"/>
      <c r="D12" s="5" t="s">
        <v>12</v>
      </c>
      <c r="E12" s="6"/>
      <c r="F12" s="6">
        <v>300</v>
      </c>
      <c r="G12" s="5" t="s">
        <v>126</v>
      </c>
      <c r="H12" s="55"/>
      <c r="I12" s="58">
        <v>300</v>
      </c>
      <c r="J12" s="57" t="s">
        <v>73</v>
      </c>
      <c r="K12" s="6"/>
      <c r="L12" s="6">
        <v>250</v>
      </c>
      <c r="M12" s="5" t="s">
        <v>64</v>
      </c>
      <c r="N12" s="6"/>
      <c r="O12" s="5">
        <v>200</v>
      </c>
      <c r="P12" s="5" t="s">
        <v>26</v>
      </c>
      <c r="Q12" s="6"/>
      <c r="R12" s="5">
        <v>150</v>
      </c>
      <c r="S12" s="5" t="s">
        <v>34</v>
      </c>
      <c r="T12" s="6"/>
      <c r="U12" s="5"/>
    </row>
    <row r="13" spans="1:21" ht="15" thickBot="1" x14ac:dyDescent="0.35">
      <c r="A13" s="53" t="s">
        <v>117</v>
      </c>
      <c r="B13" s="6">
        <v>350</v>
      </c>
      <c r="C13" s="6"/>
      <c r="D13" s="5" t="s">
        <v>125</v>
      </c>
      <c r="E13" s="6"/>
      <c r="F13" s="5">
        <v>250</v>
      </c>
      <c r="G13" s="5" t="s">
        <v>270</v>
      </c>
      <c r="H13" s="55"/>
      <c r="I13" s="58">
        <v>100</v>
      </c>
      <c r="J13" s="57" t="s">
        <v>25</v>
      </c>
      <c r="K13" s="6"/>
      <c r="L13" s="6">
        <v>150</v>
      </c>
      <c r="M13" s="5" t="s">
        <v>271</v>
      </c>
      <c r="N13" s="6"/>
      <c r="O13" s="5">
        <v>50</v>
      </c>
      <c r="P13" s="5" t="s">
        <v>272</v>
      </c>
      <c r="Q13" s="6"/>
      <c r="R13" s="5">
        <v>150</v>
      </c>
      <c r="S13" s="5" t="s">
        <v>216</v>
      </c>
      <c r="T13" s="6"/>
      <c r="U13" s="6"/>
    </row>
    <row r="14" spans="1:21" ht="15" thickBot="1" x14ac:dyDescent="0.35">
      <c r="A14" s="53" t="s">
        <v>273</v>
      </c>
      <c r="B14" s="6">
        <v>250</v>
      </c>
      <c r="C14" s="5"/>
      <c r="D14" s="5" t="s">
        <v>274</v>
      </c>
      <c r="E14" s="6"/>
      <c r="F14" s="5">
        <v>150</v>
      </c>
      <c r="G14" s="5" t="s">
        <v>259</v>
      </c>
      <c r="H14" s="55"/>
      <c r="I14" s="58">
        <v>250</v>
      </c>
      <c r="J14" s="57"/>
      <c r="K14" s="5"/>
      <c r="L14" s="5"/>
      <c r="M14" s="5" t="s">
        <v>33</v>
      </c>
      <c r="N14" s="6"/>
      <c r="O14" s="5">
        <v>50</v>
      </c>
      <c r="P14" s="5" t="s">
        <v>86</v>
      </c>
      <c r="Q14" s="6"/>
      <c r="R14" s="6">
        <v>50</v>
      </c>
      <c r="S14" s="5"/>
      <c r="T14" s="5"/>
      <c r="U14" s="5"/>
    </row>
    <row r="15" spans="1:21" x14ac:dyDescent="0.3">
      <c r="B15">
        <f>SUM(B2:B14)</f>
        <v>3200</v>
      </c>
      <c r="F15">
        <f>SUM(F2:F14)</f>
        <v>3250</v>
      </c>
      <c r="I15">
        <f>SUM(I2:I14)</f>
        <v>3600</v>
      </c>
      <c r="L15">
        <f>SUM(L2:L14)</f>
        <v>3100</v>
      </c>
      <c r="O15">
        <f>SUM(O2:O14)</f>
        <v>3250</v>
      </c>
      <c r="R15">
        <f>SUM(R2:R14)</f>
        <v>3200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4678-84EC-480A-8437-9BB1ABDF4A4F}">
  <dimension ref="A1:N15"/>
  <sheetViews>
    <sheetView workbookViewId="0">
      <selection sqref="A1:N15"/>
    </sheetView>
  </sheetViews>
  <sheetFormatPr defaultRowHeight="14.4" x14ac:dyDescent="0.3"/>
  <sheetData>
    <row r="1" spans="1:14" ht="46.8" customHeight="1" thickBot="1" x14ac:dyDescent="0.35">
      <c r="A1" s="80" t="s">
        <v>0</v>
      </c>
      <c r="B1" s="81"/>
      <c r="C1" s="80" t="s">
        <v>1</v>
      </c>
      <c r="D1" s="81"/>
      <c r="E1" s="80" t="s">
        <v>2</v>
      </c>
      <c r="F1" s="81"/>
      <c r="G1" s="80" t="s">
        <v>3</v>
      </c>
      <c r="H1" s="81"/>
      <c r="I1" s="80" t="s">
        <v>4</v>
      </c>
      <c r="J1" s="81"/>
      <c r="K1" s="80" t="s">
        <v>5</v>
      </c>
      <c r="L1" s="81"/>
      <c r="M1" s="80" t="s">
        <v>6</v>
      </c>
      <c r="N1" s="81"/>
    </row>
    <row r="2" spans="1:14" ht="16.2" thickBot="1" x14ac:dyDescent="0.35">
      <c r="A2" s="59" t="s">
        <v>7</v>
      </c>
      <c r="B2" s="60" t="s">
        <v>284</v>
      </c>
      <c r="C2" s="60" t="s">
        <v>7</v>
      </c>
      <c r="D2" s="60" t="s">
        <v>284</v>
      </c>
      <c r="E2" s="60" t="s">
        <v>7</v>
      </c>
      <c r="F2" s="60" t="s">
        <v>284</v>
      </c>
      <c r="G2" s="60" t="s">
        <v>7</v>
      </c>
      <c r="H2" s="60" t="s">
        <v>284</v>
      </c>
      <c r="I2" s="60" t="s">
        <v>7</v>
      </c>
      <c r="J2" s="60" t="s">
        <v>284</v>
      </c>
      <c r="K2" s="60" t="s">
        <v>7</v>
      </c>
      <c r="L2" s="60" t="s">
        <v>284</v>
      </c>
      <c r="M2" s="60" t="s">
        <v>7</v>
      </c>
      <c r="N2" s="60" t="s">
        <v>284</v>
      </c>
    </row>
    <row r="3" spans="1:14" ht="40.799999999999997" thickBot="1" x14ac:dyDescent="0.35">
      <c r="A3" s="61" t="s">
        <v>260</v>
      </c>
      <c r="B3" s="62">
        <v>14</v>
      </c>
      <c r="C3" s="63" t="s">
        <v>71</v>
      </c>
      <c r="D3" s="62">
        <v>345</v>
      </c>
      <c r="E3" s="63" t="s">
        <v>72</v>
      </c>
      <c r="F3" s="62">
        <v>177</v>
      </c>
      <c r="G3" s="63" t="s">
        <v>13</v>
      </c>
      <c r="H3" s="62">
        <v>438</v>
      </c>
      <c r="I3" s="63" t="s">
        <v>15</v>
      </c>
      <c r="J3" s="62">
        <v>140</v>
      </c>
      <c r="K3" s="63" t="s">
        <v>75</v>
      </c>
      <c r="L3" s="62">
        <v>245</v>
      </c>
      <c r="M3" s="63" t="s">
        <v>11</v>
      </c>
      <c r="N3" s="62">
        <v>272</v>
      </c>
    </row>
    <row r="4" spans="1:14" ht="40.799999999999997" thickBot="1" x14ac:dyDescent="0.35">
      <c r="A4" s="61" t="s">
        <v>19</v>
      </c>
      <c r="B4" s="62">
        <v>276</v>
      </c>
      <c r="C4" s="63" t="s">
        <v>20</v>
      </c>
      <c r="D4" s="62">
        <v>263</v>
      </c>
      <c r="E4" s="63" t="s">
        <v>28</v>
      </c>
      <c r="F4" s="62">
        <v>244</v>
      </c>
      <c r="G4" s="63" t="s">
        <v>22</v>
      </c>
      <c r="H4" s="62">
        <v>274</v>
      </c>
      <c r="I4" s="63" t="s">
        <v>23</v>
      </c>
      <c r="J4" s="62">
        <v>399</v>
      </c>
      <c r="K4" s="63" t="s">
        <v>24</v>
      </c>
      <c r="L4" s="62">
        <v>77</v>
      </c>
      <c r="M4" s="63" t="s">
        <v>32</v>
      </c>
      <c r="N4" s="62">
        <v>183</v>
      </c>
    </row>
    <row r="5" spans="1:14" ht="27.6" thickBot="1" x14ac:dyDescent="0.35">
      <c r="A5" s="61" t="s">
        <v>261</v>
      </c>
      <c r="B5" s="62">
        <v>455</v>
      </c>
      <c r="C5" s="63" t="s">
        <v>78</v>
      </c>
      <c r="D5" s="62">
        <v>329</v>
      </c>
      <c r="E5" s="63" t="s">
        <v>35</v>
      </c>
      <c r="F5" s="62">
        <v>280</v>
      </c>
      <c r="G5" s="63" t="s">
        <v>29</v>
      </c>
      <c r="H5" s="62">
        <v>229</v>
      </c>
      <c r="I5" s="63" t="s">
        <v>102</v>
      </c>
      <c r="J5" s="62">
        <v>161</v>
      </c>
      <c r="K5" s="63" t="s">
        <v>31</v>
      </c>
      <c r="L5" s="62">
        <v>214</v>
      </c>
      <c r="M5" s="63" t="s">
        <v>39</v>
      </c>
      <c r="N5" s="62">
        <v>335</v>
      </c>
    </row>
    <row r="6" spans="1:14" ht="27.6" thickBot="1" x14ac:dyDescent="0.35">
      <c r="A6" s="61" t="s">
        <v>262</v>
      </c>
      <c r="B6" s="62">
        <v>274</v>
      </c>
      <c r="C6" s="63" t="s">
        <v>27</v>
      </c>
      <c r="D6" s="62">
        <v>134</v>
      </c>
      <c r="E6" s="63" t="s">
        <v>38</v>
      </c>
      <c r="F6" s="62">
        <v>102</v>
      </c>
      <c r="G6" s="63" t="s">
        <v>80</v>
      </c>
      <c r="H6" s="62">
        <v>71</v>
      </c>
      <c r="I6" s="63" t="s">
        <v>37</v>
      </c>
      <c r="J6" s="62">
        <v>176</v>
      </c>
      <c r="K6" s="63" t="s">
        <v>82</v>
      </c>
      <c r="L6" s="62">
        <v>143</v>
      </c>
      <c r="M6" s="63" t="s">
        <v>83</v>
      </c>
      <c r="N6" s="62">
        <v>53</v>
      </c>
    </row>
    <row r="7" spans="1:14" ht="27.6" thickBot="1" x14ac:dyDescent="0.35">
      <c r="A7" s="61" t="s">
        <v>41</v>
      </c>
      <c r="B7" s="62">
        <v>71</v>
      </c>
      <c r="C7" s="63" t="s">
        <v>42</v>
      </c>
      <c r="D7" s="62">
        <v>276</v>
      </c>
      <c r="E7" s="63" t="s">
        <v>43</v>
      </c>
      <c r="F7" s="62">
        <v>286</v>
      </c>
      <c r="G7" s="63" t="s">
        <v>263</v>
      </c>
      <c r="H7" s="62">
        <v>161</v>
      </c>
      <c r="I7" s="63" t="s">
        <v>88</v>
      </c>
      <c r="J7" s="62">
        <v>173</v>
      </c>
      <c r="K7" s="63" t="s">
        <v>46</v>
      </c>
      <c r="L7" s="62">
        <v>459</v>
      </c>
      <c r="M7" s="63" t="s">
        <v>212</v>
      </c>
      <c r="N7" s="62">
        <v>0</v>
      </c>
    </row>
    <row r="8" spans="1:14" ht="15" thickBot="1" x14ac:dyDescent="0.35">
      <c r="A8" s="61" t="s">
        <v>49</v>
      </c>
      <c r="B8" s="62">
        <v>277</v>
      </c>
      <c r="C8" s="63" t="s">
        <v>50</v>
      </c>
      <c r="D8" s="62">
        <v>295</v>
      </c>
      <c r="E8" s="63" t="s">
        <v>51</v>
      </c>
      <c r="F8" s="62">
        <v>402</v>
      </c>
      <c r="G8" s="63" t="s">
        <v>52</v>
      </c>
      <c r="H8" s="62">
        <v>266</v>
      </c>
      <c r="I8" s="63" t="s">
        <v>53</v>
      </c>
      <c r="J8" s="62">
        <v>356</v>
      </c>
      <c r="K8" s="63" t="s">
        <v>61</v>
      </c>
      <c r="L8" s="62">
        <v>60</v>
      </c>
      <c r="M8" s="63" t="s">
        <v>97</v>
      </c>
      <c r="N8" s="62">
        <v>180</v>
      </c>
    </row>
    <row r="9" spans="1:14" ht="27.6" thickBot="1" x14ac:dyDescent="0.35">
      <c r="A9" s="61" t="s">
        <v>56</v>
      </c>
      <c r="B9" s="62">
        <v>16</v>
      </c>
      <c r="C9" s="63" t="s">
        <v>57</v>
      </c>
      <c r="D9" s="62">
        <v>263</v>
      </c>
      <c r="E9" s="63" t="s">
        <v>58</v>
      </c>
      <c r="F9" s="62">
        <v>371</v>
      </c>
      <c r="G9" s="63" t="s">
        <v>95</v>
      </c>
      <c r="H9" s="62">
        <v>232</v>
      </c>
      <c r="I9" s="63" t="s">
        <v>66</v>
      </c>
      <c r="J9" s="62">
        <v>108</v>
      </c>
      <c r="K9" s="63" t="s">
        <v>264</v>
      </c>
      <c r="L9" s="62">
        <v>60</v>
      </c>
      <c r="M9" s="63" t="s">
        <v>104</v>
      </c>
      <c r="N9" s="62">
        <v>310</v>
      </c>
    </row>
    <row r="10" spans="1:14" ht="15" thickBot="1" x14ac:dyDescent="0.35">
      <c r="A10" s="61" t="s">
        <v>63</v>
      </c>
      <c r="B10" s="62">
        <v>154</v>
      </c>
      <c r="C10" s="63" t="s">
        <v>54</v>
      </c>
      <c r="D10" s="62">
        <v>23</v>
      </c>
      <c r="E10" s="63" t="s">
        <v>65</v>
      </c>
      <c r="F10" s="62">
        <v>280</v>
      </c>
      <c r="G10" s="63" t="s">
        <v>265</v>
      </c>
      <c r="H10" s="62">
        <v>176</v>
      </c>
      <c r="I10" s="63" t="s">
        <v>152</v>
      </c>
      <c r="J10" s="62">
        <v>298</v>
      </c>
      <c r="K10" s="63" t="s">
        <v>162</v>
      </c>
      <c r="L10" s="62">
        <v>205</v>
      </c>
      <c r="M10" s="63" t="s">
        <v>120</v>
      </c>
      <c r="N10" s="62">
        <v>0</v>
      </c>
    </row>
    <row r="11" spans="1:14" ht="27.6" thickBot="1" x14ac:dyDescent="0.35">
      <c r="A11" s="61" t="s">
        <v>84</v>
      </c>
      <c r="B11" s="62">
        <v>106</v>
      </c>
      <c r="C11" s="63" t="s">
        <v>266</v>
      </c>
      <c r="D11" s="62">
        <v>210</v>
      </c>
      <c r="E11" s="63" t="s">
        <v>14</v>
      </c>
      <c r="F11" s="62">
        <v>153</v>
      </c>
      <c r="G11" s="63" t="s">
        <v>87</v>
      </c>
      <c r="H11" s="62">
        <v>287</v>
      </c>
      <c r="I11" s="63" t="s">
        <v>267</v>
      </c>
      <c r="J11" s="62">
        <v>0</v>
      </c>
      <c r="K11" s="63" t="s">
        <v>103</v>
      </c>
      <c r="L11" s="62">
        <v>67</v>
      </c>
      <c r="M11" s="63" t="s">
        <v>17</v>
      </c>
      <c r="N11" s="62">
        <v>266</v>
      </c>
    </row>
    <row r="12" spans="1:14" ht="27.6" thickBot="1" x14ac:dyDescent="0.35">
      <c r="A12" s="61" t="s">
        <v>91</v>
      </c>
      <c r="B12" s="62">
        <v>78</v>
      </c>
      <c r="C12" s="63" t="s">
        <v>92</v>
      </c>
      <c r="D12" s="62">
        <v>149</v>
      </c>
      <c r="E12" s="63" t="s">
        <v>67</v>
      </c>
      <c r="F12" s="62">
        <v>206</v>
      </c>
      <c r="G12" s="63" t="s">
        <v>268</v>
      </c>
      <c r="H12" s="62">
        <v>40</v>
      </c>
      <c r="I12" s="63" t="s">
        <v>184</v>
      </c>
      <c r="J12" s="62">
        <v>322</v>
      </c>
      <c r="K12" s="63" t="s">
        <v>269</v>
      </c>
      <c r="L12" s="62">
        <v>22</v>
      </c>
      <c r="M12" s="63" t="s">
        <v>208</v>
      </c>
      <c r="N12" s="62">
        <v>137</v>
      </c>
    </row>
    <row r="13" spans="1:14" ht="15" thickBot="1" x14ac:dyDescent="0.35">
      <c r="A13" s="61" t="s">
        <v>70</v>
      </c>
      <c r="B13" s="62">
        <v>122</v>
      </c>
      <c r="C13" s="63" t="s">
        <v>12</v>
      </c>
      <c r="D13" s="62">
        <v>437</v>
      </c>
      <c r="E13" s="63" t="s">
        <v>126</v>
      </c>
      <c r="F13" s="62">
        <v>271</v>
      </c>
      <c r="G13" s="63" t="s">
        <v>73</v>
      </c>
      <c r="H13" s="62">
        <v>101</v>
      </c>
      <c r="I13" s="63" t="s">
        <v>64</v>
      </c>
      <c r="J13" s="62">
        <v>74</v>
      </c>
      <c r="K13" s="63" t="s">
        <v>26</v>
      </c>
      <c r="L13" s="62">
        <v>0</v>
      </c>
      <c r="M13" s="63" t="s">
        <v>34</v>
      </c>
      <c r="N13" s="62">
        <v>284</v>
      </c>
    </row>
    <row r="14" spans="1:14" ht="27.6" thickBot="1" x14ac:dyDescent="0.35">
      <c r="A14" s="61" t="s">
        <v>117</v>
      </c>
      <c r="B14" s="62">
        <v>165</v>
      </c>
      <c r="C14" s="63" t="s">
        <v>125</v>
      </c>
      <c r="D14" s="62">
        <v>136</v>
      </c>
      <c r="E14" s="63" t="s">
        <v>270</v>
      </c>
      <c r="F14" s="62">
        <v>62</v>
      </c>
      <c r="G14" s="63" t="s">
        <v>25</v>
      </c>
      <c r="H14" s="62">
        <v>407</v>
      </c>
      <c r="I14" s="63" t="s">
        <v>285</v>
      </c>
      <c r="J14" s="62">
        <v>6</v>
      </c>
      <c r="K14" s="63" t="s">
        <v>272</v>
      </c>
      <c r="L14" s="62">
        <v>158</v>
      </c>
      <c r="M14" s="63" t="s">
        <v>216</v>
      </c>
      <c r="N14" s="62">
        <v>58</v>
      </c>
    </row>
    <row r="15" spans="1:14" ht="27.6" thickBot="1" x14ac:dyDescent="0.35">
      <c r="A15" s="61" t="s">
        <v>273</v>
      </c>
      <c r="B15" s="62">
        <v>354</v>
      </c>
      <c r="C15" s="63" t="s">
        <v>274</v>
      </c>
      <c r="D15" s="62">
        <v>79</v>
      </c>
      <c r="E15" s="63" t="s">
        <v>259</v>
      </c>
      <c r="F15" s="62">
        <v>0</v>
      </c>
      <c r="G15" s="63"/>
      <c r="H15" s="63"/>
      <c r="I15" s="63" t="s">
        <v>33</v>
      </c>
      <c r="J15" s="62">
        <v>141</v>
      </c>
      <c r="K15" s="63" t="s">
        <v>86</v>
      </c>
      <c r="L15" s="62">
        <v>0</v>
      </c>
      <c r="M15" s="63"/>
      <c r="N15" s="63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CC59-83B5-4577-96EF-BF2A48AD3DFA}">
  <dimension ref="A1:N57"/>
  <sheetViews>
    <sheetView tabSelected="1" topLeftCell="A26" workbookViewId="0">
      <selection activeCell="C43" sqref="C43"/>
    </sheetView>
  </sheetViews>
  <sheetFormatPr defaultColWidth="14" defaultRowHeight="14.4" x14ac:dyDescent="0.3"/>
  <cols>
    <col min="7" max="7" width="23.88671875" customWidth="1"/>
  </cols>
  <sheetData>
    <row r="1" spans="1:14" s="3" customFormat="1" ht="46.8" customHeight="1" thickBot="1" x14ac:dyDescent="0.35">
      <c r="A1" s="77" t="s">
        <v>0</v>
      </c>
      <c r="B1" s="79"/>
      <c r="C1" s="77" t="s">
        <v>1</v>
      </c>
      <c r="D1" s="79"/>
      <c r="E1" s="77" t="s">
        <v>2</v>
      </c>
      <c r="F1" s="79"/>
      <c r="G1" s="77" t="s">
        <v>3</v>
      </c>
      <c r="H1" s="79"/>
      <c r="I1" s="77" t="s">
        <v>4</v>
      </c>
      <c r="J1" s="79"/>
      <c r="K1" s="77" t="s">
        <v>5</v>
      </c>
      <c r="L1" s="79"/>
      <c r="M1" s="77" t="s">
        <v>6</v>
      </c>
      <c r="N1" s="79"/>
    </row>
    <row r="2" spans="1:14" ht="16.2" thickBot="1" x14ac:dyDescent="0.35">
      <c r="A2" s="64" t="s">
        <v>7</v>
      </c>
      <c r="B2" s="4" t="s">
        <v>284</v>
      </c>
      <c r="C2" s="4" t="s">
        <v>7</v>
      </c>
      <c r="D2" s="4" t="s">
        <v>284</v>
      </c>
      <c r="E2" s="4" t="s">
        <v>7</v>
      </c>
      <c r="F2" s="4" t="s">
        <v>284</v>
      </c>
      <c r="G2" s="4" t="s">
        <v>7</v>
      </c>
      <c r="H2" s="4" t="s">
        <v>284</v>
      </c>
      <c r="I2" s="4" t="s">
        <v>7</v>
      </c>
      <c r="J2" s="4" t="s">
        <v>284</v>
      </c>
      <c r="K2" s="4" t="s">
        <v>7</v>
      </c>
      <c r="L2" s="4" t="s">
        <v>284</v>
      </c>
      <c r="M2" s="4" t="s">
        <v>7</v>
      </c>
      <c r="N2" s="4" t="s">
        <v>284</v>
      </c>
    </row>
    <row r="3" spans="1:14" ht="15" thickBot="1" x14ac:dyDescent="0.35">
      <c r="A3" s="68" t="s">
        <v>260</v>
      </c>
      <c r="B3" s="69">
        <v>14</v>
      </c>
      <c r="C3" s="71" t="s">
        <v>71</v>
      </c>
      <c r="D3" s="72">
        <v>345</v>
      </c>
      <c r="E3" s="65" t="s">
        <v>72</v>
      </c>
      <c r="F3" s="66">
        <v>177</v>
      </c>
      <c r="G3" s="70" t="s">
        <v>13</v>
      </c>
      <c r="H3" s="69">
        <v>438</v>
      </c>
      <c r="I3" s="5" t="s">
        <v>15</v>
      </c>
      <c r="J3" s="6">
        <v>140</v>
      </c>
      <c r="K3" s="70" t="s">
        <v>75</v>
      </c>
      <c r="L3" s="69">
        <v>245</v>
      </c>
      <c r="M3" s="70" t="s">
        <v>11</v>
      </c>
      <c r="N3" s="69">
        <v>272</v>
      </c>
    </row>
    <row r="4" spans="1:14" ht="15" thickBot="1" x14ac:dyDescent="0.35">
      <c r="A4" s="68" t="s">
        <v>19</v>
      </c>
      <c r="B4" s="69">
        <v>276</v>
      </c>
      <c r="C4" s="71" t="s">
        <v>20</v>
      </c>
      <c r="D4" s="72">
        <v>263</v>
      </c>
      <c r="E4" s="71" t="s">
        <v>28</v>
      </c>
      <c r="F4" s="72">
        <v>244</v>
      </c>
      <c r="G4" s="65" t="s">
        <v>22</v>
      </c>
      <c r="H4" s="66">
        <v>274</v>
      </c>
      <c r="I4" s="65" t="s">
        <v>23</v>
      </c>
      <c r="J4" s="66">
        <v>399</v>
      </c>
      <c r="K4" s="65" t="s">
        <v>24</v>
      </c>
      <c r="L4" s="66">
        <v>77</v>
      </c>
      <c r="M4" s="71" t="s">
        <v>32</v>
      </c>
      <c r="N4" s="72">
        <v>183</v>
      </c>
    </row>
    <row r="5" spans="1:14" ht="15" thickBot="1" x14ac:dyDescent="0.35">
      <c r="A5" s="67" t="s">
        <v>261</v>
      </c>
      <c r="B5" s="66">
        <v>455</v>
      </c>
      <c r="C5" s="71" t="s">
        <v>78</v>
      </c>
      <c r="D5" s="72">
        <v>329</v>
      </c>
      <c r="E5" s="65" t="s">
        <v>35</v>
      </c>
      <c r="F5" s="66">
        <v>280</v>
      </c>
      <c r="G5" s="70" t="s">
        <v>29</v>
      </c>
      <c r="H5" s="69">
        <v>229</v>
      </c>
      <c r="I5" s="70" t="s">
        <v>102</v>
      </c>
      <c r="J5" s="69">
        <v>161</v>
      </c>
      <c r="K5" s="70" t="s">
        <v>31</v>
      </c>
      <c r="L5" s="69">
        <v>214</v>
      </c>
      <c r="M5" s="70" t="s">
        <v>39</v>
      </c>
      <c r="N5" s="69">
        <v>335</v>
      </c>
    </row>
    <row r="6" spans="1:14" ht="15" thickBot="1" x14ac:dyDescent="0.35">
      <c r="A6" s="67" t="s">
        <v>262</v>
      </c>
      <c r="B6" s="66">
        <v>274</v>
      </c>
      <c r="C6" s="70" t="s">
        <v>27</v>
      </c>
      <c r="D6" s="69">
        <v>134</v>
      </c>
      <c r="E6" s="5" t="s">
        <v>38</v>
      </c>
      <c r="F6" s="6">
        <v>102</v>
      </c>
      <c r="G6" s="32" t="s">
        <v>80</v>
      </c>
      <c r="H6" s="33">
        <v>71</v>
      </c>
      <c r="I6" s="71" t="s">
        <v>37</v>
      </c>
      <c r="J6" s="72">
        <v>176</v>
      </c>
      <c r="K6" s="70" t="s">
        <v>82</v>
      </c>
      <c r="L6" s="69">
        <v>143</v>
      </c>
      <c r="M6" s="71" t="s">
        <v>83</v>
      </c>
      <c r="N6" s="72">
        <v>53</v>
      </c>
    </row>
    <row r="7" spans="1:14" ht="15" thickBot="1" x14ac:dyDescent="0.35">
      <c r="A7" s="68" t="s">
        <v>41</v>
      </c>
      <c r="B7" s="69">
        <v>71</v>
      </c>
      <c r="C7" s="71" t="s">
        <v>42</v>
      </c>
      <c r="D7" s="72">
        <v>276</v>
      </c>
      <c r="E7" s="70" t="s">
        <v>43</v>
      </c>
      <c r="F7" s="69">
        <v>286</v>
      </c>
      <c r="G7" s="71" t="s">
        <v>263</v>
      </c>
      <c r="H7" s="72">
        <v>161</v>
      </c>
      <c r="I7" s="32" t="s">
        <v>88</v>
      </c>
      <c r="J7" s="33">
        <v>173</v>
      </c>
      <c r="K7" s="70" t="s">
        <v>46</v>
      </c>
      <c r="L7" s="69">
        <v>459</v>
      </c>
      <c r="M7" s="70" t="s">
        <v>212</v>
      </c>
      <c r="N7" s="69">
        <v>0</v>
      </c>
    </row>
    <row r="8" spans="1:14" ht="15" thickBot="1" x14ac:dyDescent="0.35">
      <c r="A8" s="67" t="s">
        <v>49</v>
      </c>
      <c r="B8" s="66">
        <v>277</v>
      </c>
      <c r="C8" s="65" t="s">
        <v>50</v>
      </c>
      <c r="D8" s="66">
        <v>295</v>
      </c>
      <c r="E8" s="70" t="s">
        <v>51</v>
      </c>
      <c r="F8" s="69">
        <v>402</v>
      </c>
      <c r="G8" s="70" t="s">
        <v>52</v>
      </c>
      <c r="H8" s="69">
        <v>266</v>
      </c>
      <c r="I8" s="65" t="s">
        <v>53</v>
      </c>
      <c r="J8" s="66">
        <v>356</v>
      </c>
      <c r="K8" s="19" t="s">
        <v>61</v>
      </c>
      <c r="L8" s="20">
        <v>60</v>
      </c>
      <c r="M8" s="65" t="s">
        <v>97</v>
      </c>
      <c r="N8" s="66">
        <v>180</v>
      </c>
    </row>
    <row r="9" spans="1:14" ht="15" thickBot="1" x14ac:dyDescent="0.35">
      <c r="A9" s="68" t="s">
        <v>56</v>
      </c>
      <c r="B9" s="69">
        <v>16</v>
      </c>
      <c r="C9" s="65" t="s">
        <v>57</v>
      </c>
      <c r="D9" s="66">
        <v>263</v>
      </c>
      <c r="E9" s="70" t="s">
        <v>58</v>
      </c>
      <c r="F9" s="69">
        <v>371</v>
      </c>
      <c r="G9" s="65" t="s">
        <v>95</v>
      </c>
      <c r="H9" s="66">
        <v>232</v>
      </c>
      <c r="I9" s="70" t="s">
        <v>66</v>
      </c>
      <c r="J9" s="69">
        <v>108</v>
      </c>
      <c r="K9" s="19" t="s">
        <v>264</v>
      </c>
      <c r="L9" s="20">
        <v>60</v>
      </c>
      <c r="M9" s="65" t="s">
        <v>104</v>
      </c>
      <c r="N9" s="66">
        <v>310</v>
      </c>
    </row>
    <row r="10" spans="1:14" ht="15" thickBot="1" x14ac:dyDescent="0.35">
      <c r="A10" s="68" t="s">
        <v>63</v>
      </c>
      <c r="B10" s="69">
        <v>154</v>
      </c>
      <c r="C10" s="70" t="s">
        <v>54</v>
      </c>
      <c r="D10" s="69">
        <v>23</v>
      </c>
      <c r="E10" s="65" t="s">
        <v>65</v>
      </c>
      <c r="F10" s="66">
        <v>280</v>
      </c>
      <c r="G10" s="70" t="s">
        <v>265</v>
      </c>
      <c r="H10" s="69">
        <v>176</v>
      </c>
      <c r="I10" s="65" t="s">
        <v>152</v>
      </c>
      <c r="J10" s="66">
        <v>298</v>
      </c>
      <c r="K10" s="65" t="s">
        <v>162</v>
      </c>
      <c r="L10" s="66">
        <v>205</v>
      </c>
      <c r="M10" s="70" t="s">
        <v>120</v>
      </c>
      <c r="N10" s="69">
        <v>0</v>
      </c>
    </row>
    <row r="11" spans="1:14" ht="15" thickBot="1" x14ac:dyDescent="0.35">
      <c r="A11" s="73" t="s">
        <v>84</v>
      </c>
      <c r="B11" s="72">
        <v>106</v>
      </c>
      <c r="C11" s="70" t="s">
        <v>266</v>
      </c>
      <c r="D11" s="69">
        <v>210</v>
      </c>
      <c r="E11" s="70" t="s">
        <v>14</v>
      </c>
      <c r="F11" s="69">
        <v>153</v>
      </c>
      <c r="G11" s="70" t="s">
        <v>87</v>
      </c>
      <c r="H11" s="69">
        <v>287</v>
      </c>
      <c r="I11" s="70" t="s">
        <v>267</v>
      </c>
      <c r="J11" s="69">
        <v>0</v>
      </c>
      <c r="K11" s="5" t="s">
        <v>103</v>
      </c>
      <c r="L11" s="6">
        <v>67</v>
      </c>
      <c r="M11" s="70" t="s">
        <v>17</v>
      </c>
      <c r="N11" s="69">
        <v>266</v>
      </c>
    </row>
    <row r="12" spans="1:14" ht="15" thickBot="1" x14ac:dyDescent="0.35">
      <c r="A12" s="73" t="s">
        <v>91</v>
      </c>
      <c r="B12" s="72">
        <v>78</v>
      </c>
      <c r="C12" s="71" t="s">
        <v>92</v>
      </c>
      <c r="D12" s="72">
        <v>149</v>
      </c>
      <c r="E12" s="70" t="s">
        <v>67</v>
      </c>
      <c r="F12" s="69">
        <v>206</v>
      </c>
      <c r="G12" s="32" t="s">
        <v>268</v>
      </c>
      <c r="H12" s="33">
        <v>40</v>
      </c>
      <c r="I12" s="70" t="s">
        <v>184</v>
      </c>
      <c r="J12" s="69">
        <v>322</v>
      </c>
      <c r="K12" s="5" t="s">
        <v>269</v>
      </c>
      <c r="L12" s="6">
        <v>22</v>
      </c>
      <c r="M12" s="70" t="s">
        <v>208</v>
      </c>
      <c r="N12" s="69">
        <v>137</v>
      </c>
    </row>
    <row r="13" spans="1:14" ht="15" thickBot="1" x14ac:dyDescent="0.35">
      <c r="A13" s="68" t="s">
        <v>70</v>
      </c>
      <c r="B13" s="69">
        <v>122</v>
      </c>
      <c r="C13" s="65" t="s">
        <v>12</v>
      </c>
      <c r="D13" s="66">
        <v>437</v>
      </c>
      <c r="E13" s="70" t="s">
        <v>126</v>
      </c>
      <c r="F13" s="69">
        <v>271</v>
      </c>
      <c r="G13" s="70" t="s">
        <v>73</v>
      </c>
      <c r="H13" s="69">
        <v>101</v>
      </c>
      <c r="I13" s="32" t="s">
        <v>64</v>
      </c>
      <c r="J13" s="33">
        <v>74</v>
      </c>
      <c r="K13" s="70" t="s">
        <v>26</v>
      </c>
      <c r="L13" s="69">
        <v>0</v>
      </c>
      <c r="M13" s="70" t="s">
        <v>34</v>
      </c>
      <c r="N13" s="69">
        <v>284</v>
      </c>
    </row>
    <row r="14" spans="1:14" ht="15" thickBot="1" x14ac:dyDescent="0.35">
      <c r="A14" s="73" t="s">
        <v>117</v>
      </c>
      <c r="B14" s="72">
        <v>165</v>
      </c>
      <c r="C14" s="70" t="s">
        <v>125</v>
      </c>
      <c r="D14" s="69">
        <v>136</v>
      </c>
      <c r="E14" s="70" t="s">
        <v>270</v>
      </c>
      <c r="F14" s="69">
        <v>62</v>
      </c>
      <c r="G14" s="70" t="s">
        <v>25</v>
      </c>
      <c r="H14" s="69">
        <v>407</v>
      </c>
      <c r="I14" s="70" t="s">
        <v>285</v>
      </c>
      <c r="J14" s="69">
        <v>6</v>
      </c>
      <c r="K14" s="70" t="s">
        <v>272</v>
      </c>
      <c r="L14" s="69">
        <v>158</v>
      </c>
      <c r="M14" s="32" t="s">
        <v>216</v>
      </c>
      <c r="N14" s="33">
        <v>58</v>
      </c>
    </row>
    <row r="15" spans="1:14" ht="15" thickBot="1" x14ac:dyDescent="0.35">
      <c r="A15" s="68" t="s">
        <v>273</v>
      </c>
      <c r="B15" s="69">
        <v>354</v>
      </c>
      <c r="C15" s="70" t="s">
        <v>274</v>
      </c>
      <c r="D15" s="69">
        <v>79</v>
      </c>
      <c r="E15" s="5" t="s">
        <v>259</v>
      </c>
      <c r="F15" s="6">
        <v>0</v>
      </c>
      <c r="G15" s="5"/>
      <c r="H15" s="5"/>
      <c r="I15" s="70" t="s">
        <v>33</v>
      </c>
      <c r="J15" s="69">
        <v>141</v>
      </c>
      <c r="K15" s="70" t="s">
        <v>86</v>
      </c>
      <c r="L15" s="69">
        <v>0</v>
      </c>
      <c r="M15" s="5"/>
      <c r="N15" s="5"/>
    </row>
    <row r="17" spans="1:14" x14ac:dyDescent="0.3">
      <c r="A17" t="s">
        <v>305</v>
      </c>
      <c r="B17">
        <v>270</v>
      </c>
      <c r="D17">
        <v>280</v>
      </c>
      <c r="F17" s="39">
        <v>310</v>
      </c>
      <c r="H17">
        <v>250</v>
      </c>
      <c r="J17" s="39">
        <v>470</v>
      </c>
      <c r="L17" s="39">
        <v>350</v>
      </c>
      <c r="N17">
        <v>70</v>
      </c>
    </row>
    <row r="18" spans="1:14" x14ac:dyDescent="0.3">
      <c r="A18" t="s">
        <v>306</v>
      </c>
      <c r="B18">
        <f>1000-B17</f>
        <v>730</v>
      </c>
      <c r="D18">
        <f>1000-D17</f>
        <v>720</v>
      </c>
      <c r="F18">
        <f>1000-F17</f>
        <v>690</v>
      </c>
      <c r="H18">
        <f>1000-H17</f>
        <v>750</v>
      </c>
      <c r="J18">
        <f>1000-J17</f>
        <v>530</v>
      </c>
      <c r="L18">
        <f>1000-L17</f>
        <v>650</v>
      </c>
      <c r="N18">
        <f>1000-N17</f>
        <v>930</v>
      </c>
    </row>
    <row r="19" spans="1:14" s="74" customFormat="1" x14ac:dyDescent="0.3">
      <c r="A19" s="74" t="s">
        <v>307</v>
      </c>
      <c r="B19" s="74">
        <f>B18/3</f>
        <v>243.33333333333334</v>
      </c>
      <c r="D19" s="74">
        <f>D18/3</f>
        <v>240</v>
      </c>
      <c r="F19" s="75">
        <f>F18/3</f>
        <v>230</v>
      </c>
      <c r="H19" s="74">
        <f>H18/4</f>
        <v>187.5</v>
      </c>
      <c r="J19" s="75">
        <f>J18/3</f>
        <v>176.66666666666666</v>
      </c>
      <c r="L19" s="75">
        <f>L18/4</f>
        <v>162.5</v>
      </c>
      <c r="N19" s="74">
        <f>N18/4</f>
        <v>232.5</v>
      </c>
    </row>
    <row r="21" spans="1:14" x14ac:dyDescent="0.3">
      <c r="A21" s="14" t="s">
        <v>287</v>
      </c>
      <c r="B21" s="14" t="s">
        <v>128</v>
      </c>
      <c r="C21" s="14" t="s">
        <v>286</v>
      </c>
    </row>
    <row r="22" spans="1:14" x14ac:dyDescent="0.3">
      <c r="A22" s="14" t="s">
        <v>10</v>
      </c>
      <c r="B22" t="s">
        <v>139</v>
      </c>
      <c r="C22" t="s">
        <v>15</v>
      </c>
    </row>
    <row r="23" spans="1:14" x14ac:dyDescent="0.3">
      <c r="B23" t="s">
        <v>136</v>
      </c>
      <c r="C23" s="76" t="s">
        <v>288</v>
      </c>
      <c r="D23">
        <v>300</v>
      </c>
      <c r="E23">
        <v>250</v>
      </c>
      <c r="G23" t="s">
        <v>310</v>
      </c>
      <c r="H23">
        <v>200</v>
      </c>
      <c r="I23" t="s">
        <v>20</v>
      </c>
    </row>
    <row r="24" spans="1:14" x14ac:dyDescent="0.3">
      <c r="B24" t="s">
        <v>139</v>
      </c>
      <c r="C24" s="76" t="s">
        <v>289</v>
      </c>
      <c r="D24">
        <v>300</v>
      </c>
      <c r="E24">
        <v>250</v>
      </c>
      <c r="G24" t="s">
        <v>309</v>
      </c>
      <c r="H24">
        <v>400</v>
      </c>
      <c r="I24" t="s">
        <v>78</v>
      </c>
    </row>
    <row r="25" spans="1:14" x14ac:dyDescent="0.3">
      <c r="A25" s="14" t="s">
        <v>18</v>
      </c>
      <c r="B25" t="s">
        <v>138</v>
      </c>
      <c r="C25" s="76" t="s">
        <v>20</v>
      </c>
      <c r="D25">
        <v>400</v>
      </c>
      <c r="G25" t="s">
        <v>308</v>
      </c>
      <c r="H25">
        <v>100</v>
      </c>
      <c r="I25" t="s">
        <v>28</v>
      </c>
    </row>
    <row r="26" spans="1:14" x14ac:dyDescent="0.3">
      <c r="B26" t="s">
        <v>139</v>
      </c>
      <c r="C26" s="41" t="s">
        <v>110</v>
      </c>
      <c r="I26" t="s">
        <v>295</v>
      </c>
    </row>
    <row r="27" spans="1:14" x14ac:dyDescent="0.3">
      <c r="B27" t="s">
        <v>133</v>
      </c>
      <c r="C27" s="76" t="s">
        <v>28</v>
      </c>
    </row>
    <row r="28" spans="1:14" x14ac:dyDescent="0.3">
      <c r="B28" t="s">
        <v>133</v>
      </c>
      <c r="C28" s="76" t="s">
        <v>112</v>
      </c>
      <c r="D28">
        <v>400</v>
      </c>
      <c r="E28">
        <v>250</v>
      </c>
    </row>
    <row r="29" spans="1:14" x14ac:dyDescent="0.3">
      <c r="B29" t="s">
        <v>136</v>
      </c>
      <c r="C29" s="41" t="s">
        <v>37</v>
      </c>
    </row>
    <row r="30" spans="1:14" x14ac:dyDescent="0.3">
      <c r="B30" t="s">
        <v>133</v>
      </c>
      <c r="C30" t="s">
        <v>83</v>
      </c>
    </row>
    <row r="31" spans="1:14" x14ac:dyDescent="0.3">
      <c r="B31" t="s">
        <v>133</v>
      </c>
      <c r="C31" t="s">
        <v>80</v>
      </c>
      <c r="E31">
        <v>100</v>
      </c>
    </row>
    <row r="32" spans="1:14" x14ac:dyDescent="0.3">
      <c r="B32" t="s">
        <v>138</v>
      </c>
      <c r="C32" s="76" t="s">
        <v>78</v>
      </c>
      <c r="D32">
        <v>400</v>
      </c>
    </row>
    <row r="33" spans="1:5" x14ac:dyDescent="0.3">
      <c r="B33" t="s">
        <v>139</v>
      </c>
      <c r="C33" t="s">
        <v>290</v>
      </c>
    </row>
    <row r="34" spans="1:5" x14ac:dyDescent="0.3">
      <c r="B34" t="s">
        <v>138</v>
      </c>
      <c r="C34" t="s">
        <v>291</v>
      </c>
    </row>
    <row r="35" spans="1:5" x14ac:dyDescent="0.3">
      <c r="B35" t="s">
        <v>139</v>
      </c>
      <c r="C35" t="s">
        <v>81</v>
      </c>
    </row>
    <row r="36" spans="1:5" x14ac:dyDescent="0.3">
      <c r="B36" t="s">
        <v>139</v>
      </c>
      <c r="C36" t="s">
        <v>292</v>
      </c>
    </row>
    <row r="37" spans="1:5" x14ac:dyDescent="0.3">
      <c r="B37" t="s">
        <v>136</v>
      </c>
      <c r="C37" t="s">
        <v>293</v>
      </c>
    </row>
    <row r="38" spans="1:5" x14ac:dyDescent="0.3">
      <c r="A38" s="14" t="s">
        <v>210</v>
      </c>
      <c r="B38" t="s">
        <v>136</v>
      </c>
      <c r="C38" s="76" t="s">
        <v>294</v>
      </c>
    </row>
    <row r="39" spans="1:5" x14ac:dyDescent="0.3">
      <c r="B39" t="s">
        <v>138</v>
      </c>
      <c r="C39" s="76" t="s">
        <v>42</v>
      </c>
    </row>
    <row r="40" spans="1:5" x14ac:dyDescent="0.3">
      <c r="B40" t="s">
        <v>133</v>
      </c>
      <c r="C40" s="76" t="s">
        <v>117</v>
      </c>
    </row>
    <row r="41" spans="1:5" x14ac:dyDescent="0.3">
      <c r="B41" t="s">
        <v>136</v>
      </c>
      <c r="C41" s="41" t="s">
        <v>84</v>
      </c>
    </row>
    <row r="42" spans="1:5" x14ac:dyDescent="0.3">
      <c r="B42" t="s">
        <v>139</v>
      </c>
      <c r="C42" s="76" t="s">
        <v>295</v>
      </c>
    </row>
    <row r="43" spans="1:5" x14ac:dyDescent="0.3">
      <c r="B43" t="s">
        <v>133</v>
      </c>
      <c r="C43" s="76" t="s">
        <v>92</v>
      </c>
      <c r="E43">
        <v>250</v>
      </c>
    </row>
    <row r="44" spans="1:5" x14ac:dyDescent="0.3">
      <c r="B44" t="s">
        <v>139</v>
      </c>
      <c r="C44" s="41" t="s">
        <v>296</v>
      </c>
    </row>
    <row r="45" spans="1:5" x14ac:dyDescent="0.3">
      <c r="B45" t="s">
        <v>133</v>
      </c>
      <c r="C45" t="s">
        <v>297</v>
      </c>
    </row>
    <row r="46" spans="1:5" x14ac:dyDescent="0.3">
      <c r="B46" t="s">
        <v>138</v>
      </c>
      <c r="C46" t="s">
        <v>88</v>
      </c>
    </row>
    <row r="47" spans="1:5" x14ac:dyDescent="0.3">
      <c r="B47" t="s">
        <v>138</v>
      </c>
      <c r="C47" t="s">
        <v>91</v>
      </c>
    </row>
    <row r="48" spans="1:5" x14ac:dyDescent="0.3">
      <c r="A48" s="14" t="s">
        <v>48</v>
      </c>
      <c r="B48" t="s">
        <v>136</v>
      </c>
      <c r="C48" t="s">
        <v>298</v>
      </c>
    </row>
    <row r="49" spans="2:3" x14ac:dyDescent="0.3">
      <c r="B49" t="s">
        <v>138</v>
      </c>
      <c r="C49" t="s">
        <v>64</v>
      </c>
    </row>
    <row r="50" spans="2:3" x14ac:dyDescent="0.3">
      <c r="B50" t="s">
        <v>139</v>
      </c>
      <c r="C50" s="41" t="s">
        <v>61</v>
      </c>
    </row>
    <row r="51" spans="2:3" x14ac:dyDescent="0.3">
      <c r="B51" t="s">
        <v>136</v>
      </c>
      <c r="C51" t="s">
        <v>299</v>
      </c>
    </row>
    <row r="52" spans="2:3" x14ac:dyDescent="0.3">
      <c r="B52" t="s">
        <v>139</v>
      </c>
      <c r="C52" t="s">
        <v>300</v>
      </c>
    </row>
    <row r="53" spans="2:3" x14ac:dyDescent="0.3">
      <c r="B53" t="s">
        <v>138</v>
      </c>
      <c r="C53" t="s">
        <v>301</v>
      </c>
    </row>
    <row r="54" spans="2:3" x14ac:dyDescent="0.3">
      <c r="B54" t="s">
        <v>138</v>
      </c>
      <c r="C54" t="s">
        <v>216</v>
      </c>
    </row>
    <row r="55" spans="2:3" x14ac:dyDescent="0.3">
      <c r="B55" t="s">
        <v>133</v>
      </c>
      <c r="C55" t="s">
        <v>302</v>
      </c>
    </row>
    <row r="56" spans="2:3" x14ac:dyDescent="0.3">
      <c r="B56" t="s">
        <v>138</v>
      </c>
      <c r="C56" t="s">
        <v>303</v>
      </c>
    </row>
    <row r="57" spans="2:3" x14ac:dyDescent="0.3">
      <c r="B57" t="s">
        <v>133</v>
      </c>
      <c r="C57" t="s">
        <v>304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D4EC-57D6-4BC9-A5E0-B687435791A7}">
  <dimension ref="A1:V40"/>
  <sheetViews>
    <sheetView zoomScale="72" workbookViewId="0">
      <selection activeCell="N3" sqref="N3"/>
    </sheetView>
  </sheetViews>
  <sheetFormatPr defaultRowHeight="14.4" x14ac:dyDescent="0.3"/>
  <cols>
    <col min="2" max="2" width="10.6640625" customWidth="1"/>
  </cols>
  <sheetData>
    <row r="1" spans="1:22" s="3" customFormat="1" ht="16.2" thickBot="1" x14ac:dyDescent="0.35">
      <c r="A1" s="2"/>
      <c r="B1" s="77" t="s">
        <v>0</v>
      </c>
      <c r="C1" s="78"/>
      <c r="D1" s="79"/>
      <c r="E1" s="77" t="s">
        <v>1</v>
      </c>
      <c r="F1" s="78"/>
      <c r="G1" s="79"/>
      <c r="H1" s="77" t="s">
        <v>2</v>
      </c>
      <c r="I1" s="78"/>
      <c r="J1" s="79"/>
      <c r="K1" s="77" t="s">
        <v>3</v>
      </c>
      <c r="L1" s="78"/>
      <c r="M1" s="79"/>
      <c r="N1" s="77" t="s">
        <v>4</v>
      </c>
      <c r="O1" s="78"/>
      <c r="P1" s="79"/>
      <c r="Q1" s="77" t="s">
        <v>5</v>
      </c>
      <c r="R1" s="78"/>
      <c r="S1" s="79"/>
      <c r="T1" s="77" t="s">
        <v>6</v>
      </c>
      <c r="U1" s="78"/>
      <c r="V1" s="79"/>
    </row>
    <row r="2" spans="1:22" s="3" customFormat="1" ht="16.2" thickBot="1" x14ac:dyDescent="0.35">
      <c r="A2" s="2"/>
      <c r="B2" s="4" t="s">
        <v>7</v>
      </c>
      <c r="C2" s="4" t="s">
        <v>8</v>
      </c>
      <c r="D2" s="4" t="s">
        <v>9</v>
      </c>
      <c r="E2" s="4" t="s">
        <v>7</v>
      </c>
      <c r="F2" s="4" t="s">
        <v>8</v>
      </c>
      <c r="G2" s="4" t="s">
        <v>9</v>
      </c>
      <c r="H2" s="4" t="s">
        <v>7</v>
      </c>
      <c r="I2" s="4" t="s">
        <v>8</v>
      </c>
      <c r="J2" s="4" t="s">
        <v>9</v>
      </c>
      <c r="K2" s="4" t="s">
        <v>7</v>
      </c>
      <c r="L2" s="4" t="s">
        <v>8</v>
      </c>
      <c r="M2" s="4" t="s">
        <v>9</v>
      </c>
      <c r="N2" s="4" t="s">
        <v>7</v>
      </c>
      <c r="O2" s="4" t="s">
        <v>8</v>
      </c>
      <c r="P2" s="4" t="s">
        <v>9</v>
      </c>
      <c r="Q2" s="4" t="s">
        <v>7</v>
      </c>
      <c r="R2" s="4" t="s">
        <v>8</v>
      </c>
      <c r="S2" s="4" t="s">
        <v>9</v>
      </c>
      <c r="T2" s="4" t="s">
        <v>7</v>
      </c>
      <c r="U2" s="4" t="s">
        <v>8</v>
      </c>
      <c r="V2" s="4" t="s">
        <v>9</v>
      </c>
    </row>
    <row r="3" spans="1:22" s="3" customFormat="1" ht="15" thickBot="1" x14ac:dyDescent="0.35">
      <c r="A3" s="2" t="s">
        <v>10</v>
      </c>
      <c r="B3" s="5" t="s">
        <v>11</v>
      </c>
      <c r="C3" s="6">
        <v>230</v>
      </c>
      <c r="D3" s="6">
        <v>1</v>
      </c>
      <c r="E3" s="5" t="s">
        <v>12</v>
      </c>
      <c r="F3" s="6">
        <v>240</v>
      </c>
      <c r="G3" s="6">
        <v>1</v>
      </c>
      <c r="H3" s="7" t="s">
        <v>13</v>
      </c>
      <c r="I3" s="8">
        <v>230</v>
      </c>
      <c r="J3" s="5"/>
      <c r="K3" s="5" t="s">
        <v>14</v>
      </c>
      <c r="L3" s="6">
        <v>150</v>
      </c>
      <c r="M3" s="5"/>
      <c r="N3" s="7" t="s">
        <v>15</v>
      </c>
      <c r="O3" s="8">
        <v>110</v>
      </c>
      <c r="P3" s="6">
        <v>1</v>
      </c>
      <c r="Q3" s="7" t="s">
        <v>16</v>
      </c>
      <c r="R3" s="8">
        <v>60</v>
      </c>
      <c r="S3" s="5"/>
      <c r="T3" s="7" t="s">
        <v>17</v>
      </c>
      <c r="U3" s="8">
        <v>130</v>
      </c>
      <c r="V3" s="5"/>
    </row>
    <row r="4" spans="1:22" s="3" customFormat="1" ht="15" thickBot="1" x14ac:dyDescent="0.35">
      <c r="A4" s="2" t="s">
        <v>18</v>
      </c>
      <c r="B4" s="5" t="s">
        <v>19</v>
      </c>
      <c r="C4" s="6">
        <v>110</v>
      </c>
      <c r="D4" s="5"/>
      <c r="E4" s="7" t="s">
        <v>20</v>
      </c>
      <c r="F4" s="8">
        <v>260</v>
      </c>
      <c r="G4" s="5"/>
      <c r="H4" s="7" t="s">
        <v>21</v>
      </c>
      <c r="I4" s="8">
        <v>150</v>
      </c>
      <c r="J4" s="5"/>
      <c r="K4" s="7" t="s">
        <v>22</v>
      </c>
      <c r="L4" s="8">
        <v>220</v>
      </c>
      <c r="M4" s="6">
        <v>1</v>
      </c>
      <c r="N4" s="5" t="s">
        <v>23</v>
      </c>
      <c r="O4" s="6">
        <v>260</v>
      </c>
      <c r="P4" s="6">
        <v>1</v>
      </c>
      <c r="Q4" s="5" t="s">
        <v>24</v>
      </c>
      <c r="R4" s="6">
        <v>220</v>
      </c>
      <c r="S4" s="5"/>
      <c r="T4" s="7" t="s">
        <v>25</v>
      </c>
      <c r="U4" s="8">
        <v>100</v>
      </c>
      <c r="V4" s="6">
        <v>1</v>
      </c>
    </row>
    <row r="5" spans="1:22" s="3" customFormat="1" ht="15" thickBot="1" x14ac:dyDescent="0.35">
      <c r="A5" s="2" t="s">
        <v>18</v>
      </c>
      <c r="B5" s="7" t="s">
        <v>26</v>
      </c>
      <c r="C5" s="8">
        <v>110</v>
      </c>
      <c r="D5" s="5"/>
      <c r="E5" s="7" t="s">
        <v>27</v>
      </c>
      <c r="F5" s="8">
        <v>90</v>
      </c>
      <c r="G5" s="6">
        <v>1</v>
      </c>
      <c r="H5" s="7" t="s">
        <v>28</v>
      </c>
      <c r="I5" s="8">
        <v>140</v>
      </c>
      <c r="J5" s="5"/>
      <c r="K5" s="5" t="s">
        <v>29</v>
      </c>
      <c r="L5" s="6">
        <v>70</v>
      </c>
      <c r="M5" s="6">
        <v>1</v>
      </c>
      <c r="N5" s="7" t="s">
        <v>30</v>
      </c>
      <c r="O5" s="8">
        <v>100</v>
      </c>
      <c r="P5" s="5"/>
      <c r="Q5" s="7" t="s">
        <v>31</v>
      </c>
      <c r="R5" s="8">
        <v>160</v>
      </c>
      <c r="S5" s="6">
        <v>1</v>
      </c>
      <c r="T5" s="7" t="s">
        <v>32</v>
      </c>
      <c r="U5" s="8">
        <v>100</v>
      </c>
      <c r="V5" s="6">
        <v>1</v>
      </c>
    </row>
    <row r="6" spans="1:22" s="3" customFormat="1" ht="15" thickBot="1" x14ac:dyDescent="0.35">
      <c r="A6" s="2" t="s">
        <v>18</v>
      </c>
      <c r="B6" s="7" t="s">
        <v>33</v>
      </c>
      <c r="C6" s="8">
        <v>60</v>
      </c>
      <c r="D6" s="5"/>
      <c r="E6" s="5" t="s">
        <v>34</v>
      </c>
      <c r="F6" s="6">
        <v>30</v>
      </c>
      <c r="G6" s="5"/>
      <c r="H6" s="7" t="s">
        <v>35</v>
      </c>
      <c r="I6" s="8">
        <v>90</v>
      </c>
      <c r="J6" s="5"/>
      <c r="K6" s="7" t="s">
        <v>36</v>
      </c>
      <c r="L6" s="8">
        <v>20</v>
      </c>
      <c r="M6" s="6">
        <v>1</v>
      </c>
      <c r="N6" s="5" t="s">
        <v>37</v>
      </c>
      <c r="O6" s="6">
        <v>40</v>
      </c>
      <c r="P6" s="6">
        <v>1</v>
      </c>
      <c r="Q6" s="7" t="s">
        <v>38</v>
      </c>
      <c r="R6" s="8">
        <v>70</v>
      </c>
      <c r="S6" s="6">
        <v>1</v>
      </c>
      <c r="T6" s="5" t="s">
        <v>39</v>
      </c>
      <c r="U6" s="6">
        <v>140</v>
      </c>
      <c r="V6" s="6">
        <v>1</v>
      </c>
    </row>
    <row r="7" spans="1:22" s="3" customFormat="1" ht="15" thickBot="1" x14ac:dyDescent="0.35">
      <c r="A7" s="2" t="s">
        <v>40</v>
      </c>
      <c r="B7" s="7" t="s">
        <v>41</v>
      </c>
      <c r="C7" s="8">
        <v>130</v>
      </c>
      <c r="D7" s="6">
        <v>1</v>
      </c>
      <c r="E7" s="7" t="s">
        <v>42</v>
      </c>
      <c r="F7" s="8">
        <v>30</v>
      </c>
      <c r="G7" s="6">
        <v>1</v>
      </c>
      <c r="H7" s="7" t="s">
        <v>43</v>
      </c>
      <c r="I7" s="8">
        <v>90</v>
      </c>
      <c r="J7" s="5"/>
      <c r="K7" s="5" t="s">
        <v>44</v>
      </c>
      <c r="L7" s="6">
        <v>160</v>
      </c>
      <c r="M7" s="5"/>
      <c r="N7" s="5" t="s">
        <v>45</v>
      </c>
      <c r="O7" s="6">
        <v>40</v>
      </c>
      <c r="P7" s="5"/>
      <c r="Q7" s="7" t="s">
        <v>46</v>
      </c>
      <c r="R7" s="8">
        <v>50</v>
      </c>
      <c r="S7" s="6">
        <v>1</v>
      </c>
      <c r="T7" s="7" t="s">
        <v>47</v>
      </c>
      <c r="U7" s="8">
        <v>20</v>
      </c>
      <c r="V7" s="6">
        <v>1</v>
      </c>
    </row>
    <row r="8" spans="1:22" s="3" customFormat="1" ht="15" thickBot="1" x14ac:dyDescent="0.35">
      <c r="A8" s="2" t="s">
        <v>48</v>
      </c>
      <c r="B8" s="5" t="s">
        <v>49</v>
      </c>
      <c r="C8" s="6">
        <v>10</v>
      </c>
      <c r="D8" s="6">
        <v>1</v>
      </c>
      <c r="E8" s="5" t="s">
        <v>50</v>
      </c>
      <c r="F8" s="6">
        <v>50</v>
      </c>
      <c r="G8" s="6">
        <v>1</v>
      </c>
      <c r="H8" s="7" t="s">
        <v>51</v>
      </c>
      <c r="I8" s="8">
        <v>10</v>
      </c>
      <c r="J8" s="6">
        <v>1</v>
      </c>
      <c r="K8" s="5" t="s">
        <v>52</v>
      </c>
      <c r="L8" s="6">
        <v>50</v>
      </c>
      <c r="M8" s="5"/>
      <c r="N8" s="5" t="s">
        <v>53</v>
      </c>
      <c r="O8" s="6">
        <v>70</v>
      </c>
      <c r="P8" s="5"/>
      <c r="Q8" s="5" t="s">
        <v>54</v>
      </c>
      <c r="R8" s="6">
        <v>70</v>
      </c>
      <c r="S8" s="5"/>
      <c r="T8" s="5" t="s">
        <v>55</v>
      </c>
      <c r="U8" s="6">
        <v>60</v>
      </c>
      <c r="V8" s="5"/>
    </row>
    <row r="9" spans="1:22" s="3" customFormat="1" ht="15" thickBot="1" x14ac:dyDescent="0.35">
      <c r="A9" s="2" t="s">
        <v>48</v>
      </c>
      <c r="B9" s="7" t="s">
        <v>56</v>
      </c>
      <c r="C9" s="8">
        <v>10</v>
      </c>
      <c r="D9" s="5"/>
      <c r="E9" s="5" t="s">
        <v>57</v>
      </c>
      <c r="F9" s="6">
        <v>40</v>
      </c>
      <c r="G9" s="6">
        <v>1</v>
      </c>
      <c r="H9" s="7" t="s">
        <v>58</v>
      </c>
      <c r="I9" s="8">
        <v>30</v>
      </c>
      <c r="J9" s="6">
        <v>1</v>
      </c>
      <c r="K9" s="5" t="s">
        <v>59</v>
      </c>
      <c r="L9" s="6">
        <v>20</v>
      </c>
      <c r="M9" s="5"/>
      <c r="N9" s="5" t="s">
        <v>60</v>
      </c>
      <c r="O9" s="6">
        <v>80</v>
      </c>
      <c r="P9" s="6">
        <v>1</v>
      </c>
      <c r="Q9" s="5" t="s">
        <v>61</v>
      </c>
      <c r="R9" s="6">
        <v>30</v>
      </c>
      <c r="S9" s="5"/>
      <c r="T9" s="5" t="s">
        <v>62</v>
      </c>
      <c r="U9" s="6">
        <v>60</v>
      </c>
      <c r="V9" s="5"/>
    </row>
    <row r="10" spans="1:22" s="3" customFormat="1" ht="15" thickBot="1" x14ac:dyDescent="0.35">
      <c r="A10" s="2" t="s">
        <v>48</v>
      </c>
      <c r="B10" s="5" t="s">
        <v>63</v>
      </c>
      <c r="C10" s="6">
        <v>10</v>
      </c>
      <c r="D10" s="5"/>
      <c r="E10" s="5" t="s">
        <v>64</v>
      </c>
      <c r="F10" s="6">
        <v>30</v>
      </c>
      <c r="G10" s="5"/>
      <c r="H10" s="7" t="s">
        <v>65</v>
      </c>
      <c r="I10" s="8">
        <v>70</v>
      </c>
      <c r="J10" s="5"/>
      <c r="K10" s="5" t="s">
        <v>66</v>
      </c>
      <c r="L10" s="6">
        <v>30</v>
      </c>
      <c r="M10" s="5"/>
      <c r="N10" s="5" t="s">
        <v>67</v>
      </c>
      <c r="O10" s="6">
        <v>50</v>
      </c>
      <c r="P10" s="5"/>
      <c r="Q10" s="5" t="s">
        <v>68</v>
      </c>
      <c r="R10" s="6">
        <v>10</v>
      </c>
      <c r="S10" s="5"/>
      <c r="T10" s="5" t="s">
        <v>69</v>
      </c>
      <c r="U10" s="6">
        <v>30</v>
      </c>
      <c r="V10" s="5"/>
    </row>
    <row r="11" spans="1:22" s="3" customFormat="1" ht="15" thickBot="1" x14ac:dyDescent="0.35">
      <c r="A11" s="2"/>
      <c r="B11" s="7" t="s">
        <v>70</v>
      </c>
      <c r="C11" s="8">
        <v>90</v>
      </c>
      <c r="D11" s="6">
        <v>1</v>
      </c>
      <c r="E11" s="7" t="s">
        <v>71</v>
      </c>
      <c r="F11" s="8">
        <v>60</v>
      </c>
      <c r="G11" s="5"/>
      <c r="H11" s="7" t="s">
        <v>72</v>
      </c>
      <c r="I11" s="8">
        <v>150</v>
      </c>
      <c r="J11" s="5"/>
      <c r="K11" s="7" t="s">
        <v>73</v>
      </c>
      <c r="L11" s="8">
        <v>100</v>
      </c>
      <c r="M11" s="6">
        <v>1</v>
      </c>
      <c r="N11" s="7" t="s">
        <v>74</v>
      </c>
      <c r="O11" s="8">
        <v>80</v>
      </c>
      <c r="P11" s="6">
        <v>1</v>
      </c>
      <c r="Q11" s="7" t="s">
        <v>75</v>
      </c>
      <c r="R11" s="8">
        <v>110</v>
      </c>
      <c r="S11" s="6">
        <v>1</v>
      </c>
      <c r="T11" s="5" t="s">
        <v>76</v>
      </c>
      <c r="U11" s="6">
        <v>120</v>
      </c>
      <c r="V11" s="5"/>
    </row>
    <row r="12" spans="1:22" s="3" customFormat="1" ht="15" thickBot="1" x14ac:dyDescent="0.35">
      <c r="A12" s="2"/>
      <c r="B12" s="5" t="s">
        <v>77</v>
      </c>
      <c r="C12" s="6">
        <v>80</v>
      </c>
      <c r="D12" s="5"/>
      <c r="E12" s="5" t="s">
        <v>78</v>
      </c>
      <c r="F12" s="6">
        <v>70</v>
      </c>
      <c r="G12" s="5"/>
      <c r="H12" s="7" t="s">
        <v>79</v>
      </c>
      <c r="I12" s="8">
        <v>10</v>
      </c>
      <c r="J12" s="6">
        <v>1</v>
      </c>
      <c r="K12" s="7" t="s">
        <v>80</v>
      </c>
      <c r="L12" s="8">
        <v>50</v>
      </c>
      <c r="M12" s="6">
        <v>1</v>
      </c>
      <c r="N12" s="7" t="s">
        <v>81</v>
      </c>
      <c r="O12" s="8">
        <v>10</v>
      </c>
      <c r="P12" s="5"/>
      <c r="Q12" s="5" t="s">
        <v>82</v>
      </c>
      <c r="R12" s="6">
        <v>70</v>
      </c>
      <c r="S12" s="5"/>
      <c r="T12" s="7" t="s">
        <v>83</v>
      </c>
      <c r="U12" s="8">
        <v>100</v>
      </c>
      <c r="V12" s="5"/>
    </row>
    <row r="13" spans="1:22" s="3" customFormat="1" ht="15" thickBot="1" x14ac:dyDescent="0.35">
      <c r="A13" s="2"/>
      <c r="B13" s="5" t="s">
        <v>84</v>
      </c>
      <c r="C13" s="6">
        <v>60</v>
      </c>
      <c r="D13" s="5"/>
      <c r="E13" s="7" t="s">
        <v>85</v>
      </c>
      <c r="F13" s="8">
        <v>40</v>
      </c>
      <c r="G13" s="5"/>
      <c r="H13" s="7" t="s">
        <v>86</v>
      </c>
      <c r="I13" s="8">
        <v>10</v>
      </c>
      <c r="J13" s="6">
        <v>1</v>
      </c>
      <c r="K13" s="5" t="s">
        <v>87</v>
      </c>
      <c r="L13" s="6">
        <v>60</v>
      </c>
      <c r="M13" s="5"/>
      <c r="N13" s="7" t="s">
        <v>88</v>
      </c>
      <c r="O13" s="8">
        <v>20</v>
      </c>
      <c r="P13" s="5"/>
      <c r="Q13" s="7" t="s">
        <v>89</v>
      </c>
      <c r="R13" s="8">
        <v>80</v>
      </c>
      <c r="S13" s="6">
        <v>1</v>
      </c>
      <c r="T13" s="7" t="s">
        <v>90</v>
      </c>
      <c r="U13" s="8">
        <v>30</v>
      </c>
      <c r="V13" s="6">
        <v>1</v>
      </c>
    </row>
    <row r="14" spans="1:22" s="3" customFormat="1" ht="15" thickBot="1" x14ac:dyDescent="0.35">
      <c r="A14" s="2"/>
      <c r="B14" s="5" t="s">
        <v>91</v>
      </c>
      <c r="C14" s="6">
        <v>40</v>
      </c>
      <c r="D14" s="5"/>
      <c r="E14" s="7" t="s">
        <v>92</v>
      </c>
      <c r="F14" s="8">
        <v>40</v>
      </c>
      <c r="G14" s="5"/>
      <c r="H14" s="7" t="s">
        <v>93</v>
      </c>
      <c r="I14" s="8">
        <v>10</v>
      </c>
      <c r="J14" s="5"/>
      <c r="K14" s="7" t="s">
        <v>94</v>
      </c>
      <c r="L14" s="8">
        <v>20</v>
      </c>
      <c r="M14" s="5"/>
      <c r="N14" s="5" t="s">
        <v>95</v>
      </c>
      <c r="O14" s="6">
        <v>50</v>
      </c>
      <c r="P14" s="5"/>
      <c r="Q14" s="5" t="s">
        <v>96</v>
      </c>
      <c r="R14" s="6">
        <v>20</v>
      </c>
      <c r="S14" s="5"/>
      <c r="T14" s="5" t="s">
        <v>97</v>
      </c>
      <c r="U14" s="6">
        <v>60</v>
      </c>
      <c r="V14" s="5"/>
    </row>
    <row r="15" spans="1:22" s="3" customFormat="1" ht="15" thickBot="1" x14ac:dyDescent="0.35">
      <c r="A15" s="2"/>
      <c r="B15" s="7" t="s">
        <v>98</v>
      </c>
      <c r="C15" s="8">
        <v>50</v>
      </c>
      <c r="D15" s="5"/>
      <c r="E15" s="5" t="s">
        <v>99</v>
      </c>
      <c r="F15" s="6">
        <v>10</v>
      </c>
      <c r="G15" s="5"/>
      <c r="H15" s="7" t="s">
        <v>100</v>
      </c>
      <c r="I15" s="8">
        <v>10</v>
      </c>
      <c r="J15" s="5"/>
      <c r="K15" s="7" t="s">
        <v>101</v>
      </c>
      <c r="L15" s="8">
        <v>40</v>
      </c>
      <c r="M15" s="5"/>
      <c r="N15" s="7" t="s">
        <v>102</v>
      </c>
      <c r="O15" s="8">
        <v>30</v>
      </c>
      <c r="P15" s="5"/>
      <c r="Q15" s="5" t="s">
        <v>103</v>
      </c>
      <c r="R15" s="6">
        <v>20</v>
      </c>
      <c r="S15" s="5"/>
      <c r="T15" s="5" t="s">
        <v>104</v>
      </c>
      <c r="U15" s="6">
        <v>10</v>
      </c>
      <c r="V15" s="5"/>
    </row>
    <row r="17" spans="1:22" ht="15" thickBot="1" x14ac:dyDescent="0.35">
      <c r="B17" s="13" t="s">
        <v>107</v>
      </c>
      <c r="C17">
        <f>110+60+130+10+90+50</f>
        <v>450</v>
      </c>
      <c r="F17">
        <f>260+90+30+60+40+40</f>
        <v>520</v>
      </c>
      <c r="I17">
        <v>1000</v>
      </c>
      <c r="L17">
        <f>220+20+100+50+20+40</f>
        <v>450</v>
      </c>
      <c r="O17">
        <f>110+100+80+10+20+30</f>
        <v>350</v>
      </c>
      <c r="R17">
        <f>60+160+70+50+110+80</f>
        <v>530</v>
      </c>
      <c r="U17">
        <f>130+100+100+20+100+30</f>
        <v>480</v>
      </c>
    </row>
    <row r="18" spans="1:22" s="12" customFormat="1" ht="15" thickBot="1" x14ac:dyDescent="0.35">
      <c r="B18" s="11" t="s">
        <v>105</v>
      </c>
      <c r="C18" s="9">
        <v>10</v>
      </c>
      <c r="D18" s="1"/>
      <c r="E18" s="1"/>
      <c r="F18" s="10">
        <v>10</v>
      </c>
      <c r="G18" s="1"/>
      <c r="H18" s="1"/>
      <c r="I18" s="10">
        <v>0</v>
      </c>
      <c r="J18" s="1"/>
      <c r="K18" s="1"/>
      <c r="L18" s="10">
        <v>10</v>
      </c>
      <c r="M18" s="1"/>
      <c r="N18" s="1"/>
      <c r="O18" s="10">
        <v>60</v>
      </c>
      <c r="P18" s="1"/>
      <c r="Q18" s="1"/>
      <c r="R18" s="10">
        <v>30</v>
      </c>
      <c r="S18" s="1"/>
      <c r="T18" s="1"/>
      <c r="U18" s="10">
        <v>40</v>
      </c>
    </row>
    <row r="19" spans="1:22" x14ac:dyDescent="0.3">
      <c r="B19" s="14" t="s">
        <v>106</v>
      </c>
      <c r="C19">
        <v>460</v>
      </c>
      <c r="F19">
        <f>530</f>
        <v>530</v>
      </c>
      <c r="I19">
        <v>750</v>
      </c>
      <c r="L19">
        <v>450</v>
      </c>
      <c r="O19">
        <f>350+60</f>
        <v>410</v>
      </c>
      <c r="R19">
        <f>530+30</f>
        <v>560</v>
      </c>
      <c r="U19">
        <f>480+40</f>
        <v>520</v>
      </c>
    </row>
    <row r="22" spans="1:22" x14ac:dyDescent="0.3">
      <c r="C22">
        <v>200</v>
      </c>
      <c r="F22">
        <v>250</v>
      </c>
      <c r="L22">
        <v>200</v>
      </c>
      <c r="O22">
        <v>200</v>
      </c>
      <c r="R22">
        <v>230</v>
      </c>
      <c r="U22">
        <v>200</v>
      </c>
    </row>
    <row r="23" spans="1:22" x14ac:dyDescent="0.3">
      <c r="C23">
        <v>150</v>
      </c>
      <c r="F23">
        <v>150</v>
      </c>
      <c r="L23">
        <v>130</v>
      </c>
      <c r="O23">
        <v>100</v>
      </c>
      <c r="R23">
        <v>200</v>
      </c>
      <c r="U23">
        <v>180</v>
      </c>
    </row>
    <row r="25" spans="1:22" x14ac:dyDescent="0.3">
      <c r="B25">
        <v>1</v>
      </c>
      <c r="C25" t="s">
        <v>108</v>
      </c>
      <c r="D25">
        <v>230</v>
      </c>
      <c r="F25" t="s">
        <v>38</v>
      </c>
      <c r="G25">
        <v>30</v>
      </c>
      <c r="I25" s="15" t="s">
        <v>43</v>
      </c>
      <c r="J25" s="15">
        <v>90</v>
      </c>
      <c r="L25" s="15" t="s">
        <v>126</v>
      </c>
      <c r="M25" s="15">
        <v>50</v>
      </c>
      <c r="P25" s="16" t="s">
        <v>28</v>
      </c>
      <c r="Q25" s="14">
        <v>150</v>
      </c>
      <c r="S25">
        <v>300</v>
      </c>
      <c r="U25" s="18" t="s">
        <v>13</v>
      </c>
      <c r="V25" s="18">
        <v>400</v>
      </c>
    </row>
    <row r="26" spans="1:22" x14ac:dyDescent="0.3">
      <c r="A26">
        <v>1</v>
      </c>
      <c r="C26" t="s">
        <v>15</v>
      </c>
      <c r="D26">
        <v>70</v>
      </c>
      <c r="F26" t="s">
        <v>112</v>
      </c>
      <c r="G26">
        <v>30</v>
      </c>
      <c r="I26" t="s">
        <v>118</v>
      </c>
      <c r="J26">
        <v>50</v>
      </c>
      <c r="P26" s="16" t="s">
        <v>72</v>
      </c>
      <c r="Q26" s="14">
        <v>150</v>
      </c>
      <c r="S26">
        <v>400</v>
      </c>
      <c r="U26" t="s">
        <v>21</v>
      </c>
      <c r="V26">
        <v>350</v>
      </c>
    </row>
    <row r="27" spans="1:22" x14ac:dyDescent="0.3">
      <c r="B27">
        <v>2</v>
      </c>
      <c r="C27" s="15" t="s">
        <v>72</v>
      </c>
      <c r="D27" s="15">
        <v>150</v>
      </c>
      <c r="F27" t="s">
        <v>83</v>
      </c>
      <c r="G27">
        <v>80</v>
      </c>
      <c r="I27" t="s">
        <v>88</v>
      </c>
      <c r="J27">
        <v>10</v>
      </c>
      <c r="P27" s="16" t="s">
        <v>58</v>
      </c>
      <c r="Q27" s="14">
        <v>30</v>
      </c>
      <c r="S27">
        <v>250</v>
      </c>
      <c r="U27" s="14" t="s">
        <v>28</v>
      </c>
      <c r="V27" s="14">
        <v>300</v>
      </c>
    </row>
    <row r="28" spans="1:22" x14ac:dyDescent="0.3">
      <c r="A28">
        <v>2</v>
      </c>
      <c r="C28" t="s">
        <v>17</v>
      </c>
      <c r="D28">
        <v>100</v>
      </c>
      <c r="F28" t="s">
        <v>80</v>
      </c>
      <c r="G28">
        <v>30</v>
      </c>
      <c r="I28" t="s">
        <v>98</v>
      </c>
      <c r="J28">
        <v>20</v>
      </c>
      <c r="P28" s="16" t="s">
        <v>51</v>
      </c>
      <c r="Q28" s="14">
        <v>10</v>
      </c>
      <c r="S28">
        <v>200</v>
      </c>
      <c r="U28" t="s">
        <v>35</v>
      </c>
      <c r="V28">
        <v>300</v>
      </c>
    </row>
    <row r="29" spans="1:22" x14ac:dyDescent="0.3">
      <c r="A29">
        <v>3</v>
      </c>
      <c r="C29" t="s">
        <v>75</v>
      </c>
      <c r="D29">
        <v>70</v>
      </c>
      <c r="F29" t="s">
        <v>113</v>
      </c>
      <c r="G29">
        <v>10</v>
      </c>
      <c r="I29" s="15" t="s">
        <v>58</v>
      </c>
      <c r="J29" s="15">
        <v>30</v>
      </c>
      <c r="P29" s="16" t="s">
        <v>65</v>
      </c>
      <c r="Q29" s="14">
        <v>70</v>
      </c>
      <c r="S29">
        <v>250</v>
      </c>
      <c r="U29" s="14" t="s">
        <v>43</v>
      </c>
      <c r="V29" s="14">
        <v>300</v>
      </c>
    </row>
    <row r="30" spans="1:22" x14ac:dyDescent="0.3">
      <c r="C30" t="s">
        <v>109</v>
      </c>
      <c r="D30">
        <v>30</v>
      </c>
      <c r="F30" t="s">
        <v>26</v>
      </c>
      <c r="G30">
        <v>100</v>
      </c>
      <c r="I30" s="15" t="s">
        <v>51</v>
      </c>
      <c r="J30" s="15">
        <v>10</v>
      </c>
      <c r="P30" s="16" t="s">
        <v>120</v>
      </c>
      <c r="Q30" s="14">
        <v>10</v>
      </c>
      <c r="S30">
        <v>200</v>
      </c>
      <c r="U30" s="14" t="s">
        <v>51</v>
      </c>
      <c r="V30" s="14">
        <v>200</v>
      </c>
    </row>
    <row r="31" spans="1:22" x14ac:dyDescent="0.3">
      <c r="A31">
        <v>4</v>
      </c>
      <c r="B31">
        <v>3</v>
      </c>
      <c r="C31" t="s">
        <v>20</v>
      </c>
      <c r="D31">
        <v>260</v>
      </c>
      <c r="F31" t="s">
        <v>81</v>
      </c>
      <c r="G31">
        <v>10</v>
      </c>
      <c r="I31" s="15" t="s">
        <v>60</v>
      </c>
      <c r="J31" s="15">
        <v>100</v>
      </c>
      <c r="P31" t="s">
        <v>70</v>
      </c>
      <c r="Q31">
        <v>100</v>
      </c>
      <c r="S31">
        <v>250</v>
      </c>
      <c r="U31" s="14" t="s">
        <v>58</v>
      </c>
      <c r="V31" s="14">
        <v>250</v>
      </c>
    </row>
    <row r="32" spans="1:22" x14ac:dyDescent="0.3">
      <c r="A32">
        <v>5</v>
      </c>
      <c r="B32">
        <v>4</v>
      </c>
      <c r="C32" t="s">
        <v>22</v>
      </c>
      <c r="D32">
        <v>220</v>
      </c>
      <c r="F32" t="s">
        <v>85</v>
      </c>
      <c r="G32">
        <v>40</v>
      </c>
      <c r="I32" s="15" t="s">
        <v>65</v>
      </c>
      <c r="J32" s="15">
        <v>70</v>
      </c>
      <c r="P32" t="s">
        <v>116</v>
      </c>
      <c r="Q32">
        <v>150</v>
      </c>
      <c r="S32">
        <v>350</v>
      </c>
      <c r="U32" s="14" t="s">
        <v>65</v>
      </c>
      <c r="V32" s="14">
        <v>250</v>
      </c>
    </row>
    <row r="33" spans="2:22" x14ac:dyDescent="0.3">
      <c r="C33" t="s">
        <v>27</v>
      </c>
      <c r="D33">
        <v>90</v>
      </c>
      <c r="E33">
        <v>6</v>
      </c>
      <c r="F33" t="s">
        <v>114</v>
      </c>
      <c r="G33">
        <v>160</v>
      </c>
      <c r="I33" t="s">
        <v>119</v>
      </c>
      <c r="J33">
        <v>50</v>
      </c>
      <c r="P33" s="17" t="s">
        <v>127</v>
      </c>
      <c r="Q33" s="14">
        <v>30</v>
      </c>
      <c r="S33">
        <v>300</v>
      </c>
      <c r="U33" s="14" t="s">
        <v>72</v>
      </c>
      <c r="V33" s="14">
        <v>400</v>
      </c>
    </row>
    <row r="34" spans="2:22" x14ac:dyDescent="0.3">
      <c r="C34" t="s">
        <v>31</v>
      </c>
      <c r="D34">
        <v>120</v>
      </c>
      <c r="F34" t="s">
        <v>46</v>
      </c>
      <c r="G34">
        <v>100</v>
      </c>
      <c r="I34" t="s">
        <v>120</v>
      </c>
      <c r="J34">
        <v>50</v>
      </c>
      <c r="P34" s="18" t="s">
        <v>60</v>
      </c>
      <c r="Q34" s="18">
        <v>120</v>
      </c>
      <c r="R34" s="18"/>
      <c r="S34" s="18">
        <v>250</v>
      </c>
      <c r="U34" s="14" t="s">
        <v>79</v>
      </c>
      <c r="V34" s="14">
        <v>200</v>
      </c>
    </row>
    <row r="35" spans="2:22" x14ac:dyDescent="0.3">
      <c r="B35">
        <v>5</v>
      </c>
      <c r="C35" t="s">
        <v>21</v>
      </c>
      <c r="D35">
        <v>150</v>
      </c>
      <c r="F35" s="15" t="s">
        <v>89</v>
      </c>
      <c r="G35" s="15">
        <v>50</v>
      </c>
      <c r="I35" t="s">
        <v>121</v>
      </c>
      <c r="J35">
        <v>30</v>
      </c>
      <c r="P35" s="18" t="s">
        <v>124</v>
      </c>
      <c r="Q35" s="18">
        <v>80</v>
      </c>
      <c r="R35" s="18"/>
      <c r="S35" s="18">
        <v>250</v>
      </c>
      <c r="U35" s="18" t="s">
        <v>86</v>
      </c>
      <c r="V35" s="18">
        <v>50</v>
      </c>
    </row>
    <row r="36" spans="2:22" x14ac:dyDescent="0.3">
      <c r="C36" t="s">
        <v>110</v>
      </c>
      <c r="D36">
        <v>30</v>
      </c>
      <c r="F36" t="s">
        <v>70</v>
      </c>
      <c r="G36">
        <v>100</v>
      </c>
      <c r="I36" t="s">
        <v>122</v>
      </c>
      <c r="J36">
        <v>10</v>
      </c>
      <c r="P36" s="18" t="s">
        <v>125</v>
      </c>
      <c r="Q36" s="18">
        <v>50</v>
      </c>
      <c r="R36" s="18"/>
      <c r="S36" s="18">
        <v>200</v>
      </c>
      <c r="U36" s="18" t="s">
        <v>93</v>
      </c>
      <c r="V36" s="18">
        <v>0</v>
      </c>
    </row>
    <row r="37" spans="2:22" x14ac:dyDescent="0.3">
      <c r="C37" t="s">
        <v>25</v>
      </c>
      <c r="D37">
        <v>30</v>
      </c>
      <c r="F37" t="s">
        <v>115</v>
      </c>
      <c r="G37">
        <v>120</v>
      </c>
      <c r="I37" t="s">
        <v>123</v>
      </c>
      <c r="J37">
        <v>10</v>
      </c>
      <c r="P37" s="18" t="s">
        <v>126</v>
      </c>
      <c r="Q37" s="18">
        <v>50</v>
      </c>
      <c r="R37" s="18"/>
      <c r="S37" s="18">
        <v>300</v>
      </c>
      <c r="U37" s="18" t="s">
        <v>100</v>
      </c>
      <c r="V37" s="18">
        <v>50</v>
      </c>
    </row>
    <row r="38" spans="2:22" x14ac:dyDescent="0.3">
      <c r="C38" s="15" t="s">
        <v>28</v>
      </c>
      <c r="D38" s="15">
        <v>150</v>
      </c>
      <c r="F38" s="15" t="s">
        <v>116</v>
      </c>
      <c r="G38" s="15">
        <v>150</v>
      </c>
      <c r="I38" s="15" t="s">
        <v>124</v>
      </c>
      <c r="J38" s="15">
        <v>80</v>
      </c>
      <c r="Q38">
        <f>SUM(Q25:Q37)</f>
        <v>1000</v>
      </c>
      <c r="S38">
        <f>SUM(S25:S37)</f>
        <v>3500</v>
      </c>
      <c r="V38">
        <f>SUM(V25:V37)</f>
        <v>3050</v>
      </c>
    </row>
    <row r="39" spans="2:22" x14ac:dyDescent="0.3">
      <c r="C39" t="s">
        <v>111</v>
      </c>
      <c r="D39">
        <v>90</v>
      </c>
      <c r="F39" t="s">
        <v>117</v>
      </c>
      <c r="G39">
        <v>120</v>
      </c>
      <c r="I39" s="15" t="s">
        <v>125</v>
      </c>
      <c r="J39" s="15">
        <v>50</v>
      </c>
    </row>
    <row r="40" spans="2:22" x14ac:dyDescent="0.3">
      <c r="C40" t="s">
        <v>30</v>
      </c>
      <c r="D40">
        <v>90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AFAD-D184-47E5-93F8-4681F8C4D9B3}">
  <dimension ref="A1:V19"/>
  <sheetViews>
    <sheetView zoomScale="91" workbookViewId="0">
      <selection activeCell="F24" sqref="F24"/>
    </sheetView>
  </sheetViews>
  <sheetFormatPr defaultRowHeight="14.4" x14ac:dyDescent="0.3"/>
  <cols>
    <col min="2" max="2" width="10.6640625" customWidth="1"/>
  </cols>
  <sheetData>
    <row r="1" spans="1:22" s="3" customFormat="1" ht="16.2" thickBot="1" x14ac:dyDescent="0.35">
      <c r="A1" s="2"/>
      <c r="B1" s="77" t="s">
        <v>0</v>
      </c>
      <c r="C1" s="78"/>
      <c r="D1" s="79"/>
      <c r="E1" s="77" t="s">
        <v>1</v>
      </c>
      <c r="F1" s="78"/>
      <c r="G1" s="79"/>
      <c r="H1" s="77" t="s">
        <v>2</v>
      </c>
      <c r="I1" s="78"/>
      <c r="J1" s="79"/>
      <c r="K1" s="77" t="s">
        <v>3</v>
      </c>
      <c r="L1" s="78"/>
      <c r="M1" s="79"/>
      <c r="N1" s="77" t="s">
        <v>4</v>
      </c>
      <c r="O1" s="78"/>
      <c r="P1" s="79"/>
      <c r="Q1" s="77" t="s">
        <v>5</v>
      </c>
      <c r="R1" s="78"/>
      <c r="S1" s="79"/>
      <c r="T1" s="77" t="s">
        <v>6</v>
      </c>
      <c r="U1" s="78"/>
      <c r="V1" s="79"/>
    </row>
    <row r="2" spans="1:22" s="3" customFormat="1" ht="16.2" thickBot="1" x14ac:dyDescent="0.35">
      <c r="A2" s="2"/>
      <c r="B2" s="4" t="s">
        <v>7</v>
      </c>
      <c r="C2" s="4" t="s">
        <v>8</v>
      </c>
      <c r="D2" s="4" t="s">
        <v>9</v>
      </c>
      <c r="E2" s="4" t="s">
        <v>7</v>
      </c>
      <c r="F2" s="4" t="s">
        <v>8</v>
      </c>
      <c r="G2" s="4" t="s">
        <v>9</v>
      </c>
      <c r="H2" s="4" t="s">
        <v>7</v>
      </c>
      <c r="I2" s="4" t="s">
        <v>8</v>
      </c>
      <c r="J2" s="4" t="s">
        <v>9</v>
      </c>
      <c r="K2" s="4" t="s">
        <v>7</v>
      </c>
      <c r="L2" s="4" t="s">
        <v>8</v>
      </c>
      <c r="M2" s="4" t="s">
        <v>9</v>
      </c>
      <c r="N2" s="4" t="s">
        <v>7</v>
      </c>
      <c r="O2" s="4" t="s">
        <v>8</v>
      </c>
      <c r="P2" s="4" t="s">
        <v>9</v>
      </c>
      <c r="Q2" s="4" t="s">
        <v>7</v>
      </c>
      <c r="R2" s="4" t="s">
        <v>8</v>
      </c>
      <c r="S2" s="4" t="s">
        <v>9</v>
      </c>
      <c r="T2" s="4" t="s">
        <v>7</v>
      </c>
      <c r="U2" s="4" t="s">
        <v>8</v>
      </c>
      <c r="V2" s="4" t="s">
        <v>9</v>
      </c>
    </row>
    <row r="3" spans="1:22" s="3" customFormat="1" ht="15" thickBot="1" x14ac:dyDescent="0.35">
      <c r="A3" s="2" t="s">
        <v>10</v>
      </c>
      <c r="B3" s="19" t="s">
        <v>11</v>
      </c>
      <c r="C3" s="20">
        <v>230</v>
      </c>
      <c r="D3" s="20">
        <v>1</v>
      </c>
      <c r="E3" s="19" t="s">
        <v>12</v>
      </c>
      <c r="F3" s="20">
        <v>240</v>
      </c>
      <c r="G3" s="20">
        <v>1</v>
      </c>
      <c r="H3" s="7" t="s">
        <v>13</v>
      </c>
      <c r="I3" s="8">
        <v>230</v>
      </c>
      <c r="J3" s="19"/>
      <c r="K3" s="19" t="s">
        <v>14</v>
      </c>
      <c r="L3" s="20">
        <v>150</v>
      </c>
      <c r="M3" s="19"/>
      <c r="N3" s="7" t="s">
        <v>15</v>
      </c>
      <c r="O3" s="8">
        <v>110</v>
      </c>
      <c r="P3" s="20">
        <v>1</v>
      </c>
      <c r="Q3" s="7" t="s">
        <v>16</v>
      </c>
      <c r="R3" s="8">
        <v>60</v>
      </c>
      <c r="S3" s="19"/>
      <c r="T3" s="19" t="s">
        <v>17</v>
      </c>
      <c r="U3" s="20">
        <v>130</v>
      </c>
      <c r="V3" s="5"/>
    </row>
    <row r="4" spans="1:22" s="3" customFormat="1" ht="15" thickBot="1" x14ac:dyDescent="0.35">
      <c r="A4" s="2" t="s">
        <v>18</v>
      </c>
      <c r="B4" s="19" t="s">
        <v>19</v>
      </c>
      <c r="C4" s="20">
        <v>110</v>
      </c>
      <c r="D4" s="19"/>
      <c r="E4" s="19" t="s">
        <v>20</v>
      </c>
      <c r="F4" s="20">
        <v>260</v>
      </c>
      <c r="G4" s="19"/>
      <c r="H4" s="7" t="s">
        <v>21</v>
      </c>
      <c r="I4" s="8">
        <v>150</v>
      </c>
      <c r="J4" s="19"/>
      <c r="K4" s="19" t="s">
        <v>22</v>
      </c>
      <c r="L4" s="20">
        <v>220</v>
      </c>
      <c r="M4" s="20">
        <v>1</v>
      </c>
      <c r="N4" s="19" t="s">
        <v>23</v>
      </c>
      <c r="O4" s="20">
        <v>260</v>
      </c>
      <c r="P4" s="20">
        <v>1</v>
      </c>
      <c r="Q4" s="19" t="s">
        <v>24</v>
      </c>
      <c r="R4" s="20">
        <v>220</v>
      </c>
      <c r="S4" s="19"/>
      <c r="T4" s="7" t="s">
        <v>25</v>
      </c>
      <c r="U4" s="8">
        <v>100</v>
      </c>
      <c r="V4" s="6">
        <v>1</v>
      </c>
    </row>
    <row r="5" spans="1:22" s="3" customFormat="1" ht="15" thickBot="1" x14ac:dyDescent="0.35">
      <c r="A5" s="2" t="s">
        <v>18</v>
      </c>
      <c r="B5" s="19" t="s">
        <v>26</v>
      </c>
      <c r="C5" s="20">
        <v>110</v>
      </c>
      <c r="D5" s="19"/>
      <c r="E5" s="7" t="s">
        <v>27</v>
      </c>
      <c r="F5" s="8">
        <v>90</v>
      </c>
      <c r="G5" s="20">
        <v>1</v>
      </c>
      <c r="H5" s="19" t="s">
        <v>28</v>
      </c>
      <c r="I5" s="20">
        <v>140</v>
      </c>
      <c r="J5" s="19"/>
      <c r="K5" s="19" t="s">
        <v>29</v>
      </c>
      <c r="L5" s="20">
        <v>70</v>
      </c>
      <c r="M5" s="20">
        <v>1</v>
      </c>
      <c r="N5" s="19" t="s">
        <v>30</v>
      </c>
      <c r="O5" s="20">
        <v>100</v>
      </c>
      <c r="P5" s="19"/>
      <c r="Q5" s="19" t="s">
        <v>31</v>
      </c>
      <c r="R5" s="20">
        <v>160</v>
      </c>
      <c r="S5" s="20">
        <v>1</v>
      </c>
      <c r="T5" s="7" t="s">
        <v>32</v>
      </c>
      <c r="U5" s="8">
        <v>100</v>
      </c>
      <c r="V5" s="6">
        <v>1</v>
      </c>
    </row>
    <row r="6" spans="1:22" s="3" customFormat="1" ht="15" thickBot="1" x14ac:dyDescent="0.35">
      <c r="A6" s="2" t="s">
        <v>18</v>
      </c>
      <c r="B6" s="7" t="s">
        <v>33</v>
      </c>
      <c r="C6" s="8">
        <v>60</v>
      </c>
      <c r="D6" s="19"/>
      <c r="E6" s="19" t="s">
        <v>34</v>
      </c>
      <c r="F6" s="20">
        <v>30</v>
      </c>
      <c r="G6" s="19"/>
      <c r="H6" s="7" t="s">
        <v>35</v>
      </c>
      <c r="I6" s="8">
        <v>90</v>
      </c>
      <c r="J6" s="19"/>
      <c r="K6" s="7" t="s">
        <v>36</v>
      </c>
      <c r="L6" s="8">
        <v>20</v>
      </c>
      <c r="M6" s="20">
        <v>1</v>
      </c>
      <c r="N6" s="19" t="s">
        <v>37</v>
      </c>
      <c r="O6" s="20">
        <v>40</v>
      </c>
      <c r="P6" s="20">
        <v>1</v>
      </c>
      <c r="Q6" s="7" t="s">
        <v>38</v>
      </c>
      <c r="R6" s="8">
        <v>70</v>
      </c>
      <c r="S6" s="20">
        <v>1</v>
      </c>
      <c r="T6" s="19" t="s">
        <v>39</v>
      </c>
      <c r="U6" s="20">
        <v>140</v>
      </c>
      <c r="V6" s="6">
        <v>1</v>
      </c>
    </row>
    <row r="7" spans="1:22" s="3" customFormat="1" ht="15" thickBot="1" x14ac:dyDescent="0.35">
      <c r="A7" s="2" t="s">
        <v>40</v>
      </c>
      <c r="B7" s="19" t="s">
        <v>41</v>
      </c>
      <c r="C7" s="20">
        <v>130</v>
      </c>
      <c r="D7" s="20">
        <v>1</v>
      </c>
      <c r="E7" s="7" t="s">
        <v>42</v>
      </c>
      <c r="F7" s="8">
        <v>30</v>
      </c>
      <c r="G7" s="20">
        <v>1</v>
      </c>
      <c r="H7" s="7" t="s">
        <v>43</v>
      </c>
      <c r="I7" s="8">
        <v>90</v>
      </c>
      <c r="J7" s="19"/>
      <c r="K7" s="19" t="s">
        <v>44</v>
      </c>
      <c r="L7" s="20">
        <v>160</v>
      </c>
      <c r="M7" s="19"/>
      <c r="N7" s="19" t="s">
        <v>45</v>
      </c>
      <c r="O7" s="20">
        <v>40</v>
      </c>
      <c r="P7" s="19"/>
      <c r="Q7" s="19" t="s">
        <v>46</v>
      </c>
      <c r="R7" s="20">
        <v>50</v>
      </c>
      <c r="S7" s="20">
        <v>1</v>
      </c>
      <c r="T7" s="7" t="s">
        <v>47</v>
      </c>
      <c r="U7" s="8">
        <v>20</v>
      </c>
      <c r="V7" s="6">
        <v>1</v>
      </c>
    </row>
    <row r="8" spans="1:22" s="3" customFormat="1" ht="15" thickBot="1" x14ac:dyDescent="0.35">
      <c r="A8" s="2" t="s">
        <v>48</v>
      </c>
      <c r="B8" s="19" t="s">
        <v>49</v>
      </c>
      <c r="C8" s="20">
        <v>10</v>
      </c>
      <c r="D8" s="20">
        <v>1</v>
      </c>
      <c r="E8" s="19" t="s">
        <v>50</v>
      </c>
      <c r="F8" s="20">
        <v>50</v>
      </c>
      <c r="G8" s="20">
        <v>1</v>
      </c>
      <c r="H8" s="19" t="s">
        <v>51</v>
      </c>
      <c r="I8" s="20">
        <v>10</v>
      </c>
      <c r="J8" s="20">
        <v>1</v>
      </c>
      <c r="K8" s="19" t="s">
        <v>52</v>
      </c>
      <c r="L8" s="20">
        <v>50</v>
      </c>
      <c r="M8" s="19"/>
      <c r="N8" s="19" t="s">
        <v>53</v>
      </c>
      <c r="O8" s="20">
        <v>70</v>
      </c>
      <c r="P8" s="19"/>
      <c r="Q8" s="19" t="s">
        <v>54</v>
      </c>
      <c r="R8" s="20">
        <v>70</v>
      </c>
      <c r="S8" s="19"/>
      <c r="T8" s="19" t="s">
        <v>55</v>
      </c>
      <c r="U8" s="20">
        <v>60</v>
      </c>
      <c r="V8" s="5"/>
    </row>
    <row r="9" spans="1:22" s="3" customFormat="1" ht="15" thickBot="1" x14ac:dyDescent="0.35">
      <c r="A9" s="2" t="s">
        <v>48</v>
      </c>
      <c r="B9" s="7" t="s">
        <v>56</v>
      </c>
      <c r="C9" s="8">
        <v>10</v>
      </c>
      <c r="D9" s="19"/>
      <c r="E9" s="19" t="s">
        <v>57</v>
      </c>
      <c r="F9" s="20">
        <v>40</v>
      </c>
      <c r="G9" s="20">
        <v>1</v>
      </c>
      <c r="H9" s="19" t="s">
        <v>58</v>
      </c>
      <c r="I9" s="20">
        <v>30</v>
      </c>
      <c r="J9" s="20">
        <v>1</v>
      </c>
      <c r="K9" s="7" t="s">
        <v>59</v>
      </c>
      <c r="L9" s="8">
        <v>20</v>
      </c>
      <c r="M9" s="19"/>
      <c r="N9" s="19" t="s">
        <v>60</v>
      </c>
      <c r="O9" s="20">
        <v>80</v>
      </c>
      <c r="P9" s="20">
        <v>1</v>
      </c>
      <c r="Q9" s="7" t="s">
        <v>61</v>
      </c>
      <c r="R9" s="8">
        <v>30</v>
      </c>
      <c r="S9" s="19"/>
      <c r="T9" s="19" t="s">
        <v>62</v>
      </c>
      <c r="U9" s="20">
        <v>60</v>
      </c>
      <c r="V9" s="5"/>
    </row>
    <row r="10" spans="1:22" s="3" customFormat="1" ht="15" thickBot="1" x14ac:dyDescent="0.35">
      <c r="A10" s="2" t="s">
        <v>48</v>
      </c>
      <c r="B10" s="7" t="s">
        <v>63</v>
      </c>
      <c r="C10" s="8">
        <v>10</v>
      </c>
      <c r="D10" s="19"/>
      <c r="E10" s="19" t="s">
        <v>64</v>
      </c>
      <c r="F10" s="20">
        <v>30</v>
      </c>
      <c r="G10" s="19"/>
      <c r="H10" s="19" t="s">
        <v>65</v>
      </c>
      <c r="I10" s="20">
        <v>70</v>
      </c>
      <c r="J10" s="19"/>
      <c r="K10" s="7" t="s">
        <v>66</v>
      </c>
      <c r="L10" s="8">
        <v>30</v>
      </c>
      <c r="M10" s="19"/>
      <c r="N10" s="19" t="s">
        <v>67</v>
      </c>
      <c r="O10" s="20">
        <v>50</v>
      </c>
      <c r="P10" s="19"/>
      <c r="Q10" s="7" t="s">
        <v>68</v>
      </c>
      <c r="R10" s="8">
        <v>10</v>
      </c>
      <c r="S10" s="19"/>
      <c r="T10" s="19" t="s">
        <v>69</v>
      </c>
      <c r="U10" s="20">
        <v>30</v>
      </c>
      <c r="V10" s="5"/>
    </row>
    <row r="11" spans="1:22" s="3" customFormat="1" ht="15" thickBot="1" x14ac:dyDescent="0.35">
      <c r="A11" s="2"/>
      <c r="B11" s="19" t="s">
        <v>70</v>
      </c>
      <c r="C11" s="20">
        <v>90</v>
      </c>
      <c r="D11" s="20">
        <v>1</v>
      </c>
      <c r="E11" s="7" t="s">
        <v>71</v>
      </c>
      <c r="F11" s="8">
        <v>60</v>
      </c>
      <c r="G11" s="19"/>
      <c r="H11" s="19" t="s">
        <v>72</v>
      </c>
      <c r="I11" s="20">
        <v>150</v>
      </c>
      <c r="J11" s="19"/>
      <c r="K11" s="19" t="s">
        <v>73</v>
      </c>
      <c r="L11" s="20">
        <v>100</v>
      </c>
      <c r="M11" s="20">
        <v>1</v>
      </c>
      <c r="N11" s="7" t="s">
        <v>74</v>
      </c>
      <c r="O11" s="8">
        <v>80</v>
      </c>
      <c r="P11" s="20">
        <v>1</v>
      </c>
      <c r="Q11" s="19" t="s">
        <v>75</v>
      </c>
      <c r="R11" s="20">
        <v>110</v>
      </c>
      <c r="S11" s="20">
        <v>1</v>
      </c>
      <c r="T11" s="19" t="s">
        <v>76</v>
      </c>
      <c r="U11" s="20">
        <v>120</v>
      </c>
      <c r="V11" s="5"/>
    </row>
    <row r="12" spans="1:22" s="3" customFormat="1" ht="15" thickBot="1" x14ac:dyDescent="0.35">
      <c r="A12" s="2"/>
      <c r="B12" s="19" t="s">
        <v>77</v>
      </c>
      <c r="C12" s="20">
        <v>80</v>
      </c>
      <c r="D12" s="19"/>
      <c r="E12" s="19" t="s">
        <v>78</v>
      </c>
      <c r="F12" s="20">
        <v>70</v>
      </c>
      <c r="G12" s="19"/>
      <c r="H12" s="19" t="s">
        <v>79</v>
      </c>
      <c r="I12" s="20">
        <v>10</v>
      </c>
      <c r="J12" s="20">
        <v>1</v>
      </c>
      <c r="K12" s="19" t="s">
        <v>80</v>
      </c>
      <c r="L12" s="20">
        <v>50</v>
      </c>
      <c r="M12" s="20">
        <v>1</v>
      </c>
      <c r="N12" s="7" t="s">
        <v>81</v>
      </c>
      <c r="O12" s="8">
        <v>10</v>
      </c>
      <c r="P12" s="19"/>
      <c r="Q12" s="19" t="s">
        <v>82</v>
      </c>
      <c r="R12" s="20">
        <v>70</v>
      </c>
      <c r="S12" s="19"/>
      <c r="T12" s="19" t="s">
        <v>83</v>
      </c>
      <c r="U12" s="20">
        <v>100</v>
      </c>
      <c r="V12" s="5"/>
    </row>
    <row r="13" spans="1:22" s="3" customFormat="1" ht="15" thickBot="1" x14ac:dyDescent="0.35">
      <c r="A13" s="2"/>
      <c r="B13" s="7" t="s">
        <v>84</v>
      </c>
      <c r="C13" s="8">
        <v>60</v>
      </c>
      <c r="D13" s="19"/>
      <c r="E13" s="7" t="s">
        <v>85</v>
      </c>
      <c r="F13" s="8">
        <v>40</v>
      </c>
      <c r="G13" s="19"/>
      <c r="H13" s="7" t="s">
        <v>86</v>
      </c>
      <c r="I13" s="8">
        <v>10</v>
      </c>
      <c r="J13" s="20">
        <v>1</v>
      </c>
      <c r="K13" s="19" t="s">
        <v>87</v>
      </c>
      <c r="L13" s="20">
        <v>60</v>
      </c>
      <c r="M13" s="19"/>
      <c r="N13" s="7" t="s">
        <v>88</v>
      </c>
      <c r="O13" s="8">
        <v>20</v>
      </c>
      <c r="P13" s="19"/>
      <c r="Q13" s="7" t="s">
        <v>89</v>
      </c>
      <c r="R13" s="8">
        <v>80</v>
      </c>
      <c r="S13" s="20">
        <v>1</v>
      </c>
      <c r="T13" s="7" t="s">
        <v>90</v>
      </c>
      <c r="U13" s="8">
        <v>30</v>
      </c>
      <c r="V13" s="6">
        <v>1</v>
      </c>
    </row>
    <row r="14" spans="1:22" s="3" customFormat="1" ht="15" thickBot="1" x14ac:dyDescent="0.35">
      <c r="A14" s="2"/>
      <c r="B14" s="19" t="s">
        <v>91</v>
      </c>
      <c r="C14" s="20">
        <v>40</v>
      </c>
      <c r="D14" s="19"/>
      <c r="E14" s="7" t="s">
        <v>92</v>
      </c>
      <c r="F14" s="8">
        <v>40</v>
      </c>
      <c r="G14" s="19"/>
      <c r="H14" s="7" t="s">
        <v>93</v>
      </c>
      <c r="I14" s="8">
        <v>10</v>
      </c>
      <c r="J14" s="19"/>
      <c r="K14" s="7" t="s">
        <v>94</v>
      </c>
      <c r="L14" s="8">
        <v>20</v>
      </c>
      <c r="M14" s="19"/>
      <c r="N14" s="19" t="s">
        <v>95</v>
      </c>
      <c r="O14" s="20">
        <v>50</v>
      </c>
      <c r="P14" s="19"/>
      <c r="Q14" s="19" t="s">
        <v>96</v>
      </c>
      <c r="R14" s="20">
        <v>20</v>
      </c>
      <c r="S14" s="19"/>
      <c r="T14" s="19" t="s">
        <v>97</v>
      </c>
      <c r="U14" s="20">
        <v>60</v>
      </c>
      <c r="V14" s="5"/>
    </row>
    <row r="15" spans="1:22" s="3" customFormat="1" ht="15" thickBot="1" x14ac:dyDescent="0.35">
      <c r="A15" s="2"/>
      <c r="B15" s="7" t="s">
        <v>98</v>
      </c>
      <c r="C15" s="8">
        <v>50</v>
      </c>
      <c r="D15" s="19"/>
      <c r="E15" s="19" t="s">
        <v>99</v>
      </c>
      <c r="F15" s="20">
        <v>10</v>
      </c>
      <c r="G15" s="19"/>
      <c r="H15" s="7" t="s">
        <v>100</v>
      </c>
      <c r="I15" s="8">
        <v>10</v>
      </c>
      <c r="J15" s="19"/>
      <c r="K15" s="7" t="s">
        <v>101</v>
      </c>
      <c r="L15" s="8">
        <v>40</v>
      </c>
      <c r="M15" s="19"/>
      <c r="N15" s="7" t="s">
        <v>102</v>
      </c>
      <c r="O15" s="8">
        <v>30</v>
      </c>
      <c r="P15" s="19"/>
      <c r="Q15" s="7" t="s">
        <v>103</v>
      </c>
      <c r="R15" s="8">
        <v>20</v>
      </c>
      <c r="S15" s="19"/>
      <c r="T15" s="7" t="s">
        <v>104</v>
      </c>
      <c r="U15" s="8">
        <v>10</v>
      </c>
      <c r="V15" s="5"/>
    </row>
    <row r="17" spans="2:21" ht="15" thickBot="1" x14ac:dyDescent="0.35">
      <c r="B17" s="13" t="s">
        <v>107</v>
      </c>
      <c r="C17">
        <f>60+10+10+60+50</f>
        <v>190</v>
      </c>
      <c r="F17">
        <f>90+30+60+40+40</f>
        <v>260</v>
      </c>
      <c r="I17">
        <f>230+150+90+90+10+10+10</f>
        <v>590</v>
      </c>
      <c r="L17">
        <f>20+20+30+20+40</f>
        <v>130</v>
      </c>
      <c r="O17">
        <f>110+80+10+20+30</f>
        <v>250</v>
      </c>
      <c r="R17">
        <f>60+70+30+10+80+20</f>
        <v>270</v>
      </c>
      <c r="U17">
        <f>100+100+20+30+10</f>
        <v>260</v>
      </c>
    </row>
    <row r="18" spans="2:21" s="12" customFormat="1" ht="15" thickBot="1" x14ac:dyDescent="0.35">
      <c r="B18" s="11" t="s">
        <v>105</v>
      </c>
      <c r="C18" s="9">
        <v>10</v>
      </c>
      <c r="D18" s="1"/>
      <c r="E18" s="1"/>
      <c r="F18" s="10">
        <v>10</v>
      </c>
      <c r="G18" s="1"/>
      <c r="H18" s="1"/>
      <c r="I18" s="10">
        <v>0</v>
      </c>
      <c r="J18" s="1"/>
      <c r="K18" s="1"/>
      <c r="L18" s="10">
        <v>10</v>
      </c>
      <c r="M18" s="1"/>
      <c r="N18" s="1"/>
      <c r="O18" s="10">
        <v>60</v>
      </c>
      <c r="P18" s="1"/>
      <c r="Q18" s="1"/>
      <c r="R18" s="10">
        <v>30</v>
      </c>
      <c r="S18" s="1"/>
      <c r="T18" s="1"/>
      <c r="U18" s="10">
        <v>40</v>
      </c>
    </row>
    <row r="19" spans="2:21" x14ac:dyDescent="0.3">
      <c r="B19" s="14" t="s">
        <v>106</v>
      </c>
      <c r="C19">
        <f>C17+C18</f>
        <v>200</v>
      </c>
      <c r="F19">
        <f t="shared" ref="F19:U19" si="0">F17+F18</f>
        <v>270</v>
      </c>
      <c r="I19">
        <f t="shared" si="0"/>
        <v>590</v>
      </c>
      <c r="L19">
        <f t="shared" si="0"/>
        <v>140</v>
      </c>
      <c r="O19">
        <f t="shared" si="0"/>
        <v>310</v>
      </c>
      <c r="R19">
        <f t="shared" si="0"/>
        <v>300</v>
      </c>
      <c r="U19">
        <f t="shared" si="0"/>
        <v>300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7F1C-D4E2-45CE-B6F0-3801579027E4}">
  <dimension ref="A1:AJ19"/>
  <sheetViews>
    <sheetView zoomScale="80" zoomScaleNormal="80" workbookViewId="0">
      <selection activeCell="P25" sqref="P25"/>
    </sheetView>
  </sheetViews>
  <sheetFormatPr defaultRowHeight="14.4" x14ac:dyDescent="0.3"/>
  <cols>
    <col min="2" max="2" width="10.33203125" customWidth="1"/>
    <col min="22" max="22" width="8.88671875" customWidth="1"/>
  </cols>
  <sheetData>
    <row r="1" spans="1:36" ht="16.2" thickBot="1" x14ac:dyDescent="0.35">
      <c r="A1" s="2"/>
      <c r="B1" s="77" t="s">
        <v>0</v>
      </c>
      <c r="C1" s="78"/>
      <c r="D1" s="78"/>
      <c r="E1" s="78"/>
      <c r="F1" s="79"/>
      <c r="G1" s="77" t="s">
        <v>1</v>
      </c>
      <c r="H1" s="78"/>
      <c r="I1" s="78"/>
      <c r="J1" s="78"/>
      <c r="K1" s="79"/>
      <c r="L1" s="77" t="s">
        <v>2</v>
      </c>
      <c r="M1" s="78"/>
      <c r="N1" s="78"/>
      <c r="O1" s="78"/>
      <c r="P1" s="79"/>
      <c r="Q1" s="77" t="s">
        <v>3</v>
      </c>
      <c r="R1" s="78"/>
      <c r="S1" s="78"/>
      <c r="T1" s="78"/>
      <c r="U1" s="79"/>
      <c r="V1" s="77" t="s">
        <v>4</v>
      </c>
      <c r="W1" s="78"/>
      <c r="X1" s="78"/>
      <c r="Y1" s="78"/>
      <c r="Z1" s="79"/>
      <c r="AA1" s="77" t="s">
        <v>5</v>
      </c>
      <c r="AB1" s="78"/>
      <c r="AC1" s="78"/>
      <c r="AD1" s="78"/>
      <c r="AE1" s="79"/>
      <c r="AF1" s="77" t="s">
        <v>6</v>
      </c>
      <c r="AG1" s="78"/>
      <c r="AH1" s="78"/>
      <c r="AI1" s="78"/>
      <c r="AJ1" s="79"/>
    </row>
    <row r="2" spans="1:36" ht="16.2" thickBot="1" x14ac:dyDescent="0.35">
      <c r="A2" s="2"/>
      <c r="B2" s="4" t="s">
        <v>7</v>
      </c>
      <c r="C2" s="4" t="s">
        <v>8</v>
      </c>
      <c r="D2" s="4" t="s">
        <v>140</v>
      </c>
      <c r="E2" s="4"/>
      <c r="F2" s="4" t="s">
        <v>9</v>
      </c>
      <c r="G2" s="4" t="s">
        <v>7</v>
      </c>
      <c r="H2" s="4" t="s">
        <v>8</v>
      </c>
      <c r="I2" s="4" t="s">
        <v>140</v>
      </c>
      <c r="J2" s="4"/>
      <c r="K2" s="4" t="s">
        <v>9</v>
      </c>
      <c r="L2" s="4" t="s">
        <v>7</v>
      </c>
      <c r="M2" s="4" t="s">
        <v>8</v>
      </c>
      <c r="N2" s="4" t="s">
        <v>140</v>
      </c>
      <c r="O2" s="4"/>
      <c r="P2" s="4" t="s">
        <v>9</v>
      </c>
      <c r="Q2" s="4" t="s">
        <v>7</v>
      </c>
      <c r="R2" s="4" t="s">
        <v>8</v>
      </c>
      <c r="S2" s="4" t="s">
        <v>140</v>
      </c>
      <c r="T2" s="4"/>
      <c r="U2" s="4" t="s">
        <v>9</v>
      </c>
      <c r="V2" s="4" t="s">
        <v>7</v>
      </c>
      <c r="W2" s="4" t="s">
        <v>8</v>
      </c>
      <c r="X2" s="4" t="s">
        <v>140</v>
      </c>
      <c r="Y2" s="4"/>
      <c r="Z2" s="4" t="s">
        <v>9</v>
      </c>
      <c r="AA2" s="4" t="s">
        <v>7</v>
      </c>
      <c r="AB2" s="4" t="s">
        <v>8</v>
      </c>
      <c r="AC2" s="4" t="s">
        <v>140</v>
      </c>
      <c r="AD2" s="4"/>
      <c r="AE2" s="4" t="s">
        <v>9</v>
      </c>
      <c r="AF2" s="4" t="s">
        <v>7</v>
      </c>
      <c r="AG2" s="4" t="s">
        <v>8</v>
      </c>
      <c r="AH2" s="4" t="s">
        <v>140</v>
      </c>
      <c r="AI2" s="4"/>
      <c r="AJ2" s="4" t="s">
        <v>9</v>
      </c>
    </row>
    <row r="3" spans="1:36" ht="15" thickBot="1" x14ac:dyDescent="0.35">
      <c r="A3" s="2" t="s">
        <v>10</v>
      </c>
      <c r="B3" s="32" t="s">
        <v>11</v>
      </c>
      <c r="C3" s="33">
        <v>230</v>
      </c>
      <c r="D3" s="34">
        <v>8</v>
      </c>
      <c r="E3" s="34">
        <v>2</v>
      </c>
      <c r="F3" s="20">
        <v>1</v>
      </c>
      <c r="G3" s="32" t="s">
        <v>12</v>
      </c>
      <c r="H3" s="33">
        <v>240</v>
      </c>
      <c r="I3" s="34">
        <v>75</v>
      </c>
      <c r="J3" s="34">
        <v>2</v>
      </c>
      <c r="K3" s="20">
        <v>1</v>
      </c>
      <c r="L3" s="7" t="s">
        <v>13</v>
      </c>
      <c r="M3" s="8">
        <v>230</v>
      </c>
      <c r="N3" s="28">
        <v>327</v>
      </c>
      <c r="O3" s="28">
        <v>3</v>
      </c>
      <c r="P3" s="19"/>
      <c r="Q3" s="7" t="s">
        <v>14</v>
      </c>
      <c r="R3" s="8">
        <v>150</v>
      </c>
      <c r="S3" s="28">
        <v>108</v>
      </c>
      <c r="T3" s="28">
        <v>3</v>
      </c>
      <c r="U3" s="19"/>
      <c r="V3" s="7" t="s">
        <v>15</v>
      </c>
      <c r="W3" s="8">
        <v>110</v>
      </c>
      <c r="X3" s="28">
        <v>104</v>
      </c>
      <c r="Y3" s="28">
        <v>2</v>
      </c>
      <c r="Z3" s="20">
        <v>1</v>
      </c>
      <c r="AA3" s="31" t="s">
        <v>16</v>
      </c>
      <c r="AB3" s="29">
        <v>60</v>
      </c>
      <c r="AC3" s="30">
        <v>0</v>
      </c>
      <c r="AD3" s="30">
        <v>2</v>
      </c>
      <c r="AE3" s="19"/>
      <c r="AF3" s="7" t="s">
        <v>17</v>
      </c>
      <c r="AG3" s="8">
        <v>130</v>
      </c>
      <c r="AH3" s="28">
        <v>268</v>
      </c>
      <c r="AI3" s="28">
        <v>2</v>
      </c>
      <c r="AJ3" s="19"/>
    </row>
    <row r="4" spans="1:36" ht="15" thickBot="1" x14ac:dyDescent="0.35">
      <c r="A4" s="2" t="s">
        <v>18</v>
      </c>
      <c r="B4" s="7" t="s">
        <v>19</v>
      </c>
      <c r="C4" s="8">
        <v>110</v>
      </c>
      <c r="D4" s="28">
        <v>101</v>
      </c>
      <c r="E4" s="28">
        <v>2</v>
      </c>
      <c r="F4" s="19"/>
      <c r="G4" s="32" t="s">
        <v>20</v>
      </c>
      <c r="H4" s="33">
        <v>260</v>
      </c>
      <c r="I4" s="34">
        <v>39</v>
      </c>
      <c r="J4" s="34">
        <v>2</v>
      </c>
      <c r="K4" s="19"/>
      <c r="L4" s="19" t="s">
        <v>21</v>
      </c>
      <c r="M4" s="20">
        <v>150</v>
      </c>
      <c r="N4" s="23">
        <v>46</v>
      </c>
      <c r="O4" s="23">
        <v>2</v>
      </c>
      <c r="P4" s="19"/>
      <c r="Q4" s="7" t="s">
        <v>22</v>
      </c>
      <c r="R4" s="8">
        <v>220</v>
      </c>
      <c r="S4" s="28">
        <v>117</v>
      </c>
      <c r="T4" s="28">
        <v>2</v>
      </c>
      <c r="U4" s="20">
        <v>1</v>
      </c>
      <c r="V4" s="32" t="s">
        <v>23</v>
      </c>
      <c r="W4" s="33">
        <v>260</v>
      </c>
      <c r="X4" s="34">
        <v>63</v>
      </c>
      <c r="Y4" s="34">
        <v>2</v>
      </c>
      <c r="Z4" s="20">
        <v>1</v>
      </c>
      <c r="AA4" s="7" t="s">
        <v>24</v>
      </c>
      <c r="AB4" s="8">
        <v>220</v>
      </c>
      <c r="AC4" s="28">
        <v>125</v>
      </c>
      <c r="AD4" s="28">
        <v>2</v>
      </c>
      <c r="AE4" s="19"/>
      <c r="AF4" s="31" t="s">
        <v>25</v>
      </c>
      <c r="AG4" s="29">
        <v>100</v>
      </c>
      <c r="AH4" s="30">
        <v>0</v>
      </c>
      <c r="AI4" s="30">
        <v>3</v>
      </c>
      <c r="AJ4" s="20">
        <v>1</v>
      </c>
    </row>
    <row r="5" spans="1:36" ht="15" thickBot="1" x14ac:dyDescent="0.35">
      <c r="A5" s="2" t="s">
        <v>18</v>
      </c>
      <c r="B5" s="31" t="s">
        <v>26</v>
      </c>
      <c r="C5" s="29">
        <v>110</v>
      </c>
      <c r="D5" s="30">
        <v>11</v>
      </c>
      <c r="E5" s="30">
        <v>2</v>
      </c>
      <c r="F5" s="19"/>
      <c r="G5" s="32" t="s">
        <v>27</v>
      </c>
      <c r="H5" s="33">
        <v>90</v>
      </c>
      <c r="I5" s="34">
        <v>84</v>
      </c>
      <c r="J5" s="34">
        <v>3</v>
      </c>
      <c r="K5" s="20">
        <v>1</v>
      </c>
      <c r="L5" s="19" t="s">
        <v>28</v>
      </c>
      <c r="M5" s="20">
        <v>140</v>
      </c>
      <c r="N5" s="23">
        <v>88</v>
      </c>
      <c r="O5" s="23">
        <v>2</v>
      </c>
      <c r="P5" s="19"/>
      <c r="Q5" s="7" t="s">
        <v>29</v>
      </c>
      <c r="R5" s="8">
        <v>70</v>
      </c>
      <c r="S5" s="28">
        <v>258</v>
      </c>
      <c r="T5" s="28">
        <v>3</v>
      </c>
      <c r="U5" s="20">
        <v>1</v>
      </c>
      <c r="V5" s="32" t="s">
        <v>30</v>
      </c>
      <c r="W5" s="33">
        <v>100</v>
      </c>
      <c r="X5" s="34">
        <v>121</v>
      </c>
      <c r="Y5" s="34">
        <v>2</v>
      </c>
      <c r="Z5" s="19"/>
      <c r="AA5" s="7" t="s">
        <v>31</v>
      </c>
      <c r="AB5" s="8">
        <v>160</v>
      </c>
      <c r="AC5" s="28">
        <v>166</v>
      </c>
      <c r="AD5" s="28">
        <v>2</v>
      </c>
      <c r="AE5" s="20">
        <v>1</v>
      </c>
      <c r="AF5" s="31" t="s">
        <v>32</v>
      </c>
      <c r="AG5" s="29">
        <v>100</v>
      </c>
      <c r="AH5" s="30">
        <v>0</v>
      </c>
      <c r="AI5" s="30">
        <v>2</v>
      </c>
      <c r="AJ5" s="20">
        <v>1</v>
      </c>
    </row>
    <row r="6" spans="1:36" ht="15" thickBot="1" x14ac:dyDescent="0.35">
      <c r="A6" s="2" t="s">
        <v>18</v>
      </c>
      <c r="B6" s="31" t="s">
        <v>33</v>
      </c>
      <c r="C6" s="29">
        <v>60</v>
      </c>
      <c r="D6" s="30">
        <v>0</v>
      </c>
      <c r="E6" s="30">
        <v>3</v>
      </c>
      <c r="F6" s="19"/>
      <c r="G6" s="7" t="s">
        <v>34</v>
      </c>
      <c r="H6" s="8">
        <v>30</v>
      </c>
      <c r="I6" s="28">
        <v>95</v>
      </c>
      <c r="J6" s="28">
        <v>3</v>
      </c>
      <c r="K6" s="19"/>
      <c r="L6" s="19" t="s">
        <v>35</v>
      </c>
      <c r="M6" s="20">
        <v>90</v>
      </c>
      <c r="N6" s="23">
        <v>82</v>
      </c>
      <c r="O6" s="23">
        <v>2</v>
      </c>
      <c r="P6" s="19"/>
      <c r="Q6" s="31" t="s">
        <v>36</v>
      </c>
      <c r="R6" s="29">
        <v>20</v>
      </c>
      <c r="S6" s="30">
        <v>2</v>
      </c>
      <c r="T6" s="30">
        <v>2</v>
      </c>
      <c r="U6" s="20">
        <v>1</v>
      </c>
      <c r="V6" s="7" t="s">
        <v>37</v>
      </c>
      <c r="W6" s="8">
        <v>40</v>
      </c>
      <c r="X6" s="28">
        <v>76</v>
      </c>
      <c r="Y6" s="28">
        <v>2</v>
      </c>
      <c r="Z6" s="20">
        <v>1</v>
      </c>
      <c r="AA6" s="32" t="s">
        <v>38</v>
      </c>
      <c r="AB6" s="33">
        <v>70</v>
      </c>
      <c r="AC6" s="34">
        <v>73</v>
      </c>
      <c r="AD6" s="34">
        <v>2</v>
      </c>
      <c r="AE6" s="20">
        <v>1</v>
      </c>
      <c r="AF6" s="7" t="s">
        <v>39</v>
      </c>
      <c r="AG6" s="8">
        <v>140</v>
      </c>
      <c r="AH6" s="28">
        <v>80</v>
      </c>
      <c r="AI6" s="28">
        <v>2</v>
      </c>
      <c r="AJ6" s="20">
        <v>1</v>
      </c>
    </row>
    <row r="7" spans="1:36" ht="15" thickBot="1" x14ac:dyDescent="0.35">
      <c r="A7" s="2" t="s">
        <v>40</v>
      </c>
      <c r="B7" s="7" t="s">
        <v>41</v>
      </c>
      <c r="C7" s="8">
        <v>130</v>
      </c>
      <c r="D7" s="28">
        <v>79</v>
      </c>
      <c r="E7" s="28">
        <v>2</v>
      </c>
      <c r="F7" s="20">
        <v>1</v>
      </c>
      <c r="G7" s="7" t="s">
        <v>42</v>
      </c>
      <c r="H7" s="8">
        <v>30</v>
      </c>
      <c r="I7" s="28">
        <v>0</v>
      </c>
      <c r="J7" s="28">
        <v>2</v>
      </c>
      <c r="K7" s="20">
        <v>1</v>
      </c>
      <c r="L7" s="19" t="s">
        <v>43</v>
      </c>
      <c r="M7" s="20">
        <v>90</v>
      </c>
      <c r="N7" s="23">
        <v>78</v>
      </c>
      <c r="O7" s="23">
        <v>3</v>
      </c>
      <c r="P7" s="19"/>
      <c r="Q7" s="7" t="s">
        <v>44</v>
      </c>
      <c r="R7" s="8">
        <v>160</v>
      </c>
      <c r="S7" s="28">
        <v>72</v>
      </c>
      <c r="T7" s="28">
        <v>2</v>
      </c>
      <c r="U7" s="19"/>
      <c r="V7" s="31" t="s">
        <v>45</v>
      </c>
      <c r="W7" s="29">
        <v>40</v>
      </c>
      <c r="X7" s="30">
        <v>78</v>
      </c>
      <c r="Y7" s="30">
        <v>3</v>
      </c>
      <c r="Z7" s="19"/>
      <c r="AA7" s="32" t="s">
        <v>46</v>
      </c>
      <c r="AB7" s="33">
        <v>50</v>
      </c>
      <c r="AC7" s="34">
        <v>0</v>
      </c>
      <c r="AD7" s="34">
        <v>2</v>
      </c>
      <c r="AE7" s="20">
        <v>1</v>
      </c>
      <c r="AF7" s="31" t="s">
        <v>47</v>
      </c>
      <c r="AG7" s="29">
        <v>20</v>
      </c>
      <c r="AH7" s="30">
        <v>0</v>
      </c>
      <c r="AI7" s="30">
        <v>2</v>
      </c>
      <c r="AJ7" s="20">
        <v>1</v>
      </c>
    </row>
    <row r="8" spans="1:36" ht="15" thickBot="1" x14ac:dyDescent="0.35">
      <c r="A8" s="2" t="s">
        <v>48</v>
      </c>
      <c r="B8" s="7" t="s">
        <v>49</v>
      </c>
      <c r="C8" s="8">
        <v>10</v>
      </c>
      <c r="D8" s="28">
        <v>91</v>
      </c>
      <c r="E8" s="28">
        <v>2</v>
      </c>
      <c r="F8" s="20">
        <v>1</v>
      </c>
      <c r="G8" s="31" t="s">
        <v>50</v>
      </c>
      <c r="H8" s="29">
        <v>50</v>
      </c>
      <c r="I8" s="30">
        <v>48</v>
      </c>
      <c r="J8" s="30">
        <v>2</v>
      </c>
      <c r="K8" s="20">
        <v>1</v>
      </c>
      <c r="L8" s="7" t="s">
        <v>51</v>
      </c>
      <c r="M8" s="8">
        <v>10</v>
      </c>
      <c r="N8" s="28">
        <v>97</v>
      </c>
      <c r="O8" s="28">
        <v>2</v>
      </c>
      <c r="P8" s="20">
        <v>1</v>
      </c>
      <c r="Q8" s="7" t="s">
        <v>52</v>
      </c>
      <c r="R8" s="8">
        <v>50</v>
      </c>
      <c r="S8" s="28">
        <v>207</v>
      </c>
      <c r="T8" s="28">
        <v>3</v>
      </c>
      <c r="U8" s="19"/>
      <c r="V8" s="7" t="s">
        <v>53</v>
      </c>
      <c r="W8" s="8">
        <v>70</v>
      </c>
      <c r="X8" s="28">
        <v>84</v>
      </c>
      <c r="Y8" s="28">
        <v>2</v>
      </c>
      <c r="Z8" s="19"/>
      <c r="AA8" s="31" t="s">
        <v>54</v>
      </c>
      <c r="AB8" s="29">
        <v>70</v>
      </c>
      <c r="AC8" s="30">
        <v>7</v>
      </c>
      <c r="AD8" s="30">
        <v>2</v>
      </c>
      <c r="AE8" s="19"/>
      <c r="AF8" s="19" t="s">
        <v>55</v>
      </c>
      <c r="AG8" s="20">
        <v>60</v>
      </c>
      <c r="AH8" s="23">
        <v>6</v>
      </c>
      <c r="AI8" s="23">
        <v>2</v>
      </c>
      <c r="AJ8" s="19"/>
    </row>
    <row r="9" spans="1:36" ht="15" thickBot="1" x14ac:dyDescent="0.35">
      <c r="A9" s="2" t="s">
        <v>48</v>
      </c>
      <c r="B9" s="31" t="s">
        <v>56</v>
      </c>
      <c r="C9" s="29">
        <v>10</v>
      </c>
      <c r="D9" s="30">
        <v>0</v>
      </c>
      <c r="E9" s="30">
        <v>2</v>
      </c>
      <c r="F9" s="19"/>
      <c r="G9" s="7" t="s">
        <v>57</v>
      </c>
      <c r="H9" s="8">
        <v>40</v>
      </c>
      <c r="I9" s="28">
        <v>149</v>
      </c>
      <c r="J9" s="28">
        <v>2</v>
      </c>
      <c r="K9" s="20">
        <v>1</v>
      </c>
      <c r="L9" s="19" t="s">
        <v>58</v>
      </c>
      <c r="M9" s="20">
        <v>30</v>
      </c>
      <c r="N9" s="23">
        <v>79</v>
      </c>
      <c r="O9" s="23">
        <v>2</v>
      </c>
      <c r="P9" s="20">
        <v>1</v>
      </c>
      <c r="Q9" s="31" t="s">
        <v>59</v>
      </c>
      <c r="R9" s="29">
        <v>20</v>
      </c>
      <c r="S9" s="30">
        <v>16</v>
      </c>
      <c r="T9" s="30">
        <v>2</v>
      </c>
      <c r="U9" s="19"/>
      <c r="V9" s="31" t="s">
        <v>60</v>
      </c>
      <c r="W9" s="29">
        <v>80</v>
      </c>
      <c r="X9" s="30">
        <v>0</v>
      </c>
      <c r="Y9" s="30">
        <v>3</v>
      </c>
      <c r="Z9" s="20">
        <v>1</v>
      </c>
      <c r="AA9" s="31" t="s">
        <v>61</v>
      </c>
      <c r="AB9" s="29">
        <v>30</v>
      </c>
      <c r="AC9" s="30">
        <v>27</v>
      </c>
      <c r="AD9" s="30">
        <v>2</v>
      </c>
      <c r="AE9" s="19"/>
      <c r="AF9" s="19" t="s">
        <v>62</v>
      </c>
      <c r="AG9" s="20">
        <v>60</v>
      </c>
      <c r="AH9" s="23">
        <v>0</v>
      </c>
      <c r="AI9" s="23">
        <v>2</v>
      </c>
      <c r="AJ9" s="19"/>
    </row>
    <row r="10" spans="1:36" ht="15" thickBot="1" x14ac:dyDescent="0.35">
      <c r="A10" s="2" t="s">
        <v>48</v>
      </c>
      <c r="B10" s="7" t="s">
        <v>63</v>
      </c>
      <c r="C10" s="8">
        <v>10</v>
      </c>
      <c r="D10" s="28">
        <v>130</v>
      </c>
      <c r="E10" s="28">
        <v>3</v>
      </c>
      <c r="F10" s="19"/>
      <c r="G10" s="7" t="s">
        <v>64</v>
      </c>
      <c r="H10" s="8">
        <v>30</v>
      </c>
      <c r="I10" s="28">
        <v>71</v>
      </c>
      <c r="J10" s="28">
        <v>2</v>
      </c>
      <c r="K10" s="19"/>
      <c r="L10" s="7" t="s">
        <v>65</v>
      </c>
      <c r="M10" s="8">
        <v>70</v>
      </c>
      <c r="N10" s="28">
        <v>113</v>
      </c>
      <c r="O10" s="28">
        <v>2</v>
      </c>
      <c r="P10" s="19"/>
      <c r="Q10" s="31" t="s">
        <v>66</v>
      </c>
      <c r="R10" s="29">
        <v>30</v>
      </c>
      <c r="S10" s="30">
        <v>0</v>
      </c>
      <c r="T10" s="30">
        <v>3</v>
      </c>
      <c r="U10" s="19"/>
      <c r="V10" s="7" t="s">
        <v>67</v>
      </c>
      <c r="W10" s="8">
        <v>50</v>
      </c>
      <c r="X10" s="28">
        <v>101</v>
      </c>
      <c r="Y10" s="28">
        <v>3</v>
      </c>
      <c r="Z10" s="19"/>
      <c r="AA10" s="31" t="s">
        <v>68</v>
      </c>
      <c r="AB10" s="29">
        <v>10</v>
      </c>
      <c r="AC10" s="30">
        <v>0</v>
      </c>
      <c r="AD10" s="30">
        <v>2</v>
      </c>
      <c r="AE10" s="19"/>
      <c r="AF10" s="19" t="s">
        <v>69</v>
      </c>
      <c r="AG10" s="20">
        <v>30</v>
      </c>
      <c r="AH10" s="23">
        <v>2</v>
      </c>
      <c r="AI10" s="23">
        <v>2</v>
      </c>
      <c r="AJ10" s="19"/>
    </row>
    <row r="11" spans="1:36" ht="15" thickBot="1" x14ac:dyDescent="0.35">
      <c r="A11" s="2"/>
      <c r="B11" s="7" t="s">
        <v>70</v>
      </c>
      <c r="C11" s="8">
        <v>90</v>
      </c>
      <c r="D11" s="28">
        <v>52</v>
      </c>
      <c r="E11" s="28">
        <v>2</v>
      </c>
      <c r="F11" s="20">
        <v>1</v>
      </c>
      <c r="G11" s="31" t="s">
        <v>71</v>
      </c>
      <c r="H11" s="29">
        <v>60</v>
      </c>
      <c r="I11" s="30">
        <v>0</v>
      </c>
      <c r="J11" s="30">
        <v>2</v>
      </c>
      <c r="K11" s="19"/>
      <c r="L11" s="7" t="s">
        <v>72</v>
      </c>
      <c r="M11" s="8">
        <v>150</v>
      </c>
      <c r="N11" s="28">
        <v>117</v>
      </c>
      <c r="O11" s="28">
        <v>2</v>
      </c>
      <c r="P11" s="19"/>
      <c r="Q11" s="32" t="s">
        <v>73</v>
      </c>
      <c r="R11" s="33">
        <v>100</v>
      </c>
      <c r="S11" s="34">
        <v>0</v>
      </c>
      <c r="T11" s="34">
        <v>3</v>
      </c>
      <c r="U11" s="20">
        <v>1</v>
      </c>
      <c r="V11" s="31" t="s">
        <v>74</v>
      </c>
      <c r="W11" s="29">
        <v>80</v>
      </c>
      <c r="X11" s="30">
        <v>0</v>
      </c>
      <c r="Y11" s="30">
        <v>2</v>
      </c>
      <c r="Z11" s="20">
        <v>1</v>
      </c>
      <c r="AA11" s="32" t="s">
        <v>75</v>
      </c>
      <c r="AB11" s="33">
        <v>110</v>
      </c>
      <c r="AC11" s="34">
        <v>76</v>
      </c>
      <c r="AD11" s="34">
        <v>3</v>
      </c>
      <c r="AE11" s="20">
        <v>1</v>
      </c>
      <c r="AF11" s="19" t="s">
        <v>76</v>
      </c>
      <c r="AG11" s="20">
        <v>120</v>
      </c>
      <c r="AH11" s="23">
        <v>45</v>
      </c>
      <c r="AI11" s="23">
        <v>2</v>
      </c>
      <c r="AJ11" s="19"/>
    </row>
    <row r="12" spans="1:36" ht="15" thickBot="1" x14ac:dyDescent="0.35">
      <c r="A12" s="2"/>
      <c r="B12" s="32" t="s">
        <v>77</v>
      </c>
      <c r="C12" s="33">
        <v>80</v>
      </c>
      <c r="D12" s="34">
        <v>35</v>
      </c>
      <c r="E12" s="34">
        <v>2</v>
      </c>
      <c r="F12" s="19"/>
      <c r="G12" s="7" t="s">
        <v>78</v>
      </c>
      <c r="H12" s="8">
        <v>70</v>
      </c>
      <c r="I12" s="28">
        <v>81</v>
      </c>
      <c r="J12" s="28">
        <v>2</v>
      </c>
      <c r="K12" s="19"/>
      <c r="L12" s="7" t="s">
        <v>79</v>
      </c>
      <c r="M12" s="8">
        <v>10</v>
      </c>
      <c r="N12" s="28">
        <v>135</v>
      </c>
      <c r="O12" s="28">
        <v>3</v>
      </c>
      <c r="P12" s="20">
        <v>1</v>
      </c>
      <c r="Q12" s="31" t="s">
        <v>80</v>
      </c>
      <c r="R12" s="29">
        <v>50</v>
      </c>
      <c r="S12" s="30">
        <v>28</v>
      </c>
      <c r="T12" s="30">
        <v>2</v>
      </c>
      <c r="U12" s="20">
        <v>1</v>
      </c>
      <c r="V12" s="31" t="s">
        <v>81</v>
      </c>
      <c r="W12" s="29">
        <v>10</v>
      </c>
      <c r="X12" s="30">
        <v>21</v>
      </c>
      <c r="Y12" s="30">
        <v>2</v>
      </c>
      <c r="Z12" s="19"/>
      <c r="AA12" s="7" t="s">
        <v>82</v>
      </c>
      <c r="AB12" s="8">
        <v>70</v>
      </c>
      <c r="AC12" s="28">
        <v>324</v>
      </c>
      <c r="AD12" s="28">
        <v>3</v>
      </c>
      <c r="AE12" s="19"/>
      <c r="AF12" s="7" t="s">
        <v>83</v>
      </c>
      <c r="AG12" s="8">
        <v>100</v>
      </c>
      <c r="AH12" s="28">
        <v>113</v>
      </c>
      <c r="AI12" s="28">
        <v>2</v>
      </c>
      <c r="AJ12" s="19"/>
    </row>
    <row r="13" spans="1:36" ht="15" thickBot="1" x14ac:dyDescent="0.35">
      <c r="A13" s="2"/>
      <c r="B13" s="32" t="s">
        <v>84</v>
      </c>
      <c r="C13" s="33">
        <v>60</v>
      </c>
      <c r="D13" s="34">
        <v>35</v>
      </c>
      <c r="E13" s="34">
        <v>2</v>
      </c>
      <c r="F13" s="19"/>
      <c r="G13" s="31" t="s">
        <v>85</v>
      </c>
      <c r="H13" s="29">
        <v>40</v>
      </c>
      <c r="I13" s="30">
        <v>15</v>
      </c>
      <c r="J13" s="30">
        <v>3</v>
      </c>
      <c r="K13" s="19"/>
      <c r="L13" s="19" t="s">
        <v>86</v>
      </c>
      <c r="M13" s="20">
        <v>10</v>
      </c>
      <c r="N13" s="23">
        <v>0</v>
      </c>
      <c r="O13" s="23">
        <v>3</v>
      </c>
      <c r="P13" s="20">
        <v>1</v>
      </c>
      <c r="Q13" s="7" t="s">
        <v>87</v>
      </c>
      <c r="R13" s="8">
        <v>60</v>
      </c>
      <c r="S13" s="28">
        <v>68</v>
      </c>
      <c r="T13" s="28">
        <v>2</v>
      </c>
      <c r="U13" s="19"/>
      <c r="V13" s="32" t="s">
        <v>88</v>
      </c>
      <c r="W13" s="33">
        <v>20</v>
      </c>
      <c r="X13" s="34">
        <v>42</v>
      </c>
      <c r="Y13" s="34">
        <v>2</v>
      </c>
      <c r="Z13" s="19"/>
      <c r="AA13" s="7" t="s">
        <v>89</v>
      </c>
      <c r="AB13" s="8">
        <v>80</v>
      </c>
      <c r="AC13" s="28">
        <v>58</v>
      </c>
      <c r="AD13" s="28">
        <v>3</v>
      </c>
      <c r="AE13" s="20">
        <v>1</v>
      </c>
      <c r="AF13" s="31" t="s">
        <v>90</v>
      </c>
      <c r="AG13" s="29">
        <v>30</v>
      </c>
      <c r="AH13" s="30">
        <v>19</v>
      </c>
      <c r="AI13" s="30">
        <v>2</v>
      </c>
      <c r="AJ13" s="20">
        <v>1</v>
      </c>
    </row>
    <row r="14" spans="1:36" ht="15" thickBot="1" x14ac:dyDescent="0.35">
      <c r="A14" s="2"/>
      <c r="B14" s="7" t="s">
        <v>91</v>
      </c>
      <c r="C14" s="8">
        <v>40</v>
      </c>
      <c r="D14" s="28">
        <v>127</v>
      </c>
      <c r="E14" s="28">
        <v>2</v>
      </c>
      <c r="F14" s="19"/>
      <c r="G14" s="7" t="s">
        <v>92</v>
      </c>
      <c r="H14" s="8">
        <v>40</v>
      </c>
      <c r="I14" s="28">
        <v>78</v>
      </c>
      <c r="J14" s="28">
        <v>2</v>
      </c>
      <c r="K14" s="19"/>
      <c r="L14" s="19" t="s">
        <v>93</v>
      </c>
      <c r="M14" s="20">
        <v>10</v>
      </c>
      <c r="N14" s="23">
        <v>0</v>
      </c>
      <c r="O14" s="23">
        <v>2</v>
      </c>
      <c r="P14" s="19"/>
      <c r="Q14" s="32" t="s">
        <v>94</v>
      </c>
      <c r="R14" s="33">
        <v>20</v>
      </c>
      <c r="S14" s="34">
        <v>42</v>
      </c>
      <c r="T14" s="34">
        <v>3</v>
      </c>
      <c r="U14" s="19"/>
      <c r="V14" s="7" t="s">
        <v>95</v>
      </c>
      <c r="W14" s="8">
        <v>50</v>
      </c>
      <c r="X14" s="28">
        <v>91</v>
      </c>
      <c r="Y14" s="28">
        <v>2</v>
      </c>
      <c r="Z14" s="19"/>
      <c r="AA14" s="31" t="s">
        <v>96</v>
      </c>
      <c r="AB14" s="29">
        <v>20</v>
      </c>
      <c r="AC14" s="30">
        <v>29</v>
      </c>
      <c r="AD14" s="30">
        <v>2</v>
      </c>
      <c r="AE14" s="19"/>
      <c r="AF14" s="7" t="s">
        <v>97</v>
      </c>
      <c r="AG14" s="8">
        <v>60</v>
      </c>
      <c r="AH14" s="28">
        <v>58</v>
      </c>
      <c r="AI14" s="28">
        <v>2</v>
      </c>
      <c r="AJ14" s="19"/>
    </row>
    <row r="15" spans="1:36" ht="15" thickBot="1" x14ac:dyDescent="0.35">
      <c r="A15" s="2"/>
      <c r="B15" s="31" t="s">
        <v>98</v>
      </c>
      <c r="C15" s="29">
        <v>50</v>
      </c>
      <c r="D15" s="30">
        <v>13</v>
      </c>
      <c r="E15" s="30">
        <v>2</v>
      </c>
      <c r="F15" s="19"/>
      <c r="G15" s="7" t="s">
        <v>99</v>
      </c>
      <c r="H15" s="8">
        <v>10</v>
      </c>
      <c r="I15" s="28">
        <v>108</v>
      </c>
      <c r="J15" s="28">
        <v>3</v>
      </c>
      <c r="K15" s="19"/>
      <c r="L15" s="19" t="s">
        <v>100</v>
      </c>
      <c r="M15" s="20">
        <v>10</v>
      </c>
      <c r="N15" s="23">
        <v>24</v>
      </c>
      <c r="O15" s="23">
        <v>2</v>
      </c>
      <c r="P15" s="19"/>
      <c r="Q15" s="31" t="s">
        <v>101</v>
      </c>
      <c r="R15" s="29">
        <v>40</v>
      </c>
      <c r="S15" s="30">
        <v>27</v>
      </c>
      <c r="T15" s="30">
        <v>2</v>
      </c>
      <c r="U15" s="19"/>
      <c r="V15" s="31" t="s">
        <v>102</v>
      </c>
      <c r="W15" s="29">
        <v>30</v>
      </c>
      <c r="X15" s="30">
        <v>0</v>
      </c>
      <c r="Y15" s="30">
        <v>2</v>
      </c>
      <c r="Z15" s="19"/>
      <c r="AA15" s="31" t="s">
        <v>103</v>
      </c>
      <c r="AB15" s="29">
        <v>20</v>
      </c>
      <c r="AC15" s="30">
        <v>0</v>
      </c>
      <c r="AD15" s="30">
        <v>2</v>
      </c>
      <c r="AE15" s="19"/>
      <c r="AF15" s="19" t="s">
        <v>104</v>
      </c>
      <c r="AG15" s="20">
        <v>10</v>
      </c>
      <c r="AH15" s="23">
        <v>12</v>
      </c>
      <c r="AI15" s="23">
        <v>2</v>
      </c>
      <c r="AJ15" s="19"/>
    </row>
    <row r="16" spans="1:36" x14ac:dyDescent="0.3">
      <c r="E16">
        <f>SUM(E3:E15)</f>
        <v>28</v>
      </c>
      <c r="J16">
        <f>SUM(J3:J15)</f>
        <v>30</v>
      </c>
      <c r="O16">
        <f>SUM(O3:O15)</f>
        <v>30</v>
      </c>
      <c r="T16">
        <f>SUM(T3:T15)</f>
        <v>32</v>
      </c>
      <c r="Y16">
        <f>SUM(Y3:Y15)</f>
        <v>29</v>
      </c>
      <c r="AD16">
        <f>SUM(AD3:AD15)</f>
        <v>29</v>
      </c>
      <c r="AI16">
        <f>SUM(AI3:AI15)</f>
        <v>27</v>
      </c>
    </row>
    <row r="17" spans="2:35" ht="15" thickBot="1" x14ac:dyDescent="0.35">
      <c r="B17" s="13" t="s">
        <v>107</v>
      </c>
      <c r="C17">
        <f>60+10+10+60+50</f>
        <v>190</v>
      </c>
      <c r="H17">
        <f>90+30+60+40+40</f>
        <v>260</v>
      </c>
      <c r="M17">
        <f>230+150+90+90+10+10+10</f>
        <v>590</v>
      </c>
      <c r="R17">
        <f>20+20+30+20+40</f>
        <v>130</v>
      </c>
      <c r="W17">
        <f>110+80+10+20+30</f>
        <v>250</v>
      </c>
      <c r="AB17">
        <f>60+70+30+10+80+20</f>
        <v>270</v>
      </c>
      <c r="AG17">
        <f>100+100+20+30+10</f>
        <v>260</v>
      </c>
    </row>
    <row r="18" spans="2:35" s="3" customFormat="1" ht="15" thickBot="1" x14ac:dyDescent="0.35">
      <c r="B18" s="24" t="s">
        <v>105</v>
      </c>
      <c r="C18" s="25">
        <v>10</v>
      </c>
      <c r="D18" s="25"/>
      <c r="E18" s="25"/>
      <c r="F18" s="2"/>
      <c r="G18" s="2"/>
      <c r="H18" s="26">
        <v>10</v>
      </c>
      <c r="I18" s="26"/>
      <c r="J18" s="26"/>
      <c r="K18" s="2"/>
      <c r="L18" s="2"/>
      <c r="M18" s="26">
        <v>0</v>
      </c>
      <c r="N18" s="26"/>
      <c r="O18" s="26"/>
      <c r="P18" s="2"/>
      <c r="Q18" s="2"/>
      <c r="R18" s="26">
        <v>10</v>
      </c>
      <c r="S18" s="26"/>
      <c r="T18" s="26"/>
      <c r="U18" s="2"/>
      <c r="V18" s="2"/>
      <c r="W18" s="26">
        <v>60</v>
      </c>
      <c r="X18" s="26"/>
      <c r="Y18" s="26"/>
      <c r="Z18" s="2"/>
      <c r="AA18" s="2"/>
      <c r="AB18" s="26">
        <v>30</v>
      </c>
      <c r="AC18" s="26"/>
      <c r="AD18" s="26"/>
      <c r="AE18" s="2"/>
      <c r="AF18" s="2"/>
      <c r="AG18" s="26">
        <v>40</v>
      </c>
      <c r="AH18" s="27"/>
      <c r="AI18" s="27"/>
    </row>
    <row r="19" spans="2:35" x14ac:dyDescent="0.3">
      <c r="B19" s="14" t="s">
        <v>106</v>
      </c>
      <c r="C19">
        <f>C17+C18</f>
        <v>200</v>
      </c>
      <c r="H19">
        <f t="shared" ref="H19:AG19" si="0">H17+H18</f>
        <v>270</v>
      </c>
      <c r="M19">
        <f t="shared" si="0"/>
        <v>590</v>
      </c>
      <c r="R19">
        <f t="shared" si="0"/>
        <v>140</v>
      </c>
      <c r="W19">
        <f t="shared" si="0"/>
        <v>310</v>
      </c>
      <c r="AB19">
        <f t="shared" si="0"/>
        <v>300</v>
      </c>
      <c r="AG19">
        <f t="shared" si="0"/>
        <v>300</v>
      </c>
    </row>
  </sheetData>
  <mergeCells count="7">
    <mergeCell ref="AA1:AE1"/>
    <mergeCell ref="AF1:AJ1"/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1B34-6D0C-4677-BFC4-9D48A6682291}">
  <dimension ref="A1:U38"/>
  <sheetViews>
    <sheetView workbookViewId="0">
      <selection activeCell="G20" sqref="G20"/>
    </sheetView>
  </sheetViews>
  <sheetFormatPr defaultRowHeight="14.4" x14ac:dyDescent="0.3"/>
  <cols>
    <col min="1" max="7" width="11.5546875" customWidth="1"/>
    <col min="10" max="10" width="8.88671875" style="22"/>
  </cols>
  <sheetData>
    <row r="1" spans="1:20" x14ac:dyDescent="0.3">
      <c r="A1" s="14" t="s">
        <v>128</v>
      </c>
      <c r="B1" s="14" t="s">
        <v>129</v>
      </c>
      <c r="C1" s="14" t="s">
        <v>130</v>
      </c>
      <c r="D1" s="14" t="s">
        <v>131</v>
      </c>
      <c r="E1" s="14" t="s">
        <v>129</v>
      </c>
      <c r="F1" s="14" t="s">
        <v>130</v>
      </c>
      <c r="G1" s="14" t="s">
        <v>131</v>
      </c>
      <c r="H1" s="14" t="s">
        <v>129</v>
      </c>
      <c r="I1" s="14" t="s">
        <v>130</v>
      </c>
      <c r="J1" s="16" t="s">
        <v>131</v>
      </c>
      <c r="K1" s="14" t="s">
        <v>129</v>
      </c>
      <c r="L1" s="14" t="s">
        <v>130</v>
      </c>
      <c r="M1" s="14" t="s">
        <v>131</v>
      </c>
    </row>
    <row r="2" spans="1:20" x14ac:dyDescent="0.3">
      <c r="A2" s="14" t="s">
        <v>132</v>
      </c>
      <c r="B2">
        <v>1</v>
      </c>
      <c r="C2">
        <v>1</v>
      </c>
      <c r="D2">
        <v>1</v>
      </c>
      <c r="E2">
        <v>1</v>
      </c>
      <c r="F2">
        <v>3</v>
      </c>
      <c r="G2">
        <v>0</v>
      </c>
      <c r="H2">
        <v>2</v>
      </c>
      <c r="I2">
        <v>3</v>
      </c>
      <c r="J2" s="15">
        <v>2</v>
      </c>
      <c r="K2">
        <f>B2+E2+H2</f>
        <v>4</v>
      </c>
      <c r="L2">
        <f t="shared" ref="L2:M2" si="0">C2+F2+I2</f>
        <v>7</v>
      </c>
      <c r="M2">
        <f t="shared" si="0"/>
        <v>3</v>
      </c>
      <c r="N2">
        <f>J2+H2</f>
        <v>4</v>
      </c>
    </row>
    <row r="3" spans="1:20" x14ac:dyDescent="0.3">
      <c r="A3" s="14" t="s">
        <v>133</v>
      </c>
      <c r="B3">
        <v>0</v>
      </c>
      <c r="C3">
        <v>2</v>
      </c>
      <c r="D3">
        <v>0</v>
      </c>
      <c r="E3">
        <v>2</v>
      </c>
      <c r="F3">
        <v>1</v>
      </c>
      <c r="G3">
        <v>2</v>
      </c>
      <c r="H3">
        <v>2</v>
      </c>
      <c r="I3">
        <v>4</v>
      </c>
      <c r="J3" s="15">
        <v>1</v>
      </c>
      <c r="K3">
        <f t="shared" ref="K3:K9" si="1">B3+E3+H3</f>
        <v>4</v>
      </c>
      <c r="L3">
        <f t="shared" ref="L3:L9" si="2">C3+F3+I3</f>
        <v>7</v>
      </c>
      <c r="M3">
        <f t="shared" ref="M3:M9" si="3">D3+G3+J3</f>
        <v>3</v>
      </c>
      <c r="N3" s="21">
        <f t="shared" ref="N3:N9" si="4">J3+H3</f>
        <v>3</v>
      </c>
    </row>
    <row r="4" spans="1:20" x14ac:dyDescent="0.3">
      <c r="A4" s="14" t="s">
        <v>134</v>
      </c>
      <c r="B4">
        <v>0</v>
      </c>
      <c r="C4">
        <v>2</v>
      </c>
      <c r="D4">
        <v>1</v>
      </c>
      <c r="E4">
        <v>2</v>
      </c>
      <c r="F4">
        <v>2</v>
      </c>
      <c r="G4">
        <v>0</v>
      </c>
      <c r="H4">
        <v>2</v>
      </c>
      <c r="I4">
        <v>3</v>
      </c>
      <c r="J4" s="15">
        <v>2</v>
      </c>
      <c r="K4">
        <f t="shared" si="1"/>
        <v>4</v>
      </c>
      <c r="L4">
        <f t="shared" si="2"/>
        <v>7</v>
      </c>
      <c r="M4">
        <f t="shared" si="3"/>
        <v>3</v>
      </c>
      <c r="N4">
        <f t="shared" si="4"/>
        <v>4</v>
      </c>
    </row>
    <row r="5" spans="1:20" x14ac:dyDescent="0.3">
      <c r="A5" s="14" t="s">
        <v>135</v>
      </c>
      <c r="B5">
        <v>2</v>
      </c>
      <c r="C5">
        <v>0</v>
      </c>
      <c r="D5">
        <v>0</v>
      </c>
      <c r="E5">
        <v>2</v>
      </c>
      <c r="F5">
        <v>1</v>
      </c>
      <c r="G5">
        <v>2</v>
      </c>
      <c r="H5">
        <v>4</v>
      </c>
      <c r="I5">
        <v>2</v>
      </c>
      <c r="J5" s="15">
        <v>1</v>
      </c>
      <c r="K5">
        <f t="shared" si="1"/>
        <v>8</v>
      </c>
      <c r="L5">
        <f t="shared" si="2"/>
        <v>3</v>
      </c>
      <c r="M5">
        <f t="shared" si="3"/>
        <v>3</v>
      </c>
      <c r="N5" s="15">
        <f t="shared" si="4"/>
        <v>5</v>
      </c>
    </row>
    <row r="6" spans="1:20" x14ac:dyDescent="0.3">
      <c r="A6" s="14" t="s">
        <v>136</v>
      </c>
      <c r="B6">
        <v>2</v>
      </c>
      <c r="C6">
        <v>0</v>
      </c>
      <c r="D6">
        <v>0</v>
      </c>
      <c r="E6">
        <v>3</v>
      </c>
      <c r="F6">
        <v>1</v>
      </c>
      <c r="G6">
        <v>1</v>
      </c>
      <c r="H6">
        <v>3</v>
      </c>
      <c r="I6">
        <v>2</v>
      </c>
      <c r="J6" s="15">
        <v>2</v>
      </c>
      <c r="K6">
        <f t="shared" si="1"/>
        <v>8</v>
      </c>
      <c r="L6">
        <f t="shared" si="2"/>
        <v>3</v>
      </c>
      <c r="M6">
        <f t="shared" si="3"/>
        <v>3</v>
      </c>
      <c r="N6" s="15">
        <f t="shared" si="4"/>
        <v>5</v>
      </c>
    </row>
    <row r="7" spans="1:20" x14ac:dyDescent="0.3">
      <c r="A7" s="14" t="s">
        <v>137</v>
      </c>
      <c r="B7">
        <v>0</v>
      </c>
      <c r="C7">
        <v>0</v>
      </c>
      <c r="D7">
        <v>2</v>
      </c>
      <c r="E7">
        <v>2</v>
      </c>
      <c r="F7">
        <v>2</v>
      </c>
      <c r="G7">
        <v>1</v>
      </c>
      <c r="H7">
        <v>3</v>
      </c>
      <c r="I7">
        <v>4</v>
      </c>
      <c r="J7" s="15">
        <v>0</v>
      </c>
      <c r="K7">
        <f t="shared" si="1"/>
        <v>5</v>
      </c>
      <c r="L7">
        <f t="shared" si="2"/>
        <v>6</v>
      </c>
      <c r="M7">
        <f t="shared" si="3"/>
        <v>3</v>
      </c>
      <c r="N7" s="21">
        <f t="shared" si="4"/>
        <v>3</v>
      </c>
    </row>
    <row r="8" spans="1:20" x14ac:dyDescent="0.3">
      <c r="A8" s="14" t="s">
        <v>138</v>
      </c>
      <c r="B8">
        <v>0</v>
      </c>
      <c r="C8">
        <v>2</v>
      </c>
      <c r="D8">
        <v>0</v>
      </c>
      <c r="E8">
        <v>1</v>
      </c>
      <c r="F8">
        <v>3</v>
      </c>
      <c r="G8">
        <v>1</v>
      </c>
      <c r="H8">
        <v>3</v>
      </c>
      <c r="I8">
        <v>2</v>
      </c>
      <c r="J8" s="15">
        <v>2</v>
      </c>
      <c r="K8">
        <f t="shared" si="1"/>
        <v>4</v>
      </c>
      <c r="L8">
        <f t="shared" si="2"/>
        <v>7</v>
      </c>
      <c r="M8">
        <f t="shared" si="3"/>
        <v>3</v>
      </c>
      <c r="N8" s="15">
        <f t="shared" si="4"/>
        <v>5</v>
      </c>
    </row>
    <row r="9" spans="1:20" x14ac:dyDescent="0.3">
      <c r="A9" s="14" t="s">
        <v>139</v>
      </c>
      <c r="B9">
        <v>1</v>
      </c>
      <c r="C9">
        <v>1</v>
      </c>
      <c r="D9">
        <v>0</v>
      </c>
      <c r="E9">
        <v>1</v>
      </c>
      <c r="F9">
        <v>3</v>
      </c>
      <c r="G9">
        <v>1</v>
      </c>
      <c r="H9">
        <v>1</v>
      </c>
      <c r="I9">
        <v>4</v>
      </c>
      <c r="J9" s="15">
        <v>2</v>
      </c>
      <c r="K9">
        <f t="shared" si="1"/>
        <v>3</v>
      </c>
      <c r="L9">
        <f t="shared" si="2"/>
        <v>8</v>
      </c>
      <c r="M9">
        <f t="shared" si="3"/>
        <v>3</v>
      </c>
      <c r="N9" s="21">
        <f t="shared" si="4"/>
        <v>3</v>
      </c>
    </row>
    <row r="11" spans="1:20" x14ac:dyDescent="0.3">
      <c r="A11" s="42" t="s">
        <v>177</v>
      </c>
      <c r="B11" t="s">
        <v>177</v>
      </c>
      <c r="C11" t="s">
        <v>178</v>
      </c>
      <c r="D11" t="s">
        <v>178</v>
      </c>
    </row>
    <row r="12" spans="1:20" x14ac:dyDescent="0.3">
      <c r="A12" s="42" t="s">
        <v>179</v>
      </c>
      <c r="B12" t="s">
        <v>175</v>
      </c>
      <c r="D12" t="s">
        <v>175</v>
      </c>
      <c r="F12" t="s">
        <v>137</v>
      </c>
      <c r="G12">
        <v>0</v>
      </c>
      <c r="I12" t="s">
        <v>126</v>
      </c>
      <c r="N12" t="s">
        <v>126</v>
      </c>
      <c r="Q12">
        <v>50</v>
      </c>
      <c r="T12">
        <v>250</v>
      </c>
    </row>
    <row r="13" spans="1:20" x14ac:dyDescent="0.3">
      <c r="B13" t="s">
        <v>175</v>
      </c>
      <c r="C13" t="s">
        <v>176</v>
      </c>
      <c r="F13" t="s">
        <v>133</v>
      </c>
      <c r="G13">
        <v>1</v>
      </c>
      <c r="I13" t="s">
        <v>180</v>
      </c>
      <c r="N13" t="s">
        <v>196</v>
      </c>
      <c r="P13" t="s">
        <v>117</v>
      </c>
      <c r="Q13">
        <v>30</v>
      </c>
      <c r="R13">
        <v>120</v>
      </c>
      <c r="T13">
        <v>200</v>
      </c>
    </row>
    <row r="14" spans="1:20" x14ac:dyDescent="0.3">
      <c r="A14" t="s">
        <v>179</v>
      </c>
      <c r="D14" t="s">
        <v>175</v>
      </c>
      <c r="F14" t="s">
        <v>135</v>
      </c>
      <c r="G14">
        <v>1</v>
      </c>
      <c r="I14" t="s">
        <v>39</v>
      </c>
      <c r="J14" s="22" t="s">
        <v>188</v>
      </c>
      <c r="N14" t="s">
        <v>151</v>
      </c>
      <c r="O14" t="s">
        <v>39</v>
      </c>
      <c r="Q14">
        <v>30</v>
      </c>
      <c r="R14">
        <v>150</v>
      </c>
      <c r="T14">
        <v>200</v>
      </c>
    </row>
    <row r="15" spans="1:20" x14ac:dyDescent="0.3">
      <c r="A15" t="s">
        <v>179</v>
      </c>
      <c r="F15" t="s">
        <v>132</v>
      </c>
      <c r="G15">
        <v>2</v>
      </c>
      <c r="I15" t="s">
        <v>184</v>
      </c>
      <c r="J15" s="22" t="s">
        <v>185</v>
      </c>
      <c r="N15" t="s">
        <v>184</v>
      </c>
      <c r="O15" t="s">
        <v>127</v>
      </c>
      <c r="P15" t="s">
        <v>27</v>
      </c>
      <c r="Q15">
        <v>180</v>
      </c>
      <c r="R15">
        <v>70</v>
      </c>
      <c r="T15">
        <v>350</v>
      </c>
    </row>
    <row r="16" spans="1:20" x14ac:dyDescent="0.3">
      <c r="C16" t="s">
        <v>176</v>
      </c>
      <c r="D16" t="s">
        <v>175</v>
      </c>
      <c r="F16" t="s">
        <v>134</v>
      </c>
      <c r="G16">
        <v>2</v>
      </c>
      <c r="J16" s="22" t="s">
        <v>186</v>
      </c>
      <c r="N16" t="s">
        <v>75</v>
      </c>
    </row>
    <row r="17" spans="1:21" x14ac:dyDescent="0.3">
      <c r="A17" t="s">
        <v>176</v>
      </c>
      <c r="F17" t="s">
        <v>136</v>
      </c>
      <c r="G17">
        <v>2</v>
      </c>
      <c r="I17" s="22" t="s">
        <v>149</v>
      </c>
      <c r="J17" t="s">
        <v>187</v>
      </c>
      <c r="K17" t="s">
        <v>191</v>
      </c>
      <c r="N17" t="s">
        <v>198</v>
      </c>
      <c r="O17" t="s">
        <v>84</v>
      </c>
      <c r="Q17">
        <v>150</v>
      </c>
      <c r="R17">
        <v>70</v>
      </c>
      <c r="T17">
        <v>250</v>
      </c>
    </row>
    <row r="18" spans="1:21" x14ac:dyDescent="0.3">
      <c r="A18" t="s">
        <v>176</v>
      </c>
      <c r="D18" t="s">
        <v>175</v>
      </c>
      <c r="F18" t="s">
        <v>138</v>
      </c>
      <c r="G18">
        <v>2</v>
      </c>
      <c r="I18" s="22" t="s">
        <v>189</v>
      </c>
      <c r="J18" s="22" t="s">
        <v>190</v>
      </c>
      <c r="N18" t="s">
        <v>197</v>
      </c>
      <c r="Q18">
        <v>20</v>
      </c>
      <c r="T18">
        <v>150</v>
      </c>
    </row>
    <row r="19" spans="1:21" x14ac:dyDescent="0.3">
      <c r="A19" t="s">
        <v>176</v>
      </c>
      <c r="F19" t="s">
        <v>139</v>
      </c>
      <c r="G19">
        <v>2</v>
      </c>
      <c r="I19" t="s">
        <v>182</v>
      </c>
      <c r="J19" s="22" t="s">
        <v>181</v>
      </c>
      <c r="K19" s="22" t="s">
        <v>183</v>
      </c>
      <c r="N19" t="s">
        <v>199</v>
      </c>
      <c r="Q19">
        <v>50</v>
      </c>
      <c r="T19">
        <v>200</v>
      </c>
    </row>
    <row r="20" spans="1:21" x14ac:dyDescent="0.3">
      <c r="Q20">
        <f>SUM(Q11:Q19)</f>
        <v>510</v>
      </c>
      <c r="T20">
        <f>SUM(T12:T19)</f>
        <v>1600</v>
      </c>
    </row>
    <row r="21" spans="1:21" x14ac:dyDescent="0.3">
      <c r="N21" t="s">
        <v>195</v>
      </c>
      <c r="O21" t="s">
        <v>192</v>
      </c>
    </row>
    <row r="22" spans="1:21" x14ac:dyDescent="0.3">
      <c r="F22">
        <v>300</v>
      </c>
      <c r="N22" t="s">
        <v>153</v>
      </c>
      <c r="O22" t="s">
        <v>28</v>
      </c>
      <c r="P22">
        <v>140</v>
      </c>
      <c r="T22">
        <v>300</v>
      </c>
    </row>
    <row r="23" spans="1:21" x14ac:dyDescent="0.3">
      <c r="F23">
        <v>300</v>
      </c>
      <c r="N23" t="s">
        <v>72</v>
      </c>
      <c r="O23" t="s">
        <v>21</v>
      </c>
      <c r="P23">
        <v>150</v>
      </c>
      <c r="T23">
        <v>350</v>
      </c>
    </row>
    <row r="24" spans="1:21" x14ac:dyDescent="0.3">
      <c r="A24" t="s">
        <v>203</v>
      </c>
      <c r="F24">
        <v>300</v>
      </c>
      <c r="N24" t="s">
        <v>194</v>
      </c>
      <c r="O24" t="s">
        <v>111</v>
      </c>
      <c r="P24">
        <v>90</v>
      </c>
      <c r="T24">
        <v>250</v>
      </c>
    </row>
    <row r="25" spans="1:21" x14ac:dyDescent="0.3">
      <c r="A25" t="s">
        <v>203</v>
      </c>
      <c r="C25" t="s">
        <v>42</v>
      </c>
      <c r="F25">
        <v>400</v>
      </c>
      <c r="H25">
        <v>80</v>
      </c>
      <c r="N25" t="s">
        <v>51</v>
      </c>
      <c r="O25" t="s">
        <v>127</v>
      </c>
      <c r="P25">
        <v>90</v>
      </c>
      <c r="T25">
        <v>300</v>
      </c>
    </row>
    <row r="26" spans="1:21" x14ac:dyDescent="0.3">
      <c r="A26" t="s">
        <v>203</v>
      </c>
      <c r="C26" t="s">
        <v>198</v>
      </c>
      <c r="D26">
        <v>150</v>
      </c>
      <c r="N26" t="s">
        <v>58</v>
      </c>
      <c r="O26" t="s">
        <v>86</v>
      </c>
      <c r="P26">
        <v>10</v>
      </c>
      <c r="T26">
        <v>0</v>
      </c>
    </row>
    <row r="27" spans="1:21" x14ac:dyDescent="0.3">
      <c r="A27" t="s">
        <v>203</v>
      </c>
      <c r="B27" t="s">
        <v>204</v>
      </c>
      <c r="C27" t="s">
        <v>39</v>
      </c>
      <c r="D27">
        <v>150</v>
      </c>
      <c r="E27">
        <v>130</v>
      </c>
      <c r="F27">
        <v>300</v>
      </c>
      <c r="H27">
        <v>130</v>
      </c>
      <c r="I27">
        <v>300</v>
      </c>
      <c r="N27" t="s">
        <v>65</v>
      </c>
      <c r="O27" t="s">
        <v>100</v>
      </c>
      <c r="P27">
        <v>10</v>
      </c>
      <c r="T27">
        <v>0</v>
      </c>
    </row>
    <row r="28" spans="1:21" x14ac:dyDescent="0.3">
      <c r="A28" t="s">
        <v>204</v>
      </c>
      <c r="B28" t="s">
        <v>204</v>
      </c>
      <c r="C28" t="s">
        <v>28</v>
      </c>
      <c r="D28">
        <v>120</v>
      </c>
      <c r="E28">
        <v>120</v>
      </c>
      <c r="F28">
        <v>300</v>
      </c>
      <c r="G28">
        <v>1</v>
      </c>
      <c r="O28" t="s">
        <v>193</v>
      </c>
      <c r="P28">
        <v>10</v>
      </c>
      <c r="T28">
        <v>100</v>
      </c>
    </row>
    <row r="29" spans="1:21" x14ac:dyDescent="0.3">
      <c r="C29" t="s">
        <v>117</v>
      </c>
      <c r="D29">
        <v>120</v>
      </c>
      <c r="O29" t="s">
        <v>153</v>
      </c>
      <c r="P29">
        <v>230</v>
      </c>
      <c r="T29">
        <v>550</v>
      </c>
    </row>
    <row r="30" spans="1:21" x14ac:dyDescent="0.3">
      <c r="B30" t="s">
        <v>204</v>
      </c>
      <c r="C30" t="s">
        <v>111</v>
      </c>
      <c r="D30">
        <v>50</v>
      </c>
      <c r="E30">
        <v>60</v>
      </c>
      <c r="F30">
        <v>250</v>
      </c>
      <c r="G30">
        <v>1</v>
      </c>
      <c r="H30">
        <v>60</v>
      </c>
      <c r="I30">
        <v>250</v>
      </c>
      <c r="P30">
        <f>SUM(P22:P29)</f>
        <v>730</v>
      </c>
      <c r="T30">
        <f>SUM(T22:T29)+SUM(F22:F25)</f>
        <v>3150</v>
      </c>
      <c r="U30">
        <f>SUM(T22:T28)</f>
        <v>1300</v>
      </c>
    </row>
    <row r="31" spans="1:21" x14ac:dyDescent="0.3">
      <c r="B31" t="s">
        <v>202</v>
      </c>
      <c r="C31" t="s">
        <v>127</v>
      </c>
      <c r="D31">
        <v>70</v>
      </c>
      <c r="E31">
        <v>70</v>
      </c>
      <c r="F31">
        <v>300</v>
      </c>
      <c r="G31">
        <v>1</v>
      </c>
      <c r="H31">
        <v>90</v>
      </c>
      <c r="I31">
        <v>300</v>
      </c>
    </row>
    <row r="32" spans="1:21" x14ac:dyDescent="0.3">
      <c r="B32" t="s">
        <v>202</v>
      </c>
      <c r="C32" t="s">
        <v>184</v>
      </c>
      <c r="D32">
        <v>180</v>
      </c>
      <c r="E32">
        <v>180</v>
      </c>
      <c r="F32">
        <v>400</v>
      </c>
    </row>
    <row r="33" spans="2:9" x14ac:dyDescent="0.3">
      <c r="B33" t="s">
        <v>203</v>
      </c>
      <c r="C33" t="s">
        <v>200</v>
      </c>
      <c r="D33">
        <v>30</v>
      </c>
      <c r="E33">
        <v>30</v>
      </c>
      <c r="F33">
        <v>200</v>
      </c>
      <c r="H33">
        <v>30</v>
      </c>
      <c r="I33">
        <v>200</v>
      </c>
    </row>
    <row r="34" spans="2:9" x14ac:dyDescent="0.3">
      <c r="B34" t="s">
        <v>202</v>
      </c>
      <c r="C34" t="s">
        <v>126</v>
      </c>
      <c r="D34">
        <v>80</v>
      </c>
      <c r="E34">
        <v>80</v>
      </c>
      <c r="F34">
        <v>250</v>
      </c>
      <c r="H34">
        <v>80</v>
      </c>
      <c r="I34">
        <v>250</v>
      </c>
    </row>
    <row r="35" spans="2:9" x14ac:dyDescent="0.3">
      <c r="C35" t="s">
        <v>151</v>
      </c>
      <c r="D35">
        <v>20</v>
      </c>
    </row>
    <row r="36" spans="2:9" x14ac:dyDescent="0.3">
      <c r="B36" t="s">
        <v>203</v>
      </c>
      <c r="C36" t="s">
        <v>201</v>
      </c>
      <c r="D36">
        <v>10</v>
      </c>
    </row>
    <row r="37" spans="2:9" x14ac:dyDescent="0.3">
      <c r="B37" t="s">
        <v>202</v>
      </c>
      <c r="C37" t="s">
        <v>199</v>
      </c>
      <c r="D37">
        <v>40</v>
      </c>
      <c r="E37">
        <v>50</v>
      </c>
      <c r="F37">
        <v>200</v>
      </c>
      <c r="H37">
        <v>40</v>
      </c>
      <c r="I37">
        <v>200</v>
      </c>
    </row>
    <row r="38" spans="2:9" x14ac:dyDescent="0.3">
      <c r="E38">
        <f>SUM(E26:E37)</f>
        <v>720</v>
      </c>
      <c r="F38">
        <f>SUM(F22:F37)</f>
        <v>3500</v>
      </c>
      <c r="H38">
        <f>SUM(H25:H37)</f>
        <v>510</v>
      </c>
      <c r="I38">
        <f>SUM(I25:I37)</f>
        <v>1500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6EA8-09C3-4B25-93E0-1442BB7C0E83}">
  <dimension ref="A1:G21"/>
  <sheetViews>
    <sheetView workbookViewId="0">
      <selection activeCell="E14" sqref="E14"/>
    </sheetView>
  </sheetViews>
  <sheetFormatPr defaultRowHeight="14.4" x14ac:dyDescent="0.3"/>
  <cols>
    <col min="1" max="1" width="15.33203125" customWidth="1"/>
    <col min="5" max="5" width="17.5546875" customWidth="1"/>
  </cols>
  <sheetData>
    <row r="1" spans="1:7" x14ac:dyDescent="0.3">
      <c r="A1" t="s">
        <v>153</v>
      </c>
      <c r="B1">
        <v>230</v>
      </c>
      <c r="C1">
        <v>500</v>
      </c>
    </row>
    <row r="2" spans="1:7" x14ac:dyDescent="0.3">
      <c r="A2" t="s">
        <v>21</v>
      </c>
      <c r="B2">
        <v>150</v>
      </c>
      <c r="C2">
        <v>300</v>
      </c>
    </row>
    <row r="4" spans="1:7" x14ac:dyDescent="0.3">
      <c r="A4" t="s">
        <v>127</v>
      </c>
      <c r="B4">
        <v>90</v>
      </c>
      <c r="C4">
        <v>250</v>
      </c>
    </row>
    <row r="5" spans="1:7" x14ac:dyDescent="0.3">
      <c r="A5" t="s">
        <v>205</v>
      </c>
    </row>
    <row r="6" spans="1:7" x14ac:dyDescent="0.3">
      <c r="A6" t="s">
        <v>100</v>
      </c>
      <c r="B6">
        <v>10</v>
      </c>
      <c r="C6">
        <v>100</v>
      </c>
    </row>
    <row r="7" spans="1:7" x14ac:dyDescent="0.3">
      <c r="A7" t="s">
        <v>193</v>
      </c>
      <c r="B7">
        <v>10</v>
      </c>
      <c r="C7">
        <v>0</v>
      </c>
    </row>
    <row r="8" spans="1:7" x14ac:dyDescent="0.3">
      <c r="A8" t="s">
        <v>86</v>
      </c>
      <c r="B8">
        <v>10</v>
      </c>
      <c r="C8">
        <v>0</v>
      </c>
    </row>
    <row r="9" spans="1:7" x14ac:dyDescent="0.3">
      <c r="B9">
        <f>SUM(B1:B8)</f>
        <v>500</v>
      </c>
      <c r="C9">
        <f>SUM(C1:C8)</f>
        <v>1150</v>
      </c>
    </row>
    <row r="13" spans="1:7" x14ac:dyDescent="0.3">
      <c r="A13" t="s">
        <v>206</v>
      </c>
      <c r="B13">
        <v>200</v>
      </c>
      <c r="C13">
        <v>300</v>
      </c>
    </row>
    <row r="14" spans="1:7" x14ac:dyDescent="0.3">
      <c r="E14" t="s">
        <v>207</v>
      </c>
      <c r="F14">
        <v>250</v>
      </c>
      <c r="G14">
        <v>300</v>
      </c>
    </row>
    <row r="15" spans="1:7" x14ac:dyDescent="0.3">
      <c r="A15" t="s">
        <v>127</v>
      </c>
      <c r="B15">
        <v>70</v>
      </c>
      <c r="C15">
        <v>250</v>
      </c>
      <c r="E15" t="s">
        <v>127</v>
      </c>
      <c r="F15">
        <v>70</v>
      </c>
      <c r="G15">
        <v>250</v>
      </c>
    </row>
    <row r="16" spans="1:7" x14ac:dyDescent="0.3">
      <c r="A16" t="s">
        <v>152</v>
      </c>
      <c r="B16">
        <v>60</v>
      </c>
      <c r="C16">
        <v>250</v>
      </c>
      <c r="E16" t="s">
        <v>152</v>
      </c>
      <c r="F16">
        <v>50</v>
      </c>
      <c r="G16">
        <v>250</v>
      </c>
    </row>
    <row r="17" spans="1:7" x14ac:dyDescent="0.3">
      <c r="A17" t="s">
        <v>162</v>
      </c>
      <c r="B17">
        <v>50</v>
      </c>
      <c r="C17">
        <v>250</v>
      </c>
      <c r="E17" t="s">
        <v>162</v>
      </c>
      <c r="F17">
        <v>50</v>
      </c>
      <c r="G17">
        <v>250</v>
      </c>
    </row>
    <row r="18" spans="1:7" x14ac:dyDescent="0.3">
      <c r="A18" t="s">
        <v>92</v>
      </c>
      <c r="B18">
        <v>70</v>
      </c>
      <c r="C18">
        <v>250</v>
      </c>
      <c r="E18" t="s">
        <v>92</v>
      </c>
      <c r="F18">
        <v>70</v>
      </c>
      <c r="G18">
        <v>250</v>
      </c>
    </row>
    <row r="19" spans="1:7" x14ac:dyDescent="0.3">
      <c r="F19">
        <v>10</v>
      </c>
      <c r="G19">
        <v>100</v>
      </c>
    </row>
    <row r="21" spans="1:7" x14ac:dyDescent="0.3">
      <c r="B21">
        <f>SUM(B12:B19)</f>
        <v>450</v>
      </c>
      <c r="C21">
        <f>SUM(C13:C19)</f>
        <v>1300</v>
      </c>
      <c r="F21">
        <f>SUM(F12:F19)</f>
        <v>500</v>
      </c>
      <c r="G21">
        <f>SUM(G13:G19)</f>
        <v>1400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0687-48C6-4DD8-91D3-C89B4CC478CF}">
  <dimension ref="A1:E10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141</v>
      </c>
      <c r="B1" t="s">
        <v>142</v>
      </c>
      <c r="C1" t="s">
        <v>153</v>
      </c>
      <c r="E1" t="s">
        <v>21</v>
      </c>
    </row>
    <row r="2" spans="1:5" x14ac:dyDescent="0.3">
      <c r="A2" t="s">
        <v>143</v>
      </c>
      <c r="C2" t="s">
        <v>28</v>
      </c>
      <c r="E2" t="s">
        <v>72</v>
      </c>
    </row>
    <row r="3" spans="1:5" x14ac:dyDescent="0.3">
      <c r="A3" t="s">
        <v>117</v>
      </c>
      <c r="B3" t="s">
        <v>144</v>
      </c>
      <c r="C3" t="s">
        <v>111</v>
      </c>
    </row>
    <row r="4" spans="1:5" x14ac:dyDescent="0.3">
      <c r="A4" t="s">
        <v>145</v>
      </c>
      <c r="B4" t="s">
        <v>146</v>
      </c>
    </row>
    <row r="5" spans="1:5" x14ac:dyDescent="0.3">
      <c r="A5" t="s">
        <v>125</v>
      </c>
      <c r="B5" t="s">
        <v>147</v>
      </c>
    </row>
    <row r="6" spans="1:5" x14ac:dyDescent="0.3">
      <c r="A6" t="s">
        <v>148</v>
      </c>
    </row>
    <row r="7" spans="1:5" x14ac:dyDescent="0.3">
      <c r="A7" t="s">
        <v>149</v>
      </c>
    </row>
    <row r="8" spans="1:5" x14ac:dyDescent="0.3">
      <c r="A8" t="s">
        <v>150</v>
      </c>
    </row>
    <row r="9" spans="1:5" x14ac:dyDescent="0.3">
      <c r="A9" t="s">
        <v>151</v>
      </c>
    </row>
    <row r="10" spans="1:5" x14ac:dyDescent="0.3">
      <c r="A10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CBC8-554A-490C-8A68-15F3EF81719F}">
  <dimension ref="A1:AC73"/>
  <sheetViews>
    <sheetView workbookViewId="0">
      <selection activeCell="B40" sqref="B40"/>
    </sheetView>
  </sheetViews>
  <sheetFormatPr defaultRowHeight="14.4" x14ac:dyDescent="0.3"/>
  <cols>
    <col min="1" max="1" width="8.88671875" style="3"/>
    <col min="2" max="2" width="10.109375" style="3" customWidth="1"/>
    <col min="3" max="3" width="4.6640625" style="3" customWidth="1"/>
    <col min="4" max="4" width="6.77734375" style="3" customWidth="1"/>
    <col min="5" max="5" width="4.6640625" style="3" customWidth="1"/>
    <col min="6" max="6" width="7.88671875" style="3" customWidth="1"/>
    <col min="7" max="9" width="6.6640625" style="3"/>
    <col min="10" max="10" width="9.88671875" style="3" customWidth="1"/>
    <col min="11" max="11" width="8" style="3" bestFit="1" customWidth="1"/>
    <col min="12" max="13" width="6.6640625" style="3"/>
    <col min="14" max="14" width="10.6640625" style="3" customWidth="1"/>
    <col min="15" max="17" width="6.6640625" style="3"/>
    <col min="18" max="18" width="11" style="3" customWidth="1"/>
    <col min="19" max="21" width="6.6640625" style="3"/>
    <col min="22" max="22" width="10.44140625" style="3" customWidth="1"/>
    <col min="23" max="25" width="6.6640625" style="3"/>
    <col min="26" max="26" width="9.88671875" style="3" customWidth="1"/>
    <col min="27" max="29" width="8.88671875" style="3"/>
  </cols>
  <sheetData>
    <row r="1" spans="1:29" ht="16.2" thickBot="1" x14ac:dyDescent="0.35">
      <c r="A1" s="2"/>
      <c r="B1" s="77" t="s">
        <v>0</v>
      </c>
      <c r="C1" s="78"/>
      <c r="D1" s="78"/>
      <c r="E1" s="79"/>
      <c r="F1" s="77" t="s">
        <v>1</v>
      </c>
      <c r="G1" s="78"/>
      <c r="H1" s="78"/>
      <c r="I1" s="79"/>
      <c r="J1" s="77" t="s">
        <v>2</v>
      </c>
      <c r="K1" s="78"/>
      <c r="L1" s="78"/>
      <c r="M1" s="79"/>
      <c r="N1" s="77" t="s">
        <v>3</v>
      </c>
      <c r="O1" s="78"/>
      <c r="P1" s="78"/>
      <c r="Q1" s="79"/>
      <c r="R1" s="77" t="s">
        <v>4</v>
      </c>
      <c r="S1" s="78"/>
      <c r="T1" s="78"/>
      <c r="U1" s="79"/>
      <c r="V1" s="77" t="s">
        <v>5</v>
      </c>
      <c r="W1" s="78"/>
      <c r="X1" s="78"/>
      <c r="Y1" s="79"/>
      <c r="Z1" s="77" t="s">
        <v>6</v>
      </c>
      <c r="AA1" s="78"/>
      <c r="AB1" s="78"/>
      <c r="AC1" s="79"/>
    </row>
    <row r="2" spans="1:29" ht="16.2" thickBot="1" x14ac:dyDescent="0.35">
      <c r="A2" s="2"/>
      <c r="B2" s="4" t="s">
        <v>7</v>
      </c>
      <c r="C2" s="4" t="s">
        <v>8</v>
      </c>
      <c r="D2" s="4"/>
      <c r="E2" s="4" t="s">
        <v>9</v>
      </c>
      <c r="F2" s="4" t="s">
        <v>7</v>
      </c>
      <c r="G2" s="4" t="s">
        <v>8</v>
      </c>
      <c r="H2" s="4"/>
      <c r="I2" s="4" t="s">
        <v>9</v>
      </c>
      <c r="J2" s="4" t="s">
        <v>7</v>
      </c>
      <c r="K2" s="4" t="s">
        <v>8</v>
      </c>
      <c r="L2" s="4"/>
      <c r="M2" s="4" t="s">
        <v>9</v>
      </c>
      <c r="N2" s="4" t="s">
        <v>7</v>
      </c>
      <c r="O2" s="4" t="s">
        <v>8</v>
      </c>
      <c r="P2" s="4"/>
      <c r="Q2" s="4" t="s">
        <v>9</v>
      </c>
      <c r="R2" s="4" t="s">
        <v>7</v>
      </c>
      <c r="S2" s="4" t="s">
        <v>8</v>
      </c>
      <c r="T2" s="4"/>
      <c r="U2" s="4" t="s">
        <v>9</v>
      </c>
      <c r="V2" s="4" t="s">
        <v>7</v>
      </c>
      <c r="W2" s="4" t="s">
        <v>8</v>
      </c>
      <c r="X2" s="4"/>
      <c r="Y2" s="4" t="s">
        <v>9</v>
      </c>
      <c r="Z2" s="4" t="s">
        <v>7</v>
      </c>
      <c r="AA2" s="4" t="s">
        <v>8</v>
      </c>
      <c r="AB2" s="4"/>
      <c r="AC2" s="4" t="s">
        <v>9</v>
      </c>
    </row>
    <row r="3" spans="1:29" ht="15" thickBot="1" x14ac:dyDescent="0.35">
      <c r="A3" s="2" t="s">
        <v>10</v>
      </c>
      <c r="B3" s="45" t="s">
        <v>11</v>
      </c>
      <c r="C3" s="46">
        <v>230</v>
      </c>
      <c r="D3" s="46" t="s">
        <v>137</v>
      </c>
      <c r="E3" s="44">
        <v>1</v>
      </c>
      <c r="F3" s="45" t="s">
        <v>12</v>
      </c>
      <c r="G3" s="46">
        <v>240</v>
      </c>
      <c r="H3" s="46" t="s">
        <v>136</v>
      </c>
      <c r="I3" s="44">
        <v>1</v>
      </c>
      <c r="J3" s="45" t="s">
        <v>13</v>
      </c>
      <c r="K3" s="46">
        <v>230</v>
      </c>
      <c r="L3" s="46" t="s">
        <v>134</v>
      </c>
      <c r="M3" s="43"/>
      <c r="N3" s="45" t="s">
        <v>14</v>
      </c>
      <c r="O3" s="46">
        <v>150</v>
      </c>
      <c r="P3" s="46" t="s">
        <v>132</v>
      </c>
      <c r="Q3" s="43"/>
      <c r="R3" s="43" t="s">
        <v>15</v>
      </c>
      <c r="S3" s="44">
        <v>110</v>
      </c>
      <c r="T3" s="44" t="s">
        <v>139</v>
      </c>
      <c r="U3" s="44">
        <v>1</v>
      </c>
      <c r="V3" s="45" t="s">
        <v>16</v>
      </c>
      <c r="W3" s="46">
        <v>60</v>
      </c>
      <c r="X3" s="46" t="s">
        <v>138</v>
      </c>
      <c r="Y3" s="43"/>
      <c r="Z3" s="45" t="s">
        <v>17</v>
      </c>
      <c r="AA3" s="46">
        <v>130</v>
      </c>
      <c r="AB3" s="46" t="s">
        <v>137</v>
      </c>
      <c r="AC3" s="43"/>
    </row>
    <row r="4" spans="1:29" ht="15" thickBot="1" x14ac:dyDescent="0.35">
      <c r="A4" s="2" t="s">
        <v>18</v>
      </c>
      <c r="B4" s="43" t="s">
        <v>19</v>
      </c>
      <c r="C4" s="44">
        <v>110</v>
      </c>
      <c r="D4" s="44" t="s">
        <v>135</v>
      </c>
      <c r="E4" s="43"/>
      <c r="F4" s="47" t="s">
        <v>20</v>
      </c>
      <c r="G4" s="48">
        <v>260</v>
      </c>
      <c r="H4" s="48" t="s">
        <v>138</v>
      </c>
      <c r="I4" s="43"/>
      <c r="J4" s="45" t="s">
        <v>21</v>
      </c>
      <c r="K4" s="46">
        <v>150</v>
      </c>
      <c r="L4" s="46" t="s">
        <v>133</v>
      </c>
      <c r="M4" s="43"/>
      <c r="N4" s="43" t="s">
        <v>22</v>
      </c>
      <c r="O4" s="44">
        <v>220</v>
      </c>
      <c r="P4" s="44" t="s">
        <v>138</v>
      </c>
      <c r="Q4" s="44">
        <v>1</v>
      </c>
      <c r="R4" s="47" t="s">
        <v>23</v>
      </c>
      <c r="S4" s="48">
        <v>260</v>
      </c>
      <c r="T4" s="48" t="s">
        <v>139</v>
      </c>
      <c r="U4" s="44">
        <v>1</v>
      </c>
      <c r="V4" s="43" t="s">
        <v>24</v>
      </c>
      <c r="W4" s="44">
        <v>220</v>
      </c>
      <c r="X4" s="44" t="s">
        <v>136</v>
      </c>
      <c r="Y4" s="43"/>
      <c r="Z4" s="45" t="s">
        <v>25</v>
      </c>
      <c r="AA4" s="46">
        <v>100</v>
      </c>
      <c r="AB4" s="46" t="s">
        <v>134</v>
      </c>
      <c r="AC4" s="44">
        <v>1</v>
      </c>
    </row>
    <row r="5" spans="1:29" ht="15" thickBot="1" x14ac:dyDescent="0.35">
      <c r="A5" s="2" t="s">
        <v>18</v>
      </c>
      <c r="B5" s="45" t="s">
        <v>26</v>
      </c>
      <c r="C5" s="46">
        <v>110</v>
      </c>
      <c r="D5" s="46" t="s">
        <v>137</v>
      </c>
      <c r="E5" s="43"/>
      <c r="F5" s="45" t="s">
        <v>27</v>
      </c>
      <c r="G5" s="46">
        <v>90</v>
      </c>
      <c r="H5" s="46" t="s">
        <v>132</v>
      </c>
      <c r="I5" s="44">
        <v>1</v>
      </c>
      <c r="J5" s="43" t="s">
        <v>28</v>
      </c>
      <c r="K5" s="44">
        <v>140</v>
      </c>
      <c r="L5" s="44" t="s">
        <v>133</v>
      </c>
      <c r="M5" s="43"/>
      <c r="N5" s="43" t="s">
        <v>29</v>
      </c>
      <c r="O5" s="44">
        <v>70</v>
      </c>
      <c r="P5" s="44" t="s">
        <v>132</v>
      </c>
      <c r="Q5" s="44">
        <v>1</v>
      </c>
      <c r="R5" s="45" t="s">
        <v>30</v>
      </c>
      <c r="S5" s="46">
        <v>100</v>
      </c>
      <c r="T5" s="46" t="s">
        <v>139</v>
      </c>
      <c r="U5" s="43"/>
      <c r="V5" s="47" t="s">
        <v>31</v>
      </c>
      <c r="W5" s="48">
        <v>160</v>
      </c>
      <c r="X5" s="48" t="s">
        <v>137</v>
      </c>
      <c r="Y5" s="44">
        <v>1</v>
      </c>
      <c r="Z5" s="47" t="s">
        <v>32</v>
      </c>
      <c r="AA5" s="48">
        <v>100</v>
      </c>
      <c r="AB5" s="48" t="s">
        <v>139</v>
      </c>
      <c r="AC5" s="44">
        <v>1</v>
      </c>
    </row>
    <row r="6" spans="1:29" ht="15" thickBot="1" x14ac:dyDescent="0.35">
      <c r="A6" s="2" t="s">
        <v>18</v>
      </c>
      <c r="B6" s="45" t="s">
        <v>33</v>
      </c>
      <c r="C6" s="46">
        <v>60</v>
      </c>
      <c r="D6" s="46" t="s">
        <v>134</v>
      </c>
      <c r="E6" s="43"/>
      <c r="F6" s="45" t="s">
        <v>34</v>
      </c>
      <c r="G6" s="46">
        <v>30</v>
      </c>
      <c r="H6" s="46" t="s">
        <v>132</v>
      </c>
      <c r="I6" s="43"/>
      <c r="J6" s="43" t="s">
        <v>35</v>
      </c>
      <c r="K6" s="44">
        <v>90</v>
      </c>
      <c r="L6" s="44" t="s">
        <v>136</v>
      </c>
      <c r="M6" s="43"/>
      <c r="N6" s="45" t="s">
        <v>36</v>
      </c>
      <c r="O6" s="46">
        <v>20</v>
      </c>
      <c r="P6" s="46" t="s">
        <v>137</v>
      </c>
      <c r="Q6" s="44">
        <v>1</v>
      </c>
      <c r="R6" s="43" t="s">
        <v>37</v>
      </c>
      <c r="S6" s="44">
        <v>40</v>
      </c>
      <c r="T6" s="44" t="s">
        <v>136</v>
      </c>
      <c r="U6" s="44">
        <v>1</v>
      </c>
      <c r="V6" s="45" t="s">
        <v>38</v>
      </c>
      <c r="W6" s="46">
        <v>70</v>
      </c>
      <c r="X6" s="46" t="s">
        <v>138</v>
      </c>
      <c r="Y6" s="44">
        <v>1</v>
      </c>
      <c r="Z6" s="43" t="s">
        <v>39</v>
      </c>
      <c r="AA6" s="44">
        <v>140</v>
      </c>
      <c r="AB6" s="44" t="s">
        <v>135</v>
      </c>
      <c r="AC6" s="44">
        <v>1</v>
      </c>
    </row>
    <row r="7" spans="1:29" ht="15" thickBot="1" x14ac:dyDescent="0.35">
      <c r="A7" s="2" t="s">
        <v>40</v>
      </c>
      <c r="B7" s="47" t="s">
        <v>41</v>
      </c>
      <c r="C7" s="48">
        <v>130</v>
      </c>
      <c r="D7" s="48" t="s">
        <v>135</v>
      </c>
      <c r="E7" s="44">
        <v>1</v>
      </c>
      <c r="F7" s="47" t="s">
        <v>42</v>
      </c>
      <c r="G7" s="48">
        <v>30</v>
      </c>
      <c r="H7" s="48" t="s">
        <v>138</v>
      </c>
      <c r="I7" s="44">
        <v>1</v>
      </c>
      <c r="J7" s="45" t="s">
        <v>43</v>
      </c>
      <c r="K7" s="46">
        <v>90</v>
      </c>
      <c r="L7" s="46" t="s">
        <v>132</v>
      </c>
      <c r="M7" s="43"/>
      <c r="N7" s="45" t="s">
        <v>44</v>
      </c>
      <c r="O7" s="46">
        <v>160</v>
      </c>
      <c r="P7" s="46" t="s">
        <v>136</v>
      </c>
      <c r="Q7" s="43"/>
      <c r="R7" s="45" t="s">
        <v>45</v>
      </c>
      <c r="S7" s="46">
        <v>40</v>
      </c>
      <c r="T7" s="46" t="s">
        <v>132</v>
      </c>
      <c r="U7" s="43"/>
      <c r="V7" s="43" t="s">
        <v>46</v>
      </c>
      <c r="W7" s="44">
        <v>50</v>
      </c>
      <c r="X7" s="44" t="s">
        <v>137</v>
      </c>
      <c r="Y7" s="44">
        <v>1</v>
      </c>
      <c r="Z7" s="45" t="s">
        <v>47</v>
      </c>
      <c r="AA7" s="46">
        <v>20</v>
      </c>
      <c r="AB7" s="46" t="s">
        <v>139</v>
      </c>
      <c r="AC7" s="44">
        <v>1</v>
      </c>
    </row>
    <row r="8" spans="1:29" ht="15" thickBot="1" x14ac:dyDescent="0.35">
      <c r="A8" s="2" t="s">
        <v>48</v>
      </c>
      <c r="B8" s="43" t="s">
        <v>49</v>
      </c>
      <c r="C8" s="44">
        <v>10</v>
      </c>
      <c r="D8" s="44" t="s">
        <v>136</v>
      </c>
      <c r="E8" s="44">
        <v>1</v>
      </c>
      <c r="F8" s="43" t="s">
        <v>50</v>
      </c>
      <c r="G8" s="44">
        <v>50</v>
      </c>
      <c r="H8" s="44" t="s">
        <v>139</v>
      </c>
      <c r="I8" s="44">
        <v>1</v>
      </c>
      <c r="J8" s="43" t="s">
        <v>51</v>
      </c>
      <c r="K8" s="44">
        <v>10</v>
      </c>
      <c r="L8" s="44" t="s">
        <v>135</v>
      </c>
      <c r="M8" s="44">
        <v>1</v>
      </c>
      <c r="N8" s="43" t="s">
        <v>52</v>
      </c>
      <c r="O8" s="44">
        <v>50</v>
      </c>
      <c r="P8" s="44" t="s">
        <v>134</v>
      </c>
      <c r="Q8" s="43"/>
      <c r="R8" s="43" t="s">
        <v>53</v>
      </c>
      <c r="S8" s="44">
        <v>70</v>
      </c>
      <c r="T8" s="44" t="s">
        <v>136</v>
      </c>
      <c r="U8" s="43"/>
      <c r="V8" s="45" t="s">
        <v>54</v>
      </c>
      <c r="W8" s="46">
        <v>70</v>
      </c>
      <c r="X8" s="46" t="s">
        <v>135</v>
      </c>
      <c r="Y8" s="43"/>
      <c r="Z8" s="45" t="s">
        <v>55</v>
      </c>
      <c r="AA8" s="46">
        <v>60</v>
      </c>
      <c r="AB8" s="46" t="s">
        <v>139</v>
      </c>
      <c r="AC8" s="43"/>
    </row>
    <row r="9" spans="1:29" ht="15" thickBot="1" x14ac:dyDescent="0.35">
      <c r="A9" s="2" t="s">
        <v>48</v>
      </c>
      <c r="B9" s="47" t="s">
        <v>56</v>
      </c>
      <c r="C9" s="48">
        <v>10</v>
      </c>
      <c r="D9" s="48" t="s">
        <v>135</v>
      </c>
      <c r="E9" s="43"/>
      <c r="F9" s="43" t="s">
        <v>57</v>
      </c>
      <c r="G9" s="44">
        <v>40</v>
      </c>
      <c r="H9" s="44" t="s">
        <v>133</v>
      </c>
      <c r="I9" s="44">
        <v>1</v>
      </c>
      <c r="J9" s="43" t="s">
        <v>58</v>
      </c>
      <c r="K9" s="44">
        <v>30</v>
      </c>
      <c r="L9" s="44" t="s">
        <v>137</v>
      </c>
      <c r="M9" s="44">
        <v>1</v>
      </c>
      <c r="N9" s="45" t="s">
        <v>59</v>
      </c>
      <c r="O9" s="46">
        <v>20</v>
      </c>
      <c r="P9" s="46" t="s">
        <v>138</v>
      </c>
      <c r="Q9" s="43"/>
      <c r="R9" s="45" t="s">
        <v>60</v>
      </c>
      <c r="S9" s="46">
        <v>80</v>
      </c>
      <c r="T9" s="46" t="s">
        <v>132</v>
      </c>
      <c r="U9" s="44">
        <v>1</v>
      </c>
      <c r="V9" s="47" t="s">
        <v>61</v>
      </c>
      <c r="W9" s="48">
        <v>30</v>
      </c>
      <c r="X9" s="48" t="s">
        <v>139</v>
      </c>
      <c r="Y9" s="43"/>
      <c r="Z9" s="45" t="s">
        <v>62</v>
      </c>
      <c r="AA9" s="46">
        <v>60</v>
      </c>
      <c r="AB9" s="46" t="s">
        <v>139</v>
      </c>
      <c r="AC9" s="43"/>
    </row>
    <row r="10" spans="1:29" ht="15" thickBot="1" x14ac:dyDescent="0.35">
      <c r="A10" s="2" t="s">
        <v>48</v>
      </c>
      <c r="B10" s="43" t="s">
        <v>63</v>
      </c>
      <c r="C10" s="44">
        <v>10</v>
      </c>
      <c r="D10" s="44" t="s">
        <v>134</v>
      </c>
      <c r="E10" s="43"/>
      <c r="F10" s="45" t="s">
        <v>64</v>
      </c>
      <c r="G10" s="46">
        <v>30</v>
      </c>
      <c r="H10" s="46" t="s">
        <v>138</v>
      </c>
      <c r="I10" s="43"/>
      <c r="J10" s="43" t="s">
        <v>65</v>
      </c>
      <c r="K10" s="44">
        <v>70</v>
      </c>
      <c r="L10" s="44" t="s">
        <v>138</v>
      </c>
      <c r="M10" s="43"/>
      <c r="N10" s="43" t="s">
        <v>66</v>
      </c>
      <c r="O10" s="44">
        <v>30</v>
      </c>
      <c r="P10" s="44" t="s">
        <v>132</v>
      </c>
      <c r="Q10" s="43"/>
      <c r="R10" s="45" t="s">
        <v>67</v>
      </c>
      <c r="S10" s="46">
        <v>50</v>
      </c>
      <c r="T10" s="46" t="s">
        <v>132</v>
      </c>
      <c r="U10" s="43"/>
      <c r="V10" s="45" t="s">
        <v>68</v>
      </c>
      <c r="W10" s="46">
        <v>10</v>
      </c>
      <c r="X10" s="46" t="s">
        <v>133</v>
      </c>
      <c r="Y10" s="43"/>
      <c r="Z10" s="45" t="s">
        <v>69</v>
      </c>
      <c r="AA10" s="46">
        <v>30</v>
      </c>
      <c r="AB10" s="46" t="s">
        <v>137</v>
      </c>
      <c r="AC10" s="43"/>
    </row>
    <row r="11" spans="1:29" ht="15" thickBot="1" x14ac:dyDescent="0.35">
      <c r="A11" s="2"/>
      <c r="B11" s="45" t="s">
        <v>70</v>
      </c>
      <c r="C11" s="46">
        <v>90</v>
      </c>
      <c r="D11" s="46" t="s">
        <v>135</v>
      </c>
      <c r="E11" s="44">
        <v>1</v>
      </c>
      <c r="F11" s="43" t="s">
        <v>71</v>
      </c>
      <c r="G11" s="44">
        <v>60</v>
      </c>
      <c r="H11" s="44" t="s">
        <v>136</v>
      </c>
      <c r="I11" s="43"/>
      <c r="J11" s="43" t="s">
        <v>72</v>
      </c>
      <c r="K11" s="44">
        <v>150</v>
      </c>
      <c r="L11" s="44" t="s">
        <v>133</v>
      </c>
      <c r="M11" s="43"/>
      <c r="N11" s="45" t="s">
        <v>73</v>
      </c>
      <c r="O11" s="46">
        <v>100</v>
      </c>
      <c r="P11" s="46" t="s">
        <v>132</v>
      </c>
      <c r="Q11" s="44">
        <v>1</v>
      </c>
      <c r="R11" s="45" t="s">
        <v>74</v>
      </c>
      <c r="S11" s="46">
        <v>80</v>
      </c>
      <c r="T11" s="46" t="s">
        <v>133</v>
      </c>
      <c r="U11" s="44">
        <v>1</v>
      </c>
      <c r="V11" s="43" t="s">
        <v>75</v>
      </c>
      <c r="W11" s="44">
        <v>110</v>
      </c>
      <c r="X11" s="44" t="s">
        <v>134</v>
      </c>
      <c r="Y11" s="44">
        <v>1</v>
      </c>
      <c r="Z11" s="45" t="s">
        <v>76</v>
      </c>
      <c r="AA11" s="46">
        <v>120</v>
      </c>
      <c r="AB11" s="46" t="s">
        <v>135</v>
      </c>
      <c r="AC11" s="43"/>
    </row>
    <row r="12" spans="1:29" ht="15" thickBot="1" x14ac:dyDescent="0.35">
      <c r="A12" s="2"/>
      <c r="B12" s="45" t="s">
        <v>77</v>
      </c>
      <c r="C12" s="46">
        <v>80</v>
      </c>
      <c r="D12" s="46" t="s">
        <v>137</v>
      </c>
      <c r="E12" s="43"/>
      <c r="F12" s="43" t="s">
        <v>78</v>
      </c>
      <c r="G12" s="44">
        <v>70</v>
      </c>
      <c r="H12" s="44" t="s">
        <v>138</v>
      </c>
      <c r="I12" s="43"/>
      <c r="J12" s="45" t="s">
        <v>79</v>
      </c>
      <c r="K12" s="46">
        <v>10</v>
      </c>
      <c r="L12" s="46" t="s">
        <v>134</v>
      </c>
      <c r="M12" s="44">
        <v>1</v>
      </c>
      <c r="N12" s="47" t="s">
        <v>80</v>
      </c>
      <c r="O12" s="48">
        <v>50</v>
      </c>
      <c r="P12" s="48" t="s">
        <v>133</v>
      </c>
      <c r="Q12" s="44">
        <v>1</v>
      </c>
      <c r="R12" s="45" t="s">
        <v>81</v>
      </c>
      <c r="S12" s="46">
        <v>10</v>
      </c>
      <c r="T12" s="46" t="s">
        <v>139</v>
      </c>
      <c r="U12" s="43"/>
      <c r="V12" s="43" t="s">
        <v>82</v>
      </c>
      <c r="W12" s="44">
        <v>70</v>
      </c>
      <c r="X12" s="44" t="s">
        <v>134</v>
      </c>
      <c r="Y12" s="43"/>
      <c r="Z12" s="43" t="s">
        <v>83</v>
      </c>
      <c r="AA12" s="44">
        <v>100</v>
      </c>
      <c r="AB12" s="44" t="s">
        <v>133</v>
      </c>
      <c r="AC12" s="43"/>
    </row>
    <row r="13" spans="1:29" ht="15" thickBot="1" x14ac:dyDescent="0.35">
      <c r="A13" s="2"/>
      <c r="B13" s="43" t="s">
        <v>84</v>
      </c>
      <c r="C13" s="44">
        <v>60</v>
      </c>
      <c r="D13" s="44" t="s">
        <v>136</v>
      </c>
      <c r="E13" s="43"/>
      <c r="F13" s="45" t="s">
        <v>85</v>
      </c>
      <c r="G13" s="46">
        <v>40</v>
      </c>
      <c r="H13" s="46" t="s">
        <v>132</v>
      </c>
      <c r="I13" s="43"/>
      <c r="J13" s="45" t="s">
        <v>86</v>
      </c>
      <c r="K13" s="46">
        <v>10</v>
      </c>
      <c r="L13" s="46" t="s">
        <v>134</v>
      </c>
      <c r="M13" s="44">
        <v>1</v>
      </c>
      <c r="N13" s="43" t="s">
        <v>87</v>
      </c>
      <c r="O13" s="44">
        <v>60</v>
      </c>
      <c r="P13" s="44" t="s">
        <v>135</v>
      </c>
      <c r="Q13" s="43"/>
      <c r="R13" s="47" t="s">
        <v>88</v>
      </c>
      <c r="S13" s="48">
        <v>20</v>
      </c>
      <c r="T13" s="48" t="s">
        <v>138</v>
      </c>
      <c r="U13" s="43"/>
      <c r="V13" s="45" t="s">
        <v>89</v>
      </c>
      <c r="W13" s="46">
        <v>80</v>
      </c>
      <c r="X13" s="46" t="s">
        <v>134</v>
      </c>
      <c r="Y13" s="44">
        <v>1</v>
      </c>
      <c r="Z13" s="45" t="s">
        <v>90</v>
      </c>
      <c r="AA13" s="46">
        <v>30</v>
      </c>
      <c r="AB13" s="46" t="s">
        <v>139</v>
      </c>
      <c r="AC13" s="44">
        <v>1</v>
      </c>
    </row>
    <row r="14" spans="1:29" ht="15" thickBot="1" x14ac:dyDescent="0.35">
      <c r="A14" s="2"/>
      <c r="B14" s="43" t="s">
        <v>91</v>
      </c>
      <c r="C14" s="44">
        <v>40</v>
      </c>
      <c r="D14" s="44" t="s">
        <v>138</v>
      </c>
      <c r="E14" s="43"/>
      <c r="F14" s="47" t="s">
        <v>92</v>
      </c>
      <c r="G14" s="48">
        <v>40</v>
      </c>
      <c r="H14" s="48" t="s">
        <v>133</v>
      </c>
      <c r="I14" s="43"/>
      <c r="J14" s="45" t="s">
        <v>93</v>
      </c>
      <c r="K14" s="46">
        <v>10</v>
      </c>
      <c r="L14" s="46" t="s">
        <v>139</v>
      </c>
      <c r="M14" s="43"/>
      <c r="N14" s="45" t="s">
        <v>94</v>
      </c>
      <c r="O14" s="46">
        <v>20</v>
      </c>
      <c r="P14" s="46" t="s">
        <v>134</v>
      </c>
      <c r="Q14" s="43"/>
      <c r="R14" s="47" t="s">
        <v>95</v>
      </c>
      <c r="S14" s="48">
        <v>50</v>
      </c>
      <c r="T14" s="48" t="s">
        <v>136</v>
      </c>
      <c r="U14" s="43"/>
      <c r="V14" s="45" t="s">
        <v>96</v>
      </c>
      <c r="W14" s="46">
        <v>20</v>
      </c>
      <c r="X14" s="46" t="s">
        <v>134</v>
      </c>
      <c r="Y14" s="43"/>
      <c r="Z14" s="43" t="s">
        <v>97</v>
      </c>
      <c r="AA14" s="44">
        <v>60</v>
      </c>
      <c r="AB14" s="44" t="s">
        <v>133</v>
      </c>
      <c r="AC14" s="43"/>
    </row>
    <row r="15" spans="1:29" ht="15" thickBot="1" x14ac:dyDescent="0.35">
      <c r="A15" s="2"/>
      <c r="B15" s="45" t="s">
        <v>98</v>
      </c>
      <c r="C15" s="46">
        <v>50</v>
      </c>
      <c r="D15" s="46" t="s">
        <v>137</v>
      </c>
      <c r="E15" s="43"/>
      <c r="F15" s="45" t="s">
        <v>99</v>
      </c>
      <c r="G15" s="46">
        <v>10</v>
      </c>
      <c r="H15" s="46" t="s">
        <v>132</v>
      </c>
      <c r="I15" s="43"/>
      <c r="J15" s="45" t="s">
        <v>100</v>
      </c>
      <c r="K15" s="46">
        <v>10</v>
      </c>
      <c r="L15" s="46" t="s">
        <v>137</v>
      </c>
      <c r="M15" s="43"/>
      <c r="N15" s="45" t="s">
        <v>101</v>
      </c>
      <c r="O15" s="46">
        <v>40</v>
      </c>
      <c r="P15" s="46" t="s">
        <v>139</v>
      </c>
      <c r="Q15" s="43"/>
      <c r="R15" s="43" t="s">
        <v>102</v>
      </c>
      <c r="S15" s="44">
        <v>30</v>
      </c>
      <c r="T15" s="44" t="s">
        <v>137</v>
      </c>
      <c r="U15" s="43"/>
      <c r="V15" s="43" t="s">
        <v>103</v>
      </c>
      <c r="W15" s="44">
        <v>20</v>
      </c>
      <c r="X15" s="44" t="s">
        <v>139</v>
      </c>
      <c r="Y15" s="43"/>
      <c r="Z15" s="43" t="s">
        <v>104</v>
      </c>
      <c r="AA15" s="44">
        <v>10</v>
      </c>
      <c r="AB15" s="44" t="s">
        <v>139</v>
      </c>
      <c r="AC15" s="43"/>
    </row>
    <row r="17" spans="1:27" x14ac:dyDescent="0.3">
      <c r="B17" s="3">
        <f>SUM(C15,C11:C12,C5:C6,C3)+10</f>
        <v>630</v>
      </c>
      <c r="C17" s="3">
        <v>6</v>
      </c>
      <c r="F17" s="3">
        <f>SUM(G15,G13,G10,G6,G3,G5)+10</f>
        <v>450</v>
      </c>
      <c r="G17" s="3">
        <v>6</v>
      </c>
      <c r="J17" s="3">
        <f>SUM(K12:K15,K7,K4,K3)</f>
        <v>510</v>
      </c>
      <c r="K17" s="39">
        <v>7</v>
      </c>
      <c r="N17" s="3">
        <f>SUM(O14:O15,O11,O9,O6,O3,O7)+10</f>
        <v>520</v>
      </c>
      <c r="O17" s="39">
        <v>7</v>
      </c>
      <c r="R17" s="3">
        <f>SUM(S11,S9,S7,S5,S10,S12)+60</f>
        <v>420</v>
      </c>
      <c r="S17" s="3">
        <v>6</v>
      </c>
      <c r="V17" s="3">
        <f>SUM(W13:W14,W8,W10,W3,W6)+30</f>
        <v>340</v>
      </c>
      <c r="W17" s="3">
        <v>6</v>
      </c>
      <c r="Z17" s="3">
        <f>SUM(AA13,AA10:AA11,AA7:AA8,AA3:AA4,A9,AA9)+40</f>
        <v>590</v>
      </c>
      <c r="AA17" s="39">
        <v>8</v>
      </c>
    </row>
    <row r="18" spans="1:27" x14ac:dyDescent="0.3">
      <c r="B18" s="3">
        <f>B17-H24-H34</f>
        <v>390</v>
      </c>
      <c r="F18" s="3">
        <f>F17-H25-H46</f>
        <v>230</v>
      </c>
      <c r="J18" s="3">
        <f>J17-H31-H45</f>
        <v>240</v>
      </c>
      <c r="N18" s="3">
        <f>N17-H27-H40-H53</f>
        <v>130</v>
      </c>
      <c r="R18" s="3">
        <f>R17-H33-H44</f>
        <v>160</v>
      </c>
      <c r="V18" s="3">
        <f>V17-H32</f>
        <v>190</v>
      </c>
      <c r="Z18" s="3">
        <f>Z17-H23-H26-H28</f>
        <v>170</v>
      </c>
    </row>
    <row r="19" spans="1:27" x14ac:dyDescent="0.3">
      <c r="B19" s="3" t="s">
        <v>239</v>
      </c>
      <c r="F19" s="3" t="s">
        <v>240</v>
      </c>
      <c r="J19" s="3" t="s">
        <v>241</v>
      </c>
      <c r="N19" s="3" t="s">
        <v>243</v>
      </c>
      <c r="R19" s="3" t="s">
        <v>245</v>
      </c>
      <c r="V19" s="3" t="s">
        <v>244</v>
      </c>
      <c r="Z19" s="3" t="s">
        <v>243</v>
      </c>
    </row>
    <row r="20" spans="1:27" x14ac:dyDescent="0.3">
      <c r="B20" s="3" t="s">
        <v>240</v>
      </c>
      <c r="J20" s="3" t="s">
        <v>242</v>
      </c>
      <c r="N20" s="3" t="s">
        <v>240</v>
      </c>
      <c r="Z20" s="3" t="s">
        <v>246</v>
      </c>
    </row>
    <row r="21" spans="1:27" x14ac:dyDescent="0.3">
      <c r="B21" s="3">
        <f>350+300+300+250+250</f>
        <v>1450</v>
      </c>
      <c r="F21" s="3">
        <f>250+300+300+450+250+300+250</f>
        <v>2100</v>
      </c>
      <c r="J21" s="3">
        <f>350+350+250+350+250+400+200</f>
        <v>2150</v>
      </c>
      <c r="N21" s="3">
        <f>300+350+300+300+250+200</f>
        <v>1700</v>
      </c>
      <c r="R21" s="3">
        <f>300+350+300+350+250+200</f>
        <v>1750</v>
      </c>
      <c r="V21" s="3">
        <f>400+250+250+200+300+400+250</f>
        <v>2050</v>
      </c>
      <c r="Z21" s="3">
        <f>250+350+200+300+250+200</f>
        <v>1550</v>
      </c>
    </row>
    <row r="23" spans="1:27" x14ac:dyDescent="0.3">
      <c r="A23" s="3" t="s">
        <v>10</v>
      </c>
      <c r="B23" s="3" t="s">
        <v>153</v>
      </c>
      <c r="C23" s="3">
        <v>1</v>
      </c>
      <c r="D23" s="3">
        <v>450</v>
      </c>
      <c r="E23" s="49">
        <v>1</v>
      </c>
      <c r="H23" s="3">
        <v>280</v>
      </c>
      <c r="I23" s="3" t="s">
        <v>219</v>
      </c>
      <c r="J23" s="3" t="s">
        <v>251</v>
      </c>
      <c r="K23" s="3">
        <f>7*6+6</f>
        <v>48</v>
      </c>
    </row>
    <row r="24" spans="1:27" x14ac:dyDescent="0.3">
      <c r="B24" s="3" t="s">
        <v>247</v>
      </c>
      <c r="C24" s="3">
        <v>1</v>
      </c>
      <c r="D24" s="3">
        <v>350</v>
      </c>
      <c r="E24" s="49">
        <v>1</v>
      </c>
      <c r="H24" s="3">
        <v>180</v>
      </c>
      <c r="I24" s="3" t="s">
        <v>221</v>
      </c>
      <c r="J24" s="3" t="s">
        <v>252</v>
      </c>
      <c r="K24" s="3">
        <f>SUM(C23:C69)</f>
        <v>32</v>
      </c>
    </row>
    <row r="25" spans="1:27" x14ac:dyDescent="0.3">
      <c r="B25" s="3" t="s">
        <v>198</v>
      </c>
      <c r="C25" s="3">
        <v>1</v>
      </c>
      <c r="D25" s="3">
        <v>350</v>
      </c>
      <c r="E25" s="49">
        <v>1</v>
      </c>
      <c r="H25" s="3">
        <v>180</v>
      </c>
      <c r="I25" s="3" t="s">
        <v>218</v>
      </c>
    </row>
    <row r="26" spans="1:27" x14ac:dyDescent="0.3">
      <c r="B26" s="3" t="s">
        <v>17</v>
      </c>
      <c r="C26" s="3">
        <v>1</v>
      </c>
      <c r="D26" s="3">
        <v>300</v>
      </c>
      <c r="E26" s="49"/>
      <c r="F26" s="3">
        <v>1</v>
      </c>
      <c r="H26" s="3">
        <v>90</v>
      </c>
      <c r="I26" s="3" t="s">
        <v>219</v>
      </c>
    </row>
    <row r="27" spans="1:27" x14ac:dyDescent="0.3">
      <c r="B27" s="3" t="s">
        <v>248</v>
      </c>
      <c r="C27" s="3">
        <v>1</v>
      </c>
      <c r="D27" s="3">
        <v>350</v>
      </c>
      <c r="E27" s="49">
        <v>1</v>
      </c>
      <c r="H27" s="3">
        <v>130</v>
      </c>
      <c r="I27" s="3" t="s">
        <v>223</v>
      </c>
    </row>
    <row r="28" spans="1:27" x14ac:dyDescent="0.3">
      <c r="B28" s="3" t="s">
        <v>208</v>
      </c>
      <c r="C28" s="3">
        <v>1</v>
      </c>
      <c r="D28" s="3">
        <v>200</v>
      </c>
      <c r="E28" s="49"/>
      <c r="G28" s="3">
        <v>1</v>
      </c>
      <c r="H28" s="3">
        <v>50</v>
      </c>
      <c r="I28" s="3" t="s">
        <v>219</v>
      </c>
    </row>
    <row r="29" spans="1:27" x14ac:dyDescent="0.3">
      <c r="B29" s="3" t="s">
        <v>256</v>
      </c>
      <c r="D29" s="3">
        <v>20</v>
      </c>
      <c r="E29" s="49"/>
    </row>
    <row r="30" spans="1:27" x14ac:dyDescent="0.3">
      <c r="B30" s="3" t="s">
        <v>255</v>
      </c>
      <c r="D30" s="3">
        <v>20</v>
      </c>
      <c r="E30" s="49"/>
    </row>
    <row r="31" spans="1:27" x14ac:dyDescent="0.3">
      <c r="A31" s="3" t="s">
        <v>18</v>
      </c>
      <c r="B31" s="3" t="s">
        <v>27</v>
      </c>
      <c r="C31" s="3">
        <v>1</v>
      </c>
      <c r="D31" s="3">
        <v>300</v>
      </c>
      <c r="E31" s="49">
        <v>1</v>
      </c>
      <c r="H31" s="3">
        <v>100</v>
      </c>
      <c r="I31" s="3" t="s">
        <v>222</v>
      </c>
    </row>
    <row r="32" spans="1:27" x14ac:dyDescent="0.3">
      <c r="B32" s="3" t="s">
        <v>21</v>
      </c>
      <c r="C32" s="3">
        <v>1</v>
      </c>
      <c r="D32" s="3">
        <v>300</v>
      </c>
      <c r="E32" s="49"/>
      <c r="F32" s="3">
        <v>1</v>
      </c>
      <c r="H32" s="3">
        <v>150</v>
      </c>
      <c r="I32" s="3" t="s">
        <v>253</v>
      </c>
    </row>
    <row r="33" spans="1:10" x14ac:dyDescent="0.3">
      <c r="B33" s="3" t="s">
        <v>249</v>
      </c>
      <c r="C33" s="3">
        <v>1</v>
      </c>
      <c r="D33" s="3">
        <v>300</v>
      </c>
      <c r="E33" s="49"/>
      <c r="F33" s="3">
        <v>1</v>
      </c>
      <c r="H33" s="3">
        <v>60</v>
      </c>
      <c r="I33" s="3" t="s">
        <v>222</v>
      </c>
      <c r="J33" s="3" t="s">
        <v>220</v>
      </c>
    </row>
    <row r="34" spans="1:10" x14ac:dyDescent="0.3">
      <c r="B34" s="3" t="s">
        <v>34</v>
      </c>
      <c r="C34" s="3">
        <v>1</v>
      </c>
      <c r="D34" s="3">
        <v>300</v>
      </c>
      <c r="H34" s="3">
        <v>60</v>
      </c>
      <c r="I34" s="3" t="s">
        <v>221</v>
      </c>
    </row>
    <row r="35" spans="1:10" x14ac:dyDescent="0.3">
      <c r="B35" s="3" t="s">
        <v>38</v>
      </c>
    </row>
    <row r="36" spans="1:10" x14ac:dyDescent="0.3">
      <c r="B36" s="3" t="s">
        <v>33</v>
      </c>
      <c r="C36" s="3">
        <v>0</v>
      </c>
      <c r="D36" s="3">
        <v>150</v>
      </c>
      <c r="E36" s="49"/>
      <c r="G36" s="3">
        <v>1</v>
      </c>
    </row>
    <row r="37" spans="1:10" x14ac:dyDescent="0.3">
      <c r="B37" s="3" t="s">
        <v>199</v>
      </c>
      <c r="C37" s="3">
        <v>1</v>
      </c>
      <c r="D37" s="3">
        <v>150</v>
      </c>
      <c r="E37" s="49"/>
      <c r="G37" s="3">
        <v>1</v>
      </c>
    </row>
    <row r="38" spans="1:10" x14ac:dyDescent="0.3">
      <c r="B38" s="3" t="s">
        <v>26</v>
      </c>
      <c r="C38" s="3">
        <v>0</v>
      </c>
      <c r="D38" s="3">
        <v>50</v>
      </c>
      <c r="E38" s="49"/>
    </row>
    <row r="39" spans="1:10" x14ac:dyDescent="0.3">
      <c r="B39" s="3" t="s">
        <v>85</v>
      </c>
      <c r="C39" s="3">
        <v>0</v>
      </c>
      <c r="D39" s="3">
        <v>50</v>
      </c>
      <c r="E39" s="49"/>
    </row>
    <row r="40" spans="1:10" x14ac:dyDescent="0.3">
      <c r="A40" s="3" t="s">
        <v>210</v>
      </c>
      <c r="B40" s="3" t="s">
        <v>44</v>
      </c>
      <c r="E40" s="49"/>
      <c r="H40" s="3">
        <v>140</v>
      </c>
      <c r="I40" s="3" t="s">
        <v>223</v>
      </c>
    </row>
    <row r="41" spans="1:10" x14ac:dyDescent="0.3">
      <c r="B41" s="3" t="s">
        <v>89</v>
      </c>
      <c r="C41" s="3">
        <v>0</v>
      </c>
      <c r="D41" s="3">
        <v>100</v>
      </c>
      <c r="E41" s="49"/>
      <c r="G41" s="3">
        <v>1</v>
      </c>
    </row>
    <row r="42" spans="1:10" x14ac:dyDescent="0.3">
      <c r="B42" s="3" t="s">
        <v>70</v>
      </c>
      <c r="C42" s="3">
        <v>0</v>
      </c>
      <c r="D42" s="3">
        <v>150</v>
      </c>
      <c r="E42" s="49"/>
      <c r="G42" s="3">
        <v>1</v>
      </c>
      <c r="H42" s="3">
        <v>40</v>
      </c>
    </row>
    <row r="43" spans="1:10" x14ac:dyDescent="0.3">
      <c r="B43" s="3" t="s">
        <v>115</v>
      </c>
      <c r="C43" s="3">
        <v>1</v>
      </c>
      <c r="D43" s="3">
        <v>250</v>
      </c>
      <c r="E43" s="49"/>
      <c r="F43" s="3">
        <v>1</v>
      </c>
      <c r="H43" s="3">
        <v>60</v>
      </c>
    </row>
    <row r="44" spans="1:10" x14ac:dyDescent="0.3">
      <c r="B44" s="3" t="s">
        <v>117</v>
      </c>
      <c r="C44" s="3">
        <v>1</v>
      </c>
      <c r="D44" s="3">
        <v>400</v>
      </c>
      <c r="E44" s="49">
        <v>1</v>
      </c>
      <c r="H44" s="3">
        <v>200</v>
      </c>
      <c r="I44" s="3" t="s">
        <v>220</v>
      </c>
    </row>
    <row r="45" spans="1:10" x14ac:dyDescent="0.3">
      <c r="B45" s="3" t="s">
        <v>116</v>
      </c>
      <c r="C45" s="3">
        <v>1</v>
      </c>
      <c r="D45" s="3">
        <v>250</v>
      </c>
      <c r="E45" s="49">
        <v>1</v>
      </c>
      <c r="H45" s="3">
        <v>170</v>
      </c>
      <c r="I45" s="3" t="s">
        <v>222</v>
      </c>
    </row>
    <row r="46" spans="1:10" x14ac:dyDescent="0.3">
      <c r="B46" s="3" t="s">
        <v>127</v>
      </c>
      <c r="C46" s="3">
        <v>1</v>
      </c>
      <c r="D46" s="3">
        <v>250</v>
      </c>
      <c r="E46" s="49"/>
      <c r="F46" s="3">
        <v>1</v>
      </c>
      <c r="H46" s="3">
        <v>40</v>
      </c>
      <c r="I46" s="3" t="s">
        <v>218</v>
      </c>
    </row>
    <row r="47" spans="1:10" x14ac:dyDescent="0.3">
      <c r="B47" s="3" t="s">
        <v>209</v>
      </c>
      <c r="C47" s="3">
        <v>1</v>
      </c>
      <c r="D47" s="3">
        <v>200</v>
      </c>
      <c r="E47" s="49"/>
      <c r="G47" s="3">
        <v>1</v>
      </c>
      <c r="H47" s="3">
        <v>20</v>
      </c>
    </row>
    <row r="48" spans="1:10" x14ac:dyDescent="0.3">
      <c r="B48" s="3" t="s">
        <v>45</v>
      </c>
      <c r="C48" s="3">
        <v>0</v>
      </c>
      <c r="D48" s="3">
        <v>100</v>
      </c>
      <c r="E48" s="49"/>
    </row>
    <row r="49" spans="1:9" x14ac:dyDescent="0.3">
      <c r="B49" s="3" t="s">
        <v>96</v>
      </c>
      <c r="C49" s="3">
        <v>0</v>
      </c>
      <c r="D49" s="3">
        <v>50</v>
      </c>
      <c r="E49" s="49"/>
    </row>
    <row r="50" spans="1:9" x14ac:dyDescent="0.3">
      <c r="B50" s="3" t="s">
        <v>211</v>
      </c>
      <c r="C50" s="3">
        <v>1</v>
      </c>
      <c r="D50" s="3">
        <v>100</v>
      </c>
      <c r="E50" s="49"/>
    </row>
    <row r="51" spans="1:9" x14ac:dyDescent="0.3">
      <c r="B51" s="3" t="s">
        <v>212</v>
      </c>
      <c r="C51" s="3">
        <v>1</v>
      </c>
      <c r="D51" s="3">
        <v>150</v>
      </c>
      <c r="E51" s="49"/>
      <c r="G51" s="3">
        <v>1</v>
      </c>
    </row>
    <row r="52" spans="1:9" x14ac:dyDescent="0.3">
      <c r="A52" s="3" t="s">
        <v>48</v>
      </c>
      <c r="B52" s="3" t="s">
        <v>60</v>
      </c>
      <c r="C52" s="3">
        <v>0</v>
      </c>
      <c r="D52" s="3">
        <v>0</v>
      </c>
      <c r="E52" s="49"/>
    </row>
    <row r="53" spans="1:9" x14ac:dyDescent="0.3">
      <c r="B53" s="3" t="s">
        <v>152</v>
      </c>
      <c r="C53" s="3">
        <v>1</v>
      </c>
      <c r="D53" s="3">
        <v>350</v>
      </c>
      <c r="E53" s="49">
        <v>1</v>
      </c>
      <c r="H53" s="3">
        <v>120</v>
      </c>
      <c r="I53" s="3" t="s">
        <v>223</v>
      </c>
    </row>
    <row r="54" spans="1:9" x14ac:dyDescent="0.3">
      <c r="B54" s="3" t="s">
        <v>213</v>
      </c>
      <c r="C54" s="3">
        <v>0</v>
      </c>
      <c r="D54" s="3">
        <v>100</v>
      </c>
      <c r="E54" s="49"/>
    </row>
    <row r="55" spans="1:9" x14ac:dyDescent="0.3">
      <c r="B55" s="3" t="s">
        <v>120</v>
      </c>
      <c r="C55" s="3">
        <v>1</v>
      </c>
      <c r="D55" s="3">
        <v>200</v>
      </c>
      <c r="E55" s="49"/>
      <c r="G55" s="3">
        <v>1</v>
      </c>
      <c r="H55" s="3">
        <v>30</v>
      </c>
    </row>
    <row r="56" spans="1:9" x14ac:dyDescent="0.3">
      <c r="B56" s="3" t="s">
        <v>67</v>
      </c>
      <c r="C56" s="3">
        <v>1</v>
      </c>
      <c r="D56" s="3">
        <v>200</v>
      </c>
      <c r="E56" s="49"/>
      <c r="G56" s="3">
        <v>1</v>
      </c>
      <c r="H56" s="3">
        <v>40</v>
      </c>
    </row>
    <row r="57" spans="1:9" x14ac:dyDescent="0.3">
      <c r="B57" s="3" t="s">
        <v>69</v>
      </c>
      <c r="C57" s="3">
        <v>1</v>
      </c>
      <c r="D57" s="3">
        <v>50</v>
      </c>
      <c r="E57" s="49"/>
    </row>
    <row r="58" spans="1:9" x14ac:dyDescent="0.3">
      <c r="B58" s="3" t="s">
        <v>124</v>
      </c>
      <c r="C58" s="3">
        <v>1</v>
      </c>
      <c r="D58" s="3">
        <v>350</v>
      </c>
      <c r="E58" s="49">
        <v>1</v>
      </c>
      <c r="H58" s="3">
        <v>80</v>
      </c>
    </row>
    <row r="59" spans="1:9" x14ac:dyDescent="0.3">
      <c r="B59" s="3" t="s">
        <v>64</v>
      </c>
      <c r="C59" s="3">
        <v>1</v>
      </c>
      <c r="D59" s="3">
        <v>200</v>
      </c>
      <c r="E59" s="49"/>
      <c r="G59" s="3">
        <v>1</v>
      </c>
      <c r="H59" s="3">
        <v>60</v>
      </c>
    </row>
    <row r="60" spans="1:9" x14ac:dyDescent="0.3">
      <c r="B60" s="3" t="s">
        <v>250</v>
      </c>
      <c r="C60" s="3">
        <v>1</v>
      </c>
      <c r="D60" s="3">
        <v>250</v>
      </c>
      <c r="E60" s="49"/>
      <c r="F60" s="3">
        <v>1</v>
      </c>
      <c r="H60" s="3">
        <v>60</v>
      </c>
    </row>
    <row r="61" spans="1:9" x14ac:dyDescent="0.3">
      <c r="B61" s="3" t="s">
        <v>214</v>
      </c>
      <c r="C61" s="3">
        <v>0</v>
      </c>
      <c r="D61" s="3">
        <v>150</v>
      </c>
      <c r="E61" s="49"/>
      <c r="G61" s="3">
        <v>1</v>
      </c>
    </row>
    <row r="62" spans="1:9" x14ac:dyDescent="0.3">
      <c r="B62" s="3" t="s">
        <v>174</v>
      </c>
      <c r="C62" s="3">
        <v>1</v>
      </c>
      <c r="D62" s="3">
        <v>250</v>
      </c>
      <c r="E62" s="49"/>
      <c r="F62" s="3">
        <v>1</v>
      </c>
      <c r="H62" s="3">
        <v>50</v>
      </c>
    </row>
    <row r="63" spans="1:9" x14ac:dyDescent="0.3">
      <c r="B63" s="3" t="s">
        <v>148</v>
      </c>
      <c r="C63" s="3">
        <v>0</v>
      </c>
      <c r="D63" s="3">
        <v>100</v>
      </c>
      <c r="E63" s="49"/>
    </row>
    <row r="64" spans="1:9" x14ac:dyDescent="0.3">
      <c r="B64" s="3" t="s">
        <v>126</v>
      </c>
      <c r="C64" s="3">
        <v>1</v>
      </c>
      <c r="D64" s="3">
        <v>300</v>
      </c>
      <c r="E64" s="49"/>
      <c r="F64" s="3">
        <v>1</v>
      </c>
      <c r="H64" s="3">
        <v>120</v>
      </c>
      <c r="I64" s="3" t="s">
        <v>221</v>
      </c>
    </row>
    <row r="65" spans="2:9" x14ac:dyDescent="0.3">
      <c r="B65" s="3" t="s">
        <v>162</v>
      </c>
      <c r="C65" s="3">
        <v>1</v>
      </c>
      <c r="D65" s="3">
        <v>300</v>
      </c>
      <c r="E65" s="49"/>
      <c r="F65" s="3">
        <v>1</v>
      </c>
      <c r="I65" s="3" t="s">
        <v>221</v>
      </c>
    </row>
    <row r="66" spans="2:9" x14ac:dyDescent="0.3">
      <c r="B66" s="3" t="s">
        <v>215</v>
      </c>
      <c r="C66" s="3">
        <v>1</v>
      </c>
      <c r="D66" s="3">
        <v>250</v>
      </c>
      <c r="E66" s="49"/>
      <c r="F66" s="3">
        <v>1</v>
      </c>
    </row>
    <row r="67" spans="2:9" x14ac:dyDescent="0.3">
      <c r="B67" s="3" t="s">
        <v>151</v>
      </c>
      <c r="C67" s="3">
        <v>1</v>
      </c>
      <c r="D67" s="3">
        <v>250</v>
      </c>
      <c r="E67" s="49"/>
      <c r="F67" s="3">
        <v>1</v>
      </c>
    </row>
    <row r="68" spans="2:9" x14ac:dyDescent="0.3">
      <c r="B68" s="3" t="s">
        <v>216</v>
      </c>
      <c r="C68" s="3">
        <v>1</v>
      </c>
      <c r="D68" s="3">
        <v>250</v>
      </c>
      <c r="E68" s="49"/>
      <c r="F68" s="3">
        <v>1</v>
      </c>
    </row>
    <row r="69" spans="2:9" x14ac:dyDescent="0.3">
      <c r="B69" s="3" t="s">
        <v>217</v>
      </c>
      <c r="C69" s="3">
        <v>1</v>
      </c>
      <c r="D69" s="3">
        <v>250</v>
      </c>
      <c r="E69" s="49"/>
      <c r="F69" s="3">
        <v>1</v>
      </c>
    </row>
    <row r="70" spans="2:9" x14ac:dyDescent="0.3">
      <c r="E70" s="49"/>
    </row>
    <row r="71" spans="2:9" x14ac:dyDescent="0.3">
      <c r="E71" s="49"/>
    </row>
    <row r="72" spans="2:9" x14ac:dyDescent="0.3">
      <c r="E72" s="49"/>
    </row>
    <row r="73" spans="2:9" x14ac:dyDescent="0.3">
      <c r="E73" s="49"/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3C0-A7F5-454B-9614-D76B8B1AD030}">
  <dimension ref="A2:H10"/>
  <sheetViews>
    <sheetView workbookViewId="0">
      <selection activeCell="H10" sqref="H10"/>
    </sheetView>
  </sheetViews>
  <sheetFormatPr defaultRowHeight="14.4" x14ac:dyDescent="0.3"/>
  <sheetData>
    <row r="2" spans="1:8" x14ac:dyDescent="0.3">
      <c r="A2" t="s">
        <v>153</v>
      </c>
      <c r="B2">
        <v>230</v>
      </c>
      <c r="C2">
        <v>450</v>
      </c>
      <c r="D2" t="s">
        <v>254</v>
      </c>
      <c r="E2">
        <v>100</v>
      </c>
      <c r="F2">
        <v>300</v>
      </c>
    </row>
    <row r="3" spans="1:8" x14ac:dyDescent="0.3">
      <c r="A3" t="s">
        <v>21</v>
      </c>
      <c r="B3">
        <v>150</v>
      </c>
      <c r="C3">
        <v>300</v>
      </c>
      <c r="D3" t="s">
        <v>208</v>
      </c>
      <c r="E3">
        <v>30</v>
      </c>
      <c r="F3">
        <v>200</v>
      </c>
      <c r="G3">
        <v>150</v>
      </c>
      <c r="H3">
        <v>300</v>
      </c>
    </row>
    <row r="4" spans="1:8" x14ac:dyDescent="0.3">
      <c r="A4" t="s">
        <v>127</v>
      </c>
      <c r="B4">
        <v>90</v>
      </c>
      <c r="C4">
        <v>250</v>
      </c>
      <c r="D4" t="s">
        <v>20</v>
      </c>
      <c r="E4">
        <v>200</v>
      </c>
      <c r="F4">
        <v>350</v>
      </c>
      <c r="G4">
        <v>120</v>
      </c>
      <c r="H4">
        <v>300</v>
      </c>
    </row>
    <row r="5" spans="1:8" x14ac:dyDescent="0.3">
      <c r="A5" t="s">
        <v>28</v>
      </c>
      <c r="D5" t="s">
        <v>31</v>
      </c>
      <c r="E5">
        <v>100</v>
      </c>
      <c r="F5">
        <v>300</v>
      </c>
      <c r="G5">
        <v>80</v>
      </c>
      <c r="H5">
        <v>300</v>
      </c>
    </row>
    <row r="6" spans="1:8" x14ac:dyDescent="0.3">
      <c r="B6">
        <v>10</v>
      </c>
      <c r="C6">
        <v>0</v>
      </c>
      <c r="D6" t="s">
        <v>224</v>
      </c>
      <c r="E6">
        <v>30</v>
      </c>
      <c r="F6">
        <v>250</v>
      </c>
      <c r="G6">
        <v>60</v>
      </c>
      <c r="H6">
        <v>250</v>
      </c>
    </row>
    <row r="7" spans="1:8" x14ac:dyDescent="0.3">
      <c r="B7">
        <v>10</v>
      </c>
      <c r="C7">
        <v>0</v>
      </c>
      <c r="D7" t="s">
        <v>209</v>
      </c>
      <c r="E7">
        <v>40</v>
      </c>
      <c r="F7">
        <v>250</v>
      </c>
      <c r="G7">
        <v>50</v>
      </c>
      <c r="H7">
        <v>250</v>
      </c>
    </row>
    <row r="8" spans="1:8" x14ac:dyDescent="0.3">
      <c r="G8">
        <v>40</v>
      </c>
      <c r="H8">
        <v>250</v>
      </c>
    </row>
    <row r="9" spans="1:8" x14ac:dyDescent="0.3">
      <c r="B9">
        <v>10</v>
      </c>
      <c r="C9">
        <v>50</v>
      </c>
    </row>
    <row r="10" spans="1:8" x14ac:dyDescent="0.3">
      <c r="B10">
        <f>SUM(B2:B9)</f>
        <v>500</v>
      </c>
      <c r="C10">
        <f>SUM(C2:C9)</f>
        <v>1050</v>
      </c>
      <c r="E10">
        <f>SUM(E2:E7)</f>
        <v>500</v>
      </c>
      <c r="F10">
        <f>SUM(F2:F7)</f>
        <v>1650</v>
      </c>
      <c r="G10">
        <f>SUM(G2:G9)</f>
        <v>500</v>
      </c>
      <c r="H10">
        <f>SUM(H2:H9)</f>
        <v>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Auction Data</vt:lpstr>
      <vt:lpstr>Analysis 1</vt:lpstr>
      <vt:lpstr>Analysis 2</vt:lpstr>
      <vt:lpstr>Analysis 3</vt:lpstr>
      <vt:lpstr>Stadiums</vt:lpstr>
      <vt:lpstr>Sheet1</vt:lpstr>
      <vt:lpstr>Players to Aim</vt:lpstr>
      <vt:lpstr>Leaving</vt:lpstr>
      <vt:lpstr>prob</vt:lpstr>
      <vt:lpstr>Best</vt:lpstr>
      <vt:lpstr>Best2</vt:lpstr>
      <vt:lpstr>Final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Pinnamaraju</dc:creator>
  <cp:lastModifiedBy>Rohith Pinnamaraju</cp:lastModifiedBy>
  <dcterms:created xsi:type="dcterms:W3CDTF">2020-09-23T22:55:36Z</dcterms:created>
  <dcterms:modified xsi:type="dcterms:W3CDTF">2020-11-05T23:59:43Z</dcterms:modified>
</cp:coreProperties>
</file>