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sa verificare" sheetId="1" r:id="rId4"/>
    <sheet state="visible" name="Perspectiva_B" sheetId="2" r:id="rId5"/>
    <sheet state="visible" name="Perspectiva_C" sheetId="3" r:id="rId6"/>
    <sheet state="visible" name="Perspectiva_D" sheetId="4" r:id="rId7"/>
    <sheet state="visible" name="Perspectiva_C_5_recent" sheetId="5" r:id="rId8"/>
  </sheets>
  <definedNames/>
  <calcPr/>
</workbook>
</file>

<file path=xl/sharedStrings.xml><?xml version="1.0" encoding="utf-8"?>
<sst xmlns="http://schemas.openxmlformats.org/spreadsheetml/2006/main" count="1696" uniqueCount="678">
  <si>
    <t>Perspectiva B</t>
  </si>
  <si>
    <t>Conf. Dr. Marc Eduard FRINCU</t>
  </si>
  <si>
    <t>Perspectiva C</t>
  </si>
  <si>
    <t>Fisa de verificare</t>
  </si>
  <si>
    <t>Punctaj</t>
  </si>
  <si>
    <t>Nr. crt.</t>
  </si>
  <si>
    <r>
      <t xml:space="preserve">CITĂRI PENTRU LUCRAREA: </t>
    </r>
    <r>
      <rPr>
        <rFont val="Calibri"/>
        <b/>
        <color rgb="FFFF0000"/>
        <sz val="11.0"/>
      </rPr>
      <t>Scheduling Highly Available Applications on Cloud Environments, M. Frincu, Future Generation Computing Systems, Vol. 32, pp. 139-153, 2014</t>
    </r>
  </si>
  <si>
    <t>Minim (profesor)</t>
  </si>
  <si>
    <t>Punctaj coloana H impartit la max(1, nr-autori-2)</t>
  </si>
  <si>
    <t>Titlu</t>
  </si>
  <si>
    <t>Autori</t>
  </si>
  <si>
    <t>Revista/Conferinta</t>
  </si>
  <si>
    <t>Minim 56</t>
  </si>
  <si>
    <t>Volum, nr., pg.</t>
  </si>
  <si>
    <t>FORUM (Revista, Conferința)</t>
  </si>
  <si>
    <t>An</t>
  </si>
  <si>
    <t>2014-2018</t>
  </si>
  <si>
    <t>Categorie forum</t>
  </si>
  <si>
    <t>Nr. autori</t>
  </si>
  <si>
    <t xml:space="preserve">Punctaj </t>
  </si>
  <si>
    <t>Punctaj citari final formula</t>
  </si>
  <si>
    <t>Minim 24 cel putin A</t>
  </si>
  <si>
    <t>Punctaj A</t>
  </si>
  <si>
    <t xml:space="preserve">Punctaj B </t>
  </si>
  <si>
    <t>Building an Open-Source Platform-as-a-Service with Intelligent Management of Multiple Cloud Resources</t>
  </si>
  <si>
    <t>C. Sandru, D. Petcu, V. Munteanu</t>
  </si>
  <si>
    <t>UCC</t>
  </si>
  <si>
    <t>pp. 333-338</t>
  </si>
  <si>
    <t>Perspectiva B_recent_5</t>
  </si>
  <si>
    <t>Reviste</t>
  </si>
  <si>
    <t>Minim 14</t>
  </si>
  <si>
    <t>A*+A</t>
  </si>
  <si>
    <t>B</t>
  </si>
  <si>
    <t>A*+A recent</t>
  </si>
  <si>
    <t>B recent</t>
  </si>
  <si>
    <t>D</t>
  </si>
  <si>
    <t>Neural network-based multi-agent approach for scheduling in distributed systems</t>
  </si>
  <si>
    <t>E. E. Absalom, M. Frincu, A. A. Obiniyi, S. M. Buhari, S. B. Junaidu</t>
  </si>
  <si>
    <t>Concurrency and Computation: Practice and Experience</t>
  </si>
  <si>
    <t>Vol. 29(1)</t>
  </si>
  <si>
    <t>Minim 40 cel putin B</t>
  </si>
  <si>
    <t>Minim 6 cel putin A</t>
  </si>
  <si>
    <t>Minim 120</t>
  </si>
  <si>
    <t>Minim 10 cel putin B</t>
  </si>
  <si>
    <t>Cloud Resource Orchestration within an Open-Source Component-based Platform as a Service</t>
  </si>
  <si>
    <t>D. Petcu, S. Panica, C. Craciun, M. Neagul, C. Sandru</t>
  </si>
  <si>
    <t>Perspectiva C_recent_5</t>
  </si>
  <si>
    <t>Concurency and Computation Practice and Experience</t>
  </si>
  <si>
    <t>Vol. 27, Nr. 9, pp. 2432-2469</t>
  </si>
  <si>
    <t>Minim 30</t>
  </si>
  <si>
    <t>Perspectiva D</t>
  </si>
  <si>
    <t>Building Automatic Clouds with an Open-source and Deployable Platform-as-a-Service</t>
  </si>
  <si>
    <t>D. Petcu</t>
  </si>
  <si>
    <t>Cloud Computing and Big Data</t>
  </si>
  <si>
    <t>Simulated Annealing based Symbiotic Organisms Search Optimization Algorithm for Traveling Salesman Problem</t>
  </si>
  <si>
    <t>pp. 3-19</t>
  </si>
  <si>
    <t>A. E. Ezugwu, A. O. Adewumi, M. Frincu</t>
  </si>
  <si>
    <t>Expert Systems with Applications</t>
  </si>
  <si>
    <t>Vol. 77, pp. 189-210</t>
  </si>
  <si>
    <t>A*</t>
  </si>
  <si>
    <t>Cloud Based Service Registry for Location Based Mobile Web Services System</t>
  </si>
  <si>
    <t>Minim 60 + 1 proiect ca PI cu 2 membrii</t>
  </si>
  <si>
    <t xml:space="preserve">M. D'Souza, S. Ananthanarayana </t>
  </si>
  <si>
    <t>ADCONS</t>
  </si>
  <si>
    <t>pp. 108-111</t>
  </si>
  <si>
    <t>Multiagent-based approach for scheduling meta-applications in heterogeneous grid environments</t>
  </si>
  <si>
    <t>Multiagent and Grid systems</t>
  </si>
  <si>
    <t>Vol. 11, pp. 59-79</t>
  </si>
  <si>
    <t>C</t>
  </si>
  <si>
    <t>SuMo: Analysis and Optimization of Amazon EC2 Instances*</t>
  </si>
  <si>
    <t>P. Kokkinos, T. Varvarigou, A. Kretsis, P. Soumplis, E. Varvarigos</t>
  </si>
  <si>
    <t>Journal of Grid Computing</t>
  </si>
  <si>
    <t>Vol. 13, pp. 255-274</t>
  </si>
  <si>
    <t>A</t>
  </si>
  <si>
    <t>Scheduling multi-component applications with mobile agents in heterogeneous distributed systems</t>
  </si>
  <si>
    <t>Service Optimization in Cloud using Family Gene Technology</t>
  </si>
  <si>
    <t>A. Ananth, K. Sekaran</t>
  </si>
  <si>
    <t>E. E. Absalom, S. B. Junaidu, M. Frincu, S. M. Buhari, A. A. Obiniyi</t>
  </si>
  <si>
    <t>ICACCI</t>
  </si>
  <si>
    <t>Vol. 28(5), pp. 1462-1479</t>
  </si>
  <si>
    <t>pp. 1152-1157</t>
  </si>
  <si>
    <t>Modeling and Simulation of Cloud Computing Solution for Distributed Space Data Storage and Access In Mobile Communication Networks</t>
  </si>
  <si>
    <t>M. Kurmis, D. Dzemydiene, R. Didziokas, J. Trokss</t>
  </si>
  <si>
    <t>Latvian Journal of Physics and Technical Sciences</t>
  </si>
  <si>
    <t>MATCH for the Prosumer Smart Grid: The Algorithmics of Real-Time Power Balance</t>
  </si>
  <si>
    <t>Vol. 5, Nr. 2, pp. 20-28</t>
  </si>
  <si>
    <t>R. Pal, C. Chelmis, M. Frincu, V. Prasanna</t>
  </si>
  <si>
    <t>IEEE Transactions on Parallel and Distributed Systems</t>
  </si>
  <si>
    <t>Vol. 27(12), pp. 3532-3547</t>
  </si>
  <si>
    <t>Energy-efficient Scheduling in Grid Computing and Resource Allocation in Opportunistic Cloud Computing: Models and Algorithms</t>
  </si>
  <si>
    <t>C. Diaz</t>
  </si>
  <si>
    <t>On the Efficiency of Several VM Provisioning Strategies for Workflows with Multi-threaded Tasks on Clouds</t>
  </si>
  <si>
    <t>Teza Doctorat</t>
  </si>
  <si>
    <t>M. Frincu, S. Genaud and J. Gossa</t>
  </si>
  <si>
    <t>Computing</t>
  </si>
  <si>
    <t>Vol. 96 Nr. 11, pp. 1059-1086</t>
  </si>
  <si>
    <t>Scheduling Highly Available Applications on Cloud Environments</t>
  </si>
  <si>
    <t>M. Frincu</t>
  </si>
  <si>
    <t>Future Generation Computing Systems</t>
  </si>
  <si>
    <t>Vol. 32, Nr. Martie, pp. 139-153</t>
  </si>
  <si>
    <t>An Efficient Task Scheduling Scheme in Cloud Computing Using Graph Theory</t>
  </si>
  <si>
    <t>S. Sujan, R. Devi</t>
  </si>
  <si>
    <t xml:space="preserve">ICSCS </t>
  </si>
  <si>
    <t>pp. 655-662</t>
  </si>
  <si>
    <t>Experiences in building a Grid-based platform to serve Earth observation training activities</t>
  </si>
  <si>
    <t>D. Petcu, S. Panica, M. Frincu, M. Neagul, G. Macariu, D. Gorgan, T. Stefanut</t>
  </si>
  <si>
    <t>Computer Standards &amp; Interfaces</t>
  </si>
  <si>
    <t>Vol. 34, Nr. 6, pp. 493-508</t>
  </si>
  <si>
    <t>Analyzing incoming workload in Cloud business services</t>
  </si>
  <si>
    <t>N. Tankovic, N. Bogunovic, TG. Grbac, M. Zagar</t>
  </si>
  <si>
    <t>SoftCom</t>
  </si>
  <si>
    <t>pp. 300-304</t>
  </si>
  <si>
    <t>CARTI PUBLICATE</t>
  </si>
  <si>
    <t>Dynamic and Adaptive Workflow Execution Platform for Symbolic Computations</t>
  </si>
  <si>
    <t>M. E. Frincu, G. Macariu, A. Carstea</t>
  </si>
  <si>
    <t>Pollack Periodica</t>
  </si>
  <si>
    <t>Vol. 4, Nr. 1, pp. 145-156</t>
  </si>
  <si>
    <t>CCA: a deadline-constrained workflow scheduling algorithm for multicore resources on the cloud</t>
  </si>
  <si>
    <t>A Deldari, M Naghibzadeh, S Abrishami</t>
  </si>
  <si>
    <t>Journal of Supercomputing</t>
  </si>
  <si>
    <t>pp. 1-26</t>
  </si>
  <si>
    <t>Explicație / Referințe</t>
  </si>
  <si>
    <t>Conferinte</t>
  </si>
  <si>
    <t>Categorie</t>
  </si>
  <si>
    <t>Architecturally Significant Requirements Identification, Classification and Change Management for Multi-tenant Cloud-Based Systems</t>
  </si>
  <si>
    <t>Scheduling Data Stream Jobs on Distributed Systems with Background Load</t>
  </si>
  <si>
    <t>Muhammad Aufeef Chauhan, Christian W. Probst</t>
  </si>
  <si>
    <t>Requirements Engineering for Service and Cloud Computing</t>
  </si>
  <si>
    <t>pp. 181-2015</t>
  </si>
  <si>
    <t>A. Vulpe, M. Frincu</t>
  </si>
  <si>
    <t>M. Frincu, B. Irimie, T. Selea, A.Spataru, A. Vulpe, Evaluating Distributed Systems and Applications through Accurate Models and Simulations, Studies in Big Data, Springer, pp. 1-18, 2018</t>
  </si>
  <si>
    <t>CCGrid Workshops</t>
  </si>
  <si>
    <t>pp. 838-848</t>
  </si>
  <si>
    <t>Multi-Dimensional Performance Optimization in Cloud Computing</t>
  </si>
  <si>
    <t>Shengji, Yu; Yanping, Xiang</t>
  </si>
  <si>
    <t>Journal of Computational and Theoretical Nanoscience</t>
  </si>
  <si>
    <t>14(1) pp 335-340</t>
  </si>
  <si>
    <t>M. Frincu, D. Petcu , Resource Management for HPC on the Cloud, in Emmanuel Jeannot, Julius Zilinskas (eds.): High Performance Computing on Complex Environment, ISBN: 978-1-118-71205-4, Wiley &amp; Sons Press, pp. 303-323, 2014</t>
  </si>
  <si>
    <t>Benchmarking the WRF Model on Bluegene/P, Cluster, and Cloud Platforms and Accelerating Model Setup through Parallel Genetic Algorithms</t>
  </si>
  <si>
    <t>L. Oana, M. Frincu</t>
  </si>
  <si>
    <t>ISPDC</t>
  </si>
  <si>
    <t>in print</t>
  </si>
  <si>
    <t>Punctaj citare</t>
  </si>
  <si>
    <t>M. Frincu, Scheduling Service Oriented Workflows Inside Clouds Using an Adaptive Agent Based Approach, in B. Furht, A. J. Escalante (Eds.): Handbook of Cloud Computing, ISBN 978-1-4419-6523-3, Springer, pp. 159–182, 2010</t>
  </si>
  <si>
    <t>Online Resource Coalition Reorganization for</t>
  </si>
  <si>
    <t>A. Spataru, T. Selea, M. Frincu</t>
  </si>
  <si>
    <t>M. Frincu, C. Craciun, Dynamic and Adaptive Rule-Based Workflow Engine for Scientific Problems in Distributed Environments, in S. Ahson, M. Ilyas (Eds.): Cloud Computing and Software Services: Theory and Techniques, ISBN 978-1-43980-315-8, Taylor &amp; Francis, pp. 227–252, 2010</t>
  </si>
  <si>
    <t>ICA3PP</t>
  </si>
  <si>
    <t>pp 143-161</t>
  </si>
  <si>
    <r>
      <t xml:space="preserve">CITĂRI PENTRU LUCRAREA: </t>
    </r>
    <r>
      <rPr>
        <rFont val="Calibri"/>
        <b/>
        <color rgb="FFFF0000"/>
        <sz val="11.0"/>
      </rPr>
      <t>Multi-objective meta-heuristics for scheduling applications with high availability requirements and cost constraints in multi-cloud environments, M. Frincu, C. Craciun, Procs. UCC, pp. 267-274, 2011</t>
    </r>
  </si>
  <si>
    <t>TOTAL</t>
  </si>
  <si>
    <t>Nr.crt.</t>
  </si>
  <si>
    <t>An SLA-based cloud computing that facilitates resource allocation in the distributed data centers of a cloud provider</t>
  </si>
  <si>
    <t>PROIECTE</t>
  </si>
  <si>
    <t>S. Son, G. Jung, S. Jun</t>
  </si>
  <si>
    <t>Jurnal of Supercomputing</t>
  </si>
  <si>
    <t>E_x000e_cient Scheduling on the Intercloud?</t>
  </si>
  <si>
    <t>Vol. 64, Nr. 2, pp. 606-637</t>
  </si>
  <si>
    <t>T. Selea, A. Spataru, M. Frincu</t>
  </si>
  <si>
    <t>CCGrid</t>
  </si>
  <si>
    <t>pp. 621-626</t>
  </si>
  <si>
    <t>Nr proiect</t>
  </si>
  <si>
    <t>Exploring Scalability in Pattern Finding in Galactic Structure using MapReduce</t>
  </si>
  <si>
    <t>Perioada</t>
  </si>
  <si>
    <t>Institutia</t>
  </si>
  <si>
    <t>URL</t>
  </si>
  <si>
    <t>pp. 582-587</t>
  </si>
  <si>
    <t>Adaptive scheduling for parallel tasks with QoS satisfaction for hybrid cloud environments</t>
  </si>
  <si>
    <t>W. Wang, Y. Chang, W. Lo, Y. Lee</t>
  </si>
  <si>
    <t>Vol. 66, Nr. 2, pp. 783-811</t>
  </si>
  <si>
    <t>US DoE Smart Grid Regional Demonstration Project</t>
  </si>
  <si>
    <t>Fault-Tolerant and Elastic Streaming MapReduce with Decentralized Coordination</t>
  </si>
  <si>
    <t>A. Kumbhare, M. Frincu, Y. Simmhan, V. Prasanna</t>
  </si>
  <si>
    <t>&gt;200.000</t>
  </si>
  <si>
    <t>Paradigm-based adaptive provisioning in virtualized data centers</t>
  </si>
  <si>
    <t>ICDCS</t>
  </si>
  <si>
    <t>R. Esteves, L. Granville, H. Bannazadeh, R. Boutaba</t>
  </si>
  <si>
    <t>pp. 328-338</t>
  </si>
  <si>
    <t>DE-OE0000192</t>
  </si>
  <si>
    <t>IM</t>
  </si>
  <si>
    <t>2010-2015</t>
  </si>
  <si>
    <t>pp. 169-176</t>
  </si>
  <si>
    <t>USC</t>
  </si>
  <si>
    <t>https://www.smartgrid.gov/project/los_angeles_department_water_and_power_smart_grid_regional_demonstration.html</t>
  </si>
  <si>
    <t>FP6 SCIEnce</t>
  </si>
  <si>
    <t>Distributed Programming over Time-series Graphs</t>
  </si>
  <si>
    <t>Y. Simmhan, N. Choudhury, C. Wickramaarachchi, A. Kumbhare, M. Frincu, C. Raghavendra and V. Prasanna</t>
  </si>
  <si>
    <t>IPDPS</t>
  </si>
  <si>
    <t>&gt;200.00</t>
  </si>
  <si>
    <t>Autonomous resource consolidation management in clouds using IMPROMPTU extensions</t>
  </si>
  <si>
    <t>pp. 808-819</t>
  </si>
  <si>
    <t>RII3-CT-2005-026133</t>
  </si>
  <si>
    <t>Y. Yazir, Y. Akbuluf, R. Farahbod, A. Guitouni</t>
  </si>
  <si>
    <t>2006-2010</t>
  </si>
  <si>
    <t>CLOUD</t>
  </si>
  <si>
    <t>IeAT</t>
  </si>
  <si>
    <t>RO AMICAS</t>
  </si>
  <si>
    <t>Distributed Scheduling Algorithm for Highly Available Component based Applications</t>
  </si>
  <si>
    <t>pp. 614-621</t>
  </si>
  <si>
    <t>100.000 - 199.999</t>
  </si>
  <si>
    <t>pp. 1033-1041</t>
  </si>
  <si>
    <t>PN-II-ID-PCE-2011-3-0260</t>
  </si>
  <si>
    <t>2012-2016</t>
  </si>
  <si>
    <t>A comparative study on game theoretic approaches for resource allocation in cloud computing</t>
  </si>
  <si>
    <t>M. Jebalia, A. Letaifa, M. Hamdi, S. Tabbane</t>
  </si>
  <si>
    <t>WETICE</t>
  </si>
  <si>
    <t>UVT</t>
  </si>
  <si>
    <t>pp. 336-341</t>
  </si>
  <si>
    <t>Porting Grid Applications to the Cloud with Schlouder</t>
  </si>
  <si>
    <t>FP7 HOST</t>
  </si>
  <si>
    <r>
      <t>E. Michon, J. Gossa, S. Genaud, M.</t>
    </r>
    <r>
      <rPr>
        <rFont val="Times New Roman"/>
        <b/>
        <color theme="1"/>
        <sz val="10.0"/>
      </rPr>
      <t xml:space="preserve"> </t>
    </r>
    <r>
      <rPr>
        <rFont val="Times New Roman"/>
        <color theme="1"/>
        <sz val="10.0"/>
      </rPr>
      <t>Frincu, A. Burel</t>
    </r>
  </si>
  <si>
    <t>CloudCom</t>
  </si>
  <si>
    <t>Dependability modeling framework: a test procedure for high availability in cloud operating systems</t>
  </si>
  <si>
    <t>pp. 505-512</t>
  </si>
  <si>
    <t>K. Benz, T. Bohnert</t>
  </si>
  <si>
    <t>VTC</t>
  </si>
  <si>
    <t>pp. 1-8</t>
  </si>
  <si>
    <t>FP7-REGPOT 284595</t>
  </si>
  <si>
    <t>2012-2014</t>
  </si>
  <si>
    <t>ESA GiSHEO</t>
  </si>
  <si>
    <t>Minimizing Resource Rent Loss while Maximizing User Availability in Cloud Applications through Online Switching of the Scaling Method</t>
  </si>
  <si>
    <t>M. Frincu, A. Spataru</t>
  </si>
  <si>
    <t>Multi-objective virtual machine placement with service level agreement: a memetic algorithm approach</t>
  </si>
  <si>
    <t>SYNASC</t>
  </si>
  <si>
    <t>pp. 449-456</t>
  </si>
  <si>
    <t>F. Pires, B. Baran</t>
  </si>
  <si>
    <t>ESA PECS</t>
  </si>
  <si>
    <t>pp. 203-210</t>
  </si>
  <si>
    <t>2008-2010</t>
  </si>
  <si>
    <t>Scheduling algorithm based on agreement protocol for cloud systems</t>
  </si>
  <si>
    <t>R. Tutueanu, F. Pop, M. Vasile, V. Cristea</t>
  </si>
  <si>
    <t>Comparing Provisioning and Scheduling Strategies for Workflows on Clouds</t>
  </si>
  <si>
    <t>FP7 mOSAIC</t>
  </si>
  <si>
    <t>Algorithms and Architectures for Parallel Processing</t>
  </si>
  <si>
    <t>pp. 94-101</t>
  </si>
  <si>
    <t>M. Frincu, S. Genaud, J. Gossa</t>
  </si>
  <si>
    <t>pp. 2101-2110</t>
  </si>
  <si>
    <t>Nr. 56910</t>
  </si>
  <si>
    <t>2010-2013</t>
  </si>
  <si>
    <t>Advanced user-based interaction model in cloud</t>
  </si>
  <si>
    <t>X. Yingying, A. Naixiang, H. Dan, Z. Yongxiang, C. Changjia</t>
  </si>
  <si>
    <t>China Communications</t>
  </si>
  <si>
    <t>Vol. 10, Nr. 4, pp. 126-134</t>
  </si>
  <si>
    <t>EU InfraGrid</t>
  </si>
  <si>
    <t>PSO based hierarchical task scheduling with QoS preference awareness in cloud storage environment</t>
  </si>
  <si>
    <t>D-OSyRIS: A Self-Healing Distributed Workflow Engine</t>
  </si>
  <si>
    <t>J. Wang, F. Li, L. Zhang, Y. Huang</t>
  </si>
  <si>
    <t>Journal of Software</t>
  </si>
  <si>
    <t>pp. 215-222</t>
  </si>
  <si>
    <t>Vol. 9, Nr. 9, pp. 2393-2400</t>
  </si>
  <si>
    <t>Evaluating allocation paradigms for multi-objective adaptive provisioning in virtualized networks</t>
  </si>
  <si>
    <t>FRENCH ANR SONGS</t>
  </si>
  <si>
    <t>Self-Healing Distributed Scheduling Platform</t>
  </si>
  <si>
    <t>ANR-11-INFRA-13</t>
  </si>
  <si>
    <t>M. Frincu, N. Villegas, D. Petcu, H. Muller, R.Rouvoy</t>
  </si>
  <si>
    <t>2012-2015</t>
  </si>
  <si>
    <t>Univ. Strasbourg</t>
  </si>
  <si>
    <t>pp. 225-234</t>
  </si>
  <si>
    <t>http://infra-songs.gforge.inria.fr/</t>
  </si>
  <si>
    <t>Matlib4space (manager local)</t>
  </si>
  <si>
    <t>&lt;100.000</t>
  </si>
  <si>
    <t>R. Pereira, L. Grandville, R. Boutaba</t>
  </si>
  <si>
    <t>GTD-OF15-7774</t>
  </si>
  <si>
    <t>NOMS</t>
  </si>
  <si>
    <t>A Method for Distributing Scheduling Heuristics Inside Service Oriented Environments Using a Nature-Inspired Approach</t>
  </si>
  <si>
    <t>2016-2017</t>
  </si>
  <si>
    <t>pp. 1-9</t>
  </si>
  <si>
    <t>pp. 211-218</t>
  </si>
  <si>
    <t>PN3 TOE BISMART (manager local)</t>
  </si>
  <si>
    <t>Multi-criteria and satisfaction oriented scheduling for hybrid distributed computing infrastructures</t>
  </si>
  <si>
    <t>M. Moca, C. Litan, G. Silaghi, G. Fedak</t>
  </si>
  <si>
    <t xml:space="preserve">Vol. 55, pp. 428-443 </t>
  </si>
  <si>
    <t>nr. 12 PTE/2016</t>
  </si>
  <si>
    <t>Dynamic Scheduling Algorithm for Heterogeneous Environments with Regular Task Input from Multiple Requests</t>
  </si>
  <si>
    <t>High availability-aware optimization digest for applications deployment in cloud</t>
  </si>
  <si>
    <t>M. Jammal, A. Kanso, A. Shami</t>
  </si>
  <si>
    <t>ICC</t>
  </si>
  <si>
    <t>pp. 6822 - 6828</t>
  </si>
  <si>
    <t>GPC</t>
  </si>
  <si>
    <t>pp. 199-210</t>
  </si>
  <si>
    <t>PN3 CloudLightning 2</t>
  </si>
  <si>
    <t>Resource provision algorithms in cloud computing: A survey</t>
  </si>
  <si>
    <t>J. Zhang, H. Huang, X. Wang</t>
  </si>
  <si>
    <t>Journal of Network and Computer Applications</t>
  </si>
  <si>
    <t>Vol. 64, pp. 23-42</t>
  </si>
  <si>
    <t>PN-III-P3-3.6-H2020-2016-0005</t>
  </si>
  <si>
    <t>2016-2018</t>
  </si>
  <si>
    <t>Description and Execution of Patterns for Symbolic Computations</t>
  </si>
  <si>
    <t>Adaptive Resource Allocation in Cloud Computing Based on Agreement Protocols</t>
  </si>
  <si>
    <t>A. Carstea, G. Macariu, M. Frincu, D. Petcu</t>
  </si>
  <si>
    <t>F. Pop, R. Tutueanu, C. Barbieru, M. Vasile, J. Kolodziej</t>
  </si>
  <si>
    <t>Studies in Big Data</t>
  </si>
  <si>
    <t>Vol. 14, pp. 193-213</t>
  </si>
  <si>
    <t>pp. 197-205</t>
  </si>
  <si>
    <t>H2020 Cloudlighting</t>
  </si>
  <si>
    <t>Heuristic and meta-heuristic workflow scheduling algorithms in multi-cloud environments - A survey</t>
  </si>
  <si>
    <t>EU H2020</t>
  </si>
  <si>
    <t>2015-2018</t>
  </si>
  <si>
    <t>C. Nandhakumar, K. Ranjithprabhu</t>
  </si>
  <si>
    <t>ICACCS</t>
  </si>
  <si>
    <t>Distributed Scheduling Policy in Service Oriented Environments</t>
  </si>
  <si>
    <t>pp. 1-5</t>
  </si>
  <si>
    <t>DARPA GOFFISH</t>
  </si>
  <si>
    <t>pp. 205-213</t>
  </si>
  <si>
    <t>XDATA</t>
  </si>
  <si>
    <t>http://pgroup.usc.edu/wiki/GoFFish</t>
  </si>
  <si>
    <t>Workflow Management for Symbolic Grid Services</t>
  </si>
  <si>
    <t>Software-defined environments for science and engineering</t>
  </si>
  <si>
    <t>Moustafa AbdelBaky, Javier Diaz-Montes, Manish Parashar</t>
  </si>
  <si>
    <t>pp. 373-380</t>
  </si>
  <si>
    <t>The International Journal of High Performance Computing Applications</t>
  </si>
  <si>
    <t>15 iunie</t>
  </si>
  <si>
    <t>On Service-oriented Symbolic Computing</t>
  </si>
  <si>
    <t>A. Carstea, G. Macariu, M. Frincu, A. Konovalov, D. Petcu</t>
  </si>
  <si>
    <t>Cloud resource management: towards efficient execution of large-scale scientific applications and workflows on complex infrastructures</t>
  </si>
  <si>
    <t>PPAM</t>
  </si>
  <si>
    <t>Nelson Mimura Gonzalez, Tereza Cristina Melo de Brito Carvalho and Charles Christian Miers</t>
  </si>
  <si>
    <t>pp. 843-851</t>
  </si>
  <si>
    <t>Journal of Cloud Computing</t>
  </si>
  <si>
    <t>6(13)</t>
  </si>
  <si>
    <t>MEMBRU COMITETE STIINTIFICE</t>
  </si>
  <si>
    <t>Towards a Grid Oriented Architecture for Symbolic Computing</t>
  </si>
  <si>
    <t>G. Macariu, A. Carstea, M. Frincu, D. Petcu</t>
  </si>
  <si>
    <t>pp. 259-266</t>
  </si>
  <si>
    <t>K-Level with Buddy Memory Allocation (BMA) Approach for Parallel Workload Scheduling</t>
  </si>
  <si>
    <t>A. Kousalya, R. Radhakrishnan</t>
  </si>
  <si>
    <t>Wireless Personal Communications</t>
  </si>
  <si>
    <t>94(4), pp. 2473-2486</t>
  </si>
  <si>
    <t>Composing Web-based Mathematical Services</t>
  </si>
  <si>
    <t>pp. 327-334</t>
  </si>
  <si>
    <t>Membru CCGrid 2015</t>
  </si>
  <si>
    <t>Utility maximisation-based game theoretic approach for resource allocation in clouds</t>
  </si>
  <si>
    <t>K.G. Srinivasa</t>
  </si>
  <si>
    <t>http://cloud.siat.ac.cn/ccgrid2015/organization.html</t>
  </si>
  <si>
    <t>International Journal of Communication Networks and Distributed Systems</t>
  </si>
  <si>
    <t>18(3-4)</t>
  </si>
  <si>
    <t>Remote Control for Graphic Applications</t>
  </si>
  <si>
    <t>Membru SYNASC 2015</t>
  </si>
  <si>
    <t>pp. 304-309</t>
  </si>
  <si>
    <t>https://synasc.ro/</t>
  </si>
  <si>
    <t>Membru HiPC 2015</t>
  </si>
  <si>
    <t>Redesigning Parallel Symbolic Computations Packages</t>
  </si>
  <si>
    <t>G. Macariu,. M. Frincu, A. Carstea, D. Petcu, A. Eckstein</t>
  </si>
  <si>
    <t>https://www.hipc.org/hipc2015/pc.php</t>
  </si>
  <si>
    <t>PACT</t>
  </si>
  <si>
    <t>pp. 417</t>
  </si>
  <si>
    <r>
      <t xml:space="preserve">CITĂRI PENTRU LUCRAREA: </t>
    </r>
    <r>
      <rPr>
        <rFont val="Calibri"/>
        <b/>
        <color rgb="FFFF0000"/>
        <sz val="11.0"/>
      </rPr>
      <t>Self-healing Distributed Scheduling Platform, M. Frincu, N. Villegas, D. Petcu. H. Muller, R. Rouvoy, Procs. CCGrid, pp. 225-234, 2011</t>
    </r>
  </si>
  <si>
    <t>Membru ARMS-CC 2015</t>
  </si>
  <si>
    <t>https://arms-cc.hpc.pub.ro/people/</t>
  </si>
  <si>
    <t>Generic Access to Web an Grid-based Symbolic Computing Services</t>
  </si>
  <si>
    <t>A. Carstea, M. Frincu, G. Macariu, D. Petcu, K. Hammond</t>
  </si>
  <si>
    <t>Membru ICDCIT 2016</t>
  </si>
  <si>
    <t>pp. 143-150</t>
  </si>
  <si>
    <t>http://www.icdcit.ac.in/program-committee/</t>
  </si>
  <si>
    <t>Membru SCRAMBL 2015</t>
  </si>
  <si>
    <t>Total</t>
  </si>
  <si>
    <t>https://sites.google.com/site/scramblworkshop</t>
  </si>
  <si>
    <t>Membru SCRAMBL 2014</t>
  </si>
  <si>
    <t>Membru SYNASC 2014</t>
  </si>
  <si>
    <t>Total A*+A</t>
  </si>
  <si>
    <t>Membru SYNASC 2013</t>
  </si>
  <si>
    <t>Total B</t>
  </si>
  <si>
    <t>Membru SYNASC 2012</t>
  </si>
  <si>
    <t>Total A*+A+B</t>
  </si>
  <si>
    <t>Membru SYNASC 2011</t>
  </si>
  <si>
    <r>
      <t xml:space="preserve">CITĂRI PENTRU LUCRAREA: </t>
    </r>
    <r>
      <rPr>
        <rFont val="Calibri"/>
        <b/>
        <color rgb="FFFF0000"/>
        <sz val="11.0"/>
      </rPr>
      <t>Comparing provisioning and scheduling strategies for workflows on clouds, M. Frincu, S. Genaud, J. Gossa, Procs. IPDPS workshops, pp. 2101-2110, 2013</t>
    </r>
  </si>
  <si>
    <t>Membru CCBPM 2014</t>
  </si>
  <si>
    <t>Total 5 recent</t>
  </si>
  <si>
    <t>Membry CCBPM 2013</t>
  </si>
  <si>
    <t>Total A*+A  5 recent</t>
  </si>
  <si>
    <t>Chair ICA3PP 2017</t>
  </si>
  <si>
    <t>Total B 5 recent</t>
  </si>
  <si>
    <t>Elastic business process management: state of the art and open challenges for BPM in the cloud</t>
  </si>
  <si>
    <t>S. Shulte, C. Janiesch, S. Venugopal, I. Weber, P. Hoenisch</t>
  </si>
  <si>
    <t>https://research.comnet.aalto.fi/ICA3PP2017/tpcommittee.html</t>
  </si>
  <si>
    <t>Vol. 46, Nr. Mai, pp. 36-50</t>
  </si>
  <si>
    <t>Total A*+A+B 5 recent</t>
  </si>
  <si>
    <t>Membru SCRAMBL 2017</t>
  </si>
  <si>
    <t>Chair ARMS-CC 2017</t>
  </si>
  <si>
    <t>A comparative analysis of task scheduling algorithms of virtual machines in cloud environment</t>
  </si>
  <si>
    <t>S. Atiewi, S. Yussof, M. Ezanee</t>
  </si>
  <si>
    <t>Journal of Computer Science</t>
  </si>
  <si>
    <t>Vol. 11, pp. 804-812</t>
  </si>
  <si>
    <t>Chair SYNASC 2017</t>
  </si>
  <si>
    <t>A taxonomy and survey on scheduling algorithms for scientific workflows in IaaS cloud computing environments</t>
  </si>
  <si>
    <t>Maria Rodriguez, Rajkumar Buyya</t>
  </si>
  <si>
    <t>Vol. 9(8)</t>
  </si>
  <si>
    <t>GECON 2017</t>
  </si>
  <si>
    <t>http://2017.gecon-conference.org/</t>
  </si>
  <si>
    <t>Prior node selection for scheduling workflows in a heterogeneous system</t>
  </si>
  <si>
    <t>Hidehiro Kanemitsu, Masaki Hanada Hidenori Nakazato</t>
  </si>
  <si>
    <t>Journal of Parallel and Distributed Systems</t>
  </si>
  <si>
    <t>Vol. 109 pp. 155-177</t>
  </si>
  <si>
    <t>ICA3PP 2017</t>
  </si>
  <si>
    <t>https://research.comnet.aalto.fi/ICA3PP2017/</t>
  </si>
  <si>
    <t>CSCS 2017</t>
  </si>
  <si>
    <t>https://cscs21.hpc.pub.ro/</t>
  </si>
  <si>
    <r>
      <t xml:space="preserve">CITĂRI PENTRU LUCRAREA: </t>
    </r>
    <r>
      <rPr>
        <rFont val="Calibri"/>
        <b/>
        <color rgb="FFFF0000"/>
        <sz val="11.0"/>
      </rPr>
      <t xml:space="preserve">Experiences in building a grid-based platform to serve earth observation training activities, D. Petcu, S. Panica, M. Frincu, M. Neagul, G. Macariu, D. Gorgan, T. Stefanut, Computer Standards and Interfaces, Vol. 34, Nr. 6, pp. 493-508, 2011
</t>
    </r>
  </si>
  <si>
    <t>Chair SYNASC 2018</t>
  </si>
  <si>
    <t>Membru ICDCIT 2018</t>
  </si>
  <si>
    <t>Research on image mosaic algorithm based on computer wizard vector field algorithm*</t>
  </si>
  <si>
    <t>X. Gao, X. Fang</t>
  </si>
  <si>
    <t>Intelligent Computing Theories</t>
  </si>
  <si>
    <t>http://www.icdcit.ac.in/archive/2018/</t>
  </si>
  <si>
    <t>Membru GECON 2018</t>
  </si>
  <si>
    <t>http://2018.gecon-conference.org/</t>
  </si>
  <si>
    <t>High-throughput geocomputational workflows in a grid environment</t>
  </si>
  <si>
    <t>J. Liu, Y. Xue, D. Palmer-Brown</t>
  </si>
  <si>
    <t>Computer</t>
  </si>
  <si>
    <t>Vol. 48, Nr. 11, pp. 70-80</t>
  </si>
  <si>
    <t>Membru CSE 2018</t>
  </si>
  <si>
    <t>https://cse2018.hpc.pub.ro/</t>
  </si>
  <si>
    <t>Membru EDCC 2019</t>
  </si>
  <si>
    <r>
      <t xml:space="preserve">CITĂRI PENTRU LUCRAREA: </t>
    </r>
    <r>
      <rPr>
        <rFont val="Calibri"/>
        <b/>
        <color rgb="FFFF0000"/>
        <sz val="11.0"/>
      </rPr>
      <t>Dynamic and Adaptive Workflow Execution Platform for Symbolic Computations M. Frincu, G. Macariu, A. Carstea, Pollack Periodica, Vol. 4, Nr. 1, pp. 145-156, 2009</t>
    </r>
  </si>
  <si>
    <t>http://edcc.dependability.org/</t>
  </si>
  <si>
    <t>Membru CCBPM 2018</t>
  </si>
  <si>
    <t>http://itseg.org/ccbpm2018/program-committe/</t>
  </si>
  <si>
    <t>Finding closed-form solutions of beam vibrations</t>
  </si>
  <si>
    <t>ICA3PP 2018</t>
  </si>
  <si>
    <t>G. Maroti</t>
  </si>
  <si>
    <t>Vol. 6, Nr. 1, pp. 141-154</t>
  </si>
  <si>
    <t>http://nsclab.org/ica3pp2018/index.html</t>
  </si>
  <si>
    <t>Memebru ICDCIT 2019</t>
  </si>
  <si>
    <t>http://www.icdcit.ac.in/</t>
  </si>
  <si>
    <r>
      <t xml:space="preserve">CITĂRI PENTRU LUCRAREA: </t>
    </r>
    <r>
      <rPr>
        <rFont val="Calibri"/>
        <b/>
        <color rgb="FFFF0000"/>
        <sz val="11.0"/>
      </rPr>
      <t>Model-based assessment for balancing privacy requirements and operational capabilities in the smart grid Fabian Knirsch, Dominik Engel, Marc Frincu, Viktor Prasanna, Procs. ISGT, 2015</t>
    </r>
  </si>
  <si>
    <t>PUBLICAREA UNUI CURS UNIVERSITAR</t>
  </si>
  <si>
    <t>Distributed Systems</t>
  </si>
  <si>
    <t>Smart Meters Big Data: Game Theoretic Model for Fair Data Sharing in Deregulated Smart Grids</t>
  </si>
  <si>
    <t>Abdulsalam Yassine ; Ali Asghar Nazari Shirehjini ; Shervin Shirmohammadi</t>
  </si>
  <si>
    <t>IEEE Access</t>
  </si>
  <si>
    <t>Vol 3 pp. 2743 - 2754</t>
  </si>
  <si>
    <t>Parallel Algorithms and Data Structures</t>
  </si>
  <si>
    <t>Computer Graphics</t>
  </si>
  <si>
    <t>Utility-Privacy Tradeoff Based on Random Data Obfuscation in Internet of Energy</t>
  </si>
  <si>
    <t>Zhitao Guan ; Guanlin Si ; Jun Wu ; Liehuang Zhu ; Zijian Zhang ; Yinglong Ma</t>
  </si>
  <si>
    <t>Vol 5 3250 - 3262</t>
  </si>
  <si>
    <t>Web Technologies</t>
  </si>
  <si>
    <t>Astronomia in cultura</t>
  </si>
  <si>
    <t>Procesarea Volumelor Mari de Date</t>
  </si>
  <si>
    <r>
      <t xml:space="preserve">CITĂRI PENTRU LUCRAREA: </t>
    </r>
    <r>
      <rPr>
        <rFont val="Calibri"/>
        <b/>
        <color rgb="FFFF0000"/>
        <sz val="11.0"/>
      </rPr>
      <t>Towards open-source cloudware, D. Petcu, M. Frincu, C. Craciun, S. Panica, M. Neagul, G. Macariu, Procs. UCC, pp. 330-331, 2011</t>
    </r>
  </si>
  <si>
    <t>Resource Management in Parallel and Distributed Systems</t>
  </si>
  <si>
    <t>A Sustainable Building Application Design Based on the mOSAIC API and Platform</t>
  </si>
  <si>
    <t>V. Stankovski, M. Konig</t>
  </si>
  <si>
    <t>SKG</t>
  </si>
  <si>
    <t>pp. 249-252</t>
  </si>
  <si>
    <t>Total cumulat</t>
  </si>
  <si>
    <t>A Case Study for Deploying Applications on Heterogeneous PaaS Platforms</t>
  </si>
  <si>
    <t>E. Hossny, S. Khattab, F. Omara, H. Hassan</t>
  </si>
  <si>
    <t>CloudCom-Asia</t>
  </si>
  <si>
    <t>pp. 246-253</t>
  </si>
  <si>
    <r>
      <t xml:space="preserve">CITĂRI PENTRU LUCRAREA: </t>
    </r>
    <r>
      <rPr>
        <rFont val="Calibri"/>
        <b/>
        <color rgb="FFFF0000"/>
        <sz val="11.0"/>
      </rPr>
      <t>On the Efficiency of Several VM Provisioning Strategies for Workflows with Multi-threaded Tasks on Clouds, M. Frincu, S. Genaud, J. Gossa, Computing, Vol. 96 Nr. 11, pp. 1059-1086, 2014</t>
    </r>
  </si>
  <si>
    <t>Optimization of Complex Elastic Processes</t>
  </si>
  <si>
    <t>P. Hoenisch, D. Schuller, S. Schulte, C. Hochreiner</t>
  </si>
  <si>
    <t>IEEE Transactions on Services Computing</t>
  </si>
  <si>
    <t>acceptata</t>
  </si>
  <si>
    <t>Cost efficient scheduling of elastic processes in hybrid clouds</t>
  </si>
  <si>
    <t>P. Hoenisch, C. Hochreiner, D. Schuller, S. Schulte</t>
  </si>
  <si>
    <t>pp. 17-24</t>
  </si>
  <si>
    <t>Cost optimization approaches for scientific workflow scheduling in cloud and grid computing: a review, classifications, and open issues</t>
  </si>
  <si>
    <t>E. Alkhanak, S. Lee, R. Rezaei, R. Parizi</t>
  </si>
  <si>
    <t>Journal of Systems and Software</t>
  </si>
  <si>
    <t>Vol. 113, pp. 1-26</t>
  </si>
  <si>
    <t>Patterns in the Chaos—A Study of Performance Variation and Predictability in Public IaaS Clouds</t>
  </si>
  <si>
    <t>P Leitner, J Cito</t>
  </si>
  <si>
    <t>ACM Transactions on Internet Technology</t>
  </si>
  <si>
    <t>Vol. 16(3)</t>
  </si>
  <si>
    <t>Optimal allocation of virtual machines in multi-cloud environments with reserved and on-demand pricing</t>
  </si>
  <si>
    <t>José Luis Díaz Joaquín Entrialgo Manuel García Javier García Daniel Fernando García</t>
  </si>
  <si>
    <t>Vol. 71 pp. 129-144</t>
  </si>
  <si>
    <r>
      <t xml:space="preserve">CITĂRI PENTRU LUCRAREA: </t>
    </r>
    <r>
      <rPr>
        <rFont val="Calibri"/>
        <b/>
        <color rgb="FFFF0000"/>
        <sz val="11.0"/>
      </rPr>
      <t>Fast parallel algorithm for unfolding of communities in large graphs, C. Wickramaarachchi, M. Frincu, P. Small, V. Prasanna, Procs. HPEC, pp. 1-6, 2014</t>
    </r>
  </si>
  <si>
    <t>Parallel heuristics for scalable community detection</t>
  </si>
  <si>
    <t>H. Lu, M. Halappanavar, A. Kalyanaraman</t>
  </si>
  <si>
    <t>Parallel Computing</t>
  </si>
  <si>
    <t>Vol. 47, pp. 19-37</t>
  </si>
  <si>
    <t>Scalable Communitu Detection with the Louvain Algorithm</t>
  </si>
  <si>
    <t>X. Que, F. Checconi, J. Gunnels</t>
  </si>
  <si>
    <t>pp. 28-37</t>
  </si>
  <si>
    <t>A scalable community detection algorithm for large graphs using stochastic block models</t>
  </si>
  <si>
    <t>Z. Zhang, K. Wong, X. Zhang, D. Keyes</t>
  </si>
  <si>
    <t>IJCAI</t>
  </si>
  <si>
    <t>Parallel Community Detection Algorithm Using a Data Partitioning Strategy with Pairwise Subdomain Duplication</t>
  </si>
  <si>
    <t>D. Palsetia, W. Hendrix, S. Lee, A. Agrawal, W. Liao, A. Choudhary</t>
  </si>
  <si>
    <t>LNCS - High Performance Computing</t>
  </si>
  <si>
    <t>pp. 98-115</t>
  </si>
  <si>
    <t>Novel graph processor architecture, prototype system, and results</t>
  </si>
  <si>
    <t>William S. Song, Vitaliy Gleyzer, Alexei Lomakin</t>
  </si>
  <si>
    <t>IEEE HPEC</t>
  </si>
  <si>
    <t>Intelligent Anti-Money Laundering Solution Based upon Novel Community Detection in Massive Transaction Networks on Spark</t>
  </si>
  <si>
    <t>Xurui Li, Xiang Cao, Xuetao Qiu</t>
  </si>
  <si>
    <t>Advanced Cloud and Big Data Conference</t>
  </si>
  <si>
    <t>Community Detection on the GPU</t>
  </si>
  <si>
    <t>Md. Naim, Fredrik Manne, Mahantesh Halappanavar, Antonino Tumeo</t>
  </si>
  <si>
    <t>Community Detection Algorithm for Big Social Networks Using Hybrid Architecture</t>
  </si>
  <si>
    <t>Rahil Sharma, Suely Oliveira</t>
  </si>
  <si>
    <t>Big Data Research</t>
  </si>
  <si>
    <t>Graph mapping: Multi-scale community visualization of massive graph data</t>
  </si>
  <si>
    <t xml:space="preserve"> David Jonker, Scott Langevin, David Giesbrecht, Michael Crouch, Nathan Kronenfeld</t>
  </si>
  <si>
    <t>Information Visualization</t>
  </si>
  <si>
    <r>
      <t xml:space="preserve">CITĂRI PENTRU LUCRAREA: </t>
    </r>
    <r>
      <rPr>
        <rFont val="Calibri"/>
        <b/>
        <color rgb="FFFF0000"/>
        <sz val="11.0"/>
      </rPr>
      <t>Efficient extraction of high centrality vertices in distributed graphs, A. Kumbhare, M. Frincu, C. Raghavendra, V. Prasanna, Procs. HPEC, 2014</t>
    </r>
  </si>
  <si>
    <t>Punctaj P</t>
  </si>
  <si>
    <t>Subgraph rank: pagerank for subgraph-centric distributed graph processing</t>
  </si>
  <si>
    <t>N. Badam, Y. Simmhan</t>
  </si>
  <si>
    <t>COMAD</t>
  </si>
  <si>
    <t>pp. 38-49</t>
  </si>
  <si>
    <r>
      <t xml:space="preserve">CITĂRI PENTRU LUCRAREA: </t>
    </r>
    <r>
      <rPr>
        <rFont val="Calibri"/>
        <b/>
        <color rgb="FFFF0000"/>
        <sz val="11.0"/>
      </rPr>
      <t>Curtailment estimation methods for demand response: Lessons learned by comparing apples to oranges, C Chelmis, MR Saeed, M Frincu, V Prasanna, Procs. E-Energy 2015</t>
    </r>
  </si>
  <si>
    <t>Risk-Sensitive Learning and Pricing for Demand Response</t>
  </si>
  <si>
    <t xml:space="preserve">Kia Khezeli ; Eilyan Bitar </t>
  </si>
  <si>
    <t>IEEE Transactions on Smart Grid</t>
  </si>
  <si>
    <t>Vol. 99</t>
  </si>
  <si>
    <r>
      <t xml:space="preserve">CITĂRI PENTRU LUCRAREA: </t>
    </r>
    <r>
      <rPr>
        <rFont val="Calibri"/>
        <b/>
        <color rgb="FFFF0000"/>
        <sz val="11.0"/>
      </rPr>
      <t>Exploring scalability in pattern finding in galactic structure using MapReduce, A. Vulpe, M. Frincu, Procs. CCGrid 2016</t>
    </r>
  </si>
  <si>
    <t>Chrysaor: Fine-Grained, Fault-Tolerant Cloud-of-Clouds MapReduce</t>
  </si>
  <si>
    <t>PARS Costa, F Ramos, M Correia</t>
  </si>
  <si>
    <t>Procs. CCGrid</t>
  </si>
  <si>
    <r>
      <t xml:space="preserve">CITĂRI PENTRU LUCRAREA: </t>
    </r>
    <r>
      <rPr>
        <rFont val="Calibri"/>
        <b/>
        <color rgb="FFFF0000"/>
        <sz val="11.0"/>
      </rPr>
      <t>Privacy Assessment of Data Flow Graphs for an Advanced Recommender System in the Smart Grid, Fabian Knirsch, Dominik Engel, Cristian Neureiter, Marc Frincu, Viktor Prasanna, Procs. ICISSP 2015</t>
    </r>
  </si>
  <si>
    <t>Model-based security engineering for cyber-physical systems: A systematic mapping study</t>
  </si>
  <si>
    <t>PH Nguyen, S Ali, T Yue </t>
  </si>
  <si>
    <t>Information and Software Technology</t>
  </si>
  <si>
    <t>Vol. 83, pp. 116-135</t>
  </si>
  <si>
    <r>
      <t xml:space="preserve">CITĂRI PENTRU LUCRAREA: </t>
    </r>
    <r>
      <rPr>
        <rFont val="Calibri"/>
        <b/>
        <color rgb="FFFF0000"/>
        <sz val="11.0"/>
      </rPr>
      <t>Simulated annealing based symbiotic organisms search optimization algorithm for traveling salesman problem, Absalom El-Shamir Ezugwu, Aderemi Oluyinka Adewumi, Marc Eduard Frîncu, Expert Systems with Applications, 2017</t>
    </r>
  </si>
  <si>
    <t>A hybrid algorithm combining glowworm swarm optimization and complete 2-opt algorithm for spherical travelling salesman problems</t>
  </si>
  <si>
    <t>X Chen, Y Zhou, Z Tang, Q Luo</t>
  </si>
  <si>
    <t>Applied Soft Computing</t>
  </si>
  <si>
    <t>Vol. 58 pp. 104-114</t>
  </si>
  <si>
    <t>A new experiential learning electromagnetism-like mechanism for numerical optimization</t>
  </si>
  <si>
    <t xml:space="preserve">Jian DingTan Mahidza lDahari Siaw PawKoh Ying YingKoay Issa AhmedAbed </t>
  </si>
  <si>
    <t>Vol. 86 pp. 321-333</t>
  </si>
  <si>
    <t>The application of ant colony optimization in the solution of 3D traveling salesman problem on a sphere</t>
  </si>
  <si>
    <t>HüseyinEldem ErkanÜlker</t>
  </si>
  <si>
    <t>Engineering Science and Technology, an International Journal</t>
  </si>
  <si>
    <t>Vol. 20(4), pp. 1242-1248</t>
  </si>
  <si>
    <r>
      <t xml:space="preserve">CITĂRI PENTRU LUCRAREA: </t>
    </r>
    <r>
      <rPr>
        <rFont val="Calibri"/>
        <b/>
        <color rgb="FFFF0000"/>
        <sz val="11.0"/>
      </rPr>
      <t>Porting grid applications to the cloud with schlouder, Etienne Michon, Julien Gossa, Stephane Genaud, Marc Frincu, Alexandre Burel, Procs. CloudCom, 2013</t>
    </r>
  </si>
  <si>
    <t>Scheduling multiple virtual environments in cloud federations for distributed calculations</t>
  </si>
  <si>
    <t>A.J.Rubio-Montero, E.Huedo, R.Mayo-García</t>
  </si>
  <si>
    <t>vol. 74 pp. 90-103</t>
  </si>
  <si>
    <r>
      <rPr>
        <rFont val="Calibri"/>
        <b/>
        <color theme="1"/>
        <sz val="11.0"/>
      </rPr>
      <t>CITĂRI PENTRU LUCRAREA</t>
    </r>
    <r>
      <rPr>
        <rFont val="Times New Roman"/>
        <color theme="1"/>
        <sz val="10.0"/>
      </rPr>
      <t xml:space="preserve">: </t>
    </r>
    <r>
      <rPr>
        <rFont val="Calibri"/>
        <b/>
        <color rgb="FFFF0000"/>
        <sz val="11.0"/>
      </rPr>
      <t>Empirical comparison of prediction methods for electricity consumption forecasting,
S Aman, M Frincu, C Charalampos, U Noor, Y Simmhan, V Prasanna,
University of Southern California, Tech. Rep, 14-942, 2014</t>
    </r>
  </si>
  <si>
    <t>Automated Demand Response for Smart Buildings and Microgrids: The State of the Practice and Research Challenges</t>
  </si>
  <si>
    <t>T Samad, E Koch, P Stluka</t>
  </si>
  <si>
    <t>Proceedings of IEEE</t>
  </si>
  <si>
    <t xml:space="preserve">Vol. 104, Nr. 4, pp. 726-744 </t>
  </si>
  <si>
    <t>Day-ahead predictions of electricity consumption in a Swedish office building from weather, occupancy, and temporal data</t>
  </si>
  <si>
    <t>C Sandels, J Widén, L Nordström, E Andersson</t>
  </si>
  <si>
    <t>Energy ad Buildings</t>
  </si>
  <si>
    <t>Vol. 108, pp. 279-290</t>
  </si>
  <si>
    <t>A Sparse Linear Model and Significance Test for Individual Consumption Prediction</t>
  </si>
  <si>
    <t>Pan Li,Baosen Zhang, Yang Weng, Ram Rajagopal</t>
  </si>
  <si>
    <t>IEEE Transactions on Power Systems</t>
  </si>
  <si>
    <t>32(6) pp. 4489 - 4500</t>
  </si>
  <si>
    <t>A machine learning based application for predicting Global Horizontal Irradiance</t>
  </si>
  <si>
    <t>Benjamin Manning</t>
  </si>
  <si>
    <t>SouthEastCon</t>
  </si>
  <si>
    <t>Hybrid Model for Large Scale Forecasting of Power Consumption</t>
  </si>
  <si>
    <t>Wael Alkhatib, Alaa Alhamoud, Doreen BöhnstedtRalf Steinmetz</t>
  </si>
  <si>
    <t>International Work-Conference on Artificial Neural Networks</t>
  </si>
  <si>
    <t>pp. 661-672</t>
  </si>
  <si>
    <t>Hybrid Models for Short-Term Load Forecasting Using Clustering and Time Series</t>
  </si>
  <si>
    <t>pp. 104-115</t>
  </si>
  <si>
    <r>
      <rPr>
        <rFont val="Calibri"/>
        <b/>
        <color theme="1"/>
        <sz val="11.0"/>
      </rPr>
      <t>CITĂRI PENTRU LUCRAREA</t>
    </r>
    <r>
      <rPr>
        <rFont val="Times New Roman"/>
        <color theme="1"/>
        <sz val="10.0"/>
      </rPr>
      <t xml:space="preserve">: </t>
    </r>
    <r>
      <rPr>
        <rFont val="Calibri"/>
        <b/>
        <color rgb="FFFF0000"/>
        <sz val="11.0"/>
      </rPr>
      <t>Handling very large platforms with the new simgrid platform description formalism, M. Frincu, F. Suter, M. Quinson, INRIA Tech Report, 2008</t>
    </r>
  </si>
  <si>
    <t>Allocating Series of Workflows on Computing Grids</t>
  </si>
  <si>
    <t>M. Gallet, L. Marchal, F. Vivien</t>
  </si>
  <si>
    <t>ICPADS</t>
  </si>
  <si>
    <t>pp. 48-55</t>
  </si>
  <si>
    <t>Improving the Scalability of SimGrid Using Dynamic Routing</t>
  </si>
  <si>
    <t>S. De Munck, K. Vanmechelen, J. Broeckhove</t>
  </si>
  <si>
    <t>ICCS</t>
  </si>
  <si>
    <t>pp. 406-415</t>
  </si>
  <si>
    <t>Systematic Cooperation in P2P Grids</t>
  </si>
  <si>
    <t>B. Cyril</t>
  </si>
  <si>
    <t>PhD thesis</t>
  </si>
  <si>
    <t>Exploitation d'infrastructures hétérogènes de calcul distribué pour la simulation Monte-Carlo dans le domaine médical</t>
  </si>
  <si>
    <t>S. Pop</t>
  </si>
  <si>
    <r>
      <rPr>
        <rFont val="Calibri"/>
        <b/>
        <color theme="1"/>
        <sz val="11.0"/>
      </rPr>
      <t>CITĂRI PENTRU LUCRAREA</t>
    </r>
    <r>
      <rPr>
        <rFont val="Times New Roman"/>
        <color theme="1"/>
        <sz val="10.0"/>
      </rPr>
      <t xml:space="preserve">: </t>
    </r>
    <r>
      <rPr>
        <rFont val="Calibri"/>
        <b/>
        <color rgb="FFFF0000"/>
        <sz val="11.0"/>
      </rPr>
      <t>Fault-Tolerant and Elastic Streaming MapReduce with Decentralized Coordination, A. Kumbhare, M.Frincu, Y. Simhan, V. Prasanna, Procs. ICDCS 2015</t>
    </r>
  </si>
  <si>
    <t>Proactive elasticity and energy awareness in data stream processing</t>
  </si>
  <si>
    <t>T. de Matteis, G. Mencagli</t>
  </si>
  <si>
    <t>in press</t>
  </si>
  <si>
    <t>A QoS-aware controller for Apache Storm</t>
  </si>
  <si>
    <t>M. Reza Hoseiny Farahabady ; Hamid R. Dehghani Samani ; Yidan Wang ; Albert Y. Zomaya ; Zahir Tari</t>
  </si>
  <si>
    <t>Procs. IEEE NCA</t>
  </si>
  <si>
    <t>Elastic Resource Provisioning for Batched Stream Processing System in Container Cloud</t>
  </si>
  <si>
    <t>Song Wu,  Xingjun Wang, Hai Jin, Haibao Chen</t>
  </si>
  <si>
    <t>Procs. Web and Big Data (LNCS)</t>
  </si>
  <si>
    <t>pp. 411-426</t>
  </si>
  <si>
    <t>TRCID: Optimized Task Recovery in MapReduce Based on Checkpointing Intermediate Data</t>
  </si>
  <si>
    <t>Peng Wang ; Jing Liu ; Kai Ding</t>
  </si>
  <si>
    <t>IEEE Edge Computting</t>
  </si>
  <si>
    <t>A low-load stream processing scheme for IoT environments</t>
  </si>
  <si>
    <t>Tomoki Yoshihisa ; Takahiro Hara</t>
  </si>
  <si>
    <t>IEEE Big Data</t>
  </si>
  <si>
    <r>
      <rPr>
        <rFont val="Calibri"/>
        <b/>
        <color theme="1"/>
        <sz val="11.0"/>
      </rPr>
      <t>CITĂRI PENTRU LUCRAREA</t>
    </r>
    <r>
      <rPr>
        <rFont val="Times New Roman"/>
        <color theme="1"/>
        <sz val="10.0"/>
      </rPr>
      <t xml:space="preserve">: </t>
    </r>
    <r>
      <rPr>
        <rFont val="Calibri"/>
        <b/>
        <color rgb="FFFF0000"/>
        <sz val="11.0"/>
      </rPr>
      <t>Prediction models for dynamic demand response: Requirements, challenges, and insights, Saima Aman, Marc Frincu, Charalampos Chelmis, Muhammad Noor, Yogesh Simmhan, Viktor K Prasanna, Procs. SmartGridComm 2015</t>
    </r>
  </si>
  <si>
    <r>
      <t xml:space="preserve">CITĂRI PENTRU LUCRAREA: </t>
    </r>
    <r>
      <rPr>
        <rFont val="Calibri"/>
        <b/>
        <color rgb="FFFF0000"/>
        <sz val="11.0"/>
      </rPr>
      <t>Scheduling Highly Available Applications on Cloud Environments, M. Frincu, Future Generation Computing Systems, Vol. 32, pp. 139-153, 2014</t>
    </r>
  </si>
  <si>
    <t>Multi-modal Building Energy Management System for Residential Demand Response</t>
  </si>
  <si>
    <t>Sergi Rotger Griful ; Ubbe Welling ; Rune Hylsberg Jacobsen</t>
  </si>
  <si>
    <t>Conference on Digital System Design</t>
  </si>
  <si>
    <t>Review on probabilistic forecasting of photovoltaic power production and electricity consumption</t>
  </si>
  <si>
    <t>D.W.van der Meer, J.WidénJ.Munkhammar</t>
  </si>
  <si>
    <t>Renewable and Sustainable Energy Reviews</t>
  </si>
  <si>
    <t>Dynamic Network Model for Smart City Data-Loss Resilience Case Study: City-to-City Network for Crime Analytics</t>
  </si>
  <si>
    <t>Olivera Kotevska ; A. Gilad Kusne ; Daniel V. Samarov ; Ahmed Lbath ; Abdella Battou</t>
  </si>
  <si>
    <t>pp.  20524 - 20535</t>
  </si>
  <si>
    <t>Implementation of a building energy management system for residential demand response</t>
  </si>
  <si>
    <t>Sergi Rotger-Griful Ubbe Welling Rune Hylsberg Jacobsen</t>
  </si>
  <si>
    <t>Microprocessors and Microsystems</t>
  </si>
  <si>
    <t>Vol. 55 pp. 100-110</t>
  </si>
  <si>
    <t>Modeling daily electrical demand in presence of PHEVs in smart grids with supervised learning</t>
  </si>
  <si>
    <t>Marco Pellegrini ; Farshad Rassaei</t>
  </si>
  <si>
    <t>IEEE RSTI Forum</t>
  </si>
  <si>
    <r>
      <rPr>
        <rFont val="Calibri"/>
        <b/>
        <color theme="1"/>
        <sz val="11.0"/>
      </rPr>
      <t>CITĂRI PENTRU LUCRAREA</t>
    </r>
    <r>
      <rPr>
        <rFont val="Times New Roman"/>
        <color theme="1"/>
        <sz val="10.0"/>
      </rPr>
      <t xml:space="preserve">: </t>
    </r>
    <r>
      <rPr>
        <rFont val="Calibri"/>
        <b/>
        <color rgb="FFFF0000"/>
        <sz val="11.0"/>
      </rPr>
      <t>Reactive resource provisioning heuristics for dynamic dataflows on cloud infrastructure, A. Kumbhare, Y. Simhan, M.Frincu, V. Prasanna, IEEE Trans. On Cloud Computing 2015</t>
    </r>
  </si>
  <si>
    <t>Performance-Efficient Service Deployment and Scheduling Methods for Composite Cloud Services</t>
  </si>
  <si>
    <t>Kuo-Chan Huang ; Yu-Chun Lu ; Meng-Han Tsai ; Ying-Jhih Wu ; Hsi-Ya Chang</t>
  </si>
  <si>
    <t>Procs. UCC</t>
  </si>
  <si>
    <t>A Formal Aspect-Oriented Method for Modeling and Analyzing Adaptive Resource Scheduling in Cloud Computing</t>
  </si>
  <si>
    <t>Guisheng Fan ; Huiqun Yu ; Liqiong Chen</t>
  </si>
  <si>
    <t>IEEE Transactions on Network and Service Management</t>
  </si>
  <si>
    <t>Vol 13(2) pp.  281 - 294</t>
  </si>
  <si>
    <t>An Analysis of Optimization Algorithms designed to fully comply with SLA in Cloud Computing</t>
  </si>
  <si>
    <t>Luis Hideo Vasconcelos Nakamura  et al</t>
  </si>
  <si>
    <t>Latin America Transactions</t>
  </si>
  <si>
    <t>Vol 15(8)  pp. 1497 - 1505</t>
  </si>
  <si>
    <t>A hybrid heuristic algorithm for flowshop inverse scheduling problem under a dynamic environment</t>
  </si>
  <si>
    <r>
      <t xml:space="preserve">CITĂRI PENTRU LUCRAREA: </t>
    </r>
    <r>
      <rPr>
        <rFont val="Calibri"/>
        <b/>
        <color rgb="FFFF0000"/>
        <sz val="11.0"/>
      </rPr>
      <t>Multi-objective meta-heuristics for scheduling applications with high availability requirements and cost constraints in multi-cloud environments, M. Frincu, C. Craciun, Procs. UCC, pp. 267-274, 2011</t>
    </r>
  </si>
  <si>
    <t>Jianhui Mou, Liang Gao, Qianjian Guo, Jiancai Mu</t>
  </si>
  <si>
    <t>Cluster Computing</t>
  </si>
  <si>
    <t>Vol. 20(1) pp. 439-453</t>
  </si>
  <si>
    <t xml:space="preserve">Optimized Service Level Agreement Establishment in Cloud Computing </t>
  </si>
  <si>
    <t>Leonildo J M de Azevedo et al</t>
  </si>
  <si>
    <t>The computer journal</t>
  </si>
  <si>
    <t>DIaaS: Resource Management System for the Intra-Cloud with On-Premise Desktops</t>
  </si>
  <si>
    <r>
      <t>Hyun-Woo Kim</t>
    </r>
    <r>
      <rPr>
        <rFont val="Calibri"/>
        <color theme="1"/>
        <sz val="11.0"/>
      </rPr>
      <t>, Jaekyung Han</t>
    </r>
    <r>
      <rPr>
        <rFont val="Calibri"/>
        <color theme="1"/>
        <sz val="11.0"/>
      </rPr>
      <t>, Jong Hyuk Park</t>
    </r>
    <r>
      <rPr>
        <rFont val="Calibri"/>
        <color theme="1"/>
        <sz val="11.0"/>
      </rPr>
      <t xml:space="preserve"> and Young-Sik Jeong</t>
    </r>
  </si>
  <si>
    <t>Simmetry</t>
  </si>
  <si>
    <t>Vol. 9(1)</t>
  </si>
  <si>
    <t>Scalable Online Analytics on Cloud Infrastructures</t>
  </si>
  <si>
    <t>Jyoti Sahni, Deo Prakash Vidyarthi</t>
  </si>
  <si>
    <t>Procs. ICACDS</t>
  </si>
  <si>
    <t>pp. 399-408</t>
  </si>
  <si>
    <t>Optimized resource provisioning for dynamic flow on cloud infrastructure using meta heuristic technique</t>
  </si>
  <si>
    <t>R. Hari Prashanth ; S. Pushpalatha</t>
  </si>
  <si>
    <t>Procs. ISCO</t>
  </si>
  <si>
    <t>A data intensive heuristic approach to the two-stage streaming scheduling problem</t>
  </si>
  <si>
    <t>Wei Liang, Chunhua Hu, Min Wu, Qun Jin</t>
  </si>
  <si>
    <t>Journal of Computer and System Sciences</t>
  </si>
  <si>
    <t>Vol. 89 pp. 64-79</t>
  </si>
  <si>
    <r>
      <rPr>
        <rFont val="Calibri"/>
        <b/>
        <color theme="1"/>
        <sz val="11.0"/>
      </rPr>
      <t>CITĂRI PENTRU LUCRAREA</t>
    </r>
    <r>
      <rPr>
        <rFont val="Times New Roman"/>
        <color theme="1"/>
        <sz val="10.0"/>
      </rPr>
      <t xml:space="preserve">: </t>
    </r>
    <r>
      <rPr>
        <rFont val="Calibri"/>
        <b/>
        <color rgb="FFFF0000"/>
        <sz val="11.0"/>
      </rPr>
      <t>Accurate and efficient selection of the best consumption prediction method in smart grids, Marc Frincu, Charalampos Chelmis, Muhammad Usman Noor, Viktor Prasanna, Procs. BigData 2014</t>
    </r>
  </si>
  <si>
    <t>Energy Big Data Analytics and Security: Challenges and Opportunities</t>
  </si>
  <si>
    <t>Jiankun Hu, Athanasios V. Vasilakos</t>
  </si>
  <si>
    <t>IEEE Transactions on Smart Grids</t>
  </si>
  <si>
    <t>Vol. 7(5)</t>
  </si>
  <si>
    <t>An event-driven building energy management system enabling active demand side management</t>
  </si>
  <si>
    <t>Andrzej Ożadowicz ; Jakub Grela</t>
  </si>
  <si>
    <t>Conference on Event-based Control, Communication, and Signal Processing</t>
  </si>
  <si>
    <t>Energy Consumption Prediction with Big Data: Balancing Prediction Accuracy and Computational Resources</t>
  </si>
  <si>
    <t>Katarina Grolinger ; Miriam A.M. Capretz ; Luke Seewald</t>
  </si>
  <si>
    <t>Big Data Congress</t>
  </si>
  <si>
    <t>Metaheuristic based battery control optimization of a photovoltaic system with grid connection</t>
  </si>
  <si>
    <t>Jean Meunier ; Julien Rohmer ; Dominique Knittel ; Pierre Collet</t>
  </si>
  <si>
    <t>IEEE Congress on Evolutionary Computing</t>
  </si>
  <si>
    <t>A novel generic architecture for the implementation of demand response programs in a smart grid</t>
  </si>
  <si>
    <t>Charles Ibrahim ; Imad Mougharbel ; Nivine Abou Daher ; Hadi Y. Kanaan ; Maarouf Saad ; Semaan Georges</t>
  </si>
  <si>
    <t>ICIT Conference</t>
  </si>
  <si>
    <t>Total citari</t>
  </si>
  <si>
    <t>Total A</t>
  </si>
  <si>
    <t>Total A+B</t>
  </si>
  <si>
    <r>
      <t xml:space="preserve">CITĂRI PENTRU LUCRAREA: </t>
    </r>
    <r>
      <rPr>
        <rFont val="Calibri"/>
        <b/>
        <color rgb="FFFF0000"/>
        <sz val="11.0"/>
      </rPr>
      <t>Self-healing Distributed Scheduling Platform, M. Frincu, N. Villegas, D. Petcu. H. Muller, R. Rouvoy, Procs. CCGrid, pp. 225-234, 2011</t>
    </r>
  </si>
  <si>
    <r>
      <t xml:space="preserve">CITĂRI PENTRU LUCRAREA: </t>
    </r>
    <r>
      <rPr>
        <rFont val="Calibri"/>
        <b/>
        <color rgb="FFFF0000"/>
        <sz val="11.0"/>
      </rPr>
      <t>Comparing provisioning and scheduling strategies for workflows on clouds, M. Frincu, S. Genaud, J. Gossa, Procs. IPDPS workshops, pp. 2101-2110, 2013</t>
    </r>
  </si>
  <si>
    <r>
      <t xml:space="preserve">CITĂRI PENTRU LUCRAREA: </t>
    </r>
    <r>
      <rPr>
        <rFont val="Calibri"/>
        <b/>
        <color rgb="FFFF0000"/>
        <sz val="11.0"/>
      </rPr>
      <t xml:space="preserve">Experiences in building a grid-based platform to serve earth observation training activities, D. Petcu, S. Panica, M. Frincu, M. Neagul, G. Macariu, D. Gorgan, T. Stefanut, Computer Standards and Interfaces, Vol. 34, Nr. 6, pp. 493-508, 2011
</t>
    </r>
  </si>
  <si>
    <r>
      <t xml:space="preserve">CITĂRI PENTRU LUCRAREA: </t>
    </r>
    <r>
      <rPr>
        <rFont val="Calibri"/>
        <b/>
        <color rgb="FFFF0000"/>
        <sz val="11.0"/>
      </rPr>
      <t>Model-based assessment for balancing privacy requirements and operational capabilities in the smart grid Fabian Knirsch, Dominik Engel, Marc Frincu, Viktor Prasanna, Procs. ISGT, 2015</t>
    </r>
  </si>
  <si>
    <r>
      <t xml:space="preserve">CITĂRI PENTRU LUCRAREA: </t>
    </r>
    <r>
      <rPr>
        <rFont val="Calibri"/>
        <b/>
        <color rgb="FFFF0000"/>
        <sz val="11.0"/>
      </rPr>
      <t>On the Efficiency of Several VM Provisioning Strategies for Workflows with Multi-threaded Tasks on Clouds, M. Frincu, S. Genaud, J. Gossa, Computing, Vol. 96 Nr. 11, pp. 1059-1086, 2014</t>
    </r>
  </si>
  <si>
    <r>
      <t xml:space="preserve">CITĂRI PENTRU LUCRAREA: </t>
    </r>
    <r>
      <rPr>
        <rFont val="Calibri"/>
        <b/>
        <color rgb="FFFF0000"/>
        <sz val="11.0"/>
      </rPr>
      <t>Fast parallel algorithm for unfolding of communities in large graphs, C. Wickramaarachchi, M. Frincu, P. Small, V. Prasanna, Procs. HPEC, pp. 1-6, 2014</t>
    </r>
  </si>
  <si>
    <r>
      <t xml:space="preserve">CITĂRI PENTRU LUCRAREA: </t>
    </r>
    <r>
      <rPr>
        <rFont val="Calibri"/>
        <b/>
        <color rgb="FFFF0000"/>
        <sz val="11.0"/>
      </rPr>
      <t>Efficient extraction of high centrality vertices in distributed graphs, A. Kumbhare, M. Frincu, C. Raghavendra, V. Prasanna, Procs. HPEC, 2014</t>
    </r>
  </si>
  <si>
    <r>
      <t xml:space="preserve">CITĂRI PENTRU LUCRAREA: </t>
    </r>
    <r>
      <rPr>
        <rFont val="Calibri"/>
        <b/>
        <color rgb="FFFF0000"/>
        <sz val="11.0"/>
      </rPr>
      <t>Curtailment estimation methods for demand response: Lessons learned by comparing apples to oranges, C Chelmis, MR Saeed, M Frincu, V Prasanna, Procs. E-Energy 2015</t>
    </r>
  </si>
  <si>
    <r>
      <t xml:space="preserve">CITĂRI PENTRU LUCRAREA: </t>
    </r>
    <r>
      <rPr>
        <rFont val="Calibri"/>
        <b/>
        <color rgb="FFFF0000"/>
        <sz val="11.0"/>
      </rPr>
      <t>Exploring scalability in pattern finding in galactic structure using MapReduce, A. Vulpe, M. Frincu, Procs. CCGrid 2016</t>
    </r>
  </si>
  <si>
    <r>
      <t xml:space="preserve">CITĂRI PENTRU LUCRAREA: </t>
    </r>
    <r>
      <rPr>
        <rFont val="Calibri"/>
        <b/>
        <color rgb="FFFF0000"/>
        <sz val="11.0"/>
      </rPr>
      <t>Privacy Assessment of Data Flow Graphs for an Advanced Recommender System in the Smart Grid, Fabian Knirsch, Dominik Engel, Cristian Neureiter, Marc Frincu, Viktor Prasanna, Procs. ICISSP 2015</t>
    </r>
  </si>
  <si>
    <r>
      <t xml:space="preserve">CITĂRI PENTRU LUCRAREA: </t>
    </r>
    <r>
      <rPr>
        <rFont val="Calibri"/>
        <b/>
        <color rgb="FFFF0000"/>
        <sz val="11.0"/>
      </rPr>
      <t>Simulated annealing based symbiotic organisms search optimization algorithm for traveling salesman problem, Absalom El-Shamir Ezugwu, Aderemi Oluyinka Adewumi, Marc Eduard Frîncu, Expert Systems with Applications, 2017</t>
    </r>
  </si>
  <si>
    <r>
      <t xml:space="preserve">CITĂRI PENTRU LUCRAREA: </t>
    </r>
    <r>
      <rPr>
        <rFont val="Calibri"/>
        <b/>
        <color rgb="FFFF0000"/>
        <sz val="11.0"/>
      </rPr>
      <t>Porting grid applications to the cloud with schlouder, Etienne Michon, Julien Gossa, Stephane Genaud, Marc Frincu, Alexandre Burel, Procs. CloudCom, 2013</t>
    </r>
  </si>
  <si>
    <r>
      <rPr>
        <rFont val="Calibri"/>
        <b/>
        <color theme="1"/>
        <sz val="11.0"/>
      </rPr>
      <t>CITĂRI PENTRU LUCRAREA</t>
    </r>
    <r>
      <rPr>
        <rFont val="Times New Roman"/>
        <color theme="1"/>
        <sz val="10.0"/>
      </rPr>
      <t xml:space="preserve">: </t>
    </r>
    <r>
      <rPr>
        <rFont val="Calibri"/>
        <b/>
        <color rgb="FFFF0000"/>
        <sz val="11.0"/>
      </rPr>
      <t>Empirical comparison of prediction methods for electricity consumption forecasting,
S Aman, M Frincu, C Charalampos, U Noor, Y Simmhan, V Prasanna,
University of Southern California, Tech. Rep, 14-942, 2014</t>
    </r>
  </si>
  <si>
    <r>
      <rPr>
        <rFont val="Calibri"/>
        <b/>
        <color theme="1"/>
        <sz val="11.0"/>
      </rPr>
      <t>CITĂRI PENTRU LUCRAREA</t>
    </r>
    <r>
      <rPr>
        <rFont val="Times New Roman"/>
        <color theme="1"/>
        <sz val="10.0"/>
      </rPr>
      <t xml:space="preserve">: </t>
    </r>
    <r>
      <rPr>
        <rFont val="Calibri"/>
        <b/>
        <color rgb="FFFF0000"/>
        <sz val="11.0"/>
      </rPr>
      <t>Fault-Tolerant and Elastic Streaming MapReduce with Decentralized Coordination, A. Kumbhare, M.Frincu, Y. Simhan, V. Prasanna, Procs. ICDCS 2015</t>
    </r>
  </si>
  <si>
    <r>
      <rPr>
        <rFont val="Calibri"/>
        <b/>
        <color theme="1"/>
        <sz val="11.0"/>
      </rPr>
      <t>CITĂRI PENTRU LUCRAREA</t>
    </r>
    <r>
      <rPr>
        <rFont val="Times New Roman"/>
        <color theme="1"/>
        <sz val="10.0"/>
      </rPr>
      <t xml:space="preserve">: </t>
    </r>
    <r>
      <rPr>
        <rFont val="Calibri"/>
        <b/>
        <color rgb="FFFF0000"/>
        <sz val="11.0"/>
      </rPr>
      <t>Prediction models for dynamic demand response: Requirements, challenges, and insights, Saima Aman, Marc Frincu, Charalampos Chelmis, Muhammad Noor, Yogesh Simmhan, Viktor K Prasanna, Procs. SmartGridComm 2015</t>
    </r>
  </si>
  <si>
    <r>
      <rPr>
        <rFont val="Calibri"/>
        <b/>
        <color theme="1"/>
        <sz val="11.0"/>
      </rPr>
      <t>CITĂRI PENTRU LUCRAREA</t>
    </r>
    <r>
      <rPr>
        <rFont val="Times New Roman"/>
        <color theme="1"/>
        <sz val="10.0"/>
      </rPr>
      <t xml:space="preserve">: </t>
    </r>
    <r>
      <rPr>
        <rFont val="Calibri"/>
        <b/>
        <color rgb="FFFF0000"/>
        <sz val="11.0"/>
      </rPr>
      <t>Reactive resource provisioning heuristics for dynamic dataflows on cloud infrastructure, A. Kumbhare, Y. Simhan, M.Frincu, V. Prasanna, IEEE Trans. On Cloud Computing 2015</t>
    </r>
  </si>
  <si>
    <r>
      <t>Hyun-Woo Kim</t>
    </r>
    <r>
      <rPr>
        <rFont val="Calibri"/>
        <color theme="1"/>
        <sz val="11.0"/>
      </rPr>
      <t>, Jaekyung Han</t>
    </r>
    <r>
      <rPr>
        <rFont val="Calibri"/>
        <color theme="1"/>
        <sz val="11.0"/>
      </rPr>
      <t>, Jong Hyuk Park</t>
    </r>
    <r>
      <rPr>
        <rFont val="Calibri"/>
        <color theme="1"/>
        <sz val="11.0"/>
      </rPr>
      <t xml:space="preserve"> and Young-Sik Jeong</t>
    </r>
  </si>
  <si>
    <r>
      <rPr>
        <rFont val="Calibri"/>
        <b/>
        <color theme="1"/>
        <sz val="11.0"/>
      </rPr>
      <t>CITĂRI PENTRU LUCRAREA</t>
    </r>
    <r>
      <rPr>
        <rFont val="Times New Roman"/>
        <color theme="1"/>
        <sz val="10.0"/>
      </rPr>
      <t xml:space="preserve">: </t>
    </r>
    <r>
      <rPr>
        <rFont val="Calibri"/>
        <b/>
        <color rgb="FFFF0000"/>
        <sz val="11.0"/>
      </rPr>
      <t>Accurate and efficient selection of the best consumption prediction method in smart grids, Marc Frincu, Charalampos Chelmis, Muhammad Usman Noor, Viktor Prasanna, Procs. BigData 2014</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</si>
</sst>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rial"/>
    </font>
    <font>
      <b/>
      <sz val="11.0"/>
      <color theme="1"/>
      <name val="Calibri"/>
    </font>
    <font/>
    <font>
      <sz val="11.0"/>
      <color theme="1"/>
      <name val="Calibri"/>
    </font>
    <font>
      <i/>
      <sz val="11.0"/>
      <color theme="1"/>
      <name val="Calibri"/>
    </font>
    <font>
      <i/>
      <sz val="10.0"/>
      <color theme="1"/>
      <name val="Times New Roman"/>
    </font>
    <font>
      <sz val="10.0"/>
      <color theme="1"/>
      <name val="Times New Roman"/>
    </font>
    <font>
      <color theme="1"/>
      <name val="Calibri"/>
    </font>
    <font>
      <sz val="11.0"/>
      <color rgb="FF000000"/>
      <name val="Calibri"/>
    </font>
    <font>
      <i/>
      <u/>
      <sz val="10.0"/>
      <color theme="1"/>
      <name val="Times New Roman"/>
    </font>
  </fonts>
  <fills count="9">
    <fill>
      <patternFill patternType="none"/>
    </fill>
    <fill>
      <patternFill patternType="lightGray"/>
    </fill>
    <fill>
      <patternFill patternType="solid">
        <fgColor rgb="FFC4BD97"/>
        <bgColor rgb="FFC4BD97"/>
      </patternFill>
    </fill>
    <fill>
      <patternFill patternType="solid">
        <fgColor rgb="FFDDD9C3"/>
        <bgColor rgb="FFDDD9C3"/>
      </patternFill>
    </fill>
    <fill>
      <patternFill patternType="solid">
        <fgColor rgb="FFEEECE1"/>
        <bgColor rgb="FFEEECE1"/>
      </patternFill>
    </fill>
    <fill>
      <patternFill patternType="solid">
        <fgColor rgb="FFDAEEF3"/>
        <bgColor rgb="FFDAEEF3"/>
      </patternFill>
    </fill>
    <fill>
      <patternFill patternType="solid">
        <fgColor rgb="FFF2F2F2"/>
        <bgColor rgb="FFF2F2F2"/>
      </patternFill>
    </fill>
    <fill>
      <patternFill patternType="solid">
        <fgColor rgb="FFC6D9F0"/>
        <bgColor rgb="FFC6D9F0"/>
      </patternFill>
    </fill>
    <fill>
      <patternFill patternType="solid">
        <fgColor rgb="FFF2DBDB"/>
        <bgColor rgb="FFF2DBDB"/>
      </patternFill>
    </fill>
  </fills>
  <borders count="3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rder>
    <border>
      <left style="thin">
        <color rgb="FF000000"/>
      </left>
      <top/>
      <bottom/>
    </border>
    <border>
      <right/>
      <top/>
      <bottom/>
    </border>
    <border>
      <left style="thin">
        <color rgb="FF000000"/>
      </left>
      <right style="thin">
        <color rgb="FF000000"/>
      </right>
      <top style="thin">
        <color rgb="FF000000"/>
      </top>
    </border>
    <border>
      <left style="double">
        <color rgb="FF000000"/>
      </left>
      <right style="thin">
        <color rgb="FF000000"/>
      </right>
      <top style="thin">
        <color rgb="FF000000"/>
      </top>
    </border>
    <border>
      <right style="thin">
        <color rgb="FF000000"/>
      </right>
      <top style="thin">
        <color rgb="FF000000"/>
      </top>
    </border>
    <border>
      <left style="thin">
        <color rgb="FF000000"/>
      </left>
      <right style="double">
        <color rgb="FF000000"/>
      </right>
    </border>
    <border>
      <left style="thin">
        <color rgb="FF000000"/>
      </left>
      <right style="thin">
        <color rgb="FF000000"/>
      </right>
      <bottom style="thin">
        <color rgb="FF000000"/>
      </bottom>
    </border>
    <border>
      <left style="double">
        <color rgb="FF000000"/>
      </left>
      <right style="thin">
        <color rgb="FF000000"/>
      </right>
    </border>
    <border>
      <left/>
      <right/>
      <top/>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border>
    <border>
      <left/>
      <top/>
      <bottom/>
    </border>
    <border>
      <top/>
      <bottom/>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right style="thin">
        <color rgb="FF000000"/>
      </right>
    </border>
    <border>
      <left style="thin">
        <color rgb="FF000000"/>
      </left>
      <right/>
      <top/>
      <bottom style="thin">
        <color rgb="FF000000"/>
      </bottom>
    </border>
    <border>
      <left/>
      <right style="thin">
        <color rgb="FF000000"/>
      </right>
      <top/>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3" fontId="1" numFmtId="0" xfId="0" applyAlignment="1" applyBorder="1" applyFill="1" applyFont="1">
      <alignment horizontal="center"/>
    </xf>
    <xf borderId="2" fillId="0" fontId="2" numFmtId="0" xfId="0" applyBorder="1" applyFont="1"/>
    <xf borderId="3" fillId="0" fontId="2" numFmtId="0" xfId="0" applyBorder="1" applyFont="1"/>
    <xf borderId="4" fillId="0" fontId="2" numFmtId="0" xfId="0" applyBorder="1" applyFont="1"/>
    <xf borderId="0" fillId="0" fontId="3" numFmtId="0" xfId="0" applyFont="1"/>
    <xf borderId="5" fillId="4" fontId="1" numFmtId="0" xfId="0" applyAlignment="1" applyBorder="1" applyFill="1" applyFont="1">
      <alignment horizontal="center"/>
    </xf>
    <xf borderId="2" fillId="0" fontId="1" numFmtId="0" xfId="0" applyAlignment="1" applyBorder="1" applyFont="1">
      <alignment horizontal="center" shrinkToFit="0" wrapText="1"/>
    </xf>
    <xf borderId="6" fillId="4" fontId="1" numFmtId="0" xfId="0" applyAlignment="1" applyBorder="1" applyFont="1">
      <alignment horizontal="center" vertical="center"/>
    </xf>
    <xf borderId="7" fillId="5" fontId="1" numFmtId="0" xfId="0" applyAlignment="1" applyBorder="1" applyFill="1" applyFont="1">
      <alignment horizontal="center" shrinkToFit="0" wrapText="1"/>
    </xf>
    <xf borderId="8" fillId="0" fontId="2" numFmtId="0" xfId="0" applyBorder="1" applyFont="1"/>
    <xf borderId="9" fillId="4" fontId="1" numFmtId="0" xfId="0" applyAlignment="1" applyBorder="1" applyFont="1">
      <alignment horizontal="center" shrinkToFit="0" vertical="center" wrapText="1"/>
    </xf>
    <xf borderId="10" fillId="0" fontId="1" numFmtId="2" xfId="0" applyBorder="1" applyFont="1" applyNumberFormat="1"/>
    <xf borderId="11" fillId="0" fontId="4" numFmtId="0" xfId="0" applyBorder="1" applyFont="1"/>
    <xf borderId="0" fillId="0" fontId="1" numFmtId="0" xfId="0" applyAlignment="1" applyFont="1">
      <alignment horizontal="center"/>
    </xf>
    <xf borderId="0" fillId="0" fontId="3" numFmtId="9" xfId="0" applyFont="1" applyNumberFormat="1"/>
    <xf borderId="12" fillId="0" fontId="2" numFmtId="0" xfId="0" applyBorder="1" applyFont="1"/>
    <xf borderId="13" fillId="0" fontId="2" numFmtId="0" xfId="0" applyBorder="1" applyFont="1"/>
    <xf borderId="14" fillId="0" fontId="1" numFmtId="2" xfId="0" applyBorder="1" applyFont="1" applyNumberFormat="1"/>
    <xf borderId="15" fillId="5" fontId="1" numFmtId="0" xfId="0" applyAlignment="1" applyBorder="1" applyFont="1">
      <alignment shrinkToFit="0" wrapText="1"/>
    </xf>
    <xf borderId="15" fillId="5" fontId="1" numFmtId="0" xfId="0" applyBorder="1" applyFont="1"/>
    <xf borderId="16" fillId="0" fontId="3" numFmtId="0" xfId="0" applyAlignment="1" applyBorder="1" applyFont="1">
      <alignment horizontal="center" shrinkToFit="0" vertical="center" wrapText="1"/>
    </xf>
    <xf borderId="16" fillId="0" fontId="5" numFmtId="0" xfId="0" applyAlignment="1" applyBorder="1" applyFont="1">
      <alignment shrinkToFit="0" wrapText="1"/>
    </xf>
    <xf borderId="16" fillId="0" fontId="6" numFmtId="0" xfId="0" applyAlignment="1" applyBorder="1" applyFont="1">
      <alignment shrinkToFit="0" wrapText="1"/>
    </xf>
    <xf borderId="16" fillId="0" fontId="3" numFmtId="0" xfId="0" applyAlignment="1" applyBorder="1" applyFont="1">
      <alignment horizontal="center" shrinkToFit="0" wrapText="1"/>
    </xf>
    <xf borderId="17" fillId="0" fontId="4" numFmtId="0" xfId="0" applyBorder="1" applyFont="1"/>
    <xf borderId="16" fillId="0" fontId="3" numFmtId="0" xfId="0" applyBorder="1" applyFont="1"/>
    <xf borderId="1" fillId="4" fontId="1" numFmtId="0" xfId="0" applyAlignment="1" applyBorder="1" applyFont="1">
      <alignment horizontal="center" shrinkToFit="0" vertical="center" wrapText="1"/>
    </xf>
    <xf borderId="18" fillId="0" fontId="2" numFmtId="0" xfId="0" applyBorder="1" applyFont="1"/>
    <xf borderId="16" fillId="0" fontId="3" numFmtId="0" xfId="0" applyAlignment="1" applyBorder="1" applyFont="1">
      <alignment horizontal="center"/>
    </xf>
    <xf borderId="19" fillId="0" fontId="1" numFmtId="2" xfId="0" applyBorder="1" applyFont="1" applyNumberFormat="1"/>
    <xf borderId="16" fillId="0" fontId="4" numFmtId="0" xfId="0" applyBorder="1" applyFont="1"/>
    <xf borderId="16" fillId="0" fontId="6" numFmtId="0" xfId="0" applyAlignment="1" applyBorder="1" applyFont="1">
      <alignment horizontal="center" shrinkToFit="0" wrapText="1"/>
    </xf>
    <xf borderId="16" fillId="6" fontId="3" numFmtId="0" xfId="0" applyAlignment="1" applyBorder="1" applyFill="1" applyFont="1">
      <alignment horizontal="center"/>
    </xf>
    <xf borderId="0" fillId="0" fontId="7" numFmtId="0" xfId="0" applyFont="1"/>
    <xf borderId="20" fillId="4" fontId="1" numFmtId="0" xfId="0" applyBorder="1" applyFont="1"/>
    <xf borderId="21" fillId="0" fontId="1" numFmtId="2" xfId="0" applyBorder="1" applyFont="1" applyNumberFormat="1"/>
    <xf borderId="3" fillId="0" fontId="4" numFmtId="0" xfId="0" applyAlignment="1" applyBorder="1" applyFont="1">
      <alignment shrinkToFit="0" wrapText="1"/>
    </xf>
    <xf borderId="0" fillId="0" fontId="3" numFmtId="0" xfId="0" applyAlignment="1" applyFont="1">
      <alignment shrinkToFit="0" wrapText="1"/>
    </xf>
    <xf borderId="16" fillId="0" fontId="3" numFmtId="0" xfId="0" applyAlignment="1" applyBorder="1" applyFont="1">
      <alignment shrinkToFit="0" wrapText="1"/>
    </xf>
    <xf borderId="22" fillId="0" fontId="3" numFmtId="0" xfId="0" applyAlignment="1" applyBorder="1" applyFont="1">
      <alignment shrinkToFit="0" wrapText="1"/>
    </xf>
    <xf borderId="22" fillId="0" fontId="3" numFmtId="0" xfId="0" applyAlignment="1" applyBorder="1" applyFont="1">
      <alignment horizontal="center"/>
    </xf>
    <xf borderId="23" fillId="2" fontId="1" numFmtId="0" xfId="0" applyAlignment="1" applyBorder="1" applyFont="1">
      <alignment horizontal="center"/>
    </xf>
    <xf borderId="24" fillId="0" fontId="2" numFmtId="0" xfId="0" applyBorder="1" applyFont="1"/>
    <xf borderId="23" fillId="3" fontId="1" numFmtId="0" xfId="0" applyAlignment="1" applyBorder="1" applyFont="1">
      <alignment horizontal="center"/>
    </xf>
    <xf borderId="15" fillId="3" fontId="1" numFmtId="0" xfId="0" applyAlignment="1" applyBorder="1" applyFont="1">
      <alignment horizontal="center"/>
    </xf>
    <xf borderId="1" fillId="4" fontId="1" numFmtId="0" xfId="0" applyAlignment="1" applyBorder="1" applyFont="1">
      <alignment horizontal="center"/>
    </xf>
    <xf borderId="15" fillId="3" fontId="1" numFmtId="0" xfId="0" applyBorder="1" applyFont="1"/>
    <xf borderId="0" fillId="0" fontId="3" numFmtId="0" xfId="0" applyAlignment="1" applyFont="1">
      <alignment horizontal="center" shrinkToFit="0" vertical="center" wrapText="1"/>
    </xf>
    <xf borderId="13" fillId="0" fontId="5" numFmtId="0" xfId="0" applyAlignment="1" applyBorder="1" applyFont="1">
      <alignment shrinkToFit="0" wrapText="1"/>
    </xf>
    <xf borderId="22" fillId="0" fontId="3" numFmtId="0" xfId="0" applyBorder="1" applyFont="1"/>
    <xf borderId="0" fillId="0" fontId="6" numFmtId="0" xfId="0" applyAlignment="1" applyFont="1">
      <alignment shrinkToFit="0" wrapText="1"/>
    </xf>
    <xf borderId="1" fillId="0" fontId="5" numFmtId="0" xfId="0" applyAlignment="1" applyBorder="1" applyFont="1">
      <alignment horizontal="center" shrinkToFit="0" wrapText="1"/>
    </xf>
    <xf borderId="1" fillId="0" fontId="3" numFmtId="0" xfId="0" applyAlignment="1" applyBorder="1" applyFont="1">
      <alignment horizontal="center"/>
    </xf>
    <xf borderId="13" fillId="0" fontId="6" numFmtId="0" xfId="0" applyAlignment="1" applyBorder="1" applyFont="1">
      <alignment horizontal="center" shrinkToFit="0" wrapText="1"/>
    </xf>
    <xf borderId="0" fillId="0" fontId="3" numFmtId="0" xfId="0" applyAlignment="1" applyFont="1">
      <alignment horizontal="center"/>
    </xf>
    <xf borderId="15" fillId="7" fontId="1" numFmtId="0" xfId="0" applyAlignment="1" applyBorder="1" applyFill="1" applyFont="1">
      <alignment horizontal="center" shrinkToFit="0" wrapText="1"/>
    </xf>
    <xf borderId="15" fillId="7" fontId="1" numFmtId="0" xfId="0" applyBorder="1" applyFont="1"/>
    <xf borderId="13" fillId="0" fontId="6" numFmtId="0" xfId="0" applyAlignment="1" applyBorder="1" applyFont="1">
      <alignment shrinkToFit="0" wrapText="1"/>
    </xf>
    <xf borderId="25" fillId="0" fontId="1" numFmtId="0" xfId="0" applyAlignment="1" applyBorder="1" applyFont="1">
      <alignment horizontal="center" shrinkToFit="0" wrapText="1"/>
    </xf>
    <xf borderId="25" fillId="0" fontId="2" numFmtId="0" xfId="0" applyBorder="1" applyFont="1"/>
    <xf borderId="23" fillId="7" fontId="1" numFmtId="0" xfId="0" applyAlignment="1" applyBorder="1" applyFont="1">
      <alignment horizontal="center"/>
    </xf>
    <xf borderId="15" fillId="7" fontId="1" numFmtId="0" xfId="0" applyAlignment="1" applyBorder="1" applyFont="1">
      <alignment horizontal="center"/>
    </xf>
    <xf borderId="16" fillId="3" fontId="1" numFmtId="0" xfId="0" applyAlignment="1" applyBorder="1" applyFont="1">
      <alignment horizontal="center"/>
    </xf>
    <xf borderId="1" fillId="0" fontId="3" numFmtId="0" xfId="0" applyAlignment="1" applyBorder="1" applyFont="1">
      <alignment horizontal="center" shrinkToFit="0" wrapText="1"/>
    </xf>
    <xf borderId="22" fillId="0" fontId="3" numFmtId="0" xfId="0" applyAlignment="1" applyBorder="1" applyFont="1">
      <alignment horizontal="center" shrinkToFit="0" wrapText="1"/>
    </xf>
    <xf borderId="16" fillId="0" fontId="8" numFmtId="0" xfId="0" applyBorder="1" applyFont="1"/>
    <xf borderId="16" fillId="0" fontId="9" numFmtId="0" xfId="0" applyAlignment="1" applyBorder="1" applyFont="1">
      <alignment shrinkToFit="0" wrapText="1"/>
    </xf>
    <xf borderId="0" fillId="0" fontId="3" numFmtId="0" xfId="0" applyAlignment="1" applyFont="1">
      <alignment horizontal="center" shrinkToFit="0" wrapText="1"/>
    </xf>
    <xf borderId="26" fillId="6" fontId="3" numFmtId="0" xfId="0" applyAlignment="1" applyBorder="1" applyFont="1">
      <alignment horizontal="center"/>
    </xf>
    <xf borderId="27" fillId="8" fontId="1" numFmtId="0" xfId="0" applyAlignment="1" applyBorder="1" applyFill="1" applyFont="1">
      <alignment horizontal="center"/>
    </xf>
    <xf borderId="28" fillId="8" fontId="1" numFmtId="0" xfId="0" applyAlignment="1" applyBorder="1" applyFont="1">
      <alignment horizontal="center"/>
    </xf>
    <xf borderId="29" fillId="8" fontId="1" numFmtId="0" xfId="0" applyAlignment="1" applyBorder="1" applyFont="1">
      <alignment horizontal="center"/>
    </xf>
    <xf borderId="30" fillId="8" fontId="1" numFmtId="0" xfId="0" applyAlignment="1" applyBorder="1" applyFont="1">
      <alignment horizontal="center"/>
    </xf>
    <xf borderId="31" fillId="0" fontId="3" numFmtId="0" xfId="0" applyAlignment="1" applyBorder="1" applyFont="1">
      <alignment horizontal="center"/>
    </xf>
    <xf borderId="32" fillId="8" fontId="1" numFmtId="0" xfId="0" applyAlignment="1" applyBorder="1" applyFont="1">
      <alignment horizontal="center"/>
    </xf>
    <xf borderId="33" fillId="8" fontId="1" numFmtId="0" xfId="0" applyAlignment="1" applyBorder="1" applyFont="1">
      <alignment horizontal="center"/>
    </xf>
    <xf borderId="0" fillId="0" fontId="1" numFmtId="0" xfId="0" applyAlignment="1" applyFont="1">
      <alignment horizontal="center" shrinkToFit="0" wrapText="1"/>
    </xf>
    <xf borderId="34" fillId="0" fontId="3" numFmtId="0" xfId="0" applyAlignment="1" applyBorder="1" applyFont="1">
      <alignment horizontal="center"/>
    </xf>
    <xf borderId="35" fillId="0" fontId="2" numFmtId="0" xfId="0" applyBorder="1" applyFont="1"/>
    <xf borderId="11" fillId="0" fontId="2" numFmtId="0" xfId="0" applyBorder="1" applyFont="1"/>
    <xf borderId="36" fillId="0" fontId="3" numFmtId="0" xfId="0" applyAlignment="1" applyBorder="1" applyFont="1">
      <alignment horizontal="center"/>
    </xf>
    <xf borderId="17" fillId="0" fontId="2" numFmtId="0" xfId="0" applyBorder="1" applyFont="1"/>
    <xf borderId="1" fillId="8" fontId="1" numFmtId="0" xfId="0" applyAlignment="1" applyBorder="1" applyFont="1">
      <alignment horizontal="center"/>
    </xf>
    <xf borderId="37" fillId="8" fontId="1" numFmtId="0" xfId="0" applyBorder="1" applyFont="1"/>
    <xf borderId="1" fillId="0" fontId="6" numFmtId="0" xfId="0" applyAlignment="1" applyBorder="1" applyFont="1">
      <alignment shrinkToFit="0" wrapText="1"/>
    </xf>
    <xf borderId="1" fillId="0" fontId="6" numFmtId="0" xfId="0" applyAlignment="1" applyBorder="1" applyFont="1">
      <alignment horizontal="center" shrinkToFit="0" wrapText="1"/>
    </xf>
    <xf borderId="0" fillId="0" fontId="5" numFmtId="0" xfId="0" applyAlignment="1" applyFont="1">
      <alignment shrinkToFit="0" wrapText="1"/>
    </xf>
    <xf borderId="0" fillId="0" fontId="3" numFmtId="0" xfId="0" applyAlignment="1" applyFont="1">
      <alignment horizontal="left" vertical="center"/>
    </xf>
    <xf borderId="30" fillId="8" fontId="1" numFmtId="0" xfId="0" applyBorder="1" applyFont="1"/>
    <xf borderId="33" fillId="8"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a/citations?view_op=view_citation&amp;hl=en&amp;user=_-iRlRoAAAAJ&amp;citation_for_view=_-iRlRoAAAAJ:kNdYIx-mwKoC"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cholar.google.ca/citations?view_op=view_citation&amp;hl=en&amp;user=_-iRlRoAAAAJ&amp;citation_for_view=_-iRlRoAAAAJ:kNdYIx-mwKoC"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5"/>
    <col customWidth="1" min="3" max="3" width="7.63"/>
    <col customWidth="1" min="4" max="4" width="15.88"/>
    <col customWidth="1" min="5" max="5" width="7.63"/>
    <col customWidth="1" min="6" max="6" width="18.0"/>
    <col customWidth="1" min="7" max="7" width="7.63"/>
    <col customWidth="1" min="8" max="8" width="16.0"/>
    <col customWidth="1" min="9" max="26" width="7.63"/>
  </cols>
  <sheetData>
    <row r="1" ht="14.25" customHeight="1">
      <c r="B1" s="2" t="s">
        <v>1</v>
      </c>
      <c r="C1" s="3"/>
      <c r="D1" s="4"/>
    </row>
    <row r="2" ht="14.25" customHeight="1">
      <c r="B2" s="2" t="s">
        <v>3</v>
      </c>
      <c r="C2" s="3"/>
      <c r="D2" s="4"/>
    </row>
    <row r="3" ht="14.25" customHeight="1">
      <c r="C3" s="7" t="s">
        <v>4</v>
      </c>
      <c r="D3" s="7" t="s">
        <v>7</v>
      </c>
    </row>
    <row r="4" ht="14.25" customHeight="1">
      <c r="B4" s="9" t="s">
        <v>0</v>
      </c>
      <c r="C4" s="13">
        <f>Perspectiva_B!I39</f>
        <v>105.0666667</v>
      </c>
      <c r="D4" s="14" t="s">
        <v>12</v>
      </c>
      <c r="F4" s="15" t="s">
        <v>16</v>
      </c>
      <c r="H4" s="16">
        <v>0.25</v>
      </c>
    </row>
    <row r="5" ht="14.25" customHeight="1">
      <c r="A5" s="6"/>
      <c r="B5" s="17"/>
      <c r="C5" s="19">
        <f>Perspectiva_B!I40</f>
        <v>66.93333333</v>
      </c>
      <c r="D5" s="26" t="s">
        <v>21</v>
      </c>
      <c r="E5" s="6"/>
      <c r="F5" s="9" t="s">
        <v>28</v>
      </c>
      <c r="G5" s="13">
        <f>Perspectiva_B!I43</f>
        <v>68.26666667</v>
      </c>
      <c r="H5" s="14" t="s">
        <v>30</v>
      </c>
      <c r="I5" s="6"/>
      <c r="J5" s="6"/>
      <c r="K5" s="6"/>
      <c r="L5" s="6"/>
      <c r="M5" s="6"/>
      <c r="N5" s="6"/>
      <c r="O5" s="6"/>
      <c r="P5" s="6"/>
      <c r="Q5" s="6"/>
      <c r="R5" s="6"/>
      <c r="S5" s="6"/>
      <c r="T5" s="6"/>
      <c r="U5" s="6"/>
      <c r="V5" s="6"/>
      <c r="W5" s="6"/>
      <c r="X5" s="6"/>
      <c r="Y5" s="6"/>
      <c r="Z5" s="6"/>
    </row>
    <row r="6" ht="14.25" customHeight="1">
      <c r="B6" s="29"/>
      <c r="C6" s="31">
        <f>Perspectiva_B!I42</f>
        <v>83.73333333</v>
      </c>
      <c r="D6" s="32" t="s">
        <v>40</v>
      </c>
      <c r="F6" s="17"/>
      <c r="G6" s="19">
        <f>Perspectiva_B!I44</f>
        <v>53.6</v>
      </c>
      <c r="H6" s="26" t="s">
        <v>41</v>
      </c>
    </row>
    <row r="7" ht="14.25" customHeight="1">
      <c r="B7" s="9" t="s">
        <v>2</v>
      </c>
      <c r="C7" s="31">
        <f>Perspectiva_C!H213</f>
        <v>253.986667</v>
      </c>
      <c r="D7" s="14" t="s">
        <v>42</v>
      </c>
      <c r="F7" s="29"/>
      <c r="G7" s="31">
        <f>Perspectiva_B!I46</f>
        <v>68.26666667</v>
      </c>
      <c r="H7" s="32" t="s">
        <v>43</v>
      </c>
    </row>
    <row r="8" ht="14.25" customHeight="1">
      <c r="B8" s="29"/>
      <c r="C8" s="31">
        <f>Perspectiva_C!H216</f>
        <v>209.9333333</v>
      </c>
      <c r="D8" s="26" t="s">
        <v>40</v>
      </c>
      <c r="F8" s="9" t="s">
        <v>46</v>
      </c>
      <c r="G8" s="31">
        <f>Perspectiva_C_5_recent!H178</f>
        <v>210.50333</v>
      </c>
      <c r="H8" s="14" t="s">
        <v>49</v>
      </c>
    </row>
    <row r="9" ht="14.25" customHeight="1">
      <c r="B9" s="36" t="s">
        <v>50</v>
      </c>
      <c r="C9" s="37">
        <f>Perspectiva_D!J71</f>
        <v>121</v>
      </c>
      <c r="D9" s="38" t="s">
        <v>61</v>
      </c>
      <c r="F9" s="29"/>
      <c r="G9" s="31">
        <f>Perspectiva_C_5_recent!H181</f>
        <v>185.9333333</v>
      </c>
      <c r="H9" s="26" t="s">
        <v>43</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F8:F9"/>
    <mergeCell ref="B4:B6"/>
    <mergeCell ref="B7:B8"/>
    <mergeCell ref="B2:D2"/>
    <mergeCell ref="B1:D1"/>
    <mergeCell ref="F5:F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75"/>
    <col customWidth="1" min="2" max="2" width="15.38"/>
    <col customWidth="1" min="3" max="3" width="12.5"/>
    <col customWidth="1" min="4" max="4" width="10.88"/>
    <col customWidth="1" min="5" max="5" width="7.75"/>
    <col customWidth="1" min="6" max="6" width="4.25"/>
    <col customWidth="1" min="7" max="7" width="8.0"/>
    <col customWidth="1" min="8" max="8" width="8.63"/>
    <col customWidth="1" min="9" max="9" width="7.0"/>
    <col customWidth="1" min="10" max="26" width="7.63"/>
  </cols>
  <sheetData>
    <row r="1" ht="14.25" customHeight="1">
      <c r="A1" s="1" t="s">
        <v>0</v>
      </c>
      <c r="B1" s="3"/>
      <c r="C1" s="3"/>
      <c r="D1" s="3"/>
      <c r="E1" s="3"/>
      <c r="F1" s="3"/>
      <c r="G1" s="3"/>
      <c r="H1" s="3"/>
      <c r="I1" s="4"/>
    </row>
    <row r="2" ht="14.25" customHeight="1">
      <c r="A2" s="12" t="s">
        <v>5</v>
      </c>
      <c r="B2" s="12" t="s">
        <v>9</v>
      </c>
      <c r="C2" s="12" t="s">
        <v>10</v>
      </c>
      <c r="D2" s="12" t="s">
        <v>11</v>
      </c>
      <c r="E2" s="12" t="s">
        <v>13</v>
      </c>
      <c r="F2" s="12" t="s">
        <v>15</v>
      </c>
      <c r="G2" s="12" t="s">
        <v>17</v>
      </c>
      <c r="H2" s="12" t="s">
        <v>18</v>
      </c>
      <c r="I2" s="12" t="s">
        <v>4</v>
      </c>
    </row>
    <row r="3" ht="14.25" customHeight="1">
      <c r="A3" s="18"/>
      <c r="B3" s="18"/>
      <c r="C3" s="18"/>
      <c r="D3" s="18"/>
      <c r="E3" s="18"/>
      <c r="F3" s="18"/>
      <c r="G3" s="18"/>
      <c r="H3" s="18"/>
      <c r="I3" s="18"/>
    </row>
    <row r="4" ht="14.25" customHeight="1">
      <c r="A4" s="28" t="s">
        <v>29</v>
      </c>
      <c r="B4" s="3"/>
      <c r="C4" s="3"/>
      <c r="D4" s="3"/>
      <c r="E4" s="3"/>
      <c r="F4" s="3"/>
      <c r="G4" s="3"/>
      <c r="H4" s="3"/>
      <c r="I4" s="4"/>
      <c r="J4" s="6" t="s">
        <v>31</v>
      </c>
      <c r="K4" s="6" t="s">
        <v>32</v>
      </c>
      <c r="L4" s="6" t="s">
        <v>33</v>
      </c>
      <c r="M4" s="6" t="s">
        <v>34</v>
      </c>
      <c r="N4" s="6"/>
      <c r="O4" s="6"/>
      <c r="P4" s="6"/>
      <c r="Q4" s="6"/>
      <c r="R4" s="6"/>
      <c r="S4" s="6"/>
      <c r="T4" s="6"/>
      <c r="U4" s="6"/>
      <c r="V4" s="6"/>
      <c r="W4" s="6"/>
      <c r="X4" s="6"/>
      <c r="Y4" s="6"/>
      <c r="Z4" s="6"/>
    </row>
    <row r="5" ht="14.25" customHeight="1">
      <c r="A5" s="22">
        <v>1.0</v>
      </c>
      <c r="B5" s="23" t="s">
        <v>36</v>
      </c>
      <c r="C5" s="24" t="s">
        <v>37</v>
      </c>
      <c r="D5" s="24" t="s">
        <v>38</v>
      </c>
      <c r="E5" s="24" t="s">
        <v>39</v>
      </c>
      <c r="F5" s="33">
        <v>2017.0</v>
      </c>
      <c r="G5" s="33" t="s">
        <v>32</v>
      </c>
      <c r="H5" s="33">
        <v>5.0</v>
      </c>
      <c r="I5" s="33">
        <f t="shared" ref="I5:I13" si="1">IF(G5="A*", 12, IF(G5="A",8,IF(G5="B",4,IF(G5="C",2,IF(G5="D",0,0)))))/MAX(1,H5-2)</f>
        <v>1.333333333</v>
      </c>
      <c r="J5" s="35">
        <f t="shared" ref="J5:J13" si="2">IF(G5="A*",I5,IF(G5="A",I5,0))</f>
        <v>0</v>
      </c>
      <c r="K5" s="6">
        <f>IF(G5="B",I5,0)</f>
        <v>1.333333333</v>
      </c>
      <c r="L5" s="6">
        <f t="shared" ref="L5:L38" si="3">IF(AND(G5="A*",F5&gt;=2014),I5,IF(AND(G5="A",F5&gt;=2014),I5,0))</f>
        <v>0</v>
      </c>
      <c r="M5" s="6">
        <f t="shared" ref="M5:M38" si="4">IF(AND(G5="B",F5&gt;=2014),I5,0)</f>
        <v>1.333333333</v>
      </c>
    </row>
    <row r="6" ht="14.25" customHeight="1">
      <c r="A6" s="22">
        <v>2.0</v>
      </c>
      <c r="B6" s="23" t="s">
        <v>54</v>
      </c>
      <c r="C6" s="24" t="s">
        <v>56</v>
      </c>
      <c r="D6" s="24" t="s">
        <v>57</v>
      </c>
      <c r="E6" s="24" t="s">
        <v>58</v>
      </c>
      <c r="F6" s="33">
        <v>2017.0</v>
      </c>
      <c r="G6" s="33" t="s">
        <v>59</v>
      </c>
      <c r="H6" s="33">
        <v>3.0</v>
      </c>
      <c r="I6" s="33">
        <f t="shared" si="1"/>
        <v>12</v>
      </c>
      <c r="J6" s="6">
        <f t="shared" si="2"/>
        <v>12</v>
      </c>
      <c r="K6" s="6">
        <f t="shared" ref="K6:K7" si="5">IF(G8="B",I8,0)</f>
        <v>1.333333333</v>
      </c>
      <c r="L6" s="6">
        <f t="shared" si="3"/>
        <v>12</v>
      </c>
      <c r="M6" s="6">
        <f t="shared" si="4"/>
        <v>0</v>
      </c>
      <c r="N6" s="6"/>
      <c r="O6" s="6"/>
      <c r="P6" s="6"/>
      <c r="Q6" s="6"/>
      <c r="R6" s="6"/>
      <c r="S6" s="6"/>
      <c r="T6" s="6"/>
      <c r="U6" s="6"/>
      <c r="V6" s="6"/>
      <c r="W6" s="6"/>
      <c r="X6" s="6"/>
      <c r="Y6" s="6"/>
      <c r="Z6" s="6"/>
    </row>
    <row r="7" ht="78.0" customHeight="1">
      <c r="A7" s="22">
        <v>3.0</v>
      </c>
      <c r="B7" s="23" t="s">
        <v>65</v>
      </c>
      <c r="C7" s="24" t="s">
        <v>37</v>
      </c>
      <c r="D7" s="24" t="s">
        <v>66</v>
      </c>
      <c r="E7" s="24" t="s">
        <v>67</v>
      </c>
      <c r="F7" s="33">
        <v>2015.0</v>
      </c>
      <c r="G7" s="33" t="s">
        <v>68</v>
      </c>
      <c r="H7" s="33">
        <v>5.0</v>
      </c>
      <c r="I7" s="33">
        <f t="shared" si="1"/>
        <v>0.6666666667</v>
      </c>
      <c r="J7" s="6">
        <f t="shared" si="2"/>
        <v>0</v>
      </c>
      <c r="K7" s="6">
        <f t="shared" si="5"/>
        <v>0</v>
      </c>
      <c r="L7" s="6">
        <f t="shared" si="3"/>
        <v>0</v>
      </c>
      <c r="M7" s="6">
        <f t="shared" si="4"/>
        <v>0</v>
      </c>
      <c r="N7" s="6"/>
      <c r="O7" s="6"/>
      <c r="P7" s="6"/>
      <c r="Q7" s="6"/>
      <c r="R7" s="6"/>
      <c r="S7" s="6"/>
      <c r="T7" s="6"/>
      <c r="U7" s="6"/>
      <c r="V7" s="6"/>
      <c r="W7" s="6"/>
      <c r="X7" s="6"/>
      <c r="Y7" s="6"/>
      <c r="Z7" s="6"/>
    </row>
    <row r="8" ht="14.25" customHeight="1">
      <c r="A8" s="22">
        <v>4.0</v>
      </c>
      <c r="B8" s="23" t="s">
        <v>74</v>
      </c>
      <c r="C8" s="24" t="s">
        <v>77</v>
      </c>
      <c r="D8" s="24" t="s">
        <v>38</v>
      </c>
      <c r="E8" s="24" t="s">
        <v>79</v>
      </c>
      <c r="F8" s="33">
        <v>2016.0</v>
      </c>
      <c r="G8" s="33" t="s">
        <v>32</v>
      </c>
      <c r="H8" s="33">
        <v>5.0</v>
      </c>
      <c r="I8" s="33">
        <f t="shared" si="1"/>
        <v>1.333333333</v>
      </c>
      <c r="J8" s="6">
        <f t="shared" si="2"/>
        <v>0</v>
      </c>
      <c r="K8" s="6">
        <f t="shared" ref="K8:K13" si="6">IF(G8="B",I8,0)</f>
        <v>1.333333333</v>
      </c>
      <c r="L8" s="6">
        <f t="shared" si="3"/>
        <v>0</v>
      </c>
      <c r="M8" s="6">
        <f t="shared" si="4"/>
        <v>1.333333333</v>
      </c>
    </row>
    <row r="9" ht="14.25" customHeight="1">
      <c r="A9" s="22">
        <v>5.0</v>
      </c>
      <c r="B9" s="23" t="s">
        <v>84</v>
      </c>
      <c r="C9" s="24" t="s">
        <v>86</v>
      </c>
      <c r="D9" s="24" t="s">
        <v>87</v>
      </c>
      <c r="E9" s="24" t="s">
        <v>88</v>
      </c>
      <c r="F9" s="33">
        <v>2016.0</v>
      </c>
      <c r="G9" s="33" t="s">
        <v>73</v>
      </c>
      <c r="H9" s="33">
        <v>4.0</v>
      </c>
      <c r="I9" s="33">
        <f t="shared" si="1"/>
        <v>4</v>
      </c>
      <c r="J9" s="6">
        <f t="shared" si="2"/>
        <v>4</v>
      </c>
      <c r="K9" s="6">
        <f t="shared" si="6"/>
        <v>0</v>
      </c>
      <c r="L9" s="6">
        <f t="shared" si="3"/>
        <v>4</v>
      </c>
      <c r="M9" s="6">
        <f t="shared" si="4"/>
        <v>0</v>
      </c>
    </row>
    <row r="10" ht="14.25" customHeight="1">
      <c r="A10" s="22">
        <v>6.0</v>
      </c>
      <c r="B10" s="23" t="s">
        <v>91</v>
      </c>
      <c r="C10" s="24" t="s">
        <v>93</v>
      </c>
      <c r="D10" s="24" t="s">
        <v>94</v>
      </c>
      <c r="E10" s="24" t="s">
        <v>95</v>
      </c>
      <c r="F10" s="33">
        <v>2014.0</v>
      </c>
      <c r="G10" s="33" t="s">
        <v>32</v>
      </c>
      <c r="H10" s="33">
        <v>3.0</v>
      </c>
      <c r="I10" s="33">
        <f t="shared" si="1"/>
        <v>4</v>
      </c>
      <c r="J10" s="6">
        <f t="shared" si="2"/>
        <v>0</v>
      </c>
      <c r="K10" s="6">
        <f t="shared" si="6"/>
        <v>4</v>
      </c>
      <c r="L10" s="6">
        <f t="shared" si="3"/>
        <v>0</v>
      </c>
      <c r="M10" s="6">
        <f t="shared" si="4"/>
        <v>4</v>
      </c>
    </row>
    <row r="11" ht="14.25" customHeight="1">
      <c r="A11" s="22">
        <v>7.0</v>
      </c>
      <c r="B11" s="23" t="s">
        <v>96</v>
      </c>
      <c r="C11" s="24" t="s">
        <v>97</v>
      </c>
      <c r="D11" s="24" t="s">
        <v>98</v>
      </c>
      <c r="E11" s="24" t="s">
        <v>99</v>
      </c>
      <c r="F11" s="33">
        <v>2014.0</v>
      </c>
      <c r="G11" s="33" t="s">
        <v>73</v>
      </c>
      <c r="H11" s="33">
        <v>1.0</v>
      </c>
      <c r="I11" s="33">
        <f t="shared" si="1"/>
        <v>8</v>
      </c>
      <c r="J11" s="6">
        <f t="shared" si="2"/>
        <v>8</v>
      </c>
      <c r="K11" s="6">
        <f t="shared" si="6"/>
        <v>0</v>
      </c>
      <c r="L11" s="6">
        <f t="shared" si="3"/>
        <v>8</v>
      </c>
      <c r="M11" s="6">
        <f t="shared" si="4"/>
        <v>0</v>
      </c>
    </row>
    <row r="12" ht="14.25" customHeight="1">
      <c r="A12" s="22">
        <v>8.0</v>
      </c>
      <c r="B12" s="23" t="s">
        <v>104</v>
      </c>
      <c r="C12" s="24" t="s">
        <v>105</v>
      </c>
      <c r="D12" s="24" t="s">
        <v>106</v>
      </c>
      <c r="E12" s="24" t="s">
        <v>107</v>
      </c>
      <c r="F12" s="33">
        <v>2011.0</v>
      </c>
      <c r="G12" s="33" t="s">
        <v>32</v>
      </c>
      <c r="H12" s="33">
        <v>7.0</v>
      </c>
      <c r="I12" s="33">
        <f t="shared" si="1"/>
        <v>0.8</v>
      </c>
      <c r="J12" s="6">
        <f t="shared" si="2"/>
        <v>0</v>
      </c>
      <c r="K12" s="6">
        <f t="shared" si="6"/>
        <v>0.8</v>
      </c>
      <c r="L12" s="6">
        <f t="shared" si="3"/>
        <v>0</v>
      </c>
      <c r="M12" s="6">
        <f t="shared" si="4"/>
        <v>0</v>
      </c>
    </row>
    <row r="13" ht="14.25" customHeight="1">
      <c r="A13" s="22">
        <v>9.0</v>
      </c>
      <c r="B13" s="23" t="s">
        <v>113</v>
      </c>
      <c r="C13" s="24" t="s">
        <v>114</v>
      </c>
      <c r="D13" s="24" t="s">
        <v>115</v>
      </c>
      <c r="E13" s="24" t="s">
        <v>116</v>
      </c>
      <c r="F13" s="33">
        <v>2009.0</v>
      </c>
      <c r="G13" s="33" t="s">
        <v>68</v>
      </c>
      <c r="H13" s="33">
        <v>3.0</v>
      </c>
      <c r="I13" s="33">
        <f t="shared" si="1"/>
        <v>2</v>
      </c>
      <c r="J13" s="6">
        <f t="shared" si="2"/>
        <v>0</v>
      </c>
      <c r="K13" s="6">
        <f t="shared" si="6"/>
        <v>0</v>
      </c>
      <c r="L13" s="6">
        <f t="shared" si="3"/>
        <v>0</v>
      </c>
      <c r="M13" s="6">
        <f t="shared" si="4"/>
        <v>0</v>
      </c>
    </row>
    <row r="14" ht="14.25" customHeight="1">
      <c r="A14" s="47" t="s">
        <v>122</v>
      </c>
      <c r="B14" s="3"/>
      <c r="C14" s="3"/>
      <c r="D14" s="3"/>
      <c r="E14" s="3"/>
      <c r="F14" s="3"/>
      <c r="G14" s="3"/>
      <c r="H14" s="3"/>
      <c r="I14" s="4"/>
      <c r="J14" s="6"/>
      <c r="K14" s="6"/>
      <c r="L14" s="6">
        <f t="shared" si="3"/>
        <v>0</v>
      </c>
      <c r="M14" s="6">
        <f t="shared" si="4"/>
        <v>0</v>
      </c>
    </row>
    <row r="15" ht="14.25" customHeight="1">
      <c r="A15" s="49">
        <v>10.0</v>
      </c>
      <c r="B15" s="50" t="s">
        <v>125</v>
      </c>
      <c r="C15" s="52" t="s">
        <v>129</v>
      </c>
      <c r="D15" s="24" t="s">
        <v>131</v>
      </c>
      <c r="E15" s="24" t="s">
        <v>132</v>
      </c>
      <c r="F15" s="30">
        <v>2017.0</v>
      </c>
      <c r="G15" s="33" t="s">
        <v>32</v>
      </c>
      <c r="H15" s="33">
        <v>2.0</v>
      </c>
      <c r="I15" s="55">
        <f t="shared" ref="I15:I38" si="7">IF(G15="A*", 12, IF(G15="A",8,IF(G15="B",4,IF(G15="C",2,IF(G15="D",0,0)))))/MAX(1,H15-2)</f>
        <v>4</v>
      </c>
      <c r="J15" s="6">
        <f t="shared" ref="J15:J38" si="8">IF(G15="A*",I15,IF(G15="A",I15,0))</f>
        <v>0</v>
      </c>
      <c r="K15" s="6">
        <f t="shared" ref="K15:K38" si="9">IF(G15="B",I15,0)</f>
        <v>4</v>
      </c>
      <c r="L15" s="6">
        <f t="shared" si="3"/>
        <v>0</v>
      </c>
      <c r="M15" s="6">
        <f t="shared" si="4"/>
        <v>4</v>
      </c>
      <c r="N15" s="6"/>
      <c r="O15" s="6"/>
      <c r="P15" s="6"/>
      <c r="Q15" s="6"/>
      <c r="R15" s="6"/>
      <c r="S15" s="6"/>
      <c r="T15" s="6"/>
      <c r="U15" s="6"/>
      <c r="V15" s="6"/>
      <c r="W15" s="6"/>
      <c r="X15" s="6"/>
      <c r="Y15" s="6"/>
      <c r="Z15" s="6"/>
    </row>
    <row r="16" ht="14.25" customHeight="1">
      <c r="A16" s="49">
        <v>11.0</v>
      </c>
      <c r="B16" s="50" t="s">
        <v>138</v>
      </c>
      <c r="C16" s="52" t="s">
        <v>139</v>
      </c>
      <c r="D16" s="24" t="s">
        <v>140</v>
      </c>
      <c r="E16" s="24" t="s">
        <v>141</v>
      </c>
      <c r="F16" s="30">
        <v>2017.0</v>
      </c>
      <c r="G16" s="33" t="s">
        <v>68</v>
      </c>
      <c r="H16" s="33">
        <v>2.0</v>
      </c>
      <c r="I16" s="55">
        <f t="shared" si="7"/>
        <v>2</v>
      </c>
      <c r="J16" s="6">
        <f t="shared" si="8"/>
        <v>0</v>
      </c>
      <c r="K16" s="6">
        <f t="shared" si="9"/>
        <v>0</v>
      </c>
      <c r="L16" s="6">
        <f t="shared" si="3"/>
        <v>0</v>
      </c>
      <c r="M16" s="6">
        <f t="shared" si="4"/>
        <v>0</v>
      </c>
      <c r="N16" s="6"/>
      <c r="O16" s="6"/>
      <c r="P16" s="6"/>
      <c r="Q16" s="6"/>
      <c r="R16" s="6"/>
      <c r="S16" s="6"/>
      <c r="T16" s="6"/>
      <c r="U16" s="6"/>
      <c r="V16" s="6"/>
      <c r="W16" s="6"/>
      <c r="X16" s="6"/>
      <c r="Y16" s="6"/>
      <c r="Z16" s="6"/>
    </row>
    <row r="17" ht="14.25" customHeight="1">
      <c r="A17" s="49">
        <v>12.0</v>
      </c>
      <c r="B17" s="50" t="s">
        <v>144</v>
      </c>
      <c r="C17" s="52" t="s">
        <v>145</v>
      </c>
      <c r="D17" s="52" t="s">
        <v>147</v>
      </c>
      <c r="E17" s="59" t="s">
        <v>148</v>
      </c>
      <c r="F17" s="56">
        <v>2016.0</v>
      </c>
      <c r="G17" s="55" t="s">
        <v>32</v>
      </c>
      <c r="H17" s="55">
        <v>3.0</v>
      </c>
      <c r="I17" s="55">
        <f t="shared" si="7"/>
        <v>4</v>
      </c>
      <c r="J17" s="6">
        <f t="shared" si="8"/>
        <v>0</v>
      </c>
      <c r="K17" s="6">
        <f t="shared" si="9"/>
        <v>4</v>
      </c>
      <c r="L17" s="6">
        <f t="shared" si="3"/>
        <v>0</v>
      </c>
      <c r="M17" s="6">
        <f t="shared" si="4"/>
        <v>4</v>
      </c>
      <c r="N17" s="6"/>
      <c r="O17" s="6"/>
      <c r="P17" s="6"/>
      <c r="Q17" s="6"/>
      <c r="R17" s="6"/>
      <c r="S17" s="6"/>
      <c r="T17" s="6"/>
      <c r="U17" s="6"/>
      <c r="V17" s="6"/>
      <c r="W17" s="6"/>
      <c r="X17" s="6"/>
      <c r="Y17" s="6"/>
      <c r="Z17" s="6"/>
    </row>
    <row r="18" ht="14.25" customHeight="1">
      <c r="A18" s="49">
        <v>13.0</v>
      </c>
      <c r="B18" s="23" t="s">
        <v>156</v>
      </c>
      <c r="C18" s="24" t="s">
        <v>158</v>
      </c>
      <c r="D18" s="24" t="s">
        <v>159</v>
      </c>
      <c r="E18" s="24" t="s">
        <v>160</v>
      </c>
      <c r="F18" s="33">
        <v>2016.0</v>
      </c>
      <c r="G18" s="33" t="s">
        <v>73</v>
      </c>
      <c r="H18" s="33">
        <v>3.0</v>
      </c>
      <c r="I18" s="33">
        <f t="shared" si="7"/>
        <v>8</v>
      </c>
      <c r="J18" s="6">
        <f t="shared" si="8"/>
        <v>8</v>
      </c>
      <c r="K18" s="6">
        <f t="shared" si="9"/>
        <v>0</v>
      </c>
      <c r="L18" s="6">
        <f t="shared" si="3"/>
        <v>8</v>
      </c>
      <c r="M18" s="6">
        <f t="shared" si="4"/>
        <v>0</v>
      </c>
      <c r="N18" s="6"/>
      <c r="O18" s="6"/>
      <c r="P18" s="6"/>
      <c r="Q18" s="6"/>
      <c r="R18" s="6"/>
      <c r="S18" s="6"/>
      <c r="T18" s="6"/>
      <c r="U18" s="6"/>
      <c r="V18" s="6"/>
      <c r="W18" s="6"/>
      <c r="X18" s="6"/>
      <c r="Y18" s="6"/>
      <c r="Z18" s="6"/>
    </row>
    <row r="19" ht="14.25" customHeight="1">
      <c r="A19" s="49">
        <v>14.0</v>
      </c>
      <c r="B19" s="23" t="s">
        <v>162</v>
      </c>
      <c r="C19" s="24" t="s">
        <v>129</v>
      </c>
      <c r="D19" s="24" t="s">
        <v>159</v>
      </c>
      <c r="E19" s="24" t="s">
        <v>166</v>
      </c>
      <c r="F19" s="33">
        <v>2016.0</v>
      </c>
      <c r="G19" s="33" t="s">
        <v>73</v>
      </c>
      <c r="H19" s="33">
        <v>2.0</v>
      </c>
      <c r="I19" s="33">
        <f t="shared" si="7"/>
        <v>8</v>
      </c>
      <c r="J19" s="6">
        <f t="shared" si="8"/>
        <v>8</v>
      </c>
      <c r="K19" s="6">
        <f t="shared" si="9"/>
        <v>0</v>
      </c>
      <c r="L19" s="6">
        <f t="shared" si="3"/>
        <v>8</v>
      </c>
      <c r="M19" s="6">
        <f t="shared" si="4"/>
        <v>0</v>
      </c>
    </row>
    <row r="20" ht="14.25" customHeight="1">
      <c r="A20" s="49">
        <v>15.0</v>
      </c>
      <c r="B20" s="23" t="s">
        <v>171</v>
      </c>
      <c r="C20" s="24" t="s">
        <v>172</v>
      </c>
      <c r="D20" s="24" t="s">
        <v>175</v>
      </c>
      <c r="E20" s="24" t="s">
        <v>177</v>
      </c>
      <c r="F20" s="33">
        <v>2015.0</v>
      </c>
      <c r="G20" s="33" t="s">
        <v>73</v>
      </c>
      <c r="H20" s="33">
        <v>4.0</v>
      </c>
      <c r="I20" s="33">
        <f t="shared" si="7"/>
        <v>4</v>
      </c>
      <c r="J20" s="6">
        <f t="shared" si="8"/>
        <v>4</v>
      </c>
      <c r="K20" s="6">
        <f t="shared" si="9"/>
        <v>0</v>
      </c>
      <c r="L20" s="6">
        <f t="shared" si="3"/>
        <v>4</v>
      </c>
      <c r="M20" s="6">
        <f t="shared" si="4"/>
        <v>0</v>
      </c>
    </row>
    <row r="21" ht="14.25" customHeight="1">
      <c r="A21" s="49">
        <v>16.0</v>
      </c>
      <c r="B21" s="23" t="s">
        <v>185</v>
      </c>
      <c r="C21" s="24" t="s">
        <v>186</v>
      </c>
      <c r="D21" s="24" t="s">
        <v>187</v>
      </c>
      <c r="E21" s="24" t="s">
        <v>190</v>
      </c>
      <c r="F21" s="33">
        <v>2015.0</v>
      </c>
      <c r="G21" s="33" t="s">
        <v>73</v>
      </c>
      <c r="H21" s="33">
        <v>7.0</v>
      </c>
      <c r="I21" s="33">
        <f t="shared" si="7"/>
        <v>1.6</v>
      </c>
      <c r="J21" s="6">
        <f t="shared" si="8"/>
        <v>1.6</v>
      </c>
      <c r="K21" s="6">
        <f t="shared" si="9"/>
        <v>0</v>
      </c>
      <c r="L21" s="6">
        <f t="shared" si="3"/>
        <v>1.6</v>
      </c>
      <c r="M21" s="6">
        <f t="shared" si="4"/>
        <v>0</v>
      </c>
    </row>
    <row r="22" ht="14.25" customHeight="1">
      <c r="A22" s="49">
        <v>17.0</v>
      </c>
      <c r="B22" s="23" t="s">
        <v>197</v>
      </c>
      <c r="C22" s="24" t="s">
        <v>97</v>
      </c>
      <c r="D22" s="24" t="s">
        <v>187</v>
      </c>
      <c r="E22" s="24" t="s">
        <v>200</v>
      </c>
      <c r="F22" s="33">
        <v>2015.0</v>
      </c>
      <c r="G22" s="33" t="s">
        <v>73</v>
      </c>
      <c r="H22" s="33">
        <v>1.0</v>
      </c>
      <c r="I22" s="33">
        <f t="shared" si="7"/>
        <v>8</v>
      </c>
      <c r="J22" s="6">
        <f t="shared" si="8"/>
        <v>8</v>
      </c>
      <c r="K22" s="6">
        <f t="shared" si="9"/>
        <v>0</v>
      </c>
      <c r="L22" s="6">
        <f t="shared" si="3"/>
        <v>8</v>
      </c>
      <c r="M22" s="6">
        <f t="shared" si="4"/>
        <v>0</v>
      </c>
    </row>
    <row r="23" ht="14.25" customHeight="1">
      <c r="A23" s="49">
        <v>18.0</v>
      </c>
      <c r="B23" s="23" t="s">
        <v>208</v>
      </c>
      <c r="C23" s="24" t="s">
        <v>210</v>
      </c>
      <c r="D23" s="24" t="s">
        <v>211</v>
      </c>
      <c r="E23" s="24" t="s">
        <v>213</v>
      </c>
      <c r="F23" s="33">
        <v>2013.0</v>
      </c>
      <c r="G23" s="33" t="s">
        <v>68</v>
      </c>
      <c r="H23" s="33">
        <v>5.0</v>
      </c>
      <c r="I23" s="33">
        <f t="shared" si="7"/>
        <v>0.6666666667</v>
      </c>
      <c r="J23" s="6">
        <f t="shared" si="8"/>
        <v>0</v>
      </c>
      <c r="K23" s="6">
        <f t="shared" si="9"/>
        <v>0</v>
      </c>
      <c r="L23" s="6">
        <f t="shared" si="3"/>
        <v>0</v>
      </c>
      <c r="M23" s="6">
        <f t="shared" si="4"/>
        <v>0</v>
      </c>
    </row>
    <row r="24" ht="14.25" customHeight="1">
      <c r="A24" s="49">
        <v>19.0</v>
      </c>
      <c r="B24" s="23" t="s">
        <v>220</v>
      </c>
      <c r="C24" s="24" t="s">
        <v>221</v>
      </c>
      <c r="D24" s="24" t="s">
        <v>223</v>
      </c>
      <c r="E24" s="24" t="s">
        <v>224</v>
      </c>
      <c r="F24" s="33">
        <v>2013.0</v>
      </c>
      <c r="G24" s="33" t="s">
        <v>68</v>
      </c>
      <c r="H24" s="33">
        <v>2.0</v>
      </c>
      <c r="I24" s="33">
        <f t="shared" si="7"/>
        <v>2</v>
      </c>
      <c r="J24" s="6">
        <f t="shared" si="8"/>
        <v>0</v>
      </c>
      <c r="K24" s="6">
        <f t="shared" si="9"/>
        <v>0</v>
      </c>
      <c r="L24" s="6">
        <f t="shared" si="3"/>
        <v>0</v>
      </c>
      <c r="M24" s="6">
        <f t="shared" si="4"/>
        <v>0</v>
      </c>
    </row>
    <row r="25" ht="14.25" customHeight="1">
      <c r="A25" s="49">
        <v>20.0</v>
      </c>
      <c r="B25" s="23" t="s">
        <v>231</v>
      </c>
      <c r="C25" s="24" t="s">
        <v>235</v>
      </c>
      <c r="D25" s="24" t="s">
        <v>187</v>
      </c>
      <c r="E25" s="24" t="s">
        <v>236</v>
      </c>
      <c r="F25" s="33">
        <v>2013.0</v>
      </c>
      <c r="G25" s="33" t="s">
        <v>73</v>
      </c>
      <c r="H25" s="33">
        <v>3.0</v>
      </c>
      <c r="I25" s="33">
        <f t="shared" si="7"/>
        <v>8</v>
      </c>
      <c r="J25" s="6">
        <f t="shared" si="8"/>
        <v>8</v>
      </c>
      <c r="K25" s="6">
        <f t="shared" si="9"/>
        <v>0</v>
      </c>
      <c r="L25" s="6">
        <f t="shared" si="3"/>
        <v>0</v>
      </c>
      <c r="M25" s="6">
        <f t="shared" si="4"/>
        <v>0</v>
      </c>
    </row>
    <row r="26" ht="14.25" customHeight="1">
      <c r="A26" s="49">
        <v>21.0</v>
      </c>
      <c r="B26" s="23" t="s">
        <v>245</v>
      </c>
      <c r="C26" s="24" t="s">
        <v>97</v>
      </c>
      <c r="D26" s="24" t="s">
        <v>140</v>
      </c>
      <c r="E26" s="24" t="s">
        <v>248</v>
      </c>
      <c r="F26" s="33">
        <v>2011.0</v>
      </c>
      <c r="G26" s="33" t="s">
        <v>68</v>
      </c>
      <c r="H26" s="33">
        <v>1.0</v>
      </c>
      <c r="I26" s="33">
        <f t="shared" si="7"/>
        <v>2</v>
      </c>
      <c r="J26" s="6">
        <f t="shared" si="8"/>
        <v>0</v>
      </c>
      <c r="K26" s="6">
        <f t="shared" si="9"/>
        <v>0</v>
      </c>
      <c r="L26" s="6">
        <f t="shared" si="3"/>
        <v>0</v>
      </c>
      <c r="M26" s="6">
        <f t="shared" si="4"/>
        <v>0</v>
      </c>
    </row>
    <row r="27" ht="14.25" customHeight="1">
      <c r="A27" s="49">
        <v>22.0</v>
      </c>
      <c r="B27" s="23" t="s">
        <v>252</v>
      </c>
      <c r="C27" s="24" t="s">
        <v>254</v>
      </c>
      <c r="D27" s="24" t="s">
        <v>159</v>
      </c>
      <c r="E27" s="24" t="s">
        <v>257</v>
      </c>
      <c r="F27" s="33">
        <v>2011.0</v>
      </c>
      <c r="G27" s="33" t="s">
        <v>73</v>
      </c>
      <c r="H27" s="33">
        <v>5.0</v>
      </c>
      <c r="I27" s="33">
        <f t="shared" si="7"/>
        <v>2.666666667</v>
      </c>
      <c r="J27" s="6">
        <f t="shared" si="8"/>
        <v>2.666666667</v>
      </c>
      <c r="K27" s="6">
        <f t="shared" si="9"/>
        <v>0</v>
      </c>
      <c r="L27" s="6">
        <f t="shared" si="3"/>
        <v>0</v>
      </c>
      <c r="M27" s="6">
        <f t="shared" si="4"/>
        <v>0</v>
      </c>
    </row>
    <row r="28" ht="14.25" customHeight="1">
      <c r="A28" s="49">
        <v>23.0</v>
      </c>
      <c r="B28" s="23" t="s">
        <v>264</v>
      </c>
      <c r="C28" s="24" t="s">
        <v>97</v>
      </c>
      <c r="D28" s="24" t="s">
        <v>140</v>
      </c>
      <c r="E28" s="24" t="s">
        <v>267</v>
      </c>
      <c r="F28" s="33">
        <v>2010.0</v>
      </c>
      <c r="G28" s="33" t="s">
        <v>68</v>
      </c>
      <c r="H28" s="33">
        <v>1.0</v>
      </c>
      <c r="I28" s="33">
        <f t="shared" si="7"/>
        <v>2</v>
      </c>
      <c r="J28" s="6">
        <f t="shared" si="8"/>
        <v>0</v>
      </c>
      <c r="K28" s="6">
        <f t="shared" si="9"/>
        <v>0</v>
      </c>
      <c r="L28" s="6">
        <f t="shared" si="3"/>
        <v>0</v>
      </c>
      <c r="M28" s="6">
        <f t="shared" si="4"/>
        <v>0</v>
      </c>
    </row>
    <row r="29" ht="14.25" customHeight="1">
      <c r="A29" s="49">
        <v>24.0</v>
      </c>
      <c r="B29" s="23" t="s">
        <v>273</v>
      </c>
      <c r="C29" s="24" t="s">
        <v>97</v>
      </c>
      <c r="D29" s="24" t="s">
        <v>278</v>
      </c>
      <c r="E29" s="24" t="s">
        <v>279</v>
      </c>
      <c r="F29" s="33">
        <v>2009.0</v>
      </c>
      <c r="G29" s="33" t="s">
        <v>68</v>
      </c>
      <c r="H29" s="33">
        <v>1.0</v>
      </c>
      <c r="I29" s="33">
        <f t="shared" si="7"/>
        <v>2</v>
      </c>
      <c r="J29" s="6">
        <f t="shared" si="8"/>
        <v>0</v>
      </c>
      <c r="K29" s="6">
        <f t="shared" si="9"/>
        <v>0</v>
      </c>
      <c r="L29" s="6">
        <f t="shared" si="3"/>
        <v>0</v>
      </c>
      <c r="M29" s="6">
        <f t="shared" si="4"/>
        <v>0</v>
      </c>
    </row>
    <row r="30" ht="14.25" customHeight="1">
      <c r="A30" s="49">
        <v>25.0</v>
      </c>
      <c r="B30" s="23" t="s">
        <v>287</v>
      </c>
      <c r="C30" s="24" t="s">
        <v>289</v>
      </c>
      <c r="D30" s="24" t="s">
        <v>223</v>
      </c>
      <c r="E30" s="24" t="s">
        <v>293</v>
      </c>
      <c r="F30" s="33">
        <v>2009.0</v>
      </c>
      <c r="G30" s="33" t="s">
        <v>68</v>
      </c>
      <c r="H30" s="33">
        <v>4.0</v>
      </c>
      <c r="I30" s="33">
        <f t="shared" si="7"/>
        <v>1</v>
      </c>
      <c r="J30" s="6">
        <f t="shared" si="8"/>
        <v>0</v>
      </c>
      <c r="K30" s="6">
        <f t="shared" si="9"/>
        <v>0</v>
      </c>
      <c r="L30" s="6">
        <f t="shared" si="3"/>
        <v>0</v>
      </c>
      <c r="M30" s="6">
        <f t="shared" si="4"/>
        <v>0</v>
      </c>
    </row>
    <row r="31" ht="14.25" customHeight="1">
      <c r="A31" s="49">
        <v>26.0</v>
      </c>
      <c r="B31" s="23" t="s">
        <v>300</v>
      </c>
      <c r="C31" s="24" t="s">
        <v>97</v>
      </c>
      <c r="D31" s="24" t="s">
        <v>223</v>
      </c>
      <c r="E31" s="24" t="s">
        <v>303</v>
      </c>
      <c r="F31" s="33">
        <v>2009.0</v>
      </c>
      <c r="G31" s="33" t="s">
        <v>68</v>
      </c>
      <c r="H31" s="33">
        <v>1.0</v>
      </c>
      <c r="I31" s="33">
        <f t="shared" si="7"/>
        <v>2</v>
      </c>
      <c r="J31" s="6">
        <f t="shared" si="8"/>
        <v>0</v>
      </c>
      <c r="K31" s="6">
        <f t="shared" si="9"/>
        <v>0</v>
      </c>
      <c r="L31" s="6">
        <f t="shared" si="3"/>
        <v>0</v>
      </c>
      <c r="M31" s="6">
        <f t="shared" si="4"/>
        <v>0</v>
      </c>
    </row>
    <row r="32" ht="14.25" customHeight="1">
      <c r="A32" s="49">
        <v>27.0</v>
      </c>
      <c r="B32" s="23" t="s">
        <v>306</v>
      </c>
      <c r="C32" s="24" t="s">
        <v>289</v>
      </c>
      <c r="D32" s="24" t="s">
        <v>223</v>
      </c>
      <c r="E32" s="24" t="s">
        <v>309</v>
      </c>
      <c r="F32" s="33">
        <v>2009.0</v>
      </c>
      <c r="G32" s="33" t="s">
        <v>68</v>
      </c>
      <c r="H32" s="33">
        <v>4.0</v>
      </c>
      <c r="I32" s="33">
        <f t="shared" si="7"/>
        <v>1</v>
      </c>
      <c r="J32" s="6">
        <f t="shared" si="8"/>
        <v>0</v>
      </c>
      <c r="K32" s="6">
        <f t="shared" si="9"/>
        <v>0</v>
      </c>
      <c r="L32" s="6">
        <f t="shared" si="3"/>
        <v>0</v>
      </c>
      <c r="M32" s="6">
        <f t="shared" si="4"/>
        <v>0</v>
      </c>
    </row>
    <row r="33" ht="14.25" customHeight="1">
      <c r="A33" s="49">
        <v>28.0</v>
      </c>
      <c r="B33" s="23" t="s">
        <v>312</v>
      </c>
      <c r="C33" s="24" t="s">
        <v>313</v>
      </c>
      <c r="D33" s="24" t="s">
        <v>315</v>
      </c>
      <c r="E33" s="24" t="s">
        <v>317</v>
      </c>
      <c r="F33" s="33">
        <v>2008.0</v>
      </c>
      <c r="G33" s="33" t="s">
        <v>68</v>
      </c>
      <c r="H33" s="33">
        <v>5.0</v>
      </c>
      <c r="I33" s="33">
        <f t="shared" si="7"/>
        <v>0.6666666667</v>
      </c>
      <c r="J33" s="6">
        <f t="shared" si="8"/>
        <v>0</v>
      </c>
      <c r="K33" s="6">
        <f t="shared" si="9"/>
        <v>0</v>
      </c>
      <c r="L33" s="6">
        <f t="shared" si="3"/>
        <v>0</v>
      </c>
      <c r="M33" s="6">
        <f t="shared" si="4"/>
        <v>0</v>
      </c>
    </row>
    <row r="34" ht="14.25" customHeight="1">
      <c r="A34" s="49">
        <v>29.0</v>
      </c>
      <c r="B34" s="23" t="s">
        <v>321</v>
      </c>
      <c r="C34" s="24" t="s">
        <v>322</v>
      </c>
      <c r="D34" s="24" t="s">
        <v>140</v>
      </c>
      <c r="E34" s="24" t="s">
        <v>323</v>
      </c>
      <c r="F34" s="33">
        <v>2008.0</v>
      </c>
      <c r="G34" s="33" t="s">
        <v>68</v>
      </c>
      <c r="H34" s="33">
        <v>4.0</v>
      </c>
      <c r="I34" s="33">
        <f t="shared" si="7"/>
        <v>1</v>
      </c>
      <c r="J34" s="6">
        <f t="shared" si="8"/>
        <v>0</v>
      </c>
      <c r="K34" s="6">
        <f t="shared" si="9"/>
        <v>0</v>
      </c>
      <c r="L34" s="6">
        <f t="shared" si="3"/>
        <v>0</v>
      </c>
      <c r="M34" s="6">
        <f t="shared" si="4"/>
        <v>0</v>
      </c>
    </row>
    <row r="35" ht="14.25" customHeight="1">
      <c r="A35" s="49">
        <v>30.0</v>
      </c>
      <c r="B35" s="23" t="s">
        <v>328</v>
      </c>
      <c r="C35" s="24" t="s">
        <v>289</v>
      </c>
      <c r="D35" s="24" t="s">
        <v>223</v>
      </c>
      <c r="E35" s="24" t="s">
        <v>329</v>
      </c>
      <c r="F35" s="33">
        <v>2008.0</v>
      </c>
      <c r="G35" s="33" t="s">
        <v>68</v>
      </c>
      <c r="H35" s="33">
        <v>4.0</v>
      </c>
      <c r="I35" s="33">
        <f t="shared" si="7"/>
        <v>1</v>
      </c>
      <c r="J35" s="6">
        <f t="shared" si="8"/>
        <v>0</v>
      </c>
      <c r="K35" s="6">
        <f t="shared" si="9"/>
        <v>0</v>
      </c>
      <c r="L35" s="6">
        <f t="shared" si="3"/>
        <v>0</v>
      </c>
      <c r="M35" s="6">
        <f t="shared" si="4"/>
        <v>0</v>
      </c>
    </row>
    <row r="36" ht="14.25" customHeight="1">
      <c r="A36" s="49">
        <v>31.0</v>
      </c>
      <c r="B36" s="23" t="s">
        <v>336</v>
      </c>
      <c r="C36" s="24" t="s">
        <v>97</v>
      </c>
      <c r="D36" s="24" t="s">
        <v>223</v>
      </c>
      <c r="E36" s="24" t="s">
        <v>338</v>
      </c>
      <c r="F36" s="33">
        <v>2007.0</v>
      </c>
      <c r="G36" s="33" t="s">
        <v>68</v>
      </c>
      <c r="H36" s="33">
        <v>1.0</v>
      </c>
      <c r="I36" s="33">
        <f t="shared" si="7"/>
        <v>2</v>
      </c>
      <c r="J36" s="6">
        <f t="shared" si="8"/>
        <v>0</v>
      </c>
      <c r="K36" s="6">
        <f t="shared" si="9"/>
        <v>0</v>
      </c>
      <c r="L36" s="6">
        <f t="shared" si="3"/>
        <v>0</v>
      </c>
      <c r="M36" s="6">
        <f t="shared" si="4"/>
        <v>0</v>
      </c>
    </row>
    <row r="37" ht="14.25" customHeight="1">
      <c r="A37" s="49">
        <v>32.0</v>
      </c>
      <c r="B37" s="23" t="s">
        <v>341</v>
      </c>
      <c r="C37" s="24" t="s">
        <v>342</v>
      </c>
      <c r="D37" s="24" t="s">
        <v>344</v>
      </c>
      <c r="E37" s="24" t="s">
        <v>345</v>
      </c>
      <c r="F37" s="33">
        <v>2007.0</v>
      </c>
      <c r="G37" s="33" t="s">
        <v>73</v>
      </c>
      <c r="H37" s="33">
        <v>5.0</v>
      </c>
      <c r="I37" s="33">
        <f t="shared" si="7"/>
        <v>2.666666667</v>
      </c>
      <c r="J37" s="6">
        <f t="shared" si="8"/>
        <v>2.666666667</v>
      </c>
      <c r="K37" s="6">
        <f t="shared" si="9"/>
        <v>0</v>
      </c>
      <c r="L37" s="6">
        <f t="shared" si="3"/>
        <v>0</v>
      </c>
      <c r="M37" s="6">
        <f t="shared" si="4"/>
        <v>0</v>
      </c>
    </row>
    <row r="38" ht="14.25" customHeight="1">
      <c r="A38" s="49">
        <v>33.0</v>
      </c>
      <c r="B38" s="23" t="s">
        <v>349</v>
      </c>
      <c r="C38" s="24" t="s">
        <v>350</v>
      </c>
      <c r="D38" s="24" t="s">
        <v>140</v>
      </c>
      <c r="E38" s="24" t="s">
        <v>352</v>
      </c>
      <c r="F38" s="33">
        <v>2007.0</v>
      </c>
      <c r="G38" s="33" t="s">
        <v>68</v>
      </c>
      <c r="H38" s="33">
        <v>5.0</v>
      </c>
      <c r="I38" s="33">
        <f t="shared" si="7"/>
        <v>0.6666666667</v>
      </c>
      <c r="J38" s="6">
        <f t="shared" si="8"/>
        <v>0</v>
      </c>
      <c r="K38" s="6">
        <f t="shared" si="9"/>
        <v>0</v>
      </c>
      <c r="L38" s="6">
        <f t="shared" si="3"/>
        <v>0</v>
      </c>
      <c r="M38" s="6">
        <f t="shared" si="4"/>
        <v>0</v>
      </c>
    </row>
    <row r="39" ht="14.25" customHeight="1">
      <c r="B39" s="39"/>
      <c r="F39" s="56"/>
      <c r="G39" s="56"/>
      <c r="H39" s="71" t="s">
        <v>355</v>
      </c>
      <c r="I39" s="72">
        <f>SUM(I5:I38)</f>
        <v>105.0666667</v>
      </c>
    </row>
    <row r="40" ht="14.25" customHeight="1">
      <c r="B40" s="39"/>
      <c r="F40" s="56"/>
      <c r="G40" s="56"/>
      <c r="H40" s="73" t="s">
        <v>359</v>
      </c>
      <c r="I40" s="74">
        <f>SUM(J5:J38)</f>
        <v>66.93333333</v>
      </c>
    </row>
    <row r="41" ht="14.25" customHeight="1">
      <c r="B41" s="39"/>
      <c r="F41" s="56"/>
      <c r="G41" s="56"/>
      <c r="H41" s="73" t="s">
        <v>361</v>
      </c>
      <c r="I41" s="74">
        <f>SUM(K5:K38)</f>
        <v>16.8</v>
      </c>
    </row>
    <row r="42" ht="14.25" customHeight="1">
      <c r="B42" s="39"/>
      <c r="F42" s="56"/>
      <c r="G42" s="75"/>
      <c r="H42" s="76" t="s">
        <v>363</v>
      </c>
      <c r="I42" s="77">
        <f>SUM(I40:I41)</f>
        <v>83.73333333</v>
      </c>
    </row>
    <row r="43" ht="14.25" customHeight="1">
      <c r="B43" s="39"/>
      <c r="F43" s="56"/>
      <c r="G43" s="56"/>
      <c r="H43" s="78" t="s">
        <v>367</v>
      </c>
      <c r="I43" s="72">
        <f>SUM(L5:L38)+SUM(M5:M38)</f>
        <v>68.26666667</v>
      </c>
    </row>
    <row r="44" ht="14.25" customHeight="1">
      <c r="B44" s="39"/>
      <c r="F44" s="56"/>
      <c r="G44" s="56"/>
      <c r="H44" s="78" t="s">
        <v>369</v>
      </c>
      <c r="I44" s="74">
        <f>SUM(L5:L38)</f>
        <v>53.6</v>
      </c>
    </row>
    <row r="45" ht="14.25" customHeight="1">
      <c r="B45" s="39"/>
      <c r="F45" s="56"/>
      <c r="G45" s="56"/>
      <c r="H45" s="78" t="s">
        <v>371</v>
      </c>
      <c r="I45" s="74">
        <f>SUM(M5:M38)</f>
        <v>14.66666667</v>
      </c>
    </row>
    <row r="46" ht="14.25" customHeight="1">
      <c r="B46" s="39"/>
      <c r="F46" s="56"/>
      <c r="G46" s="56"/>
      <c r="H46" s="78" t="s">
        <v>376</v>
      </c>
      <c r="I46" s="77">
        <f>SUM(I44:I45)</f>
        <v>68.26666667</v>
      </c>
    </row>
    <row r="47" ht="14.25" customHeight="1">
      <c r="B47" s="39"/>
      <c r="F47" s="56"/>
      <c r="G47" s="56"/>
      <c r="H47" s="56"/>
      <c r="I47" s="56"/>
    </row>
    <row r="48" ht="14.25" customHeight="1">
      <c r="B48" s="39"/>
      <c r="F48" s="56"/>
      <c r="G48" s="56"/>
      <c r="H48" s="56"/>
      <c r="I48" s="56"/>
    </row>
    <row r="49" ht="14.25" customHeight="1">
      <c r="B49" s="39"/>
      <c r="F49" s="56"/>
      <c r="G49" s="56"/>
      <c r="H49" s="56"/>
      <c r="I49" s="56"/>
    </row>
    <row r="50" ht="14.25" customHeight="1">
      <c r="B50" s="39"/>
      <c r="F50" s="56"/>
      <c r="G50" s="56"/>
      <c r="H50" s="56"/>
      <c r="I50" s="56"/>
    </row>
    <row r="51" ht="14.25" customHeight="1">
      <c r="B51" s="39"/>
      <c r="F51" s="56"/>
      <c r="G51" s="56"/>
      <c r="H51" s="56"/>
      <c r="I51" s="56"/>
    </row>
    <row r="52" ht="14.25" customHeight="1">
      <c r="B52" s="39"/>
      <c r="F52" s="56"/>
      <c r="G52" s="56"/>
      <c r="H52" s="56"/>
      <c r="I52" s="56"/>
    </row>
    <row r="53" ht="14.25" customHeight="1">
      <c r="B53" s="39"/>
      <c r="F53" s="56"/>
      <c r="G53" s="56"/>
      <c r="H53" s="56"/>
      <c r="I53" s="56"/>
    </row>
    <row r="54" ht="14.25" customHeight="1">
      <c r="B54" s="39"/>
      <c r="F54" s="56"/>
      <c r="G54" s="56"/>
      <c r="H54" s="56"/>
      <c r="I54" s="56"/>
    </row>
    <row r="55" ht="14.25" customHeight="1">
      <c r="B55" s="39"/>
      <c r="F55" s="56"/>
      <c r="G55" s="56"/>
      <c r="H55" s="56"/>
      <c r="I55" s="56"/>
    </row>
    <row r="56" ht="14.25" customHeight="1">
      <c r="B56" s="39"/>
      <c r="F56" s="56"/>
      <c r="G56" s="56"/>
      <c r="H56" s="56"/>
      <c r="I56" s="56"/>
    </row>
    <row r="57" ht="14.25" customHeight="1">
      <c r="B57" s="39"/>
      <c r="F57" s="56"/>
      <c r="G57" s="56"/>
      <c r="H57" s="56"/>
      <c r="I57" s="56"/>
    </row>
    <row r="58" ht="14.25" customHeight="1">
      <c r="B58" s="39"/>
      <c r="F58" s="56"/>
      <c r="G58" s="56"/>
      <c r="H58" s="56"/>
      <c r="I58" s="56"/>
    </row>
    <row r="59" ht="14.25" customHeight="1">
      <c r="B59" s="39"/>
      <c r="F59" s="56"/>
      <c r="G59" s="56"/>
      <c r="H59" s="56"/>
      <c r="I59" s="56"/>
    </row>
    <row r="60" ht="14.25" customHeight="1">
      <c r="B60" s="39"/>
      <c r="F60" s="56"/>
      <c r="G60" s="56"/>
      <c r="H60" s="56"/>
      <c r="I60" s="56"/>
    </row>
    <row r="61" ht="14.25" customHeight="1">
      <c r="B61" s="39"/>
      <c r="F61" s="56"/>
      <c r="G61" s="56"/>
      <c r="H61" s="56"/>
      <c r="I61" s="56"/>
    </row>
    <row r="62" ht="14.25" customHeight="1">
      <c r="B62" s="39"/>
      <c r="F62" s="56"/>
      <c r="G62" s="56"/>
      <c r="H62" s="56"/>
      <c r="I62" s="56"/>
    </row>
    <row r="63" ht="14.25" customHeight="1">
      <c r="B63" s="39"/>
      <c r="F63" s="56"/>
      <c r="G63" s="56"/>
      <c r="H63" s="56"/>
      <c r="I63" s="56"/>
    </row>
    <row r="64" ht="14.25" customHeight="1">
      <c r="B64" s="39"/>
      <c r="F64" s="56"/>
      <c r="G64" s="56"/>
      <c r="H64" s="56"/>
      <c r="I64" s="56"/>
    </row>
    <row r="65" ht="14.25" customHeight="1">
      <c r="B65" s="39"/>
      <c r="F65" s="56"/>
      <c r="G65" s="56"/>
      <c r="H65" s="56"/>
      <c r="I65" s="56"/>
    </row>
    <row r="66" ht="14.25" customHeight="1">
      <c r="B66" s="39"/>
      <c r="F66" s="56"/>
      <c r="G66" s="56"/>
      <c r="H66" s="56"/>
      <c r="I66" s="56"/>
    </row>
    <row r="67" ht="14.25" customHeight="1">
      <c r="B67" s="39"/>
      <c r="F67" s="56"/>
      <c r="G67" s="56"/>
      <c r="H67" s="56"/>
      <c r="I67" s="56"/>
    </row>
    <row r="68" ht="14.25" customHeight="1">
      <c r="B68" s="39"/>
      <c r="F68" s="56"/>
      <c r="G68" s="56"/>
      <c r="H68" s="56"/>
      <c r="I68" s="56"/>
    </row>
    <row r="69" ht="14.25" customHeight="1">
      <c r="B69" s="39"/>
      <c r="F69" s="56"/>
      <c r="G69" s="56"/>
      <c r="H69" s="56"/>
      <c r="I69" s="56"/>
    </row>
    <row r="70" ht="14.25" customHeight="1">
      <c r="B70" s="39"/>
      <c r="F70" s="56"/>
      <c r="G70" s="56"/>
      <c r="H70" s="56"/>
      <c r="I70" s="56"/>
    </row>
    <row r="71" ht="14.25" customHeight="1">
      <c r="B71" s="39"/>
      <c r="F71" s="56"/>
      <c r="G71" s="56"/>
      <c r="H71" s="56"/>
      <c r="I71" s="56"/>
    </row>
    <row r="72" ht="14.25" customHeight="1">
      <c r="B72" s="39"/>
      <c r="F72" s="56"/>
      <c r="G72" s="56"/>
      <c r="H72" s="56"/>
      <c r="I72" s="56"/>
    </row>
    <row r="73" ht="14.25" customHeight="1">
      <c r="B73" s="39"/>
      <c r="F73" s="56"/>
      <c r="G73" s="56"/>
      <c r="H73" s="56"/>
      <c r="I73" s="56"/>
    </row>
    <row r="74" ht="14.25" customHeight="1">
      <c r="B74" s="39"/>
      <c r="F74" s="56"/>
      <c r="G74" s="56"/>
      <c r="H74" s="56"/>
      <c r="I74" s="56"/>
    </row>
    <row r="75" ht="14.25" customHeight="1">
      <c r="B75" s="39"/>
      <c r="F75" s="56"/>
      <c r="G75" s="56"/>
      <c r="H75" s="56"/>
      <c r="I75" s="56"/>
    </row>
    <row r="76" ht="14.25" customHeight="1">
      <c r="B76" s="39"/>
      <c r="F76" s="56"/>
      <c r="G76" s="56"/>
      <c r="H76" s="56"/>
      <c r="I76" s="56"/>
    </row>
    <row r="77" ht="14.25" customHeight="1">
      <c r="B77" s="39"/>
      <c r="F77" s="56"/>
      <c r="G77" s="56"/>
      <c r="H77" s="56"/>
      <c r="I77" s="56"/>
    </row>
    <row r="78" ht="14.25" customHeight="1">
      <c r="B78" s="39"/>
      <c r="F78" s="56"/>
      <c r="G78" s="56"/>
      <c r="H78" s="56"/>
      <c r="I78" s="56"/>
    </row>
    <row r="79" ht="14.25" customHeight="1">
      <c r="B79" s="39"/>
      <c r="F79" s="56"/>
      <c r="G79" s="56"/>
      <c r="H79" s="56"/>
      <c r="I79" s="56"/>
    </row>
    <row r="80" ht="14.25" customHeight="1">
      <c r="B80" s="39"/>
      <c r="F80" s="56"/>
      <c r="G80" s="56"/>
      <c r="H80" s="56"/>
      <c r="I80" s="56"/>
    </row>
    <row r="81" ht="14.25" customHeight="1">
      <c r="B81" s="39"/>
      <c r="F81" s="56"/>
      <c r="G81" s="56"/>
      <c r="H81" s="56"/>
      <c r="I81" s="56"/>
    </row>
    <row r="82" ht="14.25" customHeight="1">
      <c r="B82" s="39"/>
      <c r="F82" s="56"/>
      <c r="G82" s="56"/>
      <c r="H82" s="56"/>
      <c r="I82" s="56"/>
    </row>
    <row r="83" ht="14.25" customHeight="1">
      <c r="B83" s="39"/>
      <c r="F83" s="56"/>
      <c r="G83" s="56"/>
      <c r="H83" s="56"/>
      <c r="I83" s="56"/>
    </row>
    <row r="84" ht="14.25" customHeight="1">
      <c r="B84" s="39"/>
      <c r="F84" s="56"/>
      <c r="G84" s="56"/>
      <c r="H84" s="56"/>
      <c r="I84" s="56"/>
    </row>
    <row r="85" ht="14.25" customHeight="1">
      <c r="B85" s="39"/>
      <c r="F85" s="56"/>
      <c r="G85" s="56"/>
      <c r="H85" s="56"/>
      <c r="I85" s="56"/>
    </row>
    <row r="86" ht="14.25" customHeight="1">
      <c r="B86" s="39"/>
      <c r="F86" s="56"/>
      <c r="G86" s="56"/>
      <c r="H86" s="56"/>
      <c r="I86" s="56"/>
    </row>
    <row r="87" ht="14.25" customHeight="1">
      <c r="B87" s="39"/>
      <c r="F87" s="56"/>
      <c r="G87" s="56"/>
      <c r="H87" s="56"/>
      <c r="I87" s="56"/>
    </row>
    <row r="88" ht="14.25" customHeight="1">
      <c r="B88" s="39"/>
      <c r="F88" s="56"/>
      <c r="G88" s="56"/>
      <c r="H88" s="56"/>
      <c r="I88" s="56"/>
    </row>
    <row r="89" ht="14.25" customHeight="1">
      <c r="B89" s="39"/>
      <c r="F89" s="56"/>
      <c r="G89" s="56"/>
      <c r="H89" s="56"/>
      <c r="I89" s="56"/>
    </row>
    <row r="90" ht="14.25" customHeight="1">
      <c r="B90" s="39"/>
      <c r="F90" s="56"/>
      <c r="G90" s="56"/>
      <c r="H90" s="56"/>
      <c r="I90" s="56"/>
    </row>
    <row r="91" ht="14.25" customHeight="1">
      <c r="B91" s="39"/>
      <c r="F91" s="56"/>
      <c r="G91" s="56"/>
      <c r="H91" s="56"/>
      <c r="I91" s="56"/>
    </row>
    <row r="92" ht="14.25" customHeight="1">
      <c r="B92" s="39"/>
      <c r="F92" s="56"/>
      <c r="G92" s="56"/>
      <c r="H92" s="56"/>
      <c r="I92" s="56"/>
    </row>
    <row r="93" ht="14.25" customHeight="1">
      <c r="B93" s="39"/>
      <c r="F93" s="56"/>
      <c r="G93" s="56"/>
      <c r="H93" s="56"/>
      <c r="I93" s="56"/>
    </row>
    <row r="94" ht="14.25" customHeight="1">
      <c r="B94" s="39"/>
      <c r="F94" s="56"/>
      <c r="G94" s="56"/>
      <c r="H94" s="56"/>
      <c r="I94" s="56"/>
    </row>
    <row r="95" ht="14.25" customHeight="1">
      <c r="B95" s="39"/>
      <c r="F95" s="56"/>
      <c r="G95" s="56"/>
      <c r="H95" s="56"/>
      <c r="I95" s="56"/>
    </row>
    <row r="96" ht="14.25" customHeight="1">
      <c r="B96" s="39"/>
      <c r="F96" s="56"/>
      <c r="G96" s="56"/>
      <c r="H96" s="56"/>
      <c r="I96" s="56"/>
    </row>
    <row r="97" ht="14.25" customHeight="1">
      <c r="B97" s="39"/>
      <c r="F97" s="56"/>
      <c r="G97" s="56"/>
      <c r="H97" s="56"/>
      <c r="I97" s="56"/>
    </row>
    <row r="98" ht="14.25" customHeight="1">
      <c r="B98" s="39"/>
      <c r="F98" s="56"/>
      <c r="G98" s="56"/>
      <c r="H98" s="56"/>
      <c r="I98" s="56"/>
    </row>
    <row r="99" ht="14.25" customHeight="1">
      <c r="B99" s="39"/>
      <c r="F99" s="56"/>
      <c r="G99" s="56"/>
      <c r="H99" s="56"/>
      <c r="I99" s="56"/>
    </row>
    <row r="100" ht="14.25" customHeight="1">
      <c r="B100" s="39"/>
      <c r="F100" s="56"/>
      <c r="G100" s="56"/>
      <c r="H100" s="56"/>
      <c r="I100" s="56"/>
    </row>
    <row r="101" ht="14.25" customHeight="1">
      <c r="B101" s="39"/>
      <c r="F101" s="56"/>
      <c r="G101" s="56"/>
      <c r="H101" s="56"/>
      <c r="I101" s="56"/>
    </row>
    <row r="102" ht="14.25" customHeight="1">
      <c r="B102" s="39"/>
      <c r="F102" s="56"/>
      <c r="G102" s="56"/>
      <c r="H102" s="56"/>
      <c r="I102" s="56"/>
    </row>
    <row r="103" ht="14.25" customHeight="1">
      <c r="B103" s="39"/>
      <c r="F103" s="56"/>
      <c r="G103" s="56"/>
      <c r="H103" s="56"/>
      <c r="I103" s="56"/>
    </row>
    <row r="104" ht="14.25" customHeight="1">
      <c r="B104" s="39"/>
      <c r="F104" s="56"/>
      <c r="G104" s="56"/>
      <c r="H104" s="56"/>
      <c r="I104" s="56"/>
    </row>
    <row r="105" ht="14.25" customHeight="1">
      <c r="B105" s="39"/>
      <c r="F105" s="56"/>
      <c r="G105" s="56"/>
      <c r="H105" s="56"/>
      <c r="I105" s="56"/>
    </row>
    <row r="106" ht="14.25" customHeight="1">
      <c r="B106" s="39"/>
      <c r="F106" s="56"/>
      <c r="G106" s="56"/>
      <c r="H106" s="56"/>
      <c r="I106" s="56"/>
    </row>
    <row r="107" ht="14.25" customHeight="1">
      <c r="B107" s="39"/>
      <c r="F107" s="56"/>
      <c r="G107" s="56"/>
      <c r="H107" s="56"/>
      <c r="I107" s="56"/>
    </row>
    <row r="108" ht="14.25" customHeight="1">
      <c r="B108" s="39"/>
      <c r="F108" s="56"/>
      <c r="G108" s="56"/>
      <c r="H108" s="56"/>
      <c r="I108" s="56"/>
    </row>
    <row r="109" ht="14.25" customHeight="1">
      <c r="B109" s="39"/>
      <c r="F109" s="56"/>
      <c r="G109" s="56"/>
      <c r="H109" s="56"/>
      <c r="I109" s="56"/>
    </row>
    <row r="110" ht="14.25" customHeight="1">
      <c r="B110" s="39"/>
      <c r="F110" s="56"/>
      <c r="G110" s="56"/>
      <c r="H110" s="56"/>
      <c r="I110" s="56"/>
    </row>
    <row r="111" ht="14.25" customHeight="1">
      <c r="B111" s="39"/>
      <c r="F111" s="56"/>
      <c r="G111" s="56"/>
      <c r="H111" s="56"/>
      <c r="I111" s="56"/>
    </row>
    <row r="112" ht="14.25" customHeight="1">
      <c r="B112" s="39"/>
      <c r="F112" s="56"/>
      <c r="G112" s="56"/>
      <c r="H112" s="56"/>
      <c r="I112" s="56"/>
    </row>
    <row r="113" ht="14.25" customHeight="1">
      <c r="B113" s="39"/>
      <c r="F113" s="56"/>
      <c r="G113" s="56"/>
      <c r="H113" s="56"/>
      <c r="I113" s="56"/>
    </row>
    <row r="114" ht="14.25" customHeight="1">
      <c r="B114" s="39"/>
      <c r="F114" s="56"/>
      <c r="G114" s="56"/>
      <c r="H114" s="56"/>
      <c r="I114" s="56"/>
    </row>
    <row r="115" ht="14.25" customHeight="1">
      <c r="B115" s="39"/>
      <c r="F115" s="56"/>
      <c r="G115" s="56"/>
      <c r="H115" s="56"/>
      <c r="I115" s="56"/>
    </row>
    <row r="116" ht="14.25" customHeight="1">
      <c r="B116" s="39"/>
      <c r="F116" s="56"/>
      <c r="G116" s="56"/>
      <c r="H116" s="56"/>
      <c r="I116" s="56"/>
    </row>
    <row r="117" ht="14.25" customHeight="1">
      <c r="B117" s="39"/>
      <c r="F117" s="56"/>
      <c r="G117" s="56"/>
      <c r="H117" s="56"/>
      <c r="I117" s="56"/>
    </row>
    <row r="118" ht="14.25" customHeight="1">
      <c r="B118" s="39"/>
      <c r="F118" s="56"/>
      <c r="G118" s="56"/>
      <c r="H118" s="56"/>
      <c r="I118" s="56"/>
    </row>
    <row r="119" ht="14.25" customHeight="1">
      <c r="B119" s="39"/>
      <c r="F119" s="56"/>
      <c r="G119" s="56"/>
      <c r="H119" s="56"/>
      <c r="I119" s="56"/>
    </row>
    <row r="120" ht="14.25" customHeight="1">
      <c r="B120" s="39"/>
      <c r="F120" s="56"/>
      <c r="G120" s="56"/>
      <c r="H120" s="56"/>
      <c r="I120" s="56"/>
    </row>
    <row r="121" ht="14.25" customHeight="1">
      <c r="B121" s="39"/>
      <c r="F121" s="56"/>
      <c r="G121" s="56"/>
      <c r="H121" s="56"/>
      <c r="I121" s="56"/>
    </row>
    <row r="122" ht="14.25" customHeight="1">
      <c r="B122" s="39"/>
      <c r="F122" s="56"/>
      <c r="G122" s="56"/>
      <c r="H122" s="56"/>
      <c r="I122" s="56"/>
    </row>
    <row r="123" ht="14.25" customHeight="1">
      <c r="B123" s="39"/>
      <c r="F123" s="56"/>
      <c r="G123" s="56"/>
      <c r="H123" s="56"/>
      <c r="I123" s="56"/>
    </row>
    <row r="124" ht="14.25" customHeight="1">
      <c r="B124" s="39"/>
      <c r="F124" s="56"/>
      <c r="G124" s="56"/>
      <c r="H124" s="56"/>
      <c r="I124" s="56"/>
    </row>
    <row r="125" ht="14.25" customHeight="1">
      <c r="B125" s="39"/>
      <c r="F125" s="56"/>
      <c r="G125" s="56"/>
      <c r="H125" s="56"/>
      <c r="I125" s="56"/>
    </row>
    <row r="126" ht="14.25" customHeight="1">
      <c r="B126" s="39"/>
      <c r="F126" s="56"/>
      <c r="G126" s="56"/>
      <c r="H126" s="56"/>
      <c r="I126" s="56"/>
    </row>
    <row r="127" ht="14.25" customHeight="1">
      <c r="B127" s="39"/>
      <c r="F127" s="56"/>
      <c r="G127" s="56"/>
      <c r="H127" s="56"/>
      <c r="I127" s="56"/>
    </row>
    <row r="128" ht="14.25" customHeight="1">
      <c r="B128" s="39"/>
      <c r="F128" s="56"/>
      <c r="G128" s="56"/>
      <c r="H128" s="56"/>
      <c r="I128" s="56"/>
    </row>
    <row r="129" ht="14.25" customHeight="1">
      <c r="B129" s="39"/>
      <c r="F129" s="56"/>
      <c r="G129" s="56"/>
      <c r="H129" s="56"/>
      <c r="I129" s="56"/>
    </row>
    <row r="130" ht="14.25" customHeight="1">
      <c r="B130" s="39"/>
      <c r="F130" s="56"/>
      <c r="G130" s="56"/>
      <c r="H130" s="56"/>
      <c r="I130" s="56"/>
    </row>
    <row r="131" ht="14.25" customHeight="1">
      <c r="B131" s="39"/>
      <c r="F131" s="56"/>
      <c r="G131" s="56"/>
      <c r="H131" s="56"/>
      <c r="I131" s="56"/>
    </row>
    <row r="132" ht="14.25" customHeight="1">
      <c r="B132" s="39"/>
      <c r="F132" s="56"/>
      <c r="G132" s="56"/>
      <c r="H132" s="56"/>
      <c r="I132" s="56"/>
    </row>
    <row r="133" ht="14.25" customHeight="1">
      <c r="B133" s="39"/>
      <c r="F133" s="56"/>
      <c r="G133" s="56"/>
      <c r="H133" s="56"/>
      <c r="I133" s="56"/>
    </row>
    <row r="134" ht="14.25" customHeight="1">
      <c r="B134" s="39"/>
      <c r="F134" s="56"/>
      <c r="G134" s="56"/>
      <c r="H134" s="56"/>
      <c r="I134" s="56"/>
    </row>
    <row r="135" ht="14.25" customHeight="1">
      <c r="B135" s="39"/>
      <c r="F135" s="56"/>
      <c r="G135" s="56"/>
      <c r="H135" s="56"/>
      <c r="I135" s="56"/>
    </row>
    <row r="136" ht="14.25" customHeight="1">
      <c r="B136" s="39"/>
      <c r="F136" s="56"/>
      <c r="G136" s="56"/>
      <c r="H136" s="56"/>
      <c r="I136" s="56"/>
    </row>
    <row r="137" ht="14.25" customHeight="1">
      <c r="B137" s="39"/>
      <c r="F137" s="56"/>
      <c r="G137" s="56"/>
      <c r="H137" s="56"/>
      <c r="I137" s="56"/>
    </row>
    <row r="138" ht="14.25" customHeight="1">
      <c r="B138" s="39"/>
      <c r="F138" s="56"/>
      <c r="G138" s="56"/>
      <c r="H138" s="56"/>
      <c r="I138" s="56"/>
    </row>
    <row r="139" ht="14.25" customHeight="1">
      <c r="B139" s="39"/>
      <c r="F139" s="56"/>
      <c r="G139" s="56"/>
      <c r="H139" s="56"/>
      <c r="I139" s="56"/>
    </row>
    <row r="140" ht="14.25" customHeight="1">
      <c r="B140" s="39"/>
      <c r="F140" s="56"/>
      <c r="G140" s="56"/>
      <c r="H140" s="56"/>
      <c r="I140" s="56"/>
    </row>
    <row r="141" ht="14.25" customHeight="1">
      <c r="B141" s="39"/>
      <c r="F141" s="56"/>
      <c r="G141" s="56"/>
      <c r="H141" s="56"/>
      <c r="I141" s="56"/>
    </row>
    <row r="142" ht="14.25" customHeight="1">
      <c r="B142" s="39"/>
      <c r="F142" s="56"/>
      <c r="G142" s="56"/>
      <c r="H142" s="56"/>
      <c r="I142" s="56"/>
    </row>
    <row r="143" ht="14.25" customHeight="1">
      <c r="B143" s="39"/>
      <c r="F143" s="56"/>
      <c r="G143" s="56"/>
      <c r="H143" s="56"/>
      <c r="I143" s="56"/>
    </row>
    <row r="144" ht="14.25" customHeight="1">
      <c r="B144" s="39"/>
      <c r="F144" s="56"/>
      <c r="G144" s="56"/>
      <c r="H144" s="56"/>
      <c r="I144" s="56"/>
    </row>
    <row r="145" ht="14.25" customHeight="1">
      <c r="B145" s="39"/>
      <c r="F145" s="56"/>
      <c r="G145" s="56"/>
      <c r="H145" s="56"/>
      <c r="I145" s="56"/>
    </row>
    <row r="146" ht="14.25" customHeight="1">
      <c r="B146" s="39"/>
      <c r="F146" s="56"/>
      <c r="G146" s="56"/>
      <c r="H146" s="56"/>
      <c r="I146" s="56"/>
    </row>
    <row r="147" ht="14.25" customHeight="1">
      <c r="B147" s="39"/>
      <c r="F147" s="56"/>
      <c r="G147" s="56"/>
      <c r="H147" s="56"/>
      <c r="I147" s="56"/>
    </row>
    <row r="148" ht="14.25" customHeight="1">
      <c r="B148" s="39"/>
      <c r="F148" s="56"/>
      <c r="G148" s="56"/>
      <c r="H148" s="56"/>
      <c r="I148" s="56"/>
    </row>
    <row r="149" ht="14.25" customHeight="1">
      <c r="B149" s="39"/>
      <c r="F149" s="56"/>
      <c r="G149" s="56"/>
      <c r="H149" s="56"/>
      <c r="I149" s="56"/>
    </row>
    <row r="150" ht="14.25" customHeight="1">
      <c r="B150" s="39"/>
      <c r="F150" s="56"/>
      <c r="G150" s="56"/>
      <c r="H150" s="56"/>
      <c r="I150" s="56"/>
    </row>
    <row r="151" ht="14.25" customHeight="1">
      <c r="B151" s="39"/>
      <c r="F151" s="56"/>
      <c r="G151" s="56"/>
      <c r="H151" s="56"/>
      <c r="I151" s="56"/>
    </row>
    <row r="152" ht="14.25" customHeight="1">
      <c r="B152" s="39"/>
      <c r="F152" s="56"/>
      <c r="G152" s="56"/>
      <c r="H152" s="56"/>
      <c r="I152" s="56"/>
    </row>
    <row r="153" ht="14.25" customHeight="1">
      <c r="B153" s="39"/>
      <c r="F153" s="56"/>
      <c r="G153" s="56"/>
      <c r="H153" s="56"/>
      <c r="I153" s="56"/>
    </row>
    <row r="154" ht="14.25" customHeight="1">
      <c r="B154" s="39"/>
      <c r="F154" s="56"/>
      <c r="G154" s="56"/>
      <c r="H154" s="56"/>
      <c r="I154" s="56"/>
    </row>
    <row r="155" ht="14.25" customHeight="1">
      <c r="B155" s="39"/>
      <c r="F155" s="56"/>
      <c r="G155" s="56"/>
      <c r="H155" s="56"/>
      <c r="I155" s="56"/>
    </row>
    <row r="156" ht="14.25" customHeight="1">
      <c r="B156" s="39"/>
      <c r="F156" s="56"/>
      <c r="G156" s="56"/>
      <c r="H156" s="56"/>
      <c r="I156" s="56"/>
    </row>
    <row r="157" ht="14.25" customHeight="1">
      <c r="B157" s="39"/>
      <c r="F157" s="56"/>
      <c r="G157" s="56"/>
      <c r="H157" s="56"/>
      <c r="I157" s="56"/>
    </row>
    <row r="158" ht="14.25" customHeight="1">
      <c r="B158" s="39"/>
      <c r="F158" s="56"/>
      <c r="G158" s="56"/>
      <c r="H158" s="56"/>
      <c r="I158" s="56"/>
    </row>
    <row r="159" ht="14.25" customHeight="1">
      <c r="B159" s="39"/>
      <c r="F159" s="56"/>
      <c r="G159" s="56"/>
      <c r="H159" s="56"/>
      <c r="I159" s="56"/>
    </row>
    <row r="160" ht="14.25" customHeight="1">
      <c r="B160" s="39"/>
      <c r="F160" s="56"/>
      <c r="G160" s="56"/>
      <c r="H160" s="56"/>
      <c r="I160" s="56"/>
    </row>
    <row r="161" ht="14.25" customHeight="1">
      <c r="B161" s="39"/>
      <c r="F161" s="56"/>
      <c r="G161" s="56"/>
      <c r="H161" s="56"/>
      <c r="I161" s="56"/>
    </row>
    <row r="162" ht="14.25" customHeight="1">
      <c r="B162" s="39"/>
      <c r="F162" s="56"/>
      <c r="G162" s="56"/>
      <c r="H162" s="56"/>
      <c r="I162" s="56"/>
    </row>
    <row r="163" ht="14.25" customHeight="1">
      <c r="B163" s="39"/>
      <c r="F163" s="56"/>
      <c r="G163" s="56"/>
      <c r="H163" s="56"/>
      <c r="I163" s="56"/>
    </row>
    <row r="164" ht="14.25" customHeight="1">
      <c r="B164" s="39"/>
      <c r="F164" s="56"/>
      <c r="G164" s="56"/>
      <c r="H164" s="56"/>
      <c r="I164" s="56"/>
    </row>
    <row r="165" ht="14.25" customHeight="1">
      <c r="B165" s="39"/>
      <c r="F165" s="56"/>
      <c r="G165" s="56"/>
      <c r="H165" s="56"/>
      <c r="I165" s="56"/>
    </row>
    <row r="166" ht="14.25" customHeight="1">
      <c r="B166" s="39"/>
      <c r="F166" s="56"/>
      <c r="G166" s="56"/>
      <c r="H166" s="56"/>
      <c r="I166" s="56"/>
    </row>
    <row r="167" ht="14.25" customHeight="1">
      <c r="B167" s="39"/>
      <c r="F167" s="56"/>
      <c r="G167" s="56"/>
      <c r="H167" s="56"/>
      <c r="I167" s="56"/>
    </row>
    <row r="168" ht="14.25" customHeight="1">
      <c r="B168" s="39"/>
      <c r="F168" s="56"/>
      <c r="G168" s="56"/>
      <c r="H168" s="56"/>
      <c r="I168" s="56"/>
    </row>
    <row r="169" ht="14.25" customHeight="1">
      <c r="B169" s="39"/>
      <c r="F169" s="56"/>
      <c r="G169" s="56"/>
      <c r="H169" s="56"/>
      <c r="I169" s="56"/>
    </row>
    <row r="170" ht="14.25" customHeight="1">
      <c r="B170" s="39"/>
      <c r="F170" s="56"/>
      <c r="G170" s="56"/>
      <c r="H170" s="56"/>
      <c r="I170" s="56"/>
    </row>
    <row r="171" ht="14.25" customHeight="1">
      <c r="B171" s="39"/>
      <c r="F171" s="56"/>
      <c r="G171" s="56"/>
      <c r="H171" s="56"/>
      <c r="I171" s="56"/>
    </row>
    <row r="172" ht="14.25" customHeight="1">
      <c r="B172" s="39"/>
      <c r="F172" s="56"/>
      <c r="G172" s="56"/>
      <c r="H172" s="56"/>
      <c r="I172" s="56"/>
    </row>
    <row r="173" ht="14.25" customHeight="1">
      <c r="B173" s="39"/>
      <c r="F173" s="56"/>
      <c r="G173" s="56"/>
      <c r="H173" s="56"/>
      <c r="I173" s="56"/>
    </row>
    <row r="174" ht="14.25" customHeight="1">
      <c r="B174" s="39"/>
      <c r="F174" s="56"/>
      <c r="G174" s="56"/>
      <c r="H174" s="56"/>
      <c r="I174" s="56"/>
    </row>
    <row r="175" ht="14.25" customHeight="1">
      <c r="B175" s="39"/>
      <c r="F175" s="56"/>
      <c r="G175" s="56"/>
      <c r="H175" s="56"/>
      <c r="I175" s="56"/>
    </row>
    <row r="176" ht="14.25" customHeight="1">
      <c r="B176" s="39"/>
      <c r="F176" s="56"/>
      <c r="G176" s="56"/>
      <c r="H176" s="56"/>
      <c r="I176" s="56"/>
    </row>
    <row r="177" ht="14.25" customHeight="1">
      <c r="B177" s="39"/>
      <c r="F177" s="56"/>
      <c r="G177" s="56"/>
      <c r="H177" s="56"/>
      <c r="I177" s="56"/>
    </row>
    <row r="178" ht="14.25" customHeight="1">
      <c r="B178" s="39"/>
      <c r="F178" s="56"/>
      <c r="G178" s="56"/>
      <c r="H178" s="56"/>
      <c r="I178" s="56"/>
    </row>
    <row r="179" ht="14.25" customHeight="1">
      <c r="B179" s="39"/>
      <c r="F179" s="56"/>
      <c r="G179" s="56"/>
      <c r="H179" s="56"/>
      <c r="I179" s="56"/>
    </row>
    <row r="180" ht="14.25" customHeight="1">
      <c r="B180" s="39"/>
      <c r="F180" s="56"/>
      <c r="G180" s="56"/>
      <c r="H180" s="56"/>
      <c r="I180" s="56"/>
    </row>
    <row r="181" ht="14.25" customHeight="1">
      <c r="B181" s="39"/>
      <c r="F181" s="56"/>
      <c r="G181" s="56"/>
      <c r="H181" s="56"/>
      <c r="I181" s="56"/>
    </row>
    <row r="182" ht="14.25" customHeight="1">
      <c r="B182" s="39"/>
      <c r="F182" s="56"/>
      <c r="G182" s="56"/>
      <c r="H182" s="56"/>
      <c r="I182" s="56"/>
    </row>
    <row r="183" ht="14.25" customHeight="1">
      <c r="B183" s="39"/>
      <c r="F183" s="56"/>
      <c r="G183" s="56"/>
      <c r="H183" s="56"/>
      <c r="I183" s="56"/>
    </row>
    <row r="184" ht="14.25" customHeight="1">
      <c r="B184" s="39"/>
      <c r="F184" s="56"/>
      <c r="G184" s="56"/>
      <c r="H184" s="56"/>
      <c r="I184" s="56"/>
    </row>
    <row r="185" ht="14.25" customHeight="1">
      <c r="B185" s="39"/>
      <c r="F185" s="56"/>
      <c r="G185" s="56"/>
      <c r="H185" s="56"/>
      <c r="I185" s="56"/>
    </row>
    <row r="186" ht="14.25" customHeight="1">
      <c r="B186" s="39"/>
      <c r="F186" s="56"/>
      <c r="G186" s="56"/>
      <c r="H186" s="56"/>
      <c r="I186" s="56"/>
    </row>
    <row r="187" ht="14.25" customHeight="1">
      <c r="B187" s="39"/>
      <c r="F187" s="56"/>
      <c r="G187" s="56"/>
      <c r="H187" s="56"/>
      <c r="I187" s="56"/>
    </row>
    <row r="188" ht="14.25" customHeight="1">
      <c r="B188" s="39"/>
      <c r="F188" s="56"/>
      <c r="G188" s="56"/>
      <c r="H188" s="56"/>
      <c r="I188" s="56"/>
    </row>
    <row r="189" ht="14.25" customHeight="1">
      <c r="B189" s="39"/>
      <c r="F189" s="56"/>
      <c r="G189" s="56"/>
      <c r="H189" s="56"/>
      <c r="I189" s="56"/>
    </row>
    <row r="190" ht="14.25" customHeight="1">
      <c r="B190" s="39"/>
      <c r="F190" s="56"/>
      <c r="G190" s="56"/>
      <c r="H190" s="56"/>
      <c r="I190" s="56"/>
    </row>
    <row r="191" ht="14.25" customHeight="1">
      <c r="B191" s="39"/>
      <c r="F191" s="56"/>
      <c r="G191" s="56"/>
      <c r="H191" s="56"/>
      <c r="I191" s="56"/>
    </row>
    <row r="192" ht="14.25" customHeight="1">
      <c r="B192" s="39"/>
      <c r="F192" s="56"/>
      <c r="G192" s="56"/>
      <c r="H192" s="56"/>
      <c r="I192" s="56"/>
    </row>
    <row r="193" ht="14.25" customHeight="1">
      <c r="B193" s="39"/>
      <c r="F193" s="56"/>
      <c r="G193" s="56"/>
      <c r="H193" s="56"/>
      <c r="I193" s="56"/>
    </row>
    <row r="194" ht="14.25" customHeight="1">
      <c r="B194" s="39"/>
      <c r="F194" s="56"/>
      <c r="G194" s="56"/>
      <c r="H194" s="56"/>
      <c r="I194" s="56"/>
    </row>
    <row r="195" ht="14.25" customHeight="1">
      <c r="B195" s="39"/>
      <c r="F195" s="56"/>
      <c r="G195" s="56"/>
      <c r="H195" s="56"/>
      <c r="I195" s="56"/>
    </row>
    <row r="196" ht="14.25" customHeight="1">
      <c r="B196" s="39"/>
      <c r="F196" s="56"/>
      <c r="G196" s="56"/>
      <c r="H196" s="56"/>
      <c r="I196" s="56"/>
    </row>
    <row r="197" ht="14.25" customHeight="1">
      <c r="B197" s="39"/>
      <c r="F197" s="56"/>
      <c r="G197" s="56"/>
      <c r="H197" s="56"/>
      <c r="I197" s="56"/>
    </row>
    <row r="198" ht="14.25" customHeight="1">
      <c r="B198" s="39"/>
      <c r="F198" s="56"/>
      <c r="G198" s="56"/>
      <c r="H198" s="56"/>
      <c r="I198" s="56"/>
    </row>
    <row r="199" ht="14.25" customHeight="1">
      <c r="B199" s="39"/>
      <c r="F199" s="56"/>
      <c r="G199" s="56"/>
      <c r="H199" s="56"/>
      <c r="I199" s="56"/>
    </row>
    <row r="200" ht="14.25" customHeight="1">
      <c r="B200" s="39"/>
      <c r="F200" s="56"/>
      <c r="G200" s="56"/>
      <c r="H200" s="56"/>
      <c r="I200" s="56"/>
    </row>
    <row r="201" ht="14.25" customHeight="1">
      <c r="B201" s="39"/>
      <c r="F201" s="56"/>
      <c r="G201" s="56"/>
      <c r="H201" s="56"/>
      <c r="I201" s="56"/>
    </row>
    <row r="202" ht="14.25" customHeight="1">
      <c r="B202" s="39"/>
      <c r="F202" s="56"/>
      <c r="G202" s="56"/>
      <c r="H202" s="56"/>
      <c r="I202" s="56"/>
    </row>
    <row r="203" ht="14.25" customHeight="1">
      <c r="B203" s="39"/>
      <c r="F203" s="56"/>
      <c r="G203" s="56"/>
      <c r="H203" s="56"/>
      <c r="I203" s="56"/>
    </row>
    <row r="204" ht="14.25" customHeight="1">
      <c r="B204" s="39"/>
      <c r="F204" s="56"/>
      <c r="G204" s="56"/>
      <c r="H204" s="56"/>
      <c r="I204" s="56"/>
    </row>
    <row r="205" ht="14.25" customHeight="1">
      <c r="B205" s="39"/>
      <c r="F205" s="56"/>
      <c r="G205" s="56"/>
      <c r="H205" s="56"/>
      <c r="I205" s="56"/>
    </row>
    <row r="206" ht="14.25" customHeight="1">
      <c r="B206" s="39"/>
      <c r="F206" s="56"/>
      <c r="G206" s="56"/>
      <c r="H206" s="56"/>
      <c r="I206" s="56"/>
    </row>
    <row r="207" ht="14.25" customHeight="1">
      <c r="B207" s="39"/>
      <c r="F207" s="56"/>
      <c r="G207" s="56"/>
      <c r="H207" s="56"/>
      <c r="I207" s="56"/>
    </row>
    <row r="208" ht="14.25" customHeight="1">
      <c r="B208" s="39"/>
      <c r="F208" s="56"/>
      <c r="G208" s="56"/>
      <c r="H208" s="56"/>
      <c r="I208" s="56"/>
    </row>
    <row r="209" ht="14.25" customHeight="1">
      <c r="B209" s="39"/>
      <c r="F209" s="56"/>
      <c r="G209" s="56"/>
      <c r="H209" s="56"/>
      <c r="I209" s="56"/>
    </row>
    <row r="210" ht="14.25" customHeight="1">
      <c r="B210" s="39"/>
      <c r="F210" s="56"/>
      <c r="G210" s="56"/>
      <c r="H210" s="56"/>
      <c r="I210" s="56"/>
    </row>
    <row r="211" ht="14.25" customHeight="1">
      <c r="B211" s="39"/>
      <c r="F211" s="56"/>
      <c r="G211" s="56"/>
      <c r="H211" s="56"/>
      <c r="I211" s="56"/>
    </row>
    <row r="212" ht="14.25" customHeight="1">
      <c r="B212" s="39"/>
      <c r="F212" s="56"/>
      <c r="G212" s="56"/>
      <c r="H212" s="56"/>
      <c r="I212" s="56"/>
    </row>
    <row r="213" ht="14.25" customHeight="1">
      <c r="B213" s="39"/>
      <c r="F213" s="56"/>
      <c r="G213" s="56"/>
      <c r="H213" s="56"/>
      <c r="I213" s="56"/>
    </row>
    <row r="214" ht="14.25" customHeight="1">
      <c r="B214" s="39"/>
      <c r="F214" s="56"/>
      <c r="G214" s="56"/>
      <c r="H214" s="56"/>
      <c r="I214" s="56"/>
    </row>
    <row r="215" ht="14.25" customHeight="1">
      <c r="B215" s="39"/>
      <c r="F215" s="56"/>
      <c r="G215" s="56"/>
      <c r="H215" s="56"/>
      <c r="I215" s="56"/>
    </row>
    <row r="216" ht="14.25" customHeight="1">
      <c r="B216" s="39"/>
      <c r="F216" s="56"/>
      <c r="G216" s="56"/>
      <c r="H216" s="56"/>
      <c r="I216" s="56"/>
    </row>
    <row r="217" ht="14.25" customHeight="1">
      <c r="B217" s="39"/>
      <c r="F217" s="56"/>
      <c r="G217" s="56"/>
      <c r="H217" s="56"/>
      <c r="I217" s="56"/>
    </row>
    <row r="218" ht="14.25" customHeight="1">
      <c r="B218" s="39"/>
      <c r="F218" s="56"/>
      <c r="G218" s="56"/>
      <c r="H218" s="56"/>
      <c r="I218" s="56"/>
    </row>
    <row r="219" ht="14.25" customHeight="1">
      <c r="B219" s="39"/>
      <c r="F219" s="56"/>
      <c r="G219" s="56"/>
      <c r="H219" s="56"/>
      <c r="I219" s="56"/>
    </row>
    <row r="220" ht="14.25" customHeight="1">
      <c r="B220" s="39"/>
      <c r="F220" s="56"/>
      <c r="G220" s="56"/>
      <c r="H220" s="56"/>
      <c r="I220" s="56"/>
    </row>
    <row r="221" ht="14.25" customHeight="1">
      <c r="B221" s="39"/>
      <c r="F221" s="56"/>
      <c r="G221" s="56"/>
      <c r="H221" s="56"/>
      <c r="I221" s="56"/>
    </row>
    <row r="222" ht="14.25" customHeight="1">
      <c r="B222" s="39"/>
      <c r="F222" s="56"/>
      <c r="G222" s="56"/>
      <c r="H222" s="56"/>
      <c r="I222" s="56"/>
    </row>
    <row r="223" ht="14.25" customHeight="1">
      <c r="B223" s="39"/>
      <c r="F223" s="56"/>
      <c r="G223" s="56"/>
      <c r="H223" s="56"/>
      <c r="I223" s="56"/>
    </row>
    <row r="224" ht="14.25" customHeight="1">
      <c r="B224" s="39"/>
      <c r="F224" s="56"/>
      <c r="G224" s="56"/>
      <c r="H224" s="56"/>
      <c r="I224" s="56"/>
    </row>
    <row r="225" ht="14.25" customHeight="1">
      <c r="B225" s="39"/>
      <c r="F225" s="56"/>
      <c r="G225" s="56"/>
      <c r="H225" s="56"/>
      <c r="I225" s="56"/>
    </row>
    <row r="226" ht="14.25" customHeight="1">
      <c r="B226" s="39"/>
      <c r="F226" s="56"/>
      <c r="G226" s="56"/>
      <c r="H226" s="56"/>
      <c r="I226" s="56"/>
    </row>
    <row r="227" ht="14.25" customHeight="1">
      <c r="B227" s="39"/>
      <c r="F227" s="56"/>
      <c r="G227" s="56"/>
      <c r="H227" s="56"/>
      <c r="I227" s="56"/>
    </row>
    <row r="228" ht="14.25" customHeight="1">
      <c r="B228" s="39"/>
      <c r="F228" s="56"/>
      <c r="G228" s="56"/>
      <c r="H228" s="56"/>
      <c r="I228" s="56"/>
    </row>
    <row r="229" ht="14.25" customHeight="1">
      <c r="B229" s="39"/>
      <c r="F229" s="56"/>
      <c r="G229" s="56"/>
      <c r="H229" s="56"/>
      <c r="I229" s="56"/>
    </row>
    <row r="230" ht="14.25" customHeight="1">
      <c r="B230" s="39"/>
      <c r="F230" s="56"/>
      <c r="G230" s="56"/>
      <c r="H230" s="56"/>
      <c r="I230" s="56"/>
    </row>
    <row r="231" ht="14.25" customHeight="1">
      <c r="B231" s="39"/>
      <c r="F231" s="56"/>
      <c r="G231" s="56"/>
      <c r="H231" s="56"/>
      <c r="I231" s="56"/>
    </row>
    <row r="232" ht="14.25" customHeight="1">
      <c r="B232" s="39"/>
      <c r="F232" s="56"/>
      <c r="G232" s="56"/>
      <c r="H232" s="56"/>
      <c r="I232" s="56"/>
    </row>
    <row r="233" ht="14.25" customHeight="1">
      <c r="B233" s="39"/>
      <c r="F233" s="56"/>
      <c r="G233" s="56"/>
      <c r="H233" s="56"/>
      <c r="I233" s="56"/>
    </row>
    <row r="234" ht="14.25" customHeight="1">
      <c r="B234" s="39"/>
      <c r="F234" s="56"/>
      <c r="G234" s="56"/>
      <c r="H234" s="56"/>
      <c r="I234" s="56"/>
    </row>
    <row r="235" ht="14.25" customHeight="1">
      <c r="B235" s="39"/>
      <c r="F235" s="56"/>
      <c r="G235" s="56"/>
      <c r="H235" s="56"/>
      <c r="I235" s="56"/>
    </row>
    <row r="236" ht="14.25" customHeight="1">
      <c r="B236" s="39"/>
      <c r="F236" s="56"/>
      <c r="G236" s="56"/>
      <c r="H236" s="56"/>
      <c r="I236" s="56"/>
    </row>
    <row r="237" ht="14.25" customHeight="1">
      <c r="B237" s="39"/>
      <c r="F237" s="56"/>
      <c r="G237" s="56"/>
      <c r="H237" s="56"/>
      <c r="I237" s="56"/>
    </row>
    <row r="238" ht="14.25" customHeight="1">
      <c r="B238" s="39"/>
      <c r="F238" s="56"/>
      <c r="G238" s="56"/>
      <c r="H238" s="56"/>
      <c r="I238" s="56"/>
    </row>
    <row r="239" ht="14.25" customHeight="1">
      <c r="B239" s="39"/>
      <c r="F239" s="56"/>
      <c r="G239" s="56"/>
      <c r="H239" s="56"/>
      <c r="I239" s="56"/>
    </row>
    <row r="240" ht="14.25" customHeight="1">
      <c r="B240" s="39"/>
      <c r="F240" s="56"/>
      <c r="G240" s="56"/>
      <c r="H240" s="56"/>
      <c r="I240" s="56"/>
    </row>
    <row r="241" ht="14.25" customHeight="1">
      <c r="B241" s="39"/>
      <c r="F241" s="56"/>
      <c r="G241" s="56"/>
      <c r="H241" s="56"/>
      <c r="I241" s="56"/>
    </row>
    <row r="242" ht="14.25" customHeight="1">
      <c r="B242" s="39"/>
      <c r="F242" s="56"/>
      <c r="G242" s="56"/>
      <c r="H242" s="56"/>
      <c r="I242" s="56"/>
    </row>
    <row r="243" ht="14.25" customHeight="1">
      <c r="B243" s="39"/>
      <c r="F243" s="56"/>
      <c r="G243" s="56"/>
      <c r="H243" s="56"/>
      <c r="I243" s="56"/>
    </row>
    <row r="244" ht="14.25" customHeight="1">
      <c r="B244" s="39"/>
      <c r="F244" s="56"/>
      <c r="G244" s="56"/>
      <c r="H244" s="56"/>
      <c r="I244" s="56"/>
    </row>
    <row r="245" ht="14.25" customHeight="1">
      <c r="B245" s="39"/>
      <c r="F245" s="56"/>
      <c r="G245" s="56"/>
      <c r="H245" s="56"/>
      <c r="I245" s="56"/>
    </row>
    <row r="246" ht="14.25" customHeight="1">
      <c r="B246" s="39"/>
      <c r="F246" s="56"/>
      <c r="G246" s="56"/>
      <c r="H246" s="56"/>
      <c r="I246" s="56"/>
    </row>
    <row r="247" ht="14.25" customHeight="1">
      <c r="B247" s="39"/>
      <c r="F247" s="56"/>
      <c r="G247" s="56"/>
      <c r="H247" s="56"/>
      <c r="I247" s="56"/>
    </row>
    <row r="248" ht="14.25" customHeight="1">
      <c r="B248" s="39"/>
      <c r="F248" s="56"/>
      <c r="G248" s="56"/>
      <c r="H248" s="56"/>
      <c r="I248" s="56"/>
    </row>
    <row r="249" ht="14.25" customHeight="1">
      <c r="B249" s="39"/>
      <c r="F249" s="56"/>
      <c r="G249" s="56"/>
      <c r="H249" s="56"/>
      <c r="I249" s="56"/>
    </row>
    <row r="250" ht="14.25" customHeight="1">
      <c r="B250" s="39"/>
      <c r="F250" s="56"/>
      <c r="G250" s="56"/>
      <c r="H250" s="56"/>
      <c r="I250" s="56"/>
    </row>
    <row r="251" ht="14.25" customHeight="1">
      <c r="B251" s="39"/>
      <c r="F251" s="56"/>
      <c r="G251" s="56"/>
      <c r="H251" s="56"/>
      <c r="I251" s="56"/>
    </row>
    <row r="252" ht="14.25" customHeight="1">
      <c r="B252" s="39"/>
      <c r="F252" s="56"/>
      <c r="G252" s="56"/>
      <c r="H252" s="56"/>
      <c r="I252" s="56"/>
    </row>
    <row r="253" ht="14.25" customHeight="1">
      <c r="B253" s="39"/>
      <c r="F253" s="56"/>
      <c r="G253" s="56"/>
      <c r="H253" s="56"/>
      <c r="I253" s="56"/>
    </row>
    <row r="254" ht="14.25" customHeight="1">
      <c r="B254" s="39"/>
      <c r="F254" s="56"/>
      <c r="G254" s="56"/>
      <c r="H254" s="56"/>
      <c r="I254" s="56"/>
    </row>
    <row r="255" ht="14.25" customHeight="1">
      <c r="B255" s="39"/>
      <c r="F255" s="56"/>
      <c r="G255" s="56"/>
      <c r="H255" s="56"/>
      <c r="I255" s="56"/>
    </row>
    <row r="256" ht="14.25" customHeight="1">
      <c r="B256" s="39"/>
      <c r="F256" s="56"/>
      <c r="G256" s="56"/>
      <c r="H256" s="56"/>
      <c r="I256" s="56"/>
    </row>
    <row r="257" ht="14.25" customHeight="1">
      <c r="B257" s="39"/>
      <c r="F257" s="56"/>
      <c r="G257" s="56"/>
      <c r="H257" s="56"/>
      <c r="I257" s="56"/>
    </row>
    <row r="258" ht="14.25" customHeight="1">
      <c r="B258" s="39"/>
      <c r="F258" s="56"/>
      <c r="G258" s="56"/>
      <c r="H258" s="56"/>
      <c r="I258" s="56"/>
    </row>
    <row r="259" ht="14.25" customHeight="1">
      <c r="B259" s="39"/>
      <c r="F259" s="56"/>
      <c r="G259" s="56"/>
      <c r="H259" s="56"/>
      <c r="I259" s="56"/>
    </row>
    <row r="260" ht="14.25" customHeight="1">
      <c r="B260" s="39"/>
      <c r="F260" s="56"/>
      <c r="G260" s="56"/>
      <c r="H260" s="56"/>
      <c r="I260" s="56"/>
    </row>
    <row r="261" ht="14.25" customHeight="1">
      <c r="B261" s="39"/>
      <c r="F261" s="56"/>
      <c r="G261" s="56"/>
      <c r="H261" s="56"/>
      <c r="I261" s="56"/>
    </row>
    <row r="262" ht="14.25" customHeight="1">
      <c r="B262" s="39"/>
      <c r="F262" s="56"/>
      <c r="G262" s="56"/>
      <c r="H262" s="56"/>
      <c r="I262" s="56"/>
    </row>
    <row r="263" ht="14.25" customHeight="1">
      <c r="B263" s="39"/>
      <c r="F263" s="56"/>
      <c r="G263" s="56"/>
      <c r="H263" s="56"/>
      <c r="I263" s="56"/>
    </row>
    <row r="264" ht="14.25" customHeight="1">
      <c r="B264" s="39"/>
      <c r="F264" s="56"/>
      <c r="G264" s="56"/>
      <c r="H264" s="56"/>
      <c r="I264" s="56"/>
    </row>
    <row r="265" ht="14.25" customHeight="1">
      <c r="B265" s="39"/>
      <c r="F265" s="56"/>
      <c r="G265" s="56"/>
      <c r="H265" s="56"/>
      <c r="I265" s="56"/>
    </row>
    <row r="266" ht="14.25" customHeight="1">
      <c r="B266" s="39"/>
      <c r="F266" s="56"/>
      <c r="G266" s="56"/>
      <c r="H266" s="56"/>
      <c r="I266" s="56"/>
    </row>
    <row r="267" ht="14.25" customHeight="1">
      <c r="B267" s="39"/>
      <c r="F267" s="56"/>
      <c r="G267" s="56"/>
      <c r="H267" s="56"/>
      <c r="I267" s="56"/>
    </row>
    <row r="268" ht="14.25" customHeight="1">
      <c r="B268" s="39"/>
      <c r="F268" s="56"/>
      <c r="G268" s="56"/>
      <c r="H268" s="56"/>
      <c r="I268" s="56"/>
    </row>
    <row r="269" ht="14.25" customHeight="1">
      <c r="B269" s="39"/>
      <c r="F269" s="56"/>
      <c r="G269" s="56"/>
      <c r="H269" s="56"/>
      <c r="I269" s="56"/>
    </row>
    <row r="270" ht="14.25" customHeight="1">
      <c r="B270" s="39"/>
      <c r="F270" s="56"/>
      <c r="G270" s="56"/>
      <c r="H270" s="56"/>
      <c r="I270" s="56"/>
    </row>
    <row r="271" ht="14.25" customHeight="1">
      <c r="B271" s="39"/>
      <c r="F271" s="56"/>
      <c r="G271" s="56"/>
      <c r="H271" s="56"/>
      <c r="I271" s="56"/>
    </row>
    <row r="272" ht="14.25" customHeight="1">
      <c r="B272" s="39"/>
      <c r="F272" s="56"/>
      <c r="G272" s="56"/>
      <c r="H272" s="56"/>
      <c r="I272" s="56"/>
    </row>
    <row r="273" ht="14.25" customHeight="1">
      <c r="B273" s="39"/>
      <c r="F273" s="56"/>
      <c r="G273" s="56"/>
      <c r="H273" s="56"/>
      <c r="I273" s="56"/>
    </row>
    <row r="274" ht="14.25" customHeight="1">
      <c r="B274" s="39"/>
      <c r="F274" s="56"/>
      <c r="G274" s="56"/>
      <c r="H274" s="56"/>
      <c r="I274" s="56"/>
    </row>
    <row r="275" ht="14.25" customHeight="1">
      <c r="B275" s="39"/>
      <c r="F275" s="56"/>
      <c r="G275" s="56"/>
      <c r="H275" s="56"/>
      <c r="I275" s="56"/>
    </row>
    <row r="276" ht="14.25" customHeight="1">
      <c r="B276" s="39"/>
      <c r="F276" s="56"/>
      <c r="G276" s="56"/>
      <c r="H276" s="56"/>
      <c r="I276" s="56"/>
    </row>
    <row r="277" ht="14.25" customHeight="1">
      <c r="B277" s="39"/>
      <c r="F277" s="56"/>
      <c r="G277" s="56"/>
      <c r="H277" s="56"/>
      <c r="I277" s="56"/>
    </row>
    <row r="278" ht="14.25" customHeight="1">
      <c r="B278" s="39"/>
      <c r="F278" s="56"/>
      <c r="G278" s="56"/>
      <c r="H278" s="56"/>
      <c r="I278" s="56"/>
    </row>
    <row r="279" ht="14.25" customHeight="1">
      <c r="B279" s="39"/>
      <c r="F279" s="56"/>
      <c r="G279" s="56"/>
      <c r="H279" s="56"/>
      <c r="I279" s="56"/>
    </row>
    <row r="280" ht="14.25" customHeight="1">
      <c r="B280" s="39"/>
      <c r="F280" s="56"/>
      <c r="G280" s="56"/>
      <c r="H280" s="56"/>
      <c r="I280" s="56"/>
    </row>
    <row r="281" ht="14.25" customHeight="1">
      <c r="B281" s="39"/>
      <c r="F281" s="56"/>
      <c r="G281" s="56"/>
      <c r="H281" s="56"/>
      <c r="I281" s="56"/>
    </row>
    <row r="282" ht="14.25" customHeight="1">
      <c r="B282" s="39"/>
      <c r="F282" s="56"/>
      <c r="G282" s="56"/>
      <c r="H282" s="56"/>
      <c r="I282" s="56"/>
    </row>
    <row r="283" ht="14.25" customHeight="1">
      <c r="B283" s="39"/>
      <c r="F283" s="56"/>
      <c r="G283" s="56"/>
      <c r="H283" s="56"/>
      <c r="I283" s="56"/>
    </row>
    <row r="284" ht="14.25" customHeight="1">
      <c r="B284" s="39"/>
      <c r="F284" s="56"/>
      <c r="G284" s="56"/>
      <c r="H284" s="56"/>
      <c r="I284" s="56"/>
    </row>
    <row r="285" ht="14.25" customHeight="1">
      <c r="B285" s="39"/>
      <c r="F285" s="56"/>
      <c r="G285" s="56"/>
      <c r="H285" s="56"/>
      <c r="I285" s="56"/>
    </row>
    <row r="286" ht="14.25" customHeight="1">
      <c r="B286" s="39"/>
      <c r="F286" s="56"/>
      <c r="G286" s="56"/>
      <c r="H286" s="56"/>
      <c r="I286" s="56"/>
    </row>
    <row r="287" ht="14.25" customHeight="1">
      <c r="B287" s="39"/>
      <c r="F287" s="56"/>
      <c r="G287" s="56"/>
      <c r="H287" s="56"/>
      <c r="I287" s="56"/>
    </row>
    <row r="288" ht="14.25" customHeight="1">
      <c r="B288" s="39"/>
      <c r="F288" s="56"/>
      <c r="G288" s="56"/>
      <c r="H288" s="56"/>
      <c r="I288" s="56"/>
    </row>
    <row r="289" ht="14.25" customHeight="1">
      <c r="B289" s="39"/>
      <c r="F289" s="56"/>
      <c r="G289" s="56"/>
      <c r="H289" s="56"/>
      <c r="I289" s="56"/>
    </row>
    <row r="290" ht="14.25" customHeight="1">
      <c r="B290" s="39"/>
      <c r="F290" s="56"/>
      <c r="G290" s="56"/>
      <c r="H290" s="56"/>
      <c r="I290" s="56"/>
    </row>
    <row r="291" ht="14.25" customHeight="1">
      <c r="B291" s="39"/>
      <c r="F291" s="56"/>
      <c r="G291" s="56"/>
      <c r="H291" s="56"/>
      <c r="I291" s="56"/>
    </row>
    <row r="292" ht="14.25" customHeight="1">
      <c r="B292" s="39"/>
      <c r="F292" s="56"/>
      <c r="G292" s="56"/>
      <c r="H292" s="56"/>
      <c r="I292" s="56"/>
    </row>
    <row r="293" ht="14.25" customHeight="1">
      <c r="B293" s="39"/>
      <c r="F293" s="56"/>
      <c r="G293" s="56"/>
      <c r="H293" s="56"/>
      <c r="I293" s="56"/>
    </row>
    <row r="294" ht="14.25" customHeight="1">
      <c r="B294" s="39"/>
      <c r="F294" s="56"/>
      <c r="G294" s="56"/>
      <c r="H294" s="56"/>
      <c r="I294" s="56"/>
    </row>
    <row r="295" ht="14.25" customHeight="1">
      <c r="B295" s="39"/>
      <c r="F295" s="56"/>
      <c r="G295" s="56"/>
      <c r="H295" s="56"/>
      <c r="I295" s="56"/>
    </row>
    <row r="296" ht="14.25" customHeight="1">
      <c r="B296" s="39"/>
      <c r="F296" s="56"/>
      <c r="G296" s="56"/>
      <c r="H296" s="56"/>
      <c r="I296" s="56"/>
    </row>
    <row r="297" ht="14.25" customHeight="1">
      <c r="B297" s="39"/>
      <c r="F297" s="56"/>
      <c r="G297" s="56"/>
      <c r="H297" s="56"/>
      <c r="I297" s="56"/>
    </row>
    <row r="298" ht="14.25" customHeight="1">
      <c r="B298" s="39"/>
      <c r="F298" s="56"/>
      <c r="G298" s="56"/>
      <c r="H298" s="56"/>
      <c r="I298" s="56"/>
    </row>
    <row r="299" ht="14.25" customHeight="1">
      <c r="B299" s="39"/>
      <c r="F299" s="56"/>
      <c r="G299" s="56"/>
      <c r="H299" s="56"/>
      <c r="I299" s="56"/>
    </row>
    <row r="300" ht="14.25" customHeight="1">
      <c r="B300" s="39"/>
      <c r="F300" s="56"/>
      <c r="G300" s="56"/>
      <c r="H300" s="56"/>
      <c r="I300" s="56"/>
    </row>
    <row r="301" ht="14.25" customHeight="1">
      <c r="B301" s="39"/>
      <c r="F301" s="56"/>
      <c r="G301" s="56"/>
      <c r="H301" s="56"/>
      <c r="I301" s="56"/>
    </row>
    <row r="302" ht="14.25" customHeight="1">
      <c r="B302" s="39"/>
      <c r="F302" s="56"/>
      <c r="G302" s="56"/>
      <c r="H302" s="56"/>
      <c r="I302" s="56"/>
    </row>
    <row r="303" ht="14.25" customHeight="1">
      <c r="B303" s="39"/>
      <c r="F303" s="56"/>
      <c r="G303" s="56"/>
      <c r="H303" s="56"/>
      <c r="I303" s="56"/>
    </row>
    <row r="304" ht="14.25" customHeight="1">
      <c r="B304" s="39"/>
      <c r="F304" s="56"/>
      <c r="G304" s="56"/>
      <c r="H304" s="56"/>
      <c r="I304" s="56"/>
    </row>
    <row r="305" ht="14.25" customHeight="1">
      <c r="B305" s="39"/>
      <c r="F305" s="56"/>
      <c r="G305" s="56"/>
      <c r="H305" s="56"/>
      <c r="I305" s="56"/>
    </row>
    <row r="306" ht="14.25" customHeight="1">
      <c r="B306" s="39"/>
      <c r="F306" s="56"/>
      <c r="G306" s="56"/>
      <c r="H306" s="56"/>
      <c r="I306" s="56"/>
    </row>
    <row r="307" ht="14.25" customHeight="1">
      <c r="B307" s="39"/>
      <c r="F307" s="56"/>
      <c r="G307" s="56"/>
      <c r="H307" s="56"/>
      <c r="I307" s="56"/>
    </row>
    <row r="308" ht="14.25" customHeight="1">
      <c r="B308" s="39"/>
      <c r="F308" s="56"/>
      <c r="G308" s="56"/>
      <c r="H308" s="56"/>
      <c r="I308" s="56"/>
    </row>
    <row r="309" ht="14.25" customHeight="1">
      <c r="B309" s="39"/>
      <c r="F309" s="56"/>
      <c r="G309" s="56"/>
      <c r="H309" s="56"/>
      <c r="I309" s="56"/>
    </row>
    <row r="310" ht="14.25" customHeight="1">
      <c r="B310" s="39"/>
      <c r="F310" s="56"/>
      <c r="G310" s="56"/>
      <c r="H310" s="56"/>
      <c r="I310" s="56"/>
    </row>
    <row r="311" ht="14.25" customHeight="1">
      <c r="B311" s="39"/>
      <c r="F311" s="56"/>
      <c r="G311" s="56"/>
      <c r="H311" s="56"/>
      <c r="I311" s="56"/>
    </row>
    <row r="312" ht="14.25" customHeight="1">
      <c r="B312" s="39"/>
      <c r="F312" s="56"/>
      <c r="G312" s="56"/>
      <c r="H312" s="56"/>
      <c r="I312" s="56"/>
    </row>
    <row r="313" ht="14.25" customHeight="1">
      <c r="B313" s="39"/>
      <c r="F313" s="56"/>
      <c r="G313" s="56"/>
      <c r="H313" s="56"/>
      <c r="I313" s="56"/>
    </row>
    <row r="314" ht="14.25" customHeight="1">
      <c r="B314" s="39"/>
      <c r="F314" s="56"/>
      <c r="G314" s="56"/>
      <c r="H314" s="56"/>
      <c r="I314" s="56"/>
    </row>
    <row r="315" ht="14.25" customHeight="1">
      <c r="B315" s="39"/>
      <c r="F315" s="56"/>
      <c r="G315" s="56"/>
      <c r="H315" s="56"/>
      <c r="I315" s="56"/>
    </row>
    <row r="316" ht="14.25" customHeight="1">
      <c r="B316" s="39"/>
      <c r="F316" s="56"/>
      <c r="G316" s="56"/>
      <c r="H316" s="56"/>
      <c r="I316" s="56"/>
    </row>
    <row r="317" ht="14.25" customHeight="1">
      <c r="B317" s="39"/>
      <c r="F317" s="56"/>
      <c r="G317" s="56"/>
      <c r="H317" s="56"/>
      <c r="I317" s="56"/>
    </row>
    <row r="318" ht="14.25" customHeight="1">
      <c r="B318" s="39"/>
      <c r="F318" s="56"/>
      <c r="G318" s="56"/>
      <c r="H318" s="56"/>
      <c r="I318" s="56"/>
    </row>
    <row r="319" ht="14.25" customHeight="1">
      <c r="B319" s="39"/>
      <c r="F319" s="56"/>
      <c r="G319" s="56"/>
      <c r="H319" s="56"/>
      <c r="I319" s="56"/>
    </row>
    <row r="320" ht="14.25" customHeight="1">
      <c r="B320" s="39"/>
      <c r="F320" s="56"/>
      <c r="G320" s="56"/>
      <c r="H320" s="56"/>
      <c r="I320" s="56"/>
    </row>
    <row r="321" ht="14.25" customHeight="1">
      <c r="B321" s="39"/>
      <c r="F321" s="56"/>
      <c r="G321" s="56"/>
      <c r="H321" s="56"/>
      <c r="I321" s="56"/>
    </row>
    <row r="322" ht="14.25" customHeight="1">
      <c r="B322" s="39"/>
      <c r="F322" s="56"/>
      <c r="G322" s="56"/>
      <c r="H322" s="56"/>
      <c r="I322" s="56"/>
    </row>
    <row r="323" ht="14.25" customHeight="1">
      <c r="B323" s="39"/>
      <c r="F323" s="56"/>
      <c r="G323" s="56"/>
      <c r="H323" s="56"/>
      <c r="I323" s="56"/>
    </row>
    <row r="324" ht="14.25" customHeight="1">
      <c r="B324" s="39"/>
      <c r="F324" s="56"/>
      <c r="G324" s="56"/>
      <c r="H324" s="56"/>
      <c r="I324" s="56"/>
    </row>
    <row r="325" ht="14.25" customHeight="1">
      <c r="B325" s="39"/>
      <c r="F325" s="56"/>
      <c r="G325" s="56"/>
      <c r="H325" s="56"/>
      <c r="I325" s="56"/>
    </row>
    <row r="326" ht="14.25" customHeight="1">
      <c r="B326" s="39"/>
      <c r="F326" s="56"/>
      <c r="G326" s="56"/>
      <c r="H326" s="56"/>
      <c r="I326" s="56"/>
    </row>
    <row r="327" ht="14.25" customHeight="1">
      <c r="B327" s="39"/>
      <c r="F327" s="56"/>
      <c r="G327" s="56"/>
      <c r="H327" s="56"/>
      <c r="I327" s="56"/>
    </row>
    <row r="328" ht="14.25" customHeight="1">
      <c r="B328" s="39"/>
      <c r="F328" s="56"/>
      <c r="G328" s="56"/>
      <c r="H328" s="56"/>
      <c r="I328" s="56"/>
    </row>
    <row r="329" ht="14.25" customHeight="1">
      <c r="B329" s="39"/>
      <c r="F329" s="56"/>
      <c r="G329" s="56"/>
      <c r="H329" s="56"/>
      <c r="I329" s="56"/>
    </row>
    <row r="330" ht="14.25" customHeight="1">
      <c r="B330" s="39"/>
      <c r="F330" s="56"/>
      <c r="G330" s="56"/>
      <c r="H330" s="56"/>
      <c r="I330" s="56"/>
    </row>
    <row r="331" ht="14.25" customHeight="1">
      <c r="B331" s="39"/>
      <c r="F331" s="56"/>
      <c r="G331" s="56"/>
      <c r="H331" s="56"/>
      <c r="I331" s="56"/>
    </row>
    <row r="332" ht="14.25" customHeight="1">
      <c r="B332" s="39"/>
      <c r="F332" s="56"/>
      <c r="G332" s="56"/>
      <c r="H332" s="56"/>
      <c r="I332" s="56"/>
    </row>
    <row r="333" ht="14.25" customHeight="1">
      <c r="B333" s="39"/>
      <c r="F333" s="56"/>
      <c r="G333" s="56"/>
      <c r="H333" s="56"/>
      <c r="I333" s="56"/>
    </row>
    <row r="334" ht="14.25" customHeight="1">
      <c r="B334" s="39"/>
      <c r="F334" s="56"/>
      <c r="G334" s="56"/>
      <c r="H334" s="56"/>
      <c r="I334" s="56"/>
    </row>
    <row r="335" ht="14.25" customHeight="1">
      <c r="B335" s="39"/>
      <c r="F335" s="56"/>
      <c r="G335" s="56"/>
      <c r="H335" s="56"/>
      <c r="I335" s="56"/>
    </row>
    <row r="336" ht="14.25" customHeight="1">
      <c r="B336" s="39"/>
      <c r="F336" s="56"/>
      <c r="G336" s="56"/>
      <c r="H336" s="56"/>
      <c r="I336" s="56"/>
    </row>
    <row r="337" ht="14.25" customHeight="1">
      <c r="B337" s="39"/>
      <c r="F337" s="56"/>
      <c r="G337" s="56"/>
      <c r="H337" s="56"/>
      <c r="I337" s="56"/>
    </row>
    <row r="338" ht="14.25" customHeight="1">
      <c r="B338" s="39"/>
      <c r="F338" s="56"/>
      <c r="G338" s="56"/>
      <c r="H338" s="56"/>
      <c r="I338" s="56"/>
    </row>
    <row r="339" ht="14.25" customHeight="1">
      <c r="B339" s="39"/>
      <c r="F339" s="56"/>
      <c r="G339" s="56"/>
      <c r="H339" s="56"/>
      <c r="I339" s="56"/>
    </row>
    <row r="340" ht="14.25" customHeight="1">
      <c r="B340" s="39"/>
      <c r="F340" s="56"/>
      <c r="G340" s="56"/>
      <c r="H340" s="56"/>
      <c r="I340" s="56"/>
    </row>
    <row r="341" ht="14.25" customHeight="1">
      <c r="B341" s="39"/>
      <c r="F341" s="56"/>
      <c r="G341" s="56"/>
      <c r="H341" s="56"/>
      <c r="I341" s="56"/>
    </row>
    <row r="342" ht="14.25" customHeight="1">
      <c r="B342" s="39"/>
      <c r="F342" s="56"/>
      <c r="G342" s="56"/>
      <c r="H342" s="56"/>
      <c r="I342" s="56"/>
    </row>
    <row r="343" ht="14.25" customHeight="1">
      <c r="B343" s="39"/>
      <c r="F343" s="56"/>
      <c r="G343" s="56"/>
      <c r="H343" s="56"/>
      <c r="I343" s="56"/>
    </row>
    <row r="344" ht="14.25" customHeight="1">
      <c r="B344" s="39"/>
      <c r="F344" s="56"/>
      <c r="G344" s="56"/>
      <c r="H344" s="56"/>
      <c r="I344" s="56"/>
    </row>
    <row r="345" ht="14.25" customHeight="1">
      <c r="B345" s="39"/>
      <c r="F345" s="56"/>
      <c r="G345" s="56"/>
      <c r="H345" s="56"/>
      <c r="I345" s="56"/>
    </row>
    <row r="346" ht="14.25" customHeight="1">
      <c r="B346" s="39"/>
      <c r="F346" s="56"/>
      <c r="G346" s="56"/>
      <c r="H346" s="56"/>
      <c r="I346" s="56"/>
    </row>
    <row r="347" ht="14.25" customHeight="1">
      <c r="B347" s="39"/>
      <c r="F347" s="56"/>
      <c r="G347" s="56"/>
      <c r="H347" s="56"/>
      <c r="I347" s="56"/>
    </row>
    <row r="348" ht="14.25" customHeight="1">
      <c r="B348" s="39"/>
      <c r="F348" s="56"/>
      <c r="G348" s="56"/>
      <c r="H348" s="56"/>
      <c r="I348" s="56"/>
    </row>
    <row r="349" ht="14.25" customHeight="1">
      <c r="B349" s="39"/>
      <c r="F349" s="56"/>
      <c r="G349" s="56"/>
      <c r="H349" s="56"/>
      <c r="I349" s="56"/>
    </row>
    <row r="350" ht="14.25" customHeight="1">
      <c r="B350" s="39"/>
      <c r="F350" s="56"/>
      <c r="G350" s="56"/>
      <c r="H350" s="56"/>
      <c r="I350" s="56"/>
    </row>
    <row r="351" ht="14.25" customHeight="1">
      <c r="B351" s="39"/>
      <c r="F351" s="56"/>
      <c r="G351" s="56"/>
      <c r="H351" s="56"/>
      <c r="I351" s="56"/>
    </row>
    <row r="352" ht="14.25" customHeight="1">
      <c r="B352" s="39"/>
      <c r="F352" s="56"/>
      <c r="G352" s="56"/>
      <c r="H352" s="56"/>
      <c r="I352" s="56"/>
    </row>
    <row r="353" ht="14.25" customHeight="1">
      <c r="B353" s="39"/>
      <c r="F353" s="56"/>
      <c r="G353" s="56"/>
      <c r="H353" s="56"/>
      <c r="I353" s="56"/>
    </row>
    <row r="354" ht="14.25" customHeight="1">
      <c r="B354" s="39"/>
      <c r="F354" s="56"/>
      <c r="G354" s="56"/>
      <c r="H354" s="56"/>
      <c r="I354" s="56"/>
    </row>
    <row r="355" ht="14.25" customHeight="1">
      <c r="B355" s="39"/>
      <c r="F355" s="56"/>
      <c r="G355" s="56"/>
      <c r="H355" s="56"/>
      <c r="I355" s="56"/>
    </row>
    <row r="356" ht="14.25" customHeight="1">
      <c r="B356" s="39"/>
      <c r="F356" s="56"/>
      <c r="G356" s="56"/>
      <c r="H356" s="56"/>
      <c r="I356" s="56"/>
    </row>
    <row r="357" ht="14.25" customHeight="1">
      <c r="B357" s="39"/>
      <c r="F357" s="56"/>
      <c r="G357" s="56"/>
      <c r="H357" s="56"/>
      <c r="I357" s="56"/>
    </row>
    <row r="358" ht="14.25" customHeight="1">
      <c r="B358" s="39"/>
      <c r="F358" s="56"/>
      <c r="G358" s="56"/>
      <c r="H358" s="56"/>
      <c r="I358" s="56"/>
    </row>
    <row r="359" ht="14.25" customHeight="1">
      <c r="B359" s="39"/>
      <c r="F359" s="56"/>
      <c r="G359" s="56"/>
      <c r="H359" s="56"/>
      <c r="I359" s="56"/>
    </row>
    <row r="360" ht="14.25" customHeight="1">
      <c r="B360" s="39"/>
      <c r="F360" s="56"/>
      <c r="G360" s="56"/>
      <c r="H360" s="56"/>
      <c r="I360" s="56"/>
    </row>
    <row r="361" ht="14.25" customHeight="1">
      <c r="B361" s="39"/>
      <c r="F361" s="56"/>
      <c r="G361" s="56"/>
      <c r="H361" s="56"/>
      <c r="I361" s="56"/>
    </row>
    <row r="362" ht="14.25" customHeight="1">
      <c r="B362" s="39"/>
      <c r="F362" s="56"/>
      <c r="G362" s="56"/>
      <c r="H362" s="56"/>
      <c r="I362" s="56"/>
    </row>
    <row r="363" ht="14.25" customHeight="1">
      <c r="B363" s="39"/>
      <c r="F363" s="56"/>
      <c r="G363" s="56"/>
      <c r="H363" s="56"/>
      <c r="I363" s="56"/>
    </row>
    <row r="364" ht="14.25" customHeight="1">
      <c r="B364" s="39"/>
      <c r="F364" s="56"/>
      <c r="G364" s="56"/>
      <c r="H364" s="56"/>
      <c r="I364" s="56"/>
    </row>
    <row r="365" ht="14.25" customHeight="1">
      <c r="B365" s="39"/>
      <c r="F365" s="56"/>
      <c r="G365" s="56"/>
      <c r="H365" s="56"/>
      <c r="I365" s="56"/>
    </row>
    <row r="366" ht="14.25" customHeight="1">
      <c r="B366" s="39"/>
      <c r="F366" s="56"/>
      <c r="G366" s="56"/>
      <c r="H366" s="56"/>
      <c r="I366" s="56"/>
    </row>
    <row r="367" ht="14.25" customHeight="1">
      <c r="B367" s="39"/>
      <c r="F367" s="56"/>
      <c r="G367" s="56"/>
      <c r="H367" s="56"/>
      <c r="I367" s="56"/>
    </row>
    <row r="368" ht="14.25" customHeight="1">
      <c r="B368" s="39"/>
      <c r="F368" s="56"/>
      <c r="G368" s="56"/>
      <c r="H368" s="56"/>
      <c r="I368" s="56"/>
    </row>
    <row r="369" ht="14.25" customHeight="1">
      <c r="B369" s="39"/>
      <c r="F369" s="56"/>
      <c r="G369" s="56"/>
      <c r="H369" s="56"/>
      <c r="I369" s="56"/>
    </row>
    <row r="370" ht="14.25" customHeight="1">
      <c r="B370" s="39"/>
      <c r="F370" s="56"/>
      <c r="G370" s="56"/>
      <c r="H370" s="56"/>
      <c r="I370" s="56"/>
    </row>
    <row r="371" ht="14.25" customHeight="1">
      <c r="B371" s="39"/>
      <c r="F371" s="56"/>
      <c r="G371" s="56"/>
      <c r="H371" s="56"/>
      <c r="I371" s="56"/>
    </row>
    <row r="372" ht="14.25" customHeight="1">
      <c r="B372" s="39"/>
      <c r="F372" s="56"/>
      <c r="G372" s="56"/>
      <c r="H372" s="56"/>
      <c r="I372" s="56"/>
    </row>
    <row r="373" ht="14.25" customHeight="1">
      <c r="B373" s="39"/>
      <c r="F373" s="56"/>
      <c r="G373" s="56"/>
      <c r="H373" s="56"/>
      <c r="I373" s="56"/>
    </row>
    <row r="374" ht="14.25" customHeight="1">
      <c r="B374" s="39"/>
      <c r="F374" s="56"/>
      <c r="G374" s="56"/>
      <c r="H374" s="56"/>
      <c r="I374" s="56"/>
    </row>
    <row r="375" ht="14.25" customHeight="1">
      <c r="B375" s="39"/>
      <c r="F375" s="56"/>
      <c r="G375" s="56"/>
      <c r="H375" s="56"/>
      <c r="I375" s="56"/>
    </row>
    <row r="376" ht="14.25" customHeight="1">
      <c r="B376" s="39"/>
      <c r="F376" s="56"/>
      <c r="G376" s="56"/>
      <c r="H376" s="56"/>
      <c r="I376" s="56"/>
    </row>
    <row r="377" ht="14.25" customHeight="1">
      <c r="B377" s="39"/>
      <c r="F377" s="56"/>
      <c r="G377" s="56"/>
      <c r="H377" s="56"/>
      <c r="I377" s="56"/>
    </row>
    <row r="378" ht="14.25" customHeight="1">
      <c r="B378" s="39"/>
      <c r="F378" s="56"/>
      <c r="G378" s="56"/>
      <c r="H378" s="56"/>
      <c r="I378" s="56"/>
    </row>
    <row r="379" ht="14.25" customHeight="1">
      <c r="B379" s="39"/>
      <c r="F379" s="56"/>
      <c r="G379" s="56"/>
      <c r="H379" s="56"/>
      <c r="I379" s="56"/>
    </row>
    <row r="380" ht="14.25" customHeight="1">
      <c r="B380" s="39"/>
      <c r="F380" s="56"/>
      <c r="G380" s="56"/>
      <c r="H380" s="56"/>
      <c r="I380" s="56"/>
    </row>
    <row r="381" ht="14.25" customHeight="1">
      <c r="B381" s="39"/>
      <c r="F381" s="56"/>
      <c r="G381" s="56"/>
      <c r="H381" s="56"/>
      <c r="I381" s="56"/>
    </row>
    <row r="382" ht="14.25" customHeight="1">
      <c r="B382" s="39"/>
      <c r="F382" s="56"/>
      <c r="G382" s="56"/>
      <c r="H382" s="56"/>
      <c r="I382" s="56"/>
    </row>
    <row r="383" ht="14.25" customHeight="1">
      <c r="B383" s="39"/>
      <c r="F383" s="56"/>
      <c r="G383" s="56"/>
      <c r="H383" s="56"/>
      <c r="I383" s="56"/>
    </row>
    <row r="384" ht="14.25" customHeight="1">
      <c r="B384" s="39"/>
      <c r="F384" s="56"/>
      <c r="G384" s="56"/>
      <c r="H384" s="56"/>
      <c r="I384" s="56"/>
    </row>
    <row r="385" ht="14.25" customHeight="1">
      <c r="B385" s="39"/>
      <c r="F385" s="56"/>
      <c r="G385" s="56"/>
      <c r="H385" s="56"/>
      <c r="I385" s="56"/>
    </row>
    <row r="386" ht="14.25" customHeight="1">
      <c r="B386" s="39"/>
      <c r="F386" s="56"/>
      <c r="G386" s="56"/>
      <c r="H386" s="56"/>
      <c r="I386" s="56"/>
    </row>
    <row r="387" ht="14.25" customHeight="1">
      <c r="B387" s="39"/>
      <c r="F387" s="56"/>
      <c r="G387" s="56"/>
      <c r="H387" s="56"/>
      <c r="I387" s="56"/>
    </row>
    <row r="388" ht="14.25" customHeight="1">
      <c r="B388" s="39"/>
      <c r="F388" s="56"/>
      <c r="G388" s="56"/>
      <c r="H388" s="56"/>
      <c r="I388" s="56"/>
    </row>
    <row r="389" ht="14.25" customHeight="1">
      <c r="B389" s="39"/>
      <c r="F389" s="56"/>
      <c r="G389" s="56"/>
      <c r="H389" s="56"/>
      <c r="I389" s="56"/>
    </row>
    <row r="390" ht="14.25" customHeight="1">
      <c r="B390" s="39"/>
      <c r="F390" s="56"/>
      <c r="G390" s="56"/>
      <c r="H390" s="56"/>
      <c r="I390" s="56"/>
    </row>
    <row r="391" ht="14.25" customHeight="1">
      <c r="B391" s="39"/>
      <c r="F391" s="56"/>
      <c r="G391" s="56"/>
      <c r="H391" s="56"/>
      <c r="I391" s="56"/>
    </row>
    <row r="392" ht="14.25" customHeight="1">
      <c r="B392" s="39"/>
      <c r="F392" s="56"/>
      <c r="G392" s="56"/>
      <c r="H392" s="56"/>
      <c r="I392" s="56"/>
    </row>
    <row r="393" ht="14.25" customHeight="1">
      <c r="B393" s="39"/>
      <c r="F393" s="56"/>
      <c r="G393" s="56"/>
      <c r="H393" s="56"/>
      <c r="I393" s="56"/>
    </row>
    <row r="394" ht="14.25" customHeight="1">
      <c r="B394" s="39"/>
      <c r="F394" s="56"/>
      <c r="G394" s="56"/>
      <c r="H394" s="56"/>
      <c r="I394" s="56"/>
    </row>
    <row r="395" ht="14.25" customHeight="1">
      <c r="B395" s="39"/>
      <c r="F395" s="56"/>
      <c r="G395" s="56"/>
      <c r="H395" s="56"/>
      <c r="I395" s="56"/>
    </row>
    <row r="396" ht="14.25" customHeight="1">
      <c r="B396" s="39"/>
      <c r="F396" s="56"/>
      <c r="G396" s="56"/>
      <c r="H396" s="56"/>
      <c r="I396" s="56"/>
    </row>
    <row r="397" ht="14.25" customHeight="1">
      <c r="B397" s="39"/>
      <c r="F397" s="56"/>
      <c r="G397" s="56"/>
      <c r="H397" s="56"/>
      <c r="I397" s="56"/>
    </row>
    <row r="398" ht="14.25" customHeight="1">
      <c r="B398" s="39"/>
      <c r="F398" s="56"/>
      <c r="G398" s="56"/>
      <c r="H398" s="56"/>
      <c r="I398" s="56"/>
    </row>
    <row r="399" ht="14.25" customHeight="1">
      <c r="B399" s="39"/>
      <c r="F399" s="56"/>
      <c r="G399" s="56"/>
      <c r="H399" s="56"/>
      <c r="I399" s="56"/>
    </row>
    <row r="400" ht="14.25" customHeight="1">
      <c r="B400" s="39"/>
      <c r="F400" s="56"/>
      <c r="G400" s="56"/>
      <c r="H400" s="56"/>
      <c r="I400" s="56"/>
    </row>
    <row r="401" ht="14.25" customHeight="1">
      <c r="B401" s="39"/>
      <c r="F401" s="56"/>
      <c r="G401" s="56"/>
      <c r="H401" s="56"/>
      <c r="I401" s="56"/>
    </row>
    <row r="402" ht="14.25" customHeight="1">
      <c r="B402" s="39"/>
      <c r="F402" s="56"/>
      <c r="G402" s="56"/>
      <c r="H402" s="56"/>
      <c r="I402" s="56"/>
    </row>
    <row r="403" ht="14.25" customHeight="1">
      <c r="B403" s="39"/>
      <c r="F403" s="56"/>
      <c r="G403" s="56"/>
      <c r="H403" s="56"/>
      <c r="I403" s="56"/>
    </row>
    <row r="404" ht="14.25" customHeight="1">
      <c r="B404" s="39"/>
      <c r="F404" s="56"/>
      <c r="G404" s="56"/>
      <c r="H404" s="56"/>
      <c r="I404" s="56"/>
    </row>
    <row r="405" ht="14.25" customHeight="1">
      <c r="B405" s="39"/>
      <c r="F405" s="56"/>
      <c r="G405" s="56"/>
      <c r="H405" s="56"/>
      <c r="I405" s="56"/>
    </row>
    <row r="406" ht="14.25" customHeight="1">
      <c r="B406" s="39"/>
      <c r="F406" s="56"/>
      <c r="G406" s="56"/>
      <c r="H406" s="56"/>
      <c r="I406" s="56"/>
    </row>
    <row r="407" ht="14.25" customHeight="1">
      <c r="B407" s="39"/>
      <c r="F407" s="56"/>
      <c r="G407" s="56"/>
      <c r="H407" s="56"/>
      <c r="I407" s="56"/>
    </row>
    <row r="408" ht="14.25" customHeight="1">
      <c r="B408" s="39"/>
      <c r="F408" s="56"/>
      <c r="G408" s="56"/>
      <c r="H408" s="56"/>
      <c r="I408" s="56"/>
    </row>
    <row r="409" ht="14.25" customHeight="1">
      <c r="B409" s="39"/>
      <c r="F409" s="56"/>
      <c r="G409" s="56"/>
      <c r="H409" s="56"/>
      <c r="I409" s="56"/>
    </row>
    <row r="410" ht="14.25" customHeight="1">
      <c r="B410" s="39"/>
      <c r="F410" s="56"/>
      <c r="G410" s="56"/>
      <c r="H410" s="56"/>
      <c r="I410" s="56"/>
    </row>
    <row r="411" ht="14.25" customHeight="1">
      <c r="B411" s="39"/>
      <c r="F411" s="56"/>
      <c r="G411" s="56"/>
      <c r="H411" s="56"/>
      <c r="I411" s="56"/>
    </row>
    <row r="412" ht="14.25" customHeight="1">
      <c r="B412" s="39"/>
      <c r="F412" s="56"/>
      <c r="G412" s="56"/>
      <c r="H412" s="56"/>
      <c r="I412" s="56"/>
    </row>
    <row r="413" ht="14.25" customHeight="1">
      <c r="B413" s="39"/>
      <c r="F413" s="56"/>
      <c r="G413" s="56"/>
      <c r="H413" s="56"/>
      <c r="I413" s="56"/>
    </row>
    <row r="414" ht="14.25" customHeight="1">
      <c r="B414" s="39"/>
      <c r="F414" s="56"/>
      <c r="G414" s="56"/>
      <c r="H414" s="56"/>
      <c r="I414" s="56"/>
    </row>
    <row r="415" ht="14.25" customHeight="1">
      <c r="B415" s="39"/>
      <c r="F415" s="56"/>
      <c r="G415" s="56"/>
      <c r="H415" s="56"/>
      <c r="I415" s="56"/>
    </row>
    <row r="416" ht="14.25" customHeight="1">
      <c r="B416" s="39"/>
      <c r="F416" s="56"/>
      <c r="G416" s="56"/>
      <c r="H416" s="56"/>
      <c r="I416" s="56"/>
    </row>
    <row r="417" ht="14.25" customHeight="1">
      <c r="B417" s="39"/>
      <c r="F417" s="56"/>
      <c r="G417" s="56"/>
      <c r="H417" s="56"/>
      <c r="I417" s="56"/>
    </row>
    <row r="418" ht="14.25" customHeight="1">
      <c r="B418" s="39"/>
      <c r="F418" s="56"/>
      <c r="G418" s="56"/>
      <c r="H418" s="56"/>
      <c r="I418" s="56"/>
    </row>
    <row r="419" ht="14.25" customHeight="1">
      <c r="B419" s="39"/>
      <c r="F419" s="56"/>
      <c r="G419" s="56"/>
      <c r="H419" s="56"/>
      <c r="I419" s="56"/>
    </row>
    <row r="420" ht="14.25" customHeight="1">
      <c r="B420" s="39"/>
      <c r="F420" s="56"/>
      <c r="G420" s="56"/>
      <c r="H420" s="56"/>
      <c r="I420" s="56"/>
    </row>
    <row r="421" ht="14.25" customHeight="1">
      <c r="B421" s="39"/>
      <c r="F421" s="56"/>
      <c r="G421" s="56"/>
      <c r="H421" s="56"/>
      <c r="I421" s="56"/>
    </row>
    <row r="422" ht="14.25" customHeight="1">
      <c r="B422" s="39"/>
      <c r="F422" s="56"/>
      <c r="G422" s="56"/>
      <c r="H422" s="56"/>
      <c r="I422" s="56"/>
    </row>
    <row r="423" ht="14.25" customHeight="1">
      <c r="B423" s="39"/>
      <c r="F423" s="56"/>
      <c r="G423" s="56"/>
      <c r="H423" s="56"/>
      <c r="I423" s="56"/>
    </row>
    <row r="424" ht="14.25" customHeight="1">
      <c r="B424" s="39"/>
      <c r="F424" s="56"/>
      <c r="G424" s="56"/>
      <c r="H424" s="56"/>
      <c r="I424" s="56"/>
    </row>
    <row r="425" ht="14.25" customHeight="1">
      <c r="B425" s="39"/>
      <c r="F425" s="56"/>
      <c r="G425" s="56"/>
      <c r="H425" s="56"/>
      <c r="I425" s="56"/>
    </row>
    <row r="426" ht="14.25" customHeight="1">
      <c r="B426" s="39"/>
      <c r="F426" s="56"/>
      <c r="G426" s="56"/>
      <c r="H426" s="56"/>
      <c r="I426" s="56"/>
    </row>
    <row r="427" ht="14.25" customHeight="1">
      <c r="B427" s="39"/>
      <c r="F427" s="56"/>
      <c r="G427" s="56"/>
      <c r="H427" s="56"/>
      <c r="I427" s="56"/>
    </row>
    <row r="428" ht="14.25" customHeight="1">
      <c r="B428" s="39"/>
      <c r="F428" s="56"/>
      <c r="G428" s="56"/>
      <c r="H428" s="56"/>
      <c r="I428" s="56"/>
    </row>
    <row r="429" ht="14.25" customHeight="1">
      <c r="B429" s="39"/>
      <c r="F429" s="56"/>
      <c r="G429" s="56"/>
      <c r="H429" s="56"/>
      <c r="I429" s="56"/>
    </row>
    <row r="430" ht="14.25" customHeight="1">
      <c r="B430" s="39"/>
      <c r="F430" s="56"/>
      <c r="G430" s="56"/>
      <c r="H430" s="56"/>
      <c r="I430" s="56"/>
    </row>
    <row r="431" ht="14.25" customHeight="1">
      <c r="B431" s="39"/>
      <c r="F431" s="56"/>
      <c r="G431" s="56"/>
      <c r="H431" s="56"/>
      <c r="I431" s="56"/>
    </row>
    <row r="432" ht="14.25" customHeight="1">
      <c r="B432" s="39"/>
      <c r="F432" s="56"/>
      <c r="G432" s="56"/>
      <c r="H432" s="56"/>
      <c r="I432" s="56"/>
    </row>
    <row r="433" ht="14.25" customHeight="1">
      <c r="B433" s="39"/>
      <c r="F433" s="56"/>
      <c r="G433" s="56"/>
      <c r="H433" s="56"/>
      <c r="I433" s="56"/>
    </row>
    <row r="434" ht="14.25" customHeight="1">
      <c r="B434" s="39"/>
      <c r="F434" s="56"/>
      <c r="G434" s="56"/>
      <c r="H434" s="56"/>
      <c r="I434" s="56"/>
    </row>
    <row r="435" ht="14.25" customHeight="1">
      <c r="B435" s="39"/>
      <c r="F435" s="56"/>
      <c r="G435" s="56"/>
      <c r="H435" s="56"/>
      <c r="I435" s="56"/>
    </row>
    <row r="436" ht="14.25" customHeight="1">
      <c r="B436" s="39"/>
      <c r="F436" s="56"/>
      <c r="G436" s="56"/>
      <c r="H436" s="56"/>
      <c r="I436" s="56"/>
    </row>
    <row r="437" ht="14.25" customHeight="1">
      <c r="B437" s="39"/>
      <c r="F437" s="56"/>
      <c r="G437" s="56"/>
      <c r="H437" s="56"/>
      <c r="I437" s="56"/>
    </row>
    <row r="438" ht="14.25" customHeight="1">
      <c r="B438" s="39"/>
      <c r="F438" s="56"/>
      <c r="G438" s="56"/>
      <c r="H438" s="56"/>
      <c r="I438" s="56"/>
    </row>
    <row r="439" ht="14.25" customHeight="1">
      <c r="B439" s="39"/>
      <c r="F439" s="56"/>
      <c r="G439" s="56"/>
      <c r="H439" s="56"/>
      <c r="I439" s="56"/>
    </row>
    <row r="440" ht="14.25" customHeight="1">
      <c r="B440" s="39"/>
      <c r="F440" s="56"/>
      <c r="G440" s="56"/>
      <c r="H440" s="56"/>
      <c r="I440" s="56"/>
    </row>
    <row r="441" ht="14.25" customHeight="1">
      <c r="B441" s="39"/>
      <c r="F441" s="56"/>
      <c r="G441" s="56"/>
      <c r="H441" s="56"/>
      <c r="I441" s="56"/>
    </row>
    <row r="442" ht="14.25" customHeight="1">
      <c r="B442" s="39"/>
      <c r="F442" s="56"/>
      <c r="G442" s="56"/>
      <c r="H442" s="56"/>
      <c r="I442" s="56"/>
    </row>
    <row r="443" ht="14.25" customHeight="1">
      <c r="B443" s="39"/>
      <c r="F443" s="56"/>
      <c r="G443" s="56"/>
      <c r="H443" s="56"/>
      <c r="I443" s="56"/>
    </row>
    <row r="444" ht="14.25" customHeight="1">
      <c r="B444" s="39"/>
      <c r="F444" s="56"/>
      <c r="G444" s="56"/>
      <c r="H444" s="56"/>
      <c r="I444" s="56"/>
    </row>
    <row r="445" ht="14.25" customHeight="1">
      <c r="B445" s="39"/>
      <c r="F445" s="56"/>
      <c r="G445" s="56"/>
      <c r="H445" s="56"/>
      <c r="I445" s="56"/>
    </row>
    <row r="446" ht="14.25" customHeight="1">
      <c r="B446" s="39"/>
      <c r="F446" s="56"/>
      <c r="G446" s="56"/>
      <c r="H446" s="56"/>
      <c r="I446" s="56"/>
    </row>
    <row r="447" ht="14.25" customHeight="1">
      <c r="B447" s="39"/>
      <c r="F447" s="56"/>
      <c r="G447" s="56"/>
      <c r="H447" s="56"/>
      <c r="I447" s="56"/>
    </row>
    <row r="448" ht="14.25" customHeight="1">
      <c r="B448" s="39"/>
      <c r="F448" s="56"/>
      <c r="G448" s="56"/>
      <c r="H448" s="56"/>
      <c r="I448" s="56"/>
    </row>
    <row r="449" ht="14.25" customHeight="1">
      <c r="B449" s="39"/>
      <c r="F449" s="56"/>
      <c r="G449" s="56"/>
      <c r="H449" s="56"/>
      <c r="I449" s="56"/>
    </row>
    <row r="450" ht="14.25" customHeight="1">
      <c r="B450" s="39"/>
      <c r="F450" s="56"/>
      <c r="G450" s="56"/>
      <c r="H450" s="56"/>
      <c r="I450" s="56"/>
    </row>
    <row r="451" ht="14.25" customHeight="1">
      <c r="B451" s="39"/>
      <c r="F451" s="56"/>
      <c r="G451" s="56"/>
      <c r="H451" s="56"/>
      <c r="I451" s="56"/>
    </row>
    <row r="452" ht="14.25" customHeight="1">
      <c r="B452" s="39"/>
      <c r="F452" s="56"/>
      <c r="G452" s="56"/>
      <c r="H452" s="56"/>
      <c r="I452" s="56"/>
    </row>
    <row r="453" ht="14.25" customHeight="1">
      <c r="B453" s="39"/>
      <c r="F453" s="56"/>
      <c r="G453" s="56"/>
      <c r="H453" s="56"/>
      <c r="I453" s="56"/>
    </row>
    <row r="454" ht="14.25" customHeight="1">
      <c r="B454" s="39"/>
      <c r="F454" s="56"/>
      <c r="G454" s="56"/>
      <c r="H454" s="56"/>
      <c r="I454" s="56"/>
    </row>
    <row r="455" ht="14.25" customHeight="1">
      <c r="B455" s="39"/>
      <c r="F455" s="56"/>
      <c r="G455" s="56"/>
      <c r="H455" s="56"/>
      <c r="I455" s="56"/>
    </row>
    <row r="456" ht="14.25" customHeight="1">
      <c r="B456" s="39"/>
      <c r="F456" s="56"/>
      <c r="G456" s="56"/>
      <c r="H456" s="56"/>
      <c r="I456" s="56"/>
    </row>
    <row r="457" ht="14.25" customHeight="1">
      <c r="B457" s="39"/>
      <c r="F457" s="56"/>
      <c r="G457" s="56"/>
      <c r="H457" s="56"/>
      <c r="I457" s="56"/>
    </row>
    <row r="458" ht="14.25" customHeight="1">
      <c r="B458" s="39"/>
      <c r="F458" s="56"/>
      <c r="G458" s="56"/>
      <c r="H458" s="56"/>
      <c r="I458" s="56"/>
    </row>
    <row r="459" ht="14.25" customHeight="1">
      <c r="B459" s="39"/>
      <c r="F459" s="56"/>
      <c r="G459" s="56"/>
      <c r="H459" s="56"/>
      <c r="I459" s="56"/>
    </row>
    <row r="460" ht="14.25" customHeight="1">
      <c r="B460" s="39"/>
      <c r="F460" s="56"/>
      <c r="G460" s="56"/>
      <c r="H460" s="56"/>
      <c r="I460" s="56"/>
    </row>
    <row r="461" ht="14.25" customHeight="1">
      <c r="B461" s="39"/>
      <c r="F461" s="56"/>
      <c r="G461" s="56"/>
      <c r="H461" s="56"/>
      <c r="I461" s="56"/>
    </row>
    <row r="462" ht="14.25" customHeight="1">
      <c r="B462" s="39"/>
      <c r="F462" s="56"/>
      <c r="G462" s="56"/>
      <c r="H462" s="56"/>
      <c r="I462" s="56"/>
    </row>
    <row r="463" ht="14.25" customHeight="1">
      <c r="B463" s="39"/>
      <c r="F463" s="56"/>
      <c r="G463" s="56"/>
      <c r="H463" s="56"/>
      <c r="I463" s="56"/>
    </row>
    <row r="464" ht="14.25" customHeight="1">
      <c r="B464" s="39"/>
      <c r="F464" s="56"/>
      <c r="G464" s="56"/>
      <c r="H464" s="56"/>
      <c r="I464" s="56"/>
    </row>
    <row r="465" ht="14.25" customHeight="1">
      <c r="B465" s="39"/>
      <c r="F465" s="56"/>
      <c r="G465" s="56"/>
      <c r="H465" s="56"/>
      <c r="I465" s="56"/>
    </row>
    <row r="466" ht="14.25" customHeight="1">
      <c r="B466" s="39"/>
      <c r="F466" s="56"/>
      <c r="G466" s="56"/>
      <c r="H466" s="56"/>
      <c r="I466" s="56"/>
    </row>
    <row r="467" ht="14.25" customHeight="1">
      <c r="B467" s="39"/>
      <c r="F467" s="56"/>
      <c r="G467" s="56"/>
      <c r="H467" s="56"/>
      <c r="I467" s="56"/>
    </row>
    <row r="468" ht="14.25" customHeight="1">
      <c r="B468" s="39"/>
      <c r="F468" s="56"/>
      <c r="G468" s="56"/>
      <c r="H468" s="56"/>
      <c r="I468" s="56"/>
    </row>
    <row r="469" ht="14.25" customHeight="1">
      <c r="B469" s="39"/>
      <c r="F469" s="56"/>
      <c r="G469" s="56"/>
      <c r="H469" s="56"/>
      <c r="I469" s="56"/>
    </row>
    <row r="470" ht="14.25" customHeight="1">
      <c r="B470" s="39"/>
      <c r="F470" s="56"/>
      <c r="G470" s="56"/>
      <c r="H470" s="56"/>
      <c r="I470" s="56"/>
    </row>
    <row r="471" ht="14.25" customHeight="1">
      <c r="B471" s="39"/>
      <c r="F471" s="56"/>
      <c r="G471" s="56"/>
      <c r="H471" s="56"/>
      <c r="I471" s="56"/>
    </row>
    <row r="472" ht="14.25" customHeight="1">
      <c r="B472" s="39"/>
      <c r="F472" s="56"/>
      <c r="G472" s="56"/>
      <c r="H472" s="56"/>
      <c r="I472" s="56"/>
    </row>
    <row r="473" ht="14.25" customHeight="1">
      <c r="B473" s="39"/>
      <c r="F473" s="56"/>
      <c r="G473" s="56"/>
      <c r="H473" s="56"/>
      <c r="I473" s="56"/>
    </row>
    <row r="474" ht="14.25" customHeight="1">
      <c r="B474" s="39"/>
      <c r="F474" s="56"/>
      <c r="G474" s="56"/>
      <c r="H474" s="56"/>
      <c r="I474" s="56"/>
    </row>
    <row r="475" ht="14.25" customHeight="1">
      <c r="B475" s="39"/>
      <c r="F475" s="56"/>
      <c r="G475" s="56"/>
      <c r="H475" s="56"/>
      <c r="I475" s="56"/>
    </row>
    <row r="476" ht="14.25" customHeight="1">
      <c r="B476" s="39"/>
      <c r="F476" s="56"/>
      <c r="G476" s="56"/>
      <c r="H476" s="56"/>
      <c r="I476" s="56"/>
    </row>
    <row r="477" ht="14.25" customHeight="1">
      <c r="B477" s="39"/>
      <c r="F477" s="56"/>
      <c r="G477" s="56"/>
      <c r="H477" s="56"/>
      <c r="I477" s="56"/>
    </row>
    <row r="478" ht="14.25" customHeight="1">
      <c r="B478" s="39"/>
      <c r="F478" s="56"/>
      <c r="G478" s="56"/>
      <c r="H478" s="56"/>
      <c r="I478" s="56"/>
    </row>
    <row r="479" ht="14.25" customHeight="1">
      <c r="B479" s="39"/>
      <c r="F479" s="56"/>
      <c r="G479" s="56"/>
      <c r="H479" s="56"/>
      <c r="I479" s="56"/>
    </row>
    <row r="480" ht="14.25" customHeight="1">
      <c r="B480" s="39"/>
      <c r="F480" s="56"/>
      <c r="G480" s="56"/>
      <c r="H480" s="56"/>
      <c r="I480" s="56"/>
    </row>
    <row r="481" ht="14.25" customHeight="1">
      <c r="B481" s="39"/>
      <c r="F481" s="56"/>
      <c r="G481" s="56"/>
      <c r="H481" s="56"/>
      <c r="I481" s="56"/>
    </row>
    <row r="482" ht="14.25" customHeight="1">
      <c r="B482" s="39"/>
      <c r="F482" s="56"/>
      <c r="G482" s="56"/>
      <c r="H482" s="56"/>
      <c r="I482" s="56"/>
    </row>
    <row r="483" ht="14.25" customHeight="1">
      <c r="B483" s="39"/>
      <c r="F483" s="56"/>
      <c r="G483" s="56"/>
      <c r="H483" s="56"/>
      <c r="I483" s="56"/>
    </row>
    <row r="484" ht="14.25" customHeight="1">
      <c r="B484" s="39"/>
      <c r="F484" s="56"/>
      <c r="G484" s="56"/>
      <c r="H484" s="56"/>
      <c r="I484" s="56"/>
    </row>
    <row r="485" ht="14.25" customHeight="1">
      <c r="B485" s="39"/>
      <c r="F485" s="56"/>
      <c r="G485" s="56"/>
      <c r="H485" s="56"/>
      <c r="I485" s="56"/>
    </row>
    <row r="486" ht="14.25" customHeight="1">
      <c r="B486" s="39"/>
      <c r="F486" s="56"/>
      <c r="G486" s="56"/>
      <c r="H486" s="56"/>
      <c r="I486" s="56"/>
    </row>
    <row r="487" ht="14.25" customHeight="1">
      <c r="B487" s="39"/>
      <c r="F487" s="56"/>
      <c r="G487" s="56"/>
      <c r="H487" s="56"/>
      <c r="I487" s="56"/>
    </row>
    <row r="488" ht="14.25" customHeight="1">
      <c r="B488" s="39"/>
      <c r="F488" s="56"/>
      <c r="G488" s="56"/>
      <c r="H488" s="56"/>
      <c r="I488" s="56"/>
    </row>
    <row r="489" ht="14.25" customHeight="1">
      <c r="B489" s="39"/>
      <c r="F489" s="56"/>
      <c r="G489" s="56"/>
      <c r="H489" s="56"/>
      <c r="I489" s="56"/>
    </row>
    <row r="490" ht="14.25" customHeight="1">
      <c r="B490" s="39"/>
      <c r="F490" s="56"/>
      <c r="G490" s="56"/>
      <c r="H490" s="56"/>
      <c r="I490" s="56"/>
    </row>
    <row r="491" ht="14.25" customHeight="1">
      <c r="B491" s="39"/>
      <c r="F491" s="56"/>
      <c r="G491" s="56"/>
      <c r="H491" s="56"/>
      <c r="I491" s="56"/>
    </row>
    <row r="492" ht="14.25" customHeight="1">
      <c r="B492" s="39"/>
      <c r="F492" s="56"/>
      <c r="G492" s="56"/>
      <c r="H492" s="56"/>
      <c r="I492" s="56"/>
    </row>
    <row r="493" ht="14.25" customHeight="1">
      <c r="B493" s="39"/>
      <c r="F493" s="56"/>
      <c r="G493" s="56"/>
      <c r="H493" s="56"/>
      <c r="I493" s="56"/>
    </row>
    <row r="494" ht="14.25" customHeight="1">
      <c r="B494" s="39"/>
      <c r="F494" s="56"/>
      <c r="G494" s="56"/>
      <c r="H494" s="56"/>
      <c r="I494" s="56"/>
    </row>
    <row r="495" ht="14.25" customHeight="1">
      <c r="B495" s="39"/>
      <c r="F495" s="56"/>
      <c r="G495" s="56"/>
      <c r="H495" s="56"/>
      <c r="I495" s="56"/>
    </row>
    <row r="496" ht="14.25" customHeight="1">
      <c r="B496" s="39"/>
      <c r="F496" s="56"/>
      <c r="G496" s="56"/>
      <c r="H496" s="56"/>
      <c r="I496" s="56"/>
    </row>
    <row r="497" ht="14.25" customHeight="1">
      <c r="B497" s="39"/>
      <c r="F497" s="56"/>
      <c r="G497" s="56"/>
      <c r="H497" s="56"/>
      <c r="I497" s="56"/>
    </row>
    <row r="498" ht="14.25" customHeight="1">
      <c r="B498" s="39"/>
      <c r="F498" s="56"/>
      <c r="G498" s="56"/>
      <c r="H498" s="56"/>
      <c r="I498" s="56"/>
    </row>
    <row r="499" ht="14.25" customHeight="1">
      <c r="B499" s="39"/>
      <c r="F499" s="56"/>
      <c r="G499" s="56"/>
      <c r="H499" s="56"/>
      <c r="I499" s="56"/>
    </row>
    <row r="500" ht="14.25" customHeight="1">
      <c r="B500" s="39"/>
      <c r="F500" s="56"/>
      <c r="G500" s="56"/>
      <c r="H500" s="56"/>
      <c r="I500" s="56"/>
    </row>
    <row r="501" ht="14.25" customHeight="1">
      <c r="B501" s="39"/>
      <c r="F501" s="56"/>
      <c r="G501" s="56"/>
      <c r="H501" s="56"/>
      <c r="I501" s="56"/>
    </row>
    <row r="502" ht="14.25" customHeight="1">
      <c r="B502" s="39"/>
      <c r="F502" s="56"/>
      <c r="G502" s="56"/>
      <c r="H502" s="56"/>
      <c r="I502" s="56"/>
    </row>
    <row r="503" ht="14.25" customHeight="1">
      <c r="B503" s="39"/>
      <c r="F503" s="56"/>
      <c r="G503" s="56"/>
      <c r="H503" s="56"/>
      <c r="I503" s="56"/>
    </row>
    <row r="504" ht="14.25" customHeight="1">
      <c r="B504" s="39"/>
      <c r="F504" s="56"/>
      <c r="G504" s="56"/>
      <c r="H504" s="56"/>
      <c r="I504" s="56"/>
    </row>
    <row r="505" ht="14.25" customHeight="1">
      <c r="B505" s="39"/>
      <c r="F505" s="56"/>
      <c r="G505" s="56"/>
      <c r="H505" s="56"/>
      <c r="I505" s="56"/>
    </row>
    <row r="506" ht="14.25" customHeight="1">
      <c r="B506" s="39"/>
      <c r="F506" s="56"/>
      <c r="G506" s="56"/>
      <c r="H506" s="56"/>
      <c r="I506" s="56"/>
    </row>
    <row r="507" ht="14.25" customHeight="1">
      <c r="B507" s="39"/>
      <c r="F507" s="56"/>
      <c r="G507" s="56"/>
      <c r="H507" s="56"/>
      <c r="I507" s="56"/>
    </row>
    <row r="508" ht="14.25" customHeight="1">
      <c r="B508" s="39"/>
      <c r="F508" s="56"/>
      <c r="G508" s="56"/>
      <c r="H508" s="56"/>
      <c r="I508" s="56"/>
    </row>
    <row r="509" ht="14.25" customHeight="1">
      <c r="B509" s="39"/>
      <c r="F509" s="56"/>
      <c r="G509" s="56"/>
      <c r="H509" s="56"/>
      <c r="I509" s="56"/>
    </row>
    <row r="510" ht="14.25" customHeight="1">
      <c r="B510" s="39"/>
      <c r="F510" s="56"/>
      <c r="G510" s="56"/>
      <c r="H510" s="56"/>
      <c r="I510" s="56"/>
    </row>
    <row r="511" ht="14.25" customHeight="1">
      <c r="B511" s="39"/>
      <c r="F511" s="56"/>
      <c r="G511" s="56"/>
      <c r="H511" s="56"/>
      <c r="I511" s="56"/>
    </row>
    <row r="512" ht="14.25" customHeight="1">
      <c r="B512" s="39"/>
      <c r="F512" s="56"/>
      <c r="G512" s="56"/>
      <c r="H512" s="56"/>
      <c r="I512" s="56"/>
    </row>
    <row r="513" ht="14.25" customHeight="1">
      <c r="B513" s="39"/>
      <c r="F513" s="56"/>
      <c r="G513" s="56"/>
      <c r="H513" s="56"/>
      <c r="I513" s="56"/>
    </row>
    <row r="514" ht="14.25" customHeight="1">
      <c r="B514" s="39"/>
      <c r="F514" s="56"/>
      <c r="G514" s="56"/>
      <c r="H514" s="56"/>
      <c r="I514" s="56"/>
    </row>
    <row r="515" ht="14.25" customHeight="1">
      <c r="B515" s="39"/>
      <c r="F515" s="56"/>
      <c r="G515" s="56"/>
      <c r="H515" s="56"/>
      <c r="I515" s="56"/>
    </row>
    <row r="516" ht="14.25" customHeight="1">
      <c r="B516" s="39"/>
      <c r="F516" s="56"/>
      <c r="G516" s="56"/>
      <c r="H516" s="56"/>
      <c r="I516" s="56"/>
    </row>
    <row r="517" ht="14.25" customHeight="1">
      <c r="B517" s="39"/>
      <c r="F517" s="56"/>
      <c r="G517" s="56"/>
      <c r="H517" s="56"/>
      <c r="I517" s="56"/>
    </row>
    <row r="518" ht="14.25" customHeight="1">
      <c r="B518" s="39"/>
      <c r="F518" s="56"/>
      <c r="G518" s="56"/>
      <c r="H518" s="56"/>
      <c r="I518" s="56"/>
    </row>
    <row r="519" ht="14.25" customHeight="1">
      <c r="B519" s="39"/>
      <c r="F519" s="56"/>
      <c r="G519" s="56"/>
      <c r="H519" s="56"/>
      <c r="I519" s="56"/>
    </row>
    <row r="520" ht="14.25" customHeight="1">
      <c r="B520" s="39"/>
      <c r="F520" s="56"/>
      <c r="G520" s="56"/>
      <c r="H520" s="56"/>
      <c r="I520" s="56"/>
    </row>
    <row r="521" ht="14.25" customHeight="1">
      <c r="B521" s="39"/>
      <c r="F521" s="56"/>
      <c r="G521" s="56"/>
      <c r="H521" s="56"/>
      <c r="I521" s="56"/>
    </row>
    <row r="522" ht="14.25" customHeight="1">
      <c r="B522" s="39"/>
      <c r="F522" s="56"/>
      <c r="G522" s="56"/>
      <c r="H522" s="56"/>
      <c r="I522" s="56"/>
    </row>
    <row r="523" ht="14.25" customHeight="1">
      <c r="B523" s="39"/>
      <c r="F523" s="56"/>
      <c r="G523" s="56"/>
      <c r="H523" s="56"/>
      <c r="I523" s="56"/>
    </row>
    <row r="524" ht="14.25" customHeight="1">
      <c r="B524" s="39"/>
      <c r="F524" s="56"/>
      <c r="G524" s="56"/>
      <c r="H524" s="56"/>
      <c r="I524" s="56"/>
    </row>
    <row r="525" ht="14.25" customHeight="1">
      <c r="B525" s="39"/>
      <c r="F525" s="56"/>
      <c r="G525" s="56"/>
      <c r="H525" s="56"/>
      <c r="I525" s="56"/>
    </row>
    <row r="526" ht="14.25" customHeight="1">
      <c r="B526" s="39"/>
      <c r="F526" s="56"/>
      <c r="G526" s="56"/>
      <c r="H526" s="56"/>
      <c r="I526" s="56"/>
    </row>
    <row r="527" ht="14.25" customHeight="1">
      <c r="B527" s="39"/>
      <c r="F527" s="56"/>
      <c r="G527" s="56"/>
      <c r="H527" s="56"/>
      <c r="I527" s="56"/>
    </row>
    <row r="528" ht="14.25" customHeight="1">
      <c r="B528" s="39"/>
      <c r="F528" s="56"/>
      <c r="G528" s="56"/>
      <c r="H528" s="56"/>
      <c r="I528" s="56"/>
    </row>
    <row r="529" ht="14.25" customHeight="1">
      <c r="B529" s="39"/>
      <c r="F529" s="56"/>
      <c r="G529" s="56"/>
      <c r="H529" s="56"/>
      <c r="I529" s="56"/>
    </row>
    <row r="530" ht="14.25" customHeight="1">
      <c r="B530" s="39"/>
      <c r="F530" s="56"/>
      <c r="G530" s="56"/>
      <c r="H530" s="56"/>
      <c r="I530" s="56"/>
    </row>
    <row r="531" ht="14.25" customHeight="1">
      <c r="B531" s="39"/>
      <c r="F531" s="56"/>
      <c r="G531" s="56"/>
      <c r="H531" s="56"/>
      <c r="I531" s="56"/>
    </row>
    <row r="532" ht="14.25" customHeight="1">
      <c r="B532" s="39"/>
      <c r="F532" s="56"/>
      <c r="G532" s="56"/>
      <c r="H532" s="56"/>
      <c r="I532" s="56"/>
    </row>
    <row r="533" ht="14.25" customHeight="1">
      <c r="B533" s="39"/>
      <c r="F533" s="56"/>
      <c r="G533" s="56"/>
      <c r="H533" s="56"/>
      <c r="I533" s="56"/>
    </row>
    <row r="534" ht="14.25" customHeight="1">
      <c r="B534" s="39"/>
      <c r="F534" s="56"/>
      <c r="G534" s="56"/>
      <c r="H534" s="56"/>
      <c r="I534" s="56"/>
    </row>
    <row r="535" ht="14.25" customHeight="1">
      <c r="B535" s="39"/>
      <c r="F535" s="56"/>
      <c r="G535" s="56"/>
      <c r="H535" s="56"/>
      <c r="I535" s="56"/>
    </row>
    <row r="536" ht="14.25" customHeight="1">
      <c r="B536" s="39"/>
      <c r="F536" s="56"/>
      <c r="G536" s="56"/>
      <c r="H536" s="56"/>
      <c r="I536" s="56"/>
    </row>
    <row r="537" ht="14.25" customHeight="1">
      <c r="B537" s="39"/>
      <c r="F537" s="56"/>
      <c r="G537" s="56"/>
      <c r="H537" s="56"/>
      <c r="I537" s="56"/>
    </row>
    <row r="538" ht="14.25" customHeight="1">
      <c r="B538" s="39"/>
      <c r="F538" s="56"/>
      <c r="G538" s="56"/>
      <c r="H538" s="56"/>
      <c r="I538" s="56"/>
    </row>
    <row r="539" ht="14.25" customHeight="1">
      <c r="B539" s="39"/>
      <c r="F539" s="56"/>
      <c r="G539" s="56"/>
      <c r="H539" s="56"/>
      <c r="I539" s="56"/>
    </row>
    <row r="540" ht="14.25" customHeight="1">
      <c r="B540" s="39"/>
      <c r="F540" s="56"/>
      <c r="G540" s="56"/>
      <c r="H540" s="56"/>
      <c r="I540" s="56"/>
    </row>
    <row r="541" ht="14.25" customHeight="1">
      <c r="B541" s="39"/>
      <c r="F541" s="56"/>
      <c r="G541" s="56"/>
      <c r="H541" s="56"/>
      <c r="I541" s="56"/>
    </row>
    <row r="542" ht="14.25" customHeight="1">
      <c r="B542" s="39"/>
      <c r="F542" s="56"/>
      <c r="G542" s="56"/>
      <c r="H542" s="56"/>
      <c r="I542" s="56"/>
    </row>
    <row r="543" ht="14.25" customHeight="1">
      <c r="B543" s="39"/>
      <c r="F543" s="56"/>
      <c r="G543" s="56"/>
      <c r="H543" s="56"/>
      <c r="I543" s="56"/>
    </row>
    <row r="544" ht="14.25" customHeight="1">
      <c r="B544" s="39"/>
      <c r="F544" s="56"/>
      <c r="G544" s="56"/>
      <c r="H544" s="56"/>
      <c r="I544" s="56"/>
    </row>
    <row r="545" ht="14.25" customHeight="1">
      <c r="B545" s="39"/>
      <c r="F545" s="56"/>
      <c r="G545" s="56"/>
      <c r="H545" s="56"/>
      <c r="I545" s="56"/>
    </row>
    <row r="546" ht="14.25" customHeight="1">
      <c r="B546" s="39"/>
      <c r="F546" s="56"/>
      <c r="G546" s="56"/>
      <c r="H546" s="56"/>
      <c r="I546" s="56"/>
    </row>
    <row r="547" ht="14.25" customHeight="1">
      <c r="B547" s="39"/>
      <c r="F547" s="56"/>
      <c r="G547" s="56"/>
      <c r="H547" s="56"/>
      <c r="I547" s="56"/>
    </row>
    <row r="548" ht="14.25" customHeight="1">
      <c r="B548" s="39"/>
      <c r="F548" s="56"/>
      <c r="G548" s="56"/>
      <c r="H548" s="56"/>
      <c r="I548" s="56"/>
    </row>
    <row r="549" ht="14.25" customHeight="1">
      <c r="B549" s="39"/>
      <c r="F549" s="56"/>
      <c r="G549" s="56"/>
      <c r="H549" s="56"/>
      <c r="I549" s="56"/>
    </row>
    <row r="550" ht="14.25" customHeight="1">
      <c r="B550" s="39"/>
      <c r="F550" s="56"/>
      <c r="G550" s="56"/>
      <c r="H550" s="56"/>
      <c r="I550" s="56"/>
    </row>
    <row r="551" ht="14.25" customHeight="1">
      <c r="B551" s="39"/>
      <c r="F551" s="56"/>
      <c r="G551" s="56"/>
      <c r="H551" s="56"/>
      <c r="I551" s="56"/>
    </row>
    <row r="552" ht="14.25" customHeight="1">
      <c r="B552" s="39"/>
      <c r="F552" s="56"/>
      <c r="G552" s="56"/>
      <c r="H552" s="56"/>
      <c r="I552" s="56"/>
    </row>
    <row r="553" ht="14.25" customHeight="1">
      <c r="B553" s="39"/>
      <c r="F553" s="56"/>
      <c r="G553" s="56"/>
      <c r="H553" s="56"/>
      <c r="I553" s="56"/>
    </row>
    <row r="554" ht="14.25" customHeight="1">
      <c r="B554" s="39"/>
      <c r="F554" s="56"/>
      <c r="G554" s="56"/>
      <c r="H554" s="56"/>
      <c r="I554" s="56"/>
    </row>
    <row r="555" ht="14.25" customHeight="1">
      <c r="B555" s="39"/>
      <c r="F555" s="56"/>
      <c r="G555" s="56"/>
      <c r="H555" s="56"/>
      <c r="I555" s="56"/>
    </row>
    <row r="556" ht="14.25" customHeight="1">
      <c r="B556" s="39"/>
      <c r="F556" s="56"/>
      <c r="G556" s="56"/>
      <c r="H556" s="56"/>
      <c r="I556" s="56"/>
    </row>
    <row r="557" ht="14.25" customHeight="1">
      <c r="B557" s="39"/>
      <c r="F557" s="56"/>
      <c r="G557" s="56"/>
      <c r="H557" s="56"/>
      <c r="I557" s="56"/>
    </row>
    <row r="558" ht="14.25" customHeight="1">
      <c r="B558" s="39"/>
      <c r="F558" s="56"/>
      <c r="G558" s="56"/>
      <c r="H558" s="56"/>
      <c r="I558" s="56"/>
    </row>
    <row r="559" ht="14.25" customHeight="1">
      <c r="B559" s="39"/>
      <c r="F559" s="56"/>
      <c r="G559" s="56"/>
      <c r="H559" s="56"/>
      <c r="I559" s="56"/>
    </row>
    <row r="560" ht="14.25" customHeight="1">
      <c r="B560" s="39"/>
      <c r="F560" s="56"/>
      <c r="G560" s="56"/>
      <c r="H560" s="56"/>
      <c r="I560" s="56"/>
    </row>
    <row r="561" ht="14.25" customHeight="1">
      <c r="B561" s="39"/>
      <c r="F561" s="56"/>
      <c r="G561" s="56"/>
      <c r="H561" s="56"/>
      <c r="I561" s="56"/>
    </row>
    <row r="562" ht="14.25" customHeight="1">
      <c r="B562" s="39"/>
      <c r="F562" s="56"/>
      <c r="G562" s="56"/>
      <c r="H562" s="56"/>
      <c r="I562" s="56"/>
    </row>
    <row r="563" ht="14.25" customHeight="1">
      <c r="B563" s="39"/>
      <c r="F563" s="56"/>
      <c r="G563" s="56"/>
      <c r="H563" s="56"/>
      <c r="I563" s="56"/>
    </row>
    <row r="564" ht="14.25" customHeight="1">
      <c r="B564" s="39"/>
      <c r="F564" s="56"/>
      <c r="G564" s="56"/>
      <c r="H564" s="56"/>
      <c r="I564" s="56"/>
    </row>
    <row r="565" ht="14.25" customHeight="1">
      <c r="B565" s="39"/>
      <c r="F565" s="56"/>
      <c r="G565" s="56"/>
      <c r="H565" s="56"/>
      <c r="I565" s="56"/>
    </row>
    <row r="566" ht="14.25" customHeight="1">
      <c r="B566" s="39"/>
      <c r="F566" s="56"/>
      <c r="G566" s="56"/>
      <c r="H566" s="56"/>
      <c r="I566" s="56"/>
    </row>
    <row r="567" ht="14.25" customHeight="1">
      <c r="B567" s="39"/>
      <c r="F567" s="56"/>
      <c r="G567" s="56"/>
      <c r="H567" s="56"/>
      <c r="I567" s="56"/>
    </row>
    <row r="568" ht="14.25" customHeight="1">
      <c r="B568" s="39"/>
      <c r="F568" s="56"/>
      <c r="G568" s="56"/>
      <c r="H568" s="56"/>
      <c r="I568" s="56"/>
    </row>
    <row r="569" ht="14.25" customHeight="1">
      <c r="B569" s="39"/>
      <c r="F569" s="56"/>
      <c r="G569" s="56"/>
      <c r="H569" s="56"/>
      <c r="I569" s="56"/>
    </row>
    <row r="570" ht="14.25" customHeight="1">
      <c r="B570" s="39"/>
      <c r="F570" s="56"/>
      <c r="G570" s="56"/>
      <c r="H570" s="56"/>
      <c r="I570" s="56"/>
    </row>
    <row r="571" ht="14.25" customHeight="1">
      <c r="B571" s="39"/>
      <c r="F571" s="56"/>
      <c r="G571" s="56"/>
      <c r="H571" s="56"/>
      <c r="I571" s="56"/>
    </row>
    <row r="572" ht="14.25" customHeight="1">
      <c r="B572" s="39"/>
      <c r="F572" s="56"/>
      <c r="G572" s="56"/>
      <c r="H572" s="56"/>
      <c r="I572" s="56"/>
    </row>
    <row r="573" ht="14.25" customHeight="1">
      <c r="B573" s="39"/>
      <c r="F573" s="56"/>
      <c r="G573" s="56"/>
      <c r="H573" s="56"/>
      <c r="I573" s="56"/>
    </row>
    <row r="574" ht="14.25" customHeight="1">
      <c r="B574" s="39"/>
      <c r="F574" s="56"/>
      <c r="G574" s="56"/>
      <c r="H574" s="56"/>
      <c r="I574" s="56"/>
    </row>
    <row r="575" ht="14.25" customHeight="1">
      <c r="B575" s="39"/>
      <c r="F575" s="56"/>
      <c r="G575" s="56"/>
      <c r="H575" s="56"/>
      <c r="I575" s="56"/>
    </row>
    <row r="576" ht="14.25" customHeight="1">
      <c r="B576" s="39"/>
      <c r="F576" s="56"/>
      <c r="G576" s="56"/>
      <c r="H576" s="56"/>
      <c r="I576" s="56"/>
    </row>
    <row r="577" ht="14.25" customHeight="1">
      <c r="B577" s="39"/>
      <c r="F577" s="56"/>
      <c r="G577" s="56"/>
      <c r="H577" s="56"/>
      <c r="I577" s="56"/>
    </row>
    <row r="578" ht="14.25" customHeight="1">
      <c r="B578" s="39"/>
      <c r="F578" s="56"/>
      <c r="G578" s="56"/>
      <c r="H578" s="56"/>
      <c r="I578" s="56"/>
    </row>
    <row r="579" ht="14.25" customHeight="1">
      <c r="B579" s="39"/>
      <c r="F579" s="56"/>
      <c r="G579" s="56"/>
      <c r="H579" s="56"/>
      <c r="I579" s="56"/>
    </row>
    <row r="580" ht="14.25" customHeight="1">
      <c r="B580" s="39"/>
      <c r="F580" s="56"/>
      <c r="G580" s="56"/>
      <c r="H580" s="56"/>
      <c r="I580" s="56"/>
    </row>
    <row r="581" ht="14.25" customHeight="1">
      <c r="B581" s="39"/>
      <c r="F581" s="56"/>
      <c r="G581" s="56"/>
      <c r="H581" s="56"/>
      <c r="I581" s="56"/>
    </row>
    <row r="582" ht="14.25" customHeight="1">
      <c r="B582" s="39"/>
      <c r="F582" s="56"/>
      <c r="G582" s="56"/>
      <c r="H582" s="56"/>
      <c r="I582" s="56"/>
    </row>
    <row r="583" ht="14.25" customHeight="1">
      <c r="B583" s="39"/>
      <c r="F583" s="56"/>
      <c r="G583" s="56"/>
      <c r="H583" s="56"/>
      <c r="I583" s="56"/>
    </row>
    <row r="584" ht="14.25" customHeight="1">
      <c r="B584" s="39"/>
      <c r="F584" s="56"/>
      <c r="G584" s="56"/>
      <c r="H584" s="56"/>
      <c r="I584" s="56"/>
    </row>
    <row r="585" ht="14.25" customHeight="1">
      <c r="B585" s="39"/>
      <c r="F585" s="56"/>
      <c r="G585" s="56"/>
      <c r="H585" s="56"/>
      <c r="I585" s="56"/>
    </row>
    <row r="586" ht="14.25" customHeight="1">
      <c r="B586" s="39"/>
      <c r="F586" s="56"/>
      <c r="G586" s="56"/>
      <c r="H586" s="56"/>
      <c r="I586" s="56"/>
    </row>
    <row r="587" ht="14.25" customHeight="1">
      <c r="B587" s="39"/>
      <c r="F587" s="56"/>
      <c r="G587" s="56"/>
      <c r="H587" s="56"/>
      <c r="I587" s="56"/>
    </row>
    <row r="588" ht="14.25" customHeight="1">
      <c r="B588" s="39"/>
      <c r="F588" s="56"/>
      <c r="G588" s="56"/>
      <c r="H588" s="56"/>
      <c r="I588" s="56"/>
    </row>
    <row r="589" ht="14.25" customHeight="1">
      <c r="B589" s="39"/>
      <c r="F589" s="56"/>
      <c r="G589" s="56"/>
      <c r="H589" s="56"/>
      <c r="I589" s="56"/>
    </row>
    <row r="590" ht="14.25" customHeight="1">
      <c r="B590" s="39"/>
      <c r="F590" s="56"/>
      <c r="G590" s="56"/>
      <c r="H590" s="56"/>
      <c r="I590" s="56"/>
    </row>
    <row r="591" ht="14.25" customHeight="1">
      <c r="B591" s="39"/>
      <c r="F591" s="56"/>
      <c r="G591" s="56"/>
      <c r="H591" s="56"/>
      <c r="I591" s="56"/>
    </row>
    <row r="592" ht="14.25" customHeight="1">
      <c r="B592" s="39"/>
      <c r="F592" s="56"/>
      <c r="G592" s="56"/>
      <c r="H592" s="56"/>
      <c r="I592" s="56"/>
    </row>
    <row r="593" ht="14.25" customHeight="1">
      <c r="B593" s="39"/>
      <c r="F593" s="56"/>
      <c r="G593" s="56"/>
      <c r="H593" s="56"/>
      <c r="I593" s="56"/>
    </row>
    <row r="594" ht="14.25" customHeight="1">
      <c r="B594" s="39"/>
      <c r="F594" s="56"/>
      <c r="G594" s="56"/>
      <c r="H594" s="56"/>
      <c r="I594" s="56"/>
    </row>
    <row r="595" ht="14.25" customHeight="1">
      <c r="B595" s="39"/>
      <c r="F595" s="56"/>
      <c r="G595" s="56"/>
      <c r="H595" s="56"/>
      <c r="I595" s="56"/>
    </row>
    <row r="596" ht="14.25" customHeight="1">
      <c r="B596" s="39"/>
      <c r="F596" s="56"/>
      <c r="G596" s="56"/>
      <c r="H596" s="56"/>
      <c r="I596" s="56"/>
    </row>
    <row r="597" ht="14.25" customHeight="1">
      <c r="B597" s="39"/>
      <c r="F597" s="56"/>
      <c r="G597" s="56"/>
      <c r="H597" s="56"/>
      <c r="I597" s="56"/>
    </row>
    <row r="598" ht="14.25" customHeight="1">
      <c r="B598" s="39"/>
      <c r="F598" s="56"/>
      <c r="G598" s="56"/>
      <c r="H598" s="56"/>
      <c r="I598" s="56"/>
    </row>
    <row r="599" ht="14.25" customHeight="1">
      <c r="B599" s="39"/>
      <c r="F599" s="56"/>
      <c r="G599" s="56"/>
      <c r="H599" s="56"/>
      <c r="I599" s="56"/>
    </row>
    <row r="600" ht="14.25" customHeight="1">
      <c r="B600" s="39"/>
      <c r="F600" s="56"/>
      <c r="G600" s="56"/>
      <c r="H600" s="56"/>
      <c r="I600" s="56"/>
    </row>
    <row r="601" ht="14.25" customHeight="1">
      <c r="B601" s="39"/>
      <c r="F601" s="56"/>
      <c r="G601" s="56"/>
      <c r="H601" s="56"/>
      <c r="I601" s="56"/>
    </row>
    <row r="602" ht="14.25" customHeight="1">
      <c r="B602" s="39"/>
      <c r="F602" s="56"/>
      <c r="G602" s="56"/>
      <c r="H602" s="56"/>
      <c r="I602" s="56"/>
    </row>
    <row r="603" ht="14.25" customHeight="1">
      <c r="B603" s="39"/>
      <c r="F603" s="56"/>
      <c r="G603" s="56"/>
      <c r="H603" s="56"/>
      <c r="I603" s="56"/>
    </row>
    <row r="604" ht="14.25" customHeight="1">
      <c r="B604" s="39"/>
      <c r="F604" s="56"/>
      <c r="G604" s="56"/>
      <c r="H604" s="56"/>
      <c r="I604" s="56"/>
    </row>
    <row r="605" ht="14.25" customHeight="1">
      <c r="B605" s="39"/>
      <c r="F605" s="56"/>
      <c r="G605" s="56"/>
      <c r="H605" s="56"/>
      <c r="I605" s="56"/>
    </row>
    <row r="606" ht="14.25" customHeight="1">
      <c r="B606" s="39"/>
      <c r="F606" s="56"/>
      <c r="G606" s="56"/>
      <c r="H606" s="56"/>
      <c r="I606" s="56"/>
    </row>
    <row r="607" ht="14.25" customHeight="1">
      <c r="B607" s="39"/>
      <c r="F607" s="56"/>
      <c r="G607" s="56"/>
      <c r="H607" s="56"/>
      <c r="I607" s="56"/>
    </row>
    <row r="608" ht="14.25" customHeight="1">
      <c r="B608" s="39"/>
      <c r="F608" s="56"/>
      <c r="G608" s="56"/>
      <c r="H608" s="56"/>
      <c r="I608" s="56"/>
    </row>
    <row r="609" ht="14.25" customHeight="1">
      <c r="B609" s="39"/>
      <c r="F609" s="56"/>
      <c r="G609" s="56"/>
      <c r="H609" s="56"/>
      <c r="I609" s="56"/>
    </row>
    <row r="610" ht="14.25" customHeight="1">
      <c r="B610" s="39"/>
      <c r="F610" s="56"/>
      <c r="G610" s="56"/>
      <c r="H610" s="56"/>
      <c r="I610" s="56"/>
    </row>
    <row r="611" ht="14.25" customHeight="1">
      <c r="B611" s="39"/>
      <c r="F611" s="56"/>
      <c r="G611" s="56"/>
      <c r="H611" s="56"/>
      <c r="I611" s="56"/>
    </row>
    <row r="612" ht="14.25" customHeight="1">
      <c r="B612" s="39"/>
      <c r="F612" s="56"/>
      <c r="G612" s="56"/>
      <c r="H612" s="56"/>
      <c r="I612" s="56"/>
    </row>
    <row r="613" ht="14.25" customHeight="1">
      <c r="B613" s="39"/>
      <c r="F613" s="56"/>
      <c r="G613" s="56"/>
      <c r="H613" s="56"/>
      <c r="I613" s="56"/>
    </row>
    <row r="614" ht="14.25" customHeight="1">
      <c r="B614" s="39"/>
      <c r="F614" s="56"/>
      <c r="G614" s="56"/>
      <c r="H614" s="56"/>
      <c r="I614" s="56"/>
    </row>
    <row r="615" ht="14.25" customHeight="1">
      <c r="B615" s="39"/>
      <c r="F615" s="56"/>
      <c r="G615" s="56"/>
      <c r="H615" s="56"/>
      <c r="I615" s="56"/>
    </row>
    <row r="616" ht="14.25" customHeight="1">
      <c r="B616" s="39"/>
      <c r="F616" s="56"/>
      <c r="G616" s="56"/>
      <c r="H616" s="56"/>
      <c r="I616" s="56"/>
    </row>
    <row r="617" ht="14.25" customHeight="1">
      <c r="B617" s="39"/>
      <c r="F617" s="56"/>
      <c r="G617" s="56"/>
      <c r="H617" s="56"/>
      <c r="I617" s="56"/>
    </row>
    <row r="618" ht="14.25" customHeight="1">
      <c r="B618" s="39"/>
      <c r="F618" s="56"/>
      <c r="G618" s="56"/>
      <c r="H618" s="56"/>
      <c r="I618" s="56"/>
    </row>
    <row r="619" ht="14.25" customHeight="1">
      <c r="B619" s="39"/>
      <c r="F619" s="56"/>
      <c r="G619" s="56"/>
      <c r="H619" s="56"/>
      <c r="I619" s="56"/>
    </row>
    <row r="620" ht="14.25" customHeight="1">
      <c r="B620" s="39"/>
      <c r="F620" s="56"/>
      <c r="G620" s="56"/>
      <c r="H620" s="56"/>
      <c r="I620" s="56"/>
    </row>
    <row r="621" ht="14.25" customHeight="1">
      <c r="B621" s="39"/>
      <c r="F621" s="56"/>
      <c r="G621" s="56"/>
      <c r="H621" s="56"/>
      <c r="I621" s="56"/>
    </row>
    <row r="622" ht="14.25" customHeight="1">
      <c r="B622" s="39"/>
      <c r="F622" s="56"/>
      <c r="G622" s="56"/>
      <c r="H622" s="56"/>
      <c r="I622" s="56"/>
    </row>
    <row r="623" ht="14.25" customHeight="1">
      <c r="B623" s="39"/>
      <c r="F623" s="56"/>
      <c r="G623" s="56"/>
      <c r="H623" s="56"/>
      <c r="I623" s="56"/>
    </row>
    <row r="624" ht="14.25" customHeight="1">
      <c r="B624" s="39"/>
      <c r="F624" s="56"/>
      <c r="G624" s="56"/>
      <c r="H624" s="56"/>
      <c r="I624" s="56"/>
    </row>
    <row r="625" ht="14.25" customHeight="1">
      <c r="B625" s="39"/>
      <c r="F625" s="56"/>
      <c r="G625" s="56"/>
      <c r="H625" s="56"/>
      <c r="I625" s="56"/>
    </row>
    <row r="626" ht="14.25" customHeight="1">
      <c r="B626" s="39"/>
      <c r="F626" s="56"/>
      <c r="G626" s="56"/>
      <c r="H626" s="56"/>
      <c r="I626" s="56"/>
    </row>
    <row r="627" ht="14.25" customHeight="1">
      <c r="B627" s="39"/>
      <c r="F627" s="56"/>
      <c r="G627" s="56"/>
      <c r="H627" s="56"/>
      <c r="I627" s="56"/>
    </row>
    <row r="628" ht="14.25" customHeight="1">
      <c r="B628" s="39"/>
      <c r="F628" s="56"/>
      <c r="G628" s="56"/>
      <c r="H628" s="56"/>
      <c r="I628" s="56"/>
    </row>
    <row r="629" ht="14.25" customHeight="1">
      <c r="B629" s="39"/>
      <c r="F629" s="56"/>
      <c r="G629" s="56"/>
      <c r="H629" s="56"/>
      <c r="I629" s="56"/>
    </row>
    <row r="630" ht="14.25" customHeight="1">
      <c r="B630" s="39"/>
      <c r="F630" s="56"/>
      <c r="G630" s="56"/>
      <c r="H630" s="56"/>
      <c r="I630" s="56"/>
    </row>
    <row r="631" ht="14.25" customHeight="1">
      <c r="B631" s="39"/>
      <c r="F631" s="56"/>
      <c r="G631" s="56"/>
      <c r="H631" s="56"/>
      <c r="I631" s="56"/>
    </row>
    <row r="632" ht="14.25" customHeight="1">
      <c r="B632" s="39"/>
      <c r="F632" s="56"/>
      <c r="G632" s="56"/>
      <c r="H632" s="56"/>
      <c r="I632" s="56"/>
    </row>
    <row r="633" ht="14.25" customHeight="1">
      <c r="B633" s="39"/>
      <c r="F633" s="56"/>
      <c r="G633" s="56"/>
      <c r="H633" s="56"/>
      <c r="I633" s="56"/>
    </row>
    <row r="634" ht="14.25" customHeight="1">
      <c r="B634" s="39"/>
      <c r="F634" s="56"/>
      <c r="G634" s="56"/>
      <c r="H634" s="56"/>
      <c r="I634" s="56"/>
    </row>
    <row r="635" ht="14.25" customHeight="1">
      <c r="B635" s="39"/>
      <c r="F635" s="56"/>
      <c r="G635" s="56"/>
      <c r="H635" s="56"/>
      <c r="I635" s="56"/>
    </row>
    <row r="636" ht="14.25" customHeight="1">
      <c r="B636" s="39"/>
      <c r="F636" s="56"/>
      <c r="G636" s="56"/>
      <c r="H636" s="56"/>
      <c r="I636" s="56"/>
    </row>
    <row r="637" ht="14.25" customHeight="1">
      <c r="B637" s="39"/>
      <c r="F637" s="56"/>
      <c r="G637" s="56"/>
      <c r="H637" s="56"/>
      <c r="I637" s="56"/>
    </row>
    <row r="638" ht="14.25" customHeight="1">
      <c r="B638" s="39"/>
      <c r="F638" s="56"/>
      <c r="G638" s="56"/>
      <c r="H638" s="56"/>
      <c r="I638" s="56"/>
    </row>
    <row r="639" ht="14.25" customHeight="1">
      <c r="B639" s="39"/>
      <c r="F639" s="56"/>
      <c r="G639" s="56"/>
      <c r="H639" s="56"/>
      <c r="I639" s="56"/>
    </row>
    <row r="640" ht="14.25" customHeight="1">
      <c r="B640" s="39"/>
      <c r="F640" s="56"/>
      <c r="G640" s="56"/>
      <c r="H640" s="56"/>
      <c r="I640" s="56"/>
    </row>
    <row r="641" ht="14.25" customHeight="1">
      <c r="B641" s="39"/>
      <c r="F641" s="56"/>
      <c r="G641" s="56"/>
      <c r="H641" s="56"/>
      <c r="I641" s="56"/>
    </row>
    <row r="642" ht="14.25" customHeight="1">
      <c r="B642" s="39"/>
      <c r="F642" s="56"/>
      <c r="G642" s="56"/>
      <c r="H642" s="56"/>
      <c r="I642" s="56"/>
    </row>
    <row r="643" ht="14.25" customHeight="1">
      <c r="B643" s="39"/>
      <c r="F643" s="56"/>
      <c r="G643" s="56"/>
      <c r="H643" s="56"/>
      <c r="I643" s="56"/>
    </row>
    <row r="644" ht="14.25" customHeight="1">
      <c r="B644" s="39"/>
      <c r="F644" s="56"/>
      <c r="G644" s="56"/>
      <c r="H644" s="56"/>
      <c r="I644" s="56"/>
    </row>
    <row r="645" ht="14.25" customHeight="1">
      <c r="B645" s="39"/>
      <c r="F645" s="56"/>
      <c r="G645" s="56"/>
      <c r="H645" s="56"/>
      <c r="I645" s="56"/>
    </row>
    <row r="646" ht="14.25" customHeight="1">
      <c r="B646" s="39"/>
      <c r="F646" s="56"/>
      <c r="G646" s="56"/>
      <c r="H646" s="56"/>
      <c r="I646" s="56"/>
    </row>
    <row r="647" ht="14.25" customHeight="1">
      <c r="B647" s="39"/>
      <c r="F647" s="56"/>
      <c r="G647" s="56"/>
      <c r="H647" s="56"/>
      <c r="I647" s="56"/>
    </row>
    <row r="648" ht="14.25" customHeight="1">
      <c r="B648" s="39"/>
      <c r="F648" s="56"/>
      <c r="G648" s="56"/>
      <c r="H648" s="56"/>
      <c r="I648" s="56"/>
    </row>
    <row r="649" ht="14.25" customHeight="1">
      <c r="B649" s="39"/>
      <c r="F649" s="56"/>
      <c r="G649" s="56"/>
      <c r="H649" s="56"/>
      <c r="I649" s="56"/>
    </row>
    <row r="650" ht="14.25" customHeight="1">
      <c r="B650" s="39"/>
      <c r="F650" s="56"/>
      <c r="G650" s="56"/>
      <c r="H650" s="56"/>
      <c r="I650" s="56"/>
    </row>
    <row r="651" ht="14.25" customHeight="1">
      <c r="B651" s="39"/>
      <c r="F651" s="56"/>
      <c r="G651" s="56"/>
      <c r="H651" s="56"/>
      <c r="I651" s="56"/>
    </row>
    <row r="652" ht="14.25" customHeight="1">
      <c r="B652" s="39"/>
      <c r="F652" s="56"/>
      <c r="G652" s="56"/>
      <c r="H652" s="56"/>
      <c r="I652" s="56"/>
    </row>
    <row r="653" ht="14.25" customHeight="1">
      <c r="B653" s="39"/>
      <c r="F653" s="56"/>
      <c r="G653" s="56"/>
      <c r="H653" s="56"/>
      <c r="I653" s="56"/>
    </row>
    <row r="654" ht="14.25" customHeight="1">
      <c r="B654" s="39"/>
      <c r="F654" s="56"/>
      <c r="G654" s="56"/>
      <c r="H654" s="56"/>
      <c r="I654" s="56"/>
    </row>
    <row r="655" ht="14.25" customHeight="1">
      <c r="B655" s="39"/>
      <c r="F655" s="56"/>
      <c r="G655" s="56"/>
      <c r="H655" s="56"/>
      <c r="I655" s="56"/>
    </row>
    <row r="656" ht="14.25" customHeight="1">
      <c r="B656" s="39"/>
      <c r="F656" s="56"/>
      <c r="G656" s="56"/>
      <c r="H656" s="56"/>
      <c r="I656" s="56"/>
    </row>
    <row r="657" ht="14.25" customHeight="1">
      <c r="B657" s="39"/>
      <c r="F657" s="56"/>
      <c r="G657" s="56"/>
      <c r="H657" s="56"/>
      <c r="I657" s="56"/>
    </row>
    <row r="658" ht="14.25" customHeight="1">
      <c r="B658" s="39"/>
      <c r="F658" s="56"/>
      <c r="G658" s="56"/>
      <c r="H658" s="56"/>
      <c r="I658" s="56"/>
    </row>
    <row r="659" ht="14.25" customHeight="1">
      <c r="B659" s="39"/>
      <c r="F659" s="56"/>
      <c r="G659" s="56"/>
      <c r="H659" s="56"/>
      <c r="I659" s="56"/>
    </row>
    <row r="660" ht="14.25" customHeight="1">
      <c r="B660" s="39"/>
      <c r="F660" s="56"/>
      <c r="G660" s="56"/>
      <c r="H660" s="56"/>
      <c r="I660" s="56"/>
    </row>
    <row r="661" ht="14.25" customHeight="1">
      <c r="B661" s="39"/>
      <c r="F661" s="56"/>
      <c r="G661" s="56"/>
      <c r="H661" s="56"/>
      <c r="I661" s="56"/>
    </row>
    <row r="662" ht="14.25" customHeight="1">
      <c r="B662" s="39"/>
      <c r="F662" s="56"/>
      <c r="G662" s="56"/>
      <c r="H662" s="56"/>
      <c r="I662" s="56"/>
    </row>
    <row r="663" ht="14.25" customHeight="1">
      <c r="B663" s="39"/>
      <c r="F663" s="56"/>
      <c r="G663" s="56"/>
      <c r="H663" s="56"/>
      <c r="I663" s="56"/>
    </row>
    <row r="664" ht="14.25" customHeight="1">
      <c r="B664" s="39"/>
      <c r="F664" s="56"/>
      <c r="G664" s="56"/>
      <c r="H664" s="56"/>
      <c r="I664" s="56"/>
    </row>
    <row r="665" ht="14.25" customHeight="1">
      <c r="B665" s="39"/>
      <c r="F665" s="56"/>
      <c r="G665" s="56"/>
      <c r="H665" s="56"/>
      <c r="I665" s="56"/>
    </row>
    <row r="666" ht="14.25" customHeight="1">
      <c r="B666" s="39"/>
      <c r="F666" s="56"/>
      <c r="G666" s="56"/>
      <c r="H666" s="56"/>
      <c r="I666" s="56"/>
    </row>
    <row r="667" ht="14.25" customHeight="1">
      <c r="B667" s="39"/>
      <c r="F667" s="56"/>
      <c r="G667" s="56"/>
      <c r="H667" s="56"/>
      <c r="I667" s="56"/>
    </row>
    <row r="668" ht="14.25" customHeight="1">
      <c r="B668" s="39"/>
      <c r="F668" s="56"/>
      <c r="G668" s="56"/>
      <c r="H668" s="56"/>
      <c r="I668" s="56"/>
    </row>
    <row r="669" ht="14.25" customHeight="1">
      <c r="B669" s="39"/>
      <c r="F669" s="56"/>
      <c r="G669" s="56"/>
      <c r="H669" s="56"/>
      <c r="I669" s="56"/>
    </row>
    <row r="670" ht="14.25" customHeight="1">
      <c r="B670" s="39"/>
      <c r="F670" s="56"/>
      <c r="G670" s="56"/>
      <c r="H670" s="56"/>
      <c r="I670" s="56"/>
    </row>
    <row r="671" ht="14.25" customHeight="1">
      <c r="B671" s="39"/>
      <c r="F671" s="56"/>
      <c r="G671" s="56"/>
      <c r="H671" s="56"/>
      <c r="I671" s="56"/>
    </row>
    <row r="672" ht="14.25" customHeight="1">
      <c r="B672" s="39"/>
      <c r="F672" s="56"/>
      <c r="G672" s="56"/>
      <c r="H672" s="56"/>
      <c r="I672" s="56"/>
    </row>
    <row r="673" ht="14.25" customHeight="1">
      <c r="B673" s="39"/>
      <c r="F673" s="56"/>
      <c r="G673" s="56"/>
      <c r="H673" s="56"/>
      <c r="I673" s="56"/>
    </row>
    <row r="674" ht="14.25" customHeight="1">
      <c r="B674" s="39"/>
      <c r="F674" s="56"/>
      <c r="G674" s="56"/>
      <c r="H674" s="56"/>
      <c r="I674" s="56"/>
    </row>
    <row r="675" ht="14.25" customHeight="1">
      <c r="B675" s="39"/>
      <c r="F675" s="56"/>
      <c r="G675" s="56"/>
      <c r="H675" s="56"/>
      <c r="I675" s="56"/>
    </row>
    <row r="676" ht="14.25" customHeight="1">
      <c r="B676" s="39"/>
      <c r="F676" s="56"/>
      <c r="G676" s="56"/>
      <c r="H676" s="56"/>
      <c r="I676" s="56"/>
    </row>
    <row r="677" ht="14.25" customHeight="1">
      <c r="B677" s="39"/>
      <c r="F677" s="56"/>
      <c r="G677" s="56"/>
      <c r="H677" s="56"/>
      <c r="I677" s="56"/>
    </row>
    <row r="678" ht="14.25" customHeight="1">
      <c r="B678" s="39"/>
      <c r="F678" s="56"/>
      <c r="G678" s="56"/>
      <c r="H678" s="56"/>
      <c r="I678" s="56"/>
    </row>
    <row r="679" ht="14.25" customHeight="1">
      <c r="B679" s="39"/>
      <c r="F679" s="56"/>
      <c r="G679" s="56"/>
      <c r="H679" s="56"/>
      <c r="I679" s="56"/>
    </row>
    <row r="680" ht="14.25" customHeight="1">
      <c r="B680" s="39"/>
      <c r="F680" s="56"/>
      <c r="G680" s="56"/>
      <c r="H680" s="56"/>
      <c r="I680" s="56"/>
    </row>
    <row r="681" ht="14.25" customHeight="1">
      <c r="B681" s="39"/>
      <c r="F681" s="56"/>
      <c r="G681" s="56"/>
      <c r="H681" s="56"/>
      <c r="I681" s="56"/>
    </row>
    <row r="682" ht="14.25" customHeight="1">
      <c r="B682" s="39"/>
      <c r="F682" s="56"/>
      <c r="G682" s="56"/>
      <c r="H682" s="56"/>
      <c r="I682" s="56"/>
    </row>
    <row r="683" ht="14.25" customHeight="1">
      <c r="B683" s="39"/>
      <c r="F683" s="56"/>
      <c r="G683" s="56"/>
      <c r="H683" s="56"/>
      <c r="I683" s="56"/>
    </row>
    <row r="684" ht="14.25" customHeight="1">
      <c r="B684" s="39"/>
      <c r="F684" s="56"/>
      <c r="G684" s="56"/>
      <c r="H684" s="56"/>
      <c r="I684" s="56"/>
    </row>
    <row r="685" ht="14.25" customHeight="1">
      <c r="B685" s="39"/>
      <c r="F685" s="56"/>
      <c r="G685" s="56"/>
      <c r="H685" s="56"/>
      <c r="I685" s="56"/>
    </row>
    <row r="686" ht="14.25" customHeight="1">
      <c r="B686" s="39"/>
      <c r="F686" s="56"/>
      <c r="G686" s="56"/>
      <c r="H686" s="56"/>
      <c r="I686" s="56"/>
    </row>
    <row r="687" ht="14.25" customHeight="1">
      <c r="B687" s="39"/>
      <c r="F687" s="56"/>
      <c r="G687" s="56"/>
      <c r="H687" s="56"/>
      <c r="I687" s="56"/>
    </row>
    <row r="688" ht="14.25" customHeight="1">
      <c r="B688" s="39"/>
      <c r="F688" s="56"/>
      <c r="G688" s="56"/>
      <c r="H688" s="56"/>
      <c r="I688" s="56"/>
    </row>
    <row r="689" ht="14.25" customHeight="1">
      <c r="B689" s="39"/>
      <c r="F689" s="56"/>
      <c r="G689" s="56"/>
      <c r="H689" s="56"/>
      <c r="I689" s="56"/>
    </row>
    <row r="690" ht="14.25" customHeight="1">
      <c r="B690" s="39"/>
      <c r="F690" s="56"/>
      <c r="G690" s="56"/>
      <c r="H690" s="56"/>
      <c r="I690" s="56"/>
    </row>
    <row r="691" ht="14.25" customHeight="1">
      <c r="B691" s="39"/>
      <c r="F691" s="56"/>
      <c r="G691" s="56"/>
      <c r="H691" s="56"/>
      <c r="I691" s="56"/>
    </row>
    <row r="692" ht="14.25" customHeight="1">
      <c r="B692" s="39"/>
      <c r="F692" s="56"/>
      <c r="G692" s="56"/>
      <c r="H692" s="56"/>
      <c r="I692" s="56"/>
    </row>
    <row r="693" ht="14.25" customHeight="1">
      <c r="B693" s="39"/>
      <c r="F693" s="56"/>
      <c r="G693" s="56"/>
      <c r="H693" s="56"/>
      <c r="I693" s="56"/>
    </row>
    <row r="694" ht="14.25" customHeight="1">
      <c r="B694" s="39"/>
      <c r="F694" s="56"/>
      <c r="G694" s="56"/>
      <c r="H694" s="56"/>
      <c r="I694" s="56"/>
    </row>
    <row r="695" ht="14.25" customHeight="1">
      <c r="B695" s="39"/>
      <c r="F695" s="56"/>
      <c r="G695" s="56"/>
      <c r="H695" s="56"/>
      <c r="I695" s="56"/>
    </row>
    <row r="696" ht="14.25" customHeight="1">
      <c r="B696" s="39"/>
      <c r="F696" s="56"/>
      <c r="G696" s="56"/>
      <c r="H696" s="56"/>
      <c r="I696" s="56"/>
    </row>
    <row r="697" ht="14.25" customHeight="1">
      <c r="B697" s="39"/>
      <c r="F697" s="56"/>
      <c r="G697" s="56"/>
      <c r="H697" s="56"/>
      <c r="I697" s="56"/>
    </row>
    <row r="698" ht="14.25" customHeight="1">
      <c r="B698" s="39"/>
      <c r="F698" s="56"/>
      <c r="G698" s="56"/>
      <c r="H698" s="56"/>
      <c r="I698" s="56"/>
    </row>
    <row r="699" ht="14.25" customHeight="1">
      <c r="B699" s="39"/>
      <c r="F699" s="56"/>
      <c r="G699" s="56"/>
      <c r="H699" s="56"/>
      <c r="I699" s="56"/>
    </row>
    <row r="700" ht="14.25" customHeight="1">
      <c r="B700" s="39"/>
      <c r="F700" s="56"/>
      <c r="G700" s="56"/>
      <c r="H700" s="56"/>
      <c r="I700" s="56"/>
    </row>
    <row r="701" ht="14.25" customHeight="1">
      <c r="B701" s="39"/>
      <c r="F701" s="56"/>
      <c r="G701" s="56"/>
      <c r="H701" s="56"/>
      <c r="I701" s="56"/>
    </row>
    <row r="702" ht="14.25" customHeight="1">
      <c r="B702" s="39"/>
      <c r="F702" s="56"/>
      <c r="G702" s="56"/>
      <c r="H702" s="56"/>
      <c r="I702" s="56"/>
    </row>
    <row r="703" ht="14.25" customHeight="1">
      <c r="B703" s="39"/>
      <c r="F703" s="56"/>
      <c r="G703" s="56"/>
      <c r="H703" s="56"/>
      <c r="I703" s="56"/>
    </row>
    <row r="704" ht="14.25" customHeight="1">
      <c r="B704" s="39"/>
      <c r="F704" s="56"/>
      <c r="G704" s="56"/>
      <c r="H704" s="56"/>
      <c r="I704" s="56"/>
    </row>
    <row r="705" ht="14.25" customHeight="1">
      <c r="B705" s="39"/>
      <c r="F705" s="56"/>
      <c r="G705" s="56"/>
      <c r="H705" s="56"/>
      <c r="I705" s="56"/>
    </row>
    <row r="706" ht="14.25" customHeight="1">
      <c r="B706" s="39"/>
      <c r="F706" s="56"/>
      <c r="G706" s="56"/>
      <c r="H706" s="56"/>
      <c r="I706" s="56"/>
    </row>
    <row r="707" ht="14.25" customHeight="1">
      <c r="B707" s="39"/>
      <c r="F707" s="56"/>
      <c r="G707" s="56"/>
      <c r="H707" s="56"/>
      <c r="I707" s="56"/>
    </row>
    <row r="708" ht="14.25" customHeight="1">
      <c r="B708" s="39"/>
      <c r="F708" s="56"/>
      <c r="G708" s="56"/>
      <c r="H708" s="56"/>
      <c r="I708" s="56"/>
    </row>
    <row r="709" ht="14.25" customHeight="1">
      <c r="B709" s="39"/>
      <c r="F709" s="56"/>
      <c r="G709" s="56"/>
      <c r="H709" s="56"/>
      <c r="I709" s="56"/>
    </row>
    <row r="710" ht="14.25" customHeight="1">
      <c r="B710" s="39"/>
      <c r="F710" s="56"/>
      <c r="G710" s="56"/>
      <c r="H710" s="56"/>
      <c r="I710" s="56"/>
    </row>
    <row r="711" ht="14.25" customHeight="1">
      <c r="B711" s="39"/>
      <c r="F711" s="56"/>
      <c r="G711" s="56"/>
      <c r="H711" s="56"/>
      <c r="I711" s="56"/>
    </row>
    <row r="712" ht="14.25" customHeight="1">
      <c r="B712" s="39"/>
      <c r="F712" s="56"/>
      <c r="G712" s="56"/>
      <c r="H712" s="56"/>
      <c r="I712" s="56"/>
    </row>
    <row r="713" ht="14.25" customHeight="1">
      <c r="B713" s="39"/>
      <c r="F713" s="56"/>
      <c r="G713" s="56"/>
      <c r="H713" s="56"/>
      <c r="I713" s="56"/>
    </row>
    <row r="714" ht="14.25" customHeight="1">
      <c r="B714" s="39"/>
      <c r="F714" s="56"/>
      <c r="G714" s="56"/>
      <c r="H714" s="56"/>
      <c r="I714" s="56"/>
    </row>
    <row r="715" ht="14.25" customHeight="1">
      <c r="B715" s="39"/>
      <c r="F715" s="56"/>
      <c r="G715" s="56"/>
      <c r="H715" s="56"/>
      <c r="I715" s="56"/>
    </row>
    <row r="716" ht="14.25" customHeight="1">
      <c r="B716" s="39"/>
      <c r="F716" s="56"/>
      <c r="G716" s="56"/>
      <c r="H716" s="56"/>
      <c r="I716" s="56"/>
    </row>
    <row r="717" ht="14.25" customHeight="1">
      <c r="B717" s="39"/>
      <c r="F717" s="56"/>
      <c r="G717" s="56"/>
      <c r="H717" s="56"/>
      <c r="I717" s="56"/>
    </row>
    <row r="718" ht="14.25" customHeight="1">
      <c r="B718" s="39"/>
      <c r="F718" s="56"/>
      <c r="G718" s="56"/>
      <c r="H718" s="56"/>
      <c r="I718" s="56"/>
    </row>
    <row r="719" ht="14.25" customHeight="1">
      <c r="B719" s="39"/>
      <c r="F719" s="56"/>
      <c r="G719" s="56"/>
      <c r="H719" s="56"/>
      <c r="I719" s="56"/>
    </row>
    <row r="720" ht="14.25" customHeight="1">
      <c r="B720" s="39"/>
      <c r="F720" s="56"/>
      <c r="G720" s="56"/>
      <c r="H720" s="56"/>
      <c r="I720" s="56"/>
    </row>
    <row r="721" ht="14.25" customHeight="1">
      <c r="B721" s="39"/>
      <c r="F721" s="56"/>
      <c r="G721" s="56"/>
      <c r="H721" s="56"/>
      <c r="I721" s="56"/>
    </row>
    <row r="722" ht="14.25" customHeight="1">
      <c r="B722" s="39"/>
      <c r="F722" s="56"/>
      <c r="G722" s="56"/>
      <c r="H722" s="56"/>
      <c r="I722" s="56"/>
    </row>
    <row r="723" ht="14.25" customHeight="1">
      <c r="B723" s="39"/>
      <c r="F723" s="56"/>
      <c r="G723" s="56"/>
      <c r="H723" s="56"/>
      <c r="I723" s="56"/>
    </row>
    <row r="724" ht="14.25" customHeight="1">
      <c r="B724" s="39"/>
      <c r="F724" s="56"/>
      <c r="G724" s="56"/>
      <c r="H724" s="56"/>
      <c r="I724" s="56"/>
    </row>
    <row r="725" ht="14.25" customHeight="1">
      <c r="B725" s="39"/>
      <c r="F725" s="56"/>
      <c r="G725" s="56"/>
      <c r="H725" s="56"/>
      <c r="I725" s="56"/>
    </row>
    <row r="726" ht="14.25" customHeight="1">
      <c r="B726" s="39"/>
      <c r="F726" s="56"/>
      <c r="G726" s="56"/>
      <c r="H726" s="56"/>
      <c r="I726" s="56"/>
    </row>
    <row r="727" ht="14.25" customHeight="1">
      <c r="B727" s="39"/>
      <c r="F727" s="56"/>
      <c r="G727" s="56"/>
      <c r="H727" s="56"/>
      <c r="I727" s="56"/>
    </row>
    <row r="728" ht="14.25" customHeight="1">
      <c r="B728" s="39"/>
      <c r="F728" s="56"/>
      <c r="G728" s="56"/>
      <c r="H728" s="56"/>
      <c r="I728" s="56"/>
    </row>
    <row r="729" ht="14.25" customHeight="1">
      <c r="B729" s="39"/>
      <c r="F729" s="56"/>
      <c r="G729" s="56"/>
      <c r="H729" s="56"/>
      <c r="I729" s="56"/>
    </row>
    <row r="730" ht="14.25" customHeight="1">
      <c r="B730" s="39"/>
      <c r="F730" s="56"/>
      <c r="G730" s="56"/>
      <c r="H730" s="56"/>
      <c r="I730" s="56"/>
    </row>
    <row r="731" ht="14.25" customHeight="1">
      <c r="B731" s="39"/>
      <c r="F731" s="56"/>
      <c r="G731" s="56"/>
      <c r="H731" s="56"/>
      <c r="I731" s="56"/>
    </row>
    <row r="732" ht="14.25" customHeight="1">
      <c r="B732" s="39"/>
      <c r="F732" s="56"/>
      <c r="G732" s="56"/>
      <c r="H732" s="56"/>
      <c r="I732" s="56"/>
    </row>
    <row r="733" ht="14.25" customHeight="1">
      <c r="B733" s="39"/>
      <c r="F733" s="56"/>
      <c r="G733" s="56"/>
      <c r="H733" s="56"/>
      <c r="I733" s="56"/>
    </row>
    <row r="734" ht="14.25" customHeight="1">
      <c r="B734" s="39"/>
      <c r="F734" s="56"/>
      <c r="G734" s="56"/>
      <c r="H734" s="56"/>
      <c r="I734" s="56"/>
    </row>
    <row r="735" ht="14.25" customHeight="1">
      <c r="B735" s="39"/>
      <c r="F735" s="56"/>
      <c r="G735" s="56"/>
      <c r="H735" s="56"/>
      <c r="I735" s="56"/>
    </row>
    <row r="736" ht="14.25" customHeight="1">
      <c r="B736" s="39"/>
      <c r="F736" s="56"/>
      <c r="G736" s="56"/>
      <c r="H736" s="56"/>
      <c r="I736" s="56"/>
    </row>
    <row r="737" ht="14.25" customHeight="1">
      <c r="B737" s="39"/>
      <c r="F737" s="56"/>
      <c r="G737" s="56"/>
      <c r="H737" s="56"/>
      <c r="I737" s="56"/>
    </row>
    <row r="738" ht="14.25" customHeight="1">
      <c r="B738" s="39"/>
      <c r="F738" s="56"/>
      <c r="G738" s="56"/>
      <c r="H738" s="56"/>
      <c r="I738" s="56"/>
    </row>
    <row r="739" ht="14.25" customHeight="1">
      <c r="B739" s="39"/>
      <c r="F739" s="56"/>
      <c r="G739" s="56"/>
      <c r="H739" s="56"/>
      <c r="I739" s="56"/>
    </row>
    <row r="740" ht="14.25" customHeight="1">
      <c r="B740" s="39"/>
      <c r="F740" s="56"/>
      <c r="G740" s="56"/>
      <c r="H740" s="56"/>
      <c r="I740" s="56"/>
    </row>
    <row r="741" ht="14.25" customHeight="1">
      <c r="B741" s="39"/>
      <c r="F741" s="56"/>
      <c r="G741" s="56"/>
      <c r="H741" s="56"/>
      <c r="I741" s="56"/>
    </row>
    <row r="742" ht="14.25" customHeight="1">
      <c r="B742" s="39"/>
      <c r="F742" s="56"/>
      <c r="G742" s="56"/>
      <c r="H742" s="56"/>
      <c r="I742" s="56"/>
    </row>
    <row r="743" ht="14.25" customHeight="1">
      <c r="B743" s="39"/>
      <c r="F743" s="56"/>
      <c r="G743" s="56"/>
      <c r="H743" s="56"/>
      <c r="I743" s="56"/>
    </row>
    <row r="744" ht="14.25" customHeight="1">
      <c r="B744" s="39"/>
      <c r="F744" s="56"/>
      <c r="G744" s="56"/>
      <c r="H744" s="56"/>
      <c r="I744" s="56"/>
    </row>
    <row r="745" ht="14.25" customHeight="1">
      <c r="B745" s="39"/>
      <c r="F745" s="56"/>
      <c r="G745" s="56"/>
      <c r="H745" s="56"/>
      <c r="I745" s="56"/>
    </row>
    <row r="746" ht="14.25" customHeight="1">
      <c r="B746" s="39"/>
      <c r="F746" s="56"/>
      <c r="G746" s="56"/>
      <c r="H746" s="56"/>
      <c r="I746" s="56"/>
    </row>
    <row r="747" ht="14.25" customHeight="1">
      <c r="B747" s="39"/>
      <c r="F747" s="56"/>
      <c r="G747" s="56"/>
      <c r="H747" s="56"/>
      <c r="I747" s="56"/>
    </row>
    <row r="748" ht="14.25" customHeight="1">
      <c r="B748" s="39"/>
      <c r="F748" s="56"/>
      <c r="G748" s="56"/>
      <c r="H748" s="56"/>
      <c r="I748" s="56"/>
    </row>
    <row r="749" ht="14.25" customHeight="1">
      <c r="B749" s="39"/>
      <c r="F749" s="56"/>
      <c r="G749" s="56"/>
      <c r="H749" s="56"/>
      <c r="I749" s="56"/>
    </row>
    <row r="750" ht="14.25" customHeight="1">
      <c r="B750" s="39"/>
      <c r="F750" s="56"/>
      <c r="G750" s="56"/>
      <c r="H750" s="56"/>
      <c r="I750" s="56"/>
    </row>
    <row r="751" ht="14.25" customHeight="1">
      <c r="B751" s="39"/>
      <c r="F751" s="56"/>
      <c r="G751" s="56"/>
      <c r="H751" s="56"/>
      <c r="I751" s="56"/>
    </row>
    <row r="752" ht="14.25" customHeight="1">
      <c r="B752" s="39"/>
      <c r="F752" s="56"/>
      <c r="G752" s="56"/>
      <c r="H752" s="56"/>
      <c r="I752" s="56"/>
    </row>
    <row r="753" ht="14.25" customHeight="1">
      <c r="B753" s="39"/>
      <c r="F753" s="56"/>
      <c r="G753" s="56"/>
      <c r="H753" s="56"/>
      <c r="I753" s="56"/>
    </row>
    <row r="754" ht="14.25" customHeight="1">
      <c r="B754" s="39"/>
      <c r="F754" s="56"/>
      <c r="G754" s="56"/>
      <c r="H754" s="56"/>
      <c r="I754" s="56"/>
    </row>
    <row r="755" ht="14.25" customHeight="1">
      <c r="B755" s="39"/>
      <c r="F755" s="56"/>
      <c r="G755" s="56"/>
      <c r="H755" s="56"/>
      <c r="I755" s="56"/>
    </row>
    <row r="756" ht="14.25" customHeight="1">
      <c r="B756" s="39"/>
      <c r="F756" s="56"/>
      <c r="G756" s="56"/>
      <c r="H756" s="56"/>
      <c r="I756" s="56"/>
    </row>
    <row r="757" ht="14.25" customHeight="1">
      <c r="B757" s="39"/>
      <c r="F757" s="56"/>
      <c r="G757" s="56"/>
      <c r="H757" s="56"/>
      <c r="I757" s="56"/>
    </row>
    <row r="758" ht="14.25" customHeight="1">
      <c r="B758" s="39"/>
      <c r="F758" s="56"/>
      <c r="G758" s="56"/>
      <c r="H758" s="56"/>
      <c r="I758" s="56"/>
    </row>
    <row r="759" ht="14.25" customHeight="1">
      <c r="B759" s="39"/>
      <c r="F759" s="56"/>
      <c r="G759" s="56"/>
      <c r="H759" s="56"/>
      <c r="I759" s="56"/>
    </row>
    <row r="760" ht="14.25" customHeight="1">
      <c r="B760" s="39"/>
      <c r="F760" s="56"/>
      <c r="G760" s="56"/>
      <c r="H760" s="56"/>
      <c r="I760" s="56"/>
    </row>
    <row r="761" ht="14.25" customHeight="1">
      <c r="B761" s="39"/>
      <c r="F761" s="56"/>
      <c r="G761" s="56"/>
      <c r="H761" s="56"/>
      <c r="I761" s="56"/>
    </row>
    <row r="762" ht="14.25" customHeight="1">
      <c r="B762" s="39"/>
      <c r="F762" s="56"/>
      <c r="G762" s="56"/>
      <c r="H762" s="56"/>
      <c r="I762" s="56"/>
    </row>
    <row r="763" ht="14.25" customHeight="1">
      <c r="B763" s="39"/>
      <c r="F763" s="56"/>
      <c r="G763" s="56"/>
      <c r="H763" s="56"/>
      <c r="I763" s="56"/>
    </row>
    <row r="764" ht="14.25" customHeight="1">
      <c r="B764" s="39"/>
      <c r="F764" s="56"/>
      <c r="G764" s="56"/>
      <c r="H764" s="56"/>
      <c r="I764" s="56"/>
    </row>
    <row r="765" ht="14.25" customHeight="1">
      <c r="B765" s="39"/>
      <c r="F765" s="56"/>
      <c r="G765" s="56"/>
      <c r="H765" s="56"/>
      <c r="I765" s="56"/>
    </row>
    <row r="766" ht="14.25" customHeight="1">
      <c r="B766" s="39"/>
      <c r="F766" s="56"/>
      <c r="G766" s="56"/>
      <c r="H766" s="56"/>
      <c r="I766" s="56"/>
    </row>
    <row r="767" ht="14.25" customHeight="1">
      <c r="B767" s="39"/>
      <c r="F767" s="56"/>
      <c r="G767" s="56"/>
      <c r="H767" s="56"/>
      <c r="I767" s="56"/>
    </row>
    <row r="768" ht="14.25" customHeight="1">
      <c r="B768" s="39"/>
      <c r="F768" s="56"/>
      <c r="G768" s="56"/>
      <c r="H768" s="56"/>
      <c r="I768" s="56"/>
    </row>
    <row r="769" ht="14.25" customHeight="1">
      <c r="B769" s="39"/>
      <c r="F769" s="56"/>
      <c r="G769" s="56"/>
      <c r="H769" s="56"/>
      <c r="I769" s="56"/>
    </row>
    <row r="770" ht="14.25" customHeight="1">
      <c r="B770" s="39"/>
      <c r="F770" s="56"/>
      <c r="G770" s="56"/>
      <c r="H770" s="56"/>
      <c r="I770" s="56"/>
    </row>
    <row r="771" ht="14.25" customHeight="1">
      <c r="B771" s="39"/>
      <c r="F771" s="56"/>
      <c r="G771" s="56"/>
      <c r="H771" s="56"/>
      <c r="I771" s="56"/>
    </row>
    <row r="772" ht="14.25" customHeight="1">
      <c r="B772" s="39"/>
      <c r="F772" s="56"/>
      <c r="G772" s="56"/>
      <c r="H772" s="56"/>
      <c r="I772" s="56"/>
    </row>
    <row r="773" ht="14.25" customHeight="1">
      <c r="B773" s="39"/>
      <c r="F773" s="56"/>
      <c r="G773" s="56"/>
      <c r="H773" s="56"/>
      <c r="I773" s="56"/>
    </row>
    <row r="774" ht="14.25" customHeight="1">
      <c r="B774" s="39"/>
      <c r="F774" s="56"/>
      <c r="G774" s="56"/>
      <c r="H774" s="56"/>
      <c r="I774" s="56"/>
    </row>
    <row r="775" ht="14.25" customHeight="1">
      <c r="B775" s="39"/>
      <c r="F775" s="56"/>
      <c r="G775" s="56"/>
      <c r="H775" s="56"/>
      <c r="I775" s="56"/>
    </row>
    <row r="776" ht="14.25" customHeight="1">
      <c r="B776" s="39"/>
      <c r="F776" s="56"/>
      <c r="G776" s="56"/>
      <c r="H776" s="56"/>
      <c r="I776" s="56"/>
    </row>
    <row r="777" ht="14.25" customHeight="1">
      <c r="B777" s="39"/>
      <c r="F777" s="56"/>
      <c r="G777" s="56"/>
      <c r="H777" s="56"/>
      <c r="I777" s="56"/>
    </row>
    <row r="778" ht="14.25" customHeight="1">
      <c r="B778" s="39"/>
      <c r="F778" s="56"/>
      <c r="G778" s="56"/>
      <c r="H778" s="56"/>
      <c r="I778" s="56"/>
    </row>
    <row r="779" ht="14.25" customHeight="1">
      <c r="B779" s="39"/>
      <c r="F779" s="56"/>
      <c r="G779" s="56"/>
      <c r="H779" s="56"/>
      <c r="I779" s="56"/>
    </row>
    <row r="780" ht="14.25" customHeight="1">
      <c r="B780" s="39"/>
      <c r="F780" s="56"/>
      <c r="G780" s="56"/>
      <c r="H780" s="56"/>
      <c r="I780" s="56"/>
    </row>
    <row r="781" ht="14.25" customHeight="1">
      <c r="B781" s="39"/>
      <c r="F781" s="56"/>
      <c r="G781" s="56"/>
      <c r="H781" s="56"/>
      <c r="I781" s="56"/>
    </row>
    <row r="782" ht="14.25" customHeight="1">
      <c r="B782" s="39"/>
      <c r="F782" s="56"/>
      <c r="G782" s="56"/>
      <c r="H782" s="56"/>
      <c r="I782" s="56"/>
    </row>
    <row r="783" ht="14.25" customHeight="1">
      <c r="B783" s="39"/>
      <c r="F783" s="56"/>
      <c r="G783" s="56"/>
      <c r="H783" s="56"/>
      <c r="I783" s="56"/>
    </row>
    <row r="784" ht="14.25" customHeight="1">
      <c r="B784" s="39"/>
      <c r="F784" s="56"/>
      <c r="G784" s="56"/>
      <c r="H784" s="56"/>
      <c r="I784" s="56"/>
    </row>
    <row r="785" ht="14.25" customHeight="1">
      <c r="B785" s="39"/>
      <c r="F785" s="56"/>
      <c r="G785" s="56"/>
      <c r="H785" s="56"/>
      <c r="I785" s="56"/>
    </row>
    <row r="786" ht="14.25" customHeight="1">
      <c r="B786" s="39"/>
      <c r="F786" s="56"/>
      <c r="G786" s="56"/>
      <c r="H786" s="56"/>
      <c r="I786" s="56"/>
    </row>
    <row r="787" ht="14.25" customHeight="1">
      <c r="B787" s="39"/>
      <c r="F787" s="56"/>
      <c r="G787" s="56"/>
      <c r="H787" s="56"/>
      <c r="I787" s="56"/>
    </row>
    <row r="788" ht="14.25" customHeight="1">
      <c r="B788" s="39"/>
      <c r="F788" s="56"/>
      <c r="G788" s="56"/>
      <c r="H788" s="56"/>
      <c r="I788" s="56"/>
    </row>
    <row r="789" ht="14.25" customHeight="1">
      <c r="B789" s="39"/>
      <c r="F789" s="56"/>
      <c r="G789" s="56"/>
      <c r="H789" s="56"/>
      <c r="I789" s="56"/>
    </row>
    <row r="790" ht="14.25" customHeight="1">
      <c r="B790" s="39"/>
      <c r="F790" s="56"/>
      <c r="G790" s="56"/>
      <c r="H790" s="56"/>
      <c r="I790" s="56"/>
    </row>
    <row r="791" ht="14.25" customHeight="1">
      <c r="B791" s="39"/>
      <c r="F791" s="56"/>
      <c r="G791" s="56"/>
      <c r="H791" s="56"/>
      <c r="I791" s="56"/>
    </row>
    <row r="792" ht="14.25" customHeight="1">
      <c r="B792" s="39"/>
      <c r="F792" s="56"/>
      <c r="G792" s="56"/>
      <c r="H792" s="56"/>
      <c r="I792" s="56"/>
    </row>
    <row r="793" ht="14.25" customHeight="1">
      <c r="B793" s="39"/>
      <c r="F793" s="56"/>
      <c r="G793" s="56"/>
      <c r="H793" s="56"/>
      <c r="I793" s="56"/>
    </row>
    <row r="794" ht="14.25" customHeight="1">
      <c r="B794" s="39"/>
      <c r="F794" s="56"/>
      <c r="G794" s="56"/>
      <c r="H794" s="56"/>
      <c r="I794" s="56"/>
    </row>
    <row r="795" ht="14.25" customHeight="1">
      <c r="B795" s="39"/>
      <c r="F795" s="56"/>
      <c r="G795" s="56"/>
      <c r="H795" s="56"/>
      <c r="I795" s="56"/>
    </row>
    <row r="796" ht="14.25" customHeight="1">
      <c r="B796" s="39"/>
      <c r="F796" s="56"/>
      <c r="G796" s="56"/>
      <c r="H796" s="56"/>
      <c r="I796" s="56"/>
    </row>
    <row r="797" ht="14.25" customHeight="1">
      <c r="B797" s="39"/>
      <c r="F797" s="56"/>
      <c r="G797" s="56"/>
      <c r="H797" s="56"/>
      <c r="I797" s="56"/>
    </row>
    <row r="798" ht="14.25" customHeight="1">
      <c r="B798" s="39"/>
      <c r="F798" s="56"/>
      <c r="G798" s="56"/>
      <c r="H798" s="56"/>
      <c r="I798" s="56"/>
    </row>
    <row r="799" ht="14.25" customHeight="1">
      <c r="B799" s="39"/>
      <c r="F799" s="56"/>
      <c r="G799" s="56"/>
      <c r="H799" s="56"/>
      <c r="I799" s="56"/>
    </row>
    <row r="800" ht="14.25" customHeight="1">
      <c r="B800" s="39"/>
      <c r="F800" s="56"/>
      <c r="G800" s="56"/>
      <c r="H800" s="56"/>
      <c r="I800" s="56"/>
    </row>
    <row r="801" ht="14.25" customHeight="1">
      <c r="B801" s="39"/>
      <c r="F801" s="56"/>
      <c r="G801" s="56"/>
      <c r="H801" s="56"/>
      <c r="I801" s="56"/>
    </row>
    <row r="802" ht="14.25" customHeight="1">
      <c r="B802" s="39"/>
      <c r="F802" s="56"/>
      <c r="G802" s="56"/>
      <c r="H802" s="56"/>
      <c r="I802" s="56"/>
    </row>
    <row r="803" ht="14.25" customHeight="1">
      <c r="B803" s="39"/>
      <c r="F803" s="56"/>
      <c r="G803" s="56"/>
      <c r="H803" s="56"/>
      <c r="I803" s="56"/>
    </row>
    <row r="804" ht="14.25" customHeight="1">
      <c r="B804" s="39"/>
      <c r="F804" s="56"/>
      <c r="G804" s="56"/>
      <c r="H804" s="56"/>
      <c r="I804" s="56"/>
    </row>
    <row r="805" ht="14.25" customHeight="1">
      <c r="B805" s="39"/>
      <c r="F805" s="56"/>
      <c r="G805" s="56"/>
      <c r="H805" s="56"/>
      <c r="I805" s="56"/>
    </row>
    <row r="806" ht="14.25" customHeight="1">
      <c r="B806" s="39"/>
      <c r="F806" s="56"/>
      <c r="G806" s="56"/>
      <c r="H806" s="56"/>
      <c r="I806" s="56"/>
    </row>
    <row r="807" ht="14.25" customHeight="1">
      <c r="B807" s="39"/>
      <c r="F807" s="56"/>
      <c r="G807" s="56"/>
      <c r="H807" s="56"/>
      <c r="I807" s="56"/>
    </row>
    <row r="808" ht="14.25" customHeight="1">
      <c r="B808" s="39"/>
      <c r="F808" s="56"/>
      <c r="G808" s="56"/>
      <c r="H808" s="56"/>
      <c r="I808" s="56"/>
    </row>
    <row r="809" ht="14.25" customHeight="1">
      <c r="B809" s="39"/>
      <c r="F809" s="56"/>
      <c r="G809" s="56"/>
      <c r="H809" s="56"/>
      <c r="I809" s="56"/>
    </row>
    <row r="810" ht="14.25" customHeight="1">
      <c r="B810" s="39"/>
      <c r="F810" s="56"/>
      <c r="G810" s="56"/>
      <c r="H810" s="56"/>
      <c r="I810" s="56"/>
    </row>
    <row r="811" ht="14.25" customHeight="1">
      <c r="B811" s="39"/>
      <c r="F811" s="56"/>
      <c r="G811" s="56"/>
      <c r="H811" s="56"/>
      <c r="I811" s="56"/>
    </row>
    <row r="812" ht="14.25" customHeight="1">
      <c r="B812" s="39"/>
      <c r="F812" s="56"/>
      <c r="G812" s="56"/>
      <c r="H812" s="56"/>
      <c r="I812" s="56"/>
    </row>
    <row r="813" ht="14.25" customHeight="1">
      <c r="B813" s="39"/>
      <c r="F813" s="56"/>
      <c r="G813" s="56"/>
      <c r="H813" s="56"/>
      <c r="I813" s="56"/>
    </row>
    <row r="814" ht="14.25" customHeight="1">
      <c r="B814" s="39"/>
      <c r="F814" s="56"/>
      <c r="G814" s="56"/>
      <c r="H814" s="56"/>
      <c r="I814" s="56"/>
    </row>
    <row r="815" ht="14.25" customHeight="1">
      <c r="B815" s="39"/>
      <c r="F815" s="56"/>
      <c r="G815" s="56"/>
      <c r="H815" s="56"/>
      <c r="I815" s="56"/>
    </row>
    <row r="816" ht="14.25" customHeight="1">
      <c r="B816" s="39"/>
      <c r="F816" s="56"/>
      <c r="G816" s="56"/>
      <c r="H816" s="56"/>
      <c r="I816" s="56"/>
    </row>
    <row r="817" ht="14.25" customHeight="1">
      <c r="B817" s="39"/>
      <c r="F817" s="56"/>
      <c r="G817" s="56"/>
      <c r="H817" s="56"/>
      <c r="I817" s="56"/>
    </row>
    <row r="818" ht="14.25" customHeight="1">
      <c r="B818" s="39"/>
      <c r="F818" s="56"/>
      <c r="G818" s="56"/>
      <c r="H818" s="56"/>
      <c r="I818" s="56"/>
    </row>
    <row r="819" ht="14.25" customHeight="1">
      <c r="B819" s="39"/>
      <c r="F819" s="56"/>
      <c r="G819" s="56"/>
      <c r="H819" s="56"/>
      <c r="I819" s="56"/>
    </row>
    <row r="820" ht="14.25" customHeight="1">
      <c r="B820" s="39"/>
      <c r="F820" s="56"/>
      <c r="G820" s="56"/>
      <c r="H820" s="56"/>
      <c r="I820" s="56"/>
    </row>
    <row r="821" ht="14.25" customHeight="1">
      <c r="B821" s="39"/>
      <c r="F821" s="56"/>
      <c r="G821" s="56"/>
      <c r="H821" s="56"/>
      <c r="I821" s="56"/>
    </row>
    <row r="822" ht="14.25" customHeight="1">
      <c r="B822" s="39"/>
      <c r="F822" s="56"/>
      <c r="G822" s="56"/>
      <c r="H822" s="56"/>
      <c r="I822" s="56"/>
    </row>
    <row r="823" ht="14.25" customHeight="1">
      <c r="B823" s="39"/>
      <c r="F823" s="56"/>
      <c r="G823" s="56"/>
      <c r="H823" s="56"/>
      <c r="I823" s="56"/>
    </row>
    <row r="824" ht="14.25" customHeight="1">
      <c r="B824" s="39"/>
      <c r="F824" s="56"/>
      <c r="G824" s="56"/>
      <c r="H824" s="56"/>
      <c r="I824" s="56"/>
    </row>
    <row r="825" ht="14.25" customHeight="1">
      <c r="B825" s="39"/>
      <c r="F825" s="56"/>
      <c r="G825" s="56"/>
      <c r="H825" s="56"/>
      <c r="I825" s="56"/>
    </row>
    <row r="826" ht="14.25" customHeight="1">
      <c r="B826" s="39"/>
      <c r="F826" s="56"/>
      <c r="G826" s="56"/>
      <c r="H826" s="56"/>
      <c r="I826" s="56"/>
    </row>
    <row r="827" ht="14.25" customHeight="1">
      <c r="B827" s="39"/>
      <c r="F827" s="56"/>
      <c r="G827" s="56"/>
      <c r="H827" s="56"/>
      <c r="I827" s="56"/>
    </row>
    <row r="828" ht="14.25" customHeight="1">
      <c r="B828" s="39"/>
      <c r="F828" s="56"/>
      <c r="G828" s="56"/>
      <c r="H828" s="56"/>
      <c r="I828" s="56"/>
    </row>
    <row r="829" ht="14.25" customHeight="1">
      <c r="B829" s="39"/>
      <c r="F829" s="56"/>
      <c r="G829" s="56"/>
      <c r="H829" s="56"/>
      <c r="I829" s="56"/>
    </row>
    <row r="830" ht="14.25" customHeight="1">
      <c r="B830" s="39"/>
      <c r="F830" s="56"/>
      <c r="G830" s="56"/>
      <c r="H830" s="56"/>
      <c r="I830" s="56"/>
    </row>
    <row r="831" ht="14.25" customHeight="1">
      <c r="B831" s="39"/>
      <c r="F831" s="56"/>
      <c r="G831" s="56"/>
      <c r="H831" s="56"/>
      <c r="I831" s="56"/>
    </row>
    <row r="832" ht="14.25" customHeight="1">
      <c r="B832" s="39"/>
      <c r="F832" s="56"/>
      <c r="G832" s="56"/>
      <c r="H832" s="56"/>
      <c r="I832" s="56"/>
    </row>
    <row r="833" ht="14.25" customHeight="1">
      <c r="B833" s="39"/>
      <c r="F833" s="56"/>
      <c r="G833" s="56"/>
      <c r="H833" s="56"/>
      <c r="I833" s="56"/>
    </row>
    <row r="834" ht="14.25" customHeight="1">
      <c r="B834" s="39"/>
      <c r="F834" s="56"/>
      <c r="G834" s="56"/>
      <c r="H834" s="56"/>
      <c r="I834" s="56"/>
    </row>
    <row r="835" ht="14.25" customHeight="1">
      <c r="B835" s="39"/>
      <c r="F835" s="56"/>
      <c r="G835" s="56"/>
      <c r="H835" s="56"/>
      <c r="I835" s="56"/>
    </row>
    <row r="836" ht="14.25" customHeight="1">
      <c r="B836" s="39"/>
      <c r="F836" s="56"/>
      <c r="G836" s="56"/>
      <c r="H836" s="56"/>
      <c r="I836" s="56"/>
    </row>
    <row r="837" ht="14.25" customHeight="1">
      <c r="B837" s="39"/>
      <c r="F837" s="56"/>
      <c r="G837" s="56"/>
      <c r="H837" s="56"/>
      <c r="I837" s="56"/>
    </row>
    <row r="838" ht="14.25" customHeight="1">
      <c r="B838" s="39"/>
      <c r="F838" s="56"/>
      <c r="G838" s="56"/>
      <c r="H838" s="56"/>
      <c r="I838" s="56"/>
    </row>
    <row r="839" ht="14.25" customHeight="1">
      <c r="B839" s="39"/>
      <c r="F839" s="56"/>
      <c r="G839" s="56"/>
      <c r="H839" s="56"/>
      <c r="I839" s="56"/>
    </row>
    <row r="840" ht="14.25" customHeight="1">
      <c r="B840" s="39"/>
      <c r="F840" s="56"/>
      <c r="G840" s="56"/>
      <c r="H840" s="56"/>
      <c r="I840" s="56"/>
    </row>
    <row r="841" ht="14.25" customHeight="1">
      <c r="B841" s="39"/>
      <c r="F841" s="56"/>
      <c r="G841" s="56"/>
      <c r="H841" s="56"/>
      <c r="I841" s="56"/>
    </row>
    <row r="842" ht="14.25" customHeight="1">
      <c r="B842" s="39"/>
      <c r="F842" s="56"/>
      <c r="G842" s="56"/>
      <c r="H842" s="56"/>
      <c r="I842" s="56"/>
    </row>
    <row r="843" ht="14.25" customHeight="1">
      <c r="B843" s="39"/>
      <c r="F843" s="56"/>
      <c r="G843" s="56"/>
      <c r="H843" s="56"/>
      <c r="I843" s="56"/>
    </row>
    <row r="844" ht="14.25" customHeight="1">
      <c r="B844" s="39"/>
      <c r="F844" s="56"/>
      <c r="G844" s="56"/>
      <c r="H844" s="56"/>
      <c r="I844" s="56"/>
    </row>
    <row r="845" ht="14.25" customHeight="1">
      <c r="B845" s="39"/>
      <c r="F845" s="56"/>
      <c r="G845" s="56"/>
      <c r="H845" s="56"/>
      <c r="I845" s="56"/>
    </row>
    <row r="846" ht="14.25" customHeight="1">
      <c r="B846" s="39"/>
      <c r="F846" s="56"/>
      <c r="G846" s="56"/>
      <c r="H846" s="56"/>
      <c r="I846" s="56"/>
    </row>
    <row r="847" ht="14.25" customHeight="1">
      <c r="B847" s="39"/>
      <c r="F847" s="56"/>
      <c r="G847" s="56"/>
      <c r="H847" s="56"/>
      <c r="I847" s="56"/>
    </row>
    <row r="848" ht="14.25" customHeight="1">
      <c r="B848" s="39"/>
      <c r="F848" s="56"/>
      <c r="G848" s="56"/>
      <c r="H848" s="56"/>
      <c r="I848" s="56"/>
    </row>
    <row r="849" ht="14.25" customHeight="1">
      <c r="B849" s="39"/>
      <c r="F849" s="56"/>
      <c r="G849" s="56"/>
      <c r="H849" s="56"/>
      <c r="I849" s="56"/>
    </row>
    <row r="850" ht="14.25" customHeight="1">
      <c r="B850" s="39"/>
      <c r="F850" s="56"/>
      <c r="G850" s="56"/>
      <c r="H850" s="56"/>
      <c r="I850" s="56"/>
    </row>
    <row r="851" ht="14.25" customHeight="1">
      <c r="B851" s="39"/>
      <c r="F851" s="56"/>
      <c r="G851" s="56"/>
      <c r="H851" s="56"/>
      <c r="I851" s="56"/>
    </row>
    <row r="852" ht="14.25" customHeight="1">
      <c r="B852" s="39"/>
      <c r="F852" s="56"/>
      <c r="G852" s="56"/>
      <c r="H852" s="56"/>
      <c r="I852" s="56"/>
    </row>
    <row r="853" ht="14.25" customHeight="1">
      <c r="B853" s="39"/>
      <c r="F853" s="56"/>
      <c r="G853" s="56"/>
      <c r="H853" s="56"/>
      <c r="I853" s="56"/>
    </row>
    <row r="854" ht="14.25" customHeight="1">
      <c r="B854" s="39"/>
      <c r="F854" s="56"/>
      <c r="G854" s="56"/>
      <c r="H854" s="56"/>
      <c r="I854" s="56"/>
    </row>
    <row r="855" ht="14.25" customHeight="1">
      <c r="B855" s="39"/>
      <c r="F855" s="56"/>
      <c r="G855" s="56"/>
      <c r="H855" s="56"/>
      <c r="I855" s="56"/>
    </row>
    <row r="856" ht="14.25" customHeight="1">
      <c r="B856" s="39"/>
      <c r="F856" s="56"/>
      <c r="G856" s="56"/>
      <c r="H856" s="56"/>
      <c r="I856" s="56"/>
    </row>
    <row r="857" ht="14.25" customHeight="1">
      <c r="B857" s="39"/>
      <c r="F857" s="56"/>
      <c r="G857" s="56"/>
      <c r="H857" s="56"/>
      <c r="I857" s="56"/>
    </row>
    <row r="858" ht="14.25" customHeight="1">
      <c r="B858" s="39"/>
      <c r="F858" s="56"/>
      <c r="G858" s="56"/>
      <c r="H858" s="56"/>
      <c r="I858" s="56"/>
    </row>
    <row r="859" ht="14.25" customHeight="1">
      <c r="B859" s="39"/>
      <c r="F859" s="56"/>
      <c r="G859" s="56"/>
      <c r="H859" s="56"/>
      <c r="I859" s="56"/>
    </row>
    <row r="860" ht="14.25" customHeight="1">
      <c r="B860" s="39"/>
      <c r="F860" s="56"/>
      <c r="G860" s="56"/>
      <c r="H860" s="56"/>
      <c r="I860" s="56"/>
    </row>
    <row r="861" ht="14.25" customHeight="1">
      <c r="B861" s="39"/>
      <c r="F861" s="56"/>
      <c r="G861" s="56"/>
      <c r="H861" s="56"/>
      <c r="I861" s="56"/>
    </row>
    <row r="862" ht="14.25" customHeight="1">
      <c r="B862" s="39"/>
      <c r="F862" s="56"/>
      <c r="G862" s="56"/>
      <c r="H862" s="56"/>
      <c r="I862" s="56"/>
    </row>
    <row r="863" ht="14.25" customHeight="1">
      <c r="B863" s="39"/>
      <c r="F863" s="56"/>
      <c r="G863" s="56"/>
      <c r="H863" s="56"/>
      <c r="I863" s="56"/>
    </row>
    <row r="864" ht="14.25" customHeight="1">
      <c r="B864" s="39"/>
      <c r="F864" s="56"/>
      <c r="G864" s="56"/>
      <c r="H864" s="56"/>
      <c r="I864" s="56"/>
    </row>
    <row r="865" ht="14.25" customHeight="1">
      <c r="B865" s="39"/>
      <c r="F865" s="56"/>
      <c r="G865" s="56"/>
      <c r="H865" s="56"/>
      <c r="I865" s="56"/>
    </row>
    <row r="866" ht="14.25" customHeight="1">
      <c r="B866" s="39"/>
      <c r="F866" s="56"/>
      <c r="G866" s="56"/>
      <c r="H866" s="56"/>
      <c r="I866" s="56"/>
    </row>
    <row r="867" ht="14.25" customHeight="1">
      <c r="B867" s="39"/>
      <c r="F867" s="56"/>
      <c r="G867" s="56"/>
      <c r="H867" s="56"/>
      <c r="I867" s="56"/>
    </row>
    <row r="868" ht="14.25" customHeight="1">
      <c r="B868" s="39"/>
      <c r="F868" s="56"/>
      <c r="G868" s="56"/>
      <c r="H868" s="56"/>
      <c r="I868" s="56"/>
    </row>
    <row r="869" ht="14.25" customHeight="1">
      <c r="B869" s="39"/>
      <c r="F869" s="56"/>
      <c r="G869" s="56"/>
      <c r="H869" s="56"/>
      <c r="I869" s="56"/>
    </row>
    <row r="870" ht="14.25" customHeight="1">
      <c r="B870" s="39"/>
      <c r="F870" s="56"/>
      <c r="G870" s="56"/>
      <c r="H870" s="56"/>
      <c r="I870" s="56"/>
    </row>
    <row r="871" ht="14.25" customHeight="1">
      <c r="B871" s="39"/>
      <c r="F871" s="56"/>
      <c r="G871" s="56"/>
      <c r="H871" s="56"/>
      <c r="I871" s="56"/>
    </row>
    <row r="872" ht="14.25" customHeight="1">
      <c r="B872" s="39"/>
      <c r="F872" s="56"/>
      <c r="G872" s="56"/>
      <c r="H872" s="56"/>
      <c r="I872" s="56"/>
    </row>
    <row r="873" ht="14.25" customHeight="1">
      <c r="B873" s="39"/>
      <c r="F873" s="56"/>
      <c r="G873" s="56"/>
      <c r="H873" s="56"/>
      <c r="I873" s="56"/>
    </row>
    <row r="874" ht="14.25" customHeight="1">
      <c r="B874" s="39"/>
      <c r="F874" s="56"/>
      <c r="G874" s="56"/>
      <c r="H874" s="56"/>
      <c r="I874" s="56"/>
    </row>
    <row r="875" ht="14.25" customHeight="1">
      <c r="B875" s="39"/>
      <c r="F875" s="56"/>
      <c r="G875" s="56"/>
      <c r="H875" s="56"/>
      <c r="I875" s="56"/>
    </row>
    <row r="876" ht="14.25" customHeight="1">
      <c r="B876" s="39"/>
      <c r="F876" s="56"/>
      <c r="G876" s="56"/>
      <c r="H876" s="56"/>
      <c r="I876" s="56"/>
    </row>
    <row r="877" ht="14.25" customHeight="1">
      <c r="B877" s="39"/>
      <c r="F877" s="56"/>
      <c r="G877" s="56"/>
      <c r="H877" s="56"/>
      <c r="I877" s="56"/>
    </row>
    <row r="878" ht="14.25" customHeight="1">
      <c r="B878" s="39"/>
      <c r="F878" s="56"/>
      <c r="G878" s="56"/>
      <c r="H878" s="56"/>
      <c r="I878" s="56"/>
    </row>
    <row r="879" ht="14.25" customHeight="1">
      <c r="B879" s="39"/>
      <c r="F879" s="56"/>
      <c r="G879" s="56"/>
      <c r="H879" s="56"/>
      <c r="I879" s="56"/>
    </row>
    <row r="880" ht="14.25" customHeight="1">
      <c r="B880" s="39"/>
      <c r="F880" s="56"/>
      <c r="G880" s="56"/>
      <c r="H880" s="56"/>
      <c r="I880" s="56"/>
    </row>
    <row r="881" ht="14.25" customHeight="1">
      <c r="B881" s="39"/>
      <c r="F881" s="56"/>
      <c r="G881" s="56"/>
      <c r="H881" s="56"/>
      <c r="I881" s="56"/>
    </row>
    <row r="882" ht="14.25" customHeight="1">
      <c r="B882" s="39"/>
      <c r="F882" s="56"/>
      <c r="G882" s="56"/>
      <c r="H882" s="56"/>
      <c r="I882" s="56"/>
    </row>
    <row r="883" ht="14.25" customHeight="1">
      <c r="B883" s="39"/>
      <c r="F883" s="56"/>
      <c r="G883" s="56"/>
      <c r="H883" s="56"/>
      <c r="I883" s="56"/>
    </row>
    <row r="884" ht="14.25" customHeight="1">
      <c r="B884" s="39"/>
      <c r="F884" s="56"/>
      <c r="G884" s="56"/>
      <c r="H884" s="56"/>
      <c r="I884" s="56"/>
    </row>
    <row r="885" ht="14.25" customHeight="1">
      <c r="B885" s="39"/>
      <c r="F885" s="56"/>
      <c r="G885" s="56"/>
      <c r="H885" s="56"/>
      <c r="I885" s="56"/>
    </row>
    <row r="886" ht="14.25" customHeight="1">
      <c r="B886" s="39"/>
      <c r="F886" s="56"/>
      <c r="G886" s="56"/>
      <c r="H886" s="56"/>
      <c r="I886" s="56"/>
    </row>
    <row r="887" ht="14.25" customHeight="1">
      <c r="B887" s="39"/>
      <c r="F887" s="56"/>
      <c r="G887" s="56"/>
      <c r="H887" s="56"/>
      <c r="I887" s="56"/>
    </row>
    <row r="888" ht="14.25" customHeight="1">
      <c r="B888" s="39"/>
      <c r="F888" s="56"/>
      <c r="G888" s="56"/>
      <c r="H888" s="56"/>
      <c r="I888" s="56"/>
    </row>
    <row r="889" ht="14.25" customHeight="1">
      <c r="B889" s="39"/>
      <c r="F889" s="56"/>
      <c r="G889" s="56"/>
      <c r="H889" s="56"/>
      <c r="I889" s="56"/>
    </row>
    <row r="890" ht="14.25" customHeight="1">
      <c r="B890" s="39"/>
      <c r="F890" s="56"/>
      <c r="G890" s="56"/>
      <c r="H890" s="56"/>
      <c r="I890" s="56"/>
    </row>
    <row r="891" ht="14.25" customHeight="1">
      <c r="B891" s="39"/>
      <c r="F891" s="56"/>
      <c r="G891" s="56"/>
      <c r="H891" s="56"/>
      <c r="I891" s="56"/>
    </row>
    <row r="892" ht="14.25" customHeight="1">
      <c r="B892" s="39"/>
      <c r="F892" s="56"/>
      <c r="G892" s="56"/>
      <c r="H892" s="56"/>
      <c r="I892" s="56"/>
    </row>
    <row r="893" ht="14.25" customHeight="1">
      <c r="B893" s="39"/>
      <c r="F893" s="56"/>
      <c r="G893" s="56"/>
      <c r="H893" s="56"/>
      <c r="I893" s="56"/>
    </row>
    <row r="894" ht="14.25" customHeight="1">
      <c r="B894" s="39"/>
      <c r="F894" s="56"/>
      <c r="G894" s="56"/>
      <c r="H894" s="56"/>
      <c r="I894" s="56"/>
    </row>
    <row r="895" ht="14.25" customHeight="1">
      <c r="B895" s="39"/>
      <c r="F895" s="56"/>
      <c r="G895" s="56"/>
      <c r="H895" s="56"/>
      <c r="I895" s="56"/>
    </row>
    <row r="896" ht="14.25" customHeight="1">
      <c r="B896" s="39"/>
      <c r="F896" s="56"/>
      <c r="G896" s="56"/>
      <c r="H896" s="56"/>
      <c r="I896" s="56"/>
    </row>
    <row r="897" ht="14.25" customHeight="1">
      <c r="B897" s="39"/>
      <c r="F897" s="56"/>
      <c r="G897" s="56"/>
      <c r="H897" s="56"/>
      <c r="I897" s="56"/>
    </row>
    <row r="898" ht="14.25" customHeight="1">
      <c r="B898" s="39"/>
      <c r="F898" s="56"/>
      <c r="G898" s="56"/>
      <c r="H898" s="56"/>
      <c r="I898" s="56"/>
    </row>
    <row r="899" ht="14.25" customHeight="1">
      <c r="B899" s="39"/>
      <c r="F899" s="56"/>
      <c r="G899" s="56"/>
      <c r="H899" s="56"/>
      <c r="I899" s="56"/>
    </row>
    <row r="900" ht="14.25" customHeight="1">
      <c r="B900" s="39"/>
      <c r="F900" s="56"/>
      <c r="G900" s="56"/>
      <c r="H900" s="56"/>
      <c r="I900" s="56"/>
    </row>
    <row r="901" ht="14.25" customHeight="1">
      <c r="B901" s="39"/>
      <c r="F901" s="56"/>
      <c r="G901" s="56"/>
      <c r="H901" s="56"/>
      <c r="I901" s="56"/>
    </row>
    <row r="902" ht="14.25" customHeight="1">
      <c r="B902" s="39"/>
      <c r="F902" s="56"/>
      <c r="G902" s="56"/>
      <c r="H902" s="56"/>
      <c r="I902" s="56"/>
    </row>
    <row r="903" ht="14.25" customHeight="1">
      <c r="B903" s="39"/>
      <c r="F903" s="56"/>
      <c r="G903" s="56"/>
      <c r="H903" s="56"/>
      <c r="I903" s="56"/>
    </row>
    <row r="904" ht="14.25" customHeight="1">
      <c r="B904" s="39"/>
      <c r="F904" s="56"/>
      <c r="G904" s="56"/>
      <c r="H904" s="56"/>
      <c r="I904" s="56"/>
    </row>
    <row r="905" ht="14.25" customHeight="1">
      <c r="B905" s="39"/>
      <c r="F905" s="56"/>
      <c r="G905" s="56"/>
      <c r="H905" s="56"/>
      <c r="I905" s="56"/>
    </row>
    <row r="906" ht="14.25" customHeight="1">
      <c r="B906" s="39"/>
      <c r="F906" s="56"/>
      <c r="G906" s="56"/>
      <c r="H906" s="56"/>
      <c r="I906" s="56"/>
    </row>
    <row r="907" ht="14.25" customHeight="1">
      <c r="B907" s="39"/>
      <c r="F907" s="56"/>
      <c r="G907" s="56"/>
      <c r="H907" s="56"/>
      <c r="I907" s="56"/>
    </row>
    <row r="908" ht="14.25" customHeight="1">
      <c r="B908" s="39"/>
      <c r="F908" s="56"/>
      <c r="G908" s="56"/>
      <c r="H908" s="56"/>
      <c r="I908" s="56"/>
    </row>
    <row r="909" ht="14.25" customHeight="1">
      <c r="B909" s="39"/>
      <c r="F909" s="56"/>
      <c r="G909" s="56"/>
      <c r="H909" s="56"/>
      <c r="I909" s="56"/>
    </row>
    <row r="910" ht="14.25" customHeight="1">
      <c r="B910" s="39"/>
      <c r="F910" s="56"/>
      <c r="G910" s="56"/>
      <c r="H910" s="56"/>
      <c r="I910" s="56"/>
    </row>
    <row r="911" ht="14.25" customHeight="1">
      <c r="B911" s="39"/>
      <c r="F911" s="56"/>
      <c r="G911" s="56"/>
      <c r="H911" s="56"/>
      <c r="I911" s="56"/>
    </row>
    <row r="912" ht="14.25" customHeight="1">
      <c r="B912" s="39"/>
      <c r="F912" s="56"/>
      <c r="G912" s="56"/>
      <c r="H912" s="56"/>
      <c r="I912" s="56"/>
    </row>
    <row r="913" ht="14.25" customHeight="1">
      <c r="B913" s="39"/>
      <c r="F913" s="56"/>
      <c r="G913" s="56"/>
      <c r="H913" s="56"/>
      <c r="I913" s="56"/>
    </row>
    <row r="914" ht="14.25" customHeight="1">
      <c r="B914" s="39"/>
      <c r="F914" s="56"/>
      <c r="G914" s="56"/>
      <c r="H914" s="56"/>
      <c r="I914" s="56"/>
    </row>
    <row r="915" ht="14.25" customHeight="1">
      <c r="B915" s="39"/>
      <c r="F915" s="56"/>
      <c r="G915" s="56"/>
      <c r="H915" s="56"/>
      <c r="I915" s="56"/>
    </row>
    <row r="916" ht="14.25" customHeight="1">
      <c r="B916" s="39"/>
      <c r="F916" s="56"/>
      <c r="G916" s="56"/>
      <c r="H916" s="56"/>
      <c r="I916" s="56"/>
    </row>
    <row r="917" ht="14.25" customHeight="1">
      <c r="B917" s="39"/>
      <c r="F917" s="56"/>
      <c r="G917" s="56"/>
      <c r="H917" s="56"/>
      <c r="I917" s="56"/>
    </row>
    <row r="918" ht="14.25" customHeight="1">
      <c r="B918" s="39"/>
      <c r="F918" s="56"/>
      <c r="G918" s="56"/>
      <c r="H918" s="56"/>
      <c r="I918" s="56"/>
    </row>
    <row r="919" ht="14.25" customHeight="1">
      <c r="B919" s="39"/>
      <c r="F919" s="56"/>
      <c r="G919" s="56"/>
      <c r="H919" s="56"/>
      <c r="I919" s="56"/>
    </row>
    <row r="920" ht="14.25" customHeight="1">
      <c r="B920" s="39"/>
      <c r="F920" s="56"/>
      <c r="G920" s="56"/>
      <c r="H920" s="56"/>
      <c r="I920" s="56"/>
    </row>
    <row r="921" ht="14.25" customHeight="1">
      <c r="B921" s="39"/>
      <c r="F921" s="56"/>
      <c r="G921" s="56"/>
      <c r="H921" s="56"/>
      <c r="I921" s="56"/>
    </row>
    <row r="922" ht="14.25" customHeight="1">
      <c r="B922" s="39"/>
      <c r="F922" s="56"/>
      <c r="G922" s="56"/>
      <c r="H922" s="56"/>
      <c r="I922" s="56"/>
    </row>
    <row r="923" ht="14.25" customHeight="1">
      <c r="B923" s="39"/>
      <c r="F923" s="56"/>
      <c r="G923" s="56"/>
      <c r="H923" s="56"/>
      <c r="I923" s="56"/>
    </row>
    <row r="924" ht="14.25" customHeight="1">
      <c r="B924" s="39"/>
      <c r="F924" s="56"/>
      <c r="G924" s="56"/>
      <c r="H924" s="56"/>
      <c r="I924" s="56"/>
    </row>
    <row r="925" ht="14.25" customHeight="1">
      <c r="B925" s="39"/>
      <c r="F925" s="56"/>
      <c r="G925" s="56"/>
      <c r="H925" s="56"/>
      <c r="I925" s="56"/>
    </row>
    <row r="926" ht="14.25" customHeight="1">
      <c r="B926" s="39"/>
      <c r="F926" s="56"/>
      <c r="G926" s="56"/>
      <c r="H926" s="56"/>
      <c r="I926" s="56"/>
    </row>
    <row r="927" ht="14.25" customHeight="1">
      <c r="B927" s="39"/>
      <c r="F927" s="56"/>
      <c r="G927" s="56"/>
      <c r="H927" s="56"/>
      <c r="I927" s="56"/>
    </row>
    <row r="928" ht="14.25" customHeight="1">
      <c r="B928" s="39"/>
      <c r="F928" s="56"/>
      <c r="G928" s="56"/>
      <c r="H928" s="56"/>
      <c r="I928" s="56"/>
    </row>
    <row r="929" ht="14.25" customHeight="1">
      <c r="B929" s="39"/>
      <c r="F929" s="56"/>
      <c r="G929" s="56"/>
      <c r="H929" s="56"/>
      <c r="I929" s="56"/>
    </row>
    <row r="930" ht="14.25" customHeight="1">
      <c r="B930" s="39"/>
      <c r="F930" s="56"/>
      <c r="G930" s="56"/>
      <c r="H930" s="56"/>
      <c r="I930" s="56"/>
    </row>
    <row r="931" ht="14.25" customHeight="1">
      <c r="B931" s="39"/>
      <c r="F931" s="56"/>
      <c r="G931" s="56"/>
      <c r="H931" s="56"/>
      <c r="I931" s="56"/>
    </row>
    <row r="932" ht="14.25" customHeight="1">
      <c r="B932" s="39"/>
      <c r="F932" s="56"/>
      <c r="G932" s="56"/>
      <c r="H932" s="56"/>
      <c r="I932" s="56"/>
    </row>
    <row r="933" ht="14.25" customHeight="1">
      <c r="B933" s="39"/>
      <c r="F933" s="56"/>
      <c r="G933" s="56"/>
      <c r="H933" s="56"/>
      <c r="I933" s="56"/>
    </row>
    <row r="934" ht="14.25" customHeight="1">
      <c r="B934" s="39"/>
      <c r="F934" s="56"/>
      <c r="G934" s="56"/>
      <c r="H934" s="56"/>
      <c r="I934" s="56"/>
    </row>
    <row r="935" ht="14.25" customHeight="1">
      <c r="B935" s="39"/>
      <c r="F935" s="56"/>
      <c r="G935" s="56"/>
      <c r="H935" s="56"/>
      <c r="I935" s="56"/>
    </row>
    <row r="936" ht="14.25" customHeight="1">
      <c r="B936" s="39"/>
      <c r="F936" s="56"/>
      <c r="G936" s="56"/>
      <c r="H936" s="56"/>
      <c r="I936" s="56"/>
    </row>
    <row r="937" ht="14.25" customHeight="1">
      <c r="B937" s="39"/>
      <c r="F937" s="56"/>
      <c r="G937" s="56"/>
      <c r="H937" s="56"/>
      <c r="I937" s="56"/>
    </row>
    <row r="938" ht="14.25" customHeight="1">
      <c r="B938" s="39"/>
      <c r="F938" s="56"/>
      <c r="G938" s="56"/>
      <c r="H938" s="56"/>
      <c r="I938" s="56"/>
    </row>
    <row r="939" ht="14.25" customHeight="1">
      <c r="B939" s="39"/>
      <c r="F939" s="56"/>
      <c r="G939" s="56"/>
      <c r="H939" s="56"/>
      <c r="I939" s="56"/>
    </row>
    <row r="940" ht="14.25" customHeight="1">
      <c r="B940" s="39"/>
      <c r="F940" s="56"/>
      <c r="G940" s="56"/>
      <c r="H940" s="56"/>
      <c r="I940" s="56"/>
    </row>
    <row r="941" ht="14.25" customHeight="1">
      <c r="B941" s="39"/>
      <c r="F941" s="56"/>
      <c r="G941" s="56"/>
      <c r="H941" s="56"/>
      <c r="I941" s="56"/>
    </row>
    <row r="942" ht="14.25" customHeight="1">
      <c r="B942" s="39"/>
      <c r="F942" s="56"/>
      <c r="G942" s="56"/>
      <c r="H942" s="56"/>
      <c r="I942" s="56"/>
    </row>
    <row r="943" ht="14.25" customHeight="1">
      <c r="B943" s="39"/>
      <c r="F943" s="56"/>
      <c r="G943" s="56"/>
      <c r="H943" s="56"/>
      <c r="I943" s="56"/>
    </row>
    <row r="944" ht="14.25" customHeight="1">
      <c r="B944" s="39"/>
      <c r="F944" s="56"/>
      <c r="G944" s="56"/>
      <c r="H944" s="56"/>
      <c r="I944" s="56"/>
    </row>
    <row r="945" ht="14.25" customHeight="1">
      <c r="B945" s="39"/>
      <c r="F945" s="56"/>
      <c r="G945" s="56"/>
      <c r="H945" s="56"/>
      <c r="I945" s="56"/>
    </row>
    <row r="946" ht="14.25" customHeight="1">
      <c r="B946" s="39"/>
      <c r="F946" s="56"/>
      <c r="G946" s="56"/>
      <c r="H946" s="56"/>
      <c r="I946" s="56"/>
    </row>
    <row r="947" ht="14.25" customHeight="1">
      <c r="B947" s="39"/>
      <c r="F947" s="56"/>
      <c r="G947" s="56"/>
      <c r="H947" s="56"/>
      <c r="I947" s="56"/>
    </row>
    <row r="948" ht="14.25" customHeight="1">
      <c r="B948" s="39"/>
      <c r="F948" s="56"/>
      <c r="G948" s="56"/>
      <c r="H948" s="56"/>
      <c r="I948" s="56"/>
    </row>
    <row r="949" ht="14.25" customHeight="1">
      <c r="B949" s="39"/>
      <c r="F949" s="56"/>
      <c r="G949" s="56"/>
      <c r="H949" s="56"/>
      <c r="I949" s="56"/>
    </row>
    <row r="950" ht="14.25" customHeight="1">
      <c r="B950" s="39"/>
      <c r="F950" s="56"/>
      <c r="G950" s="56"/>
      <c r="H950" s="56"/>
      <c r="I950" s="56"/>
    </row>
    <row r="951" ht="14.25" customHeight="1">
      <c r="B951" s="39"/>
      <c r="F951" s="56"/>
      <c r="G951" s="56"/>
      <c r="H951" s="56"/>
      <c r="I951" s="56"/>
    </row>
    <row r="952" ht="14.25" customHeight="1">
      <c r="B952" s="39"/>
      <c r="F952" s="56"/>
      <c r="G952" s="56"/>
      <c r="H952" s="56"/>
      <c r="I952" s="56"/>
    </row>
    <row r="953" ht="14.25" customHeight="1">
      <c r="B953" s="39"/>
      <c r="F953" s="56"/>
      <c r="G953" s="56"/>
      <c r="H953" s="56"/>
      <c r="I953" s="56"/>
    </row>
    <row r="954" ht="14.25" customHeight="1">
      <c r="B954" s="39"/>
      <c r="F954" s="56"/>
      <c r="G954" s="56"/>
      <c r="H954" s="56"/>
      <c r="I954" s="56"/>
    </row>
    <row r="955" ht="14.25" customHeight="1">
      <c r="B955" s="39"/>
      <c r="F955" s="56"/>
      <c r="G955" s="56"/>
      <c r="H955" s="56"/>
      <c r="I955" s="56"/>
    </row>
    <row r="956" ht="14.25" customHeight="1">
      <c r="B956" s="39"/>
      <c r="F956" s="56"/>
      <c r="G956" s="56"/>
      <c r="H956" s="56"/>
      <c r="I956" s="56"/>
    </row>
    <row r="957" ht="14.25" customHeight="1">
      <c r="B957" s="39"/>
      <c r="F957" s="56"/>
      <c r="G957" s="56"/>
      <c r="H957" s="56"/>
      <c r="I957" s="56"/>
    </row>
    <row r="958" ht="14.25" customHeight="1">
      <c r="B958" s="39"/>
      <c r="F958" s="56"/>
      <c r="G958" s="56"/>
      <c r="H958" s="56"/>
      <c r="I958" s="56"/>
    </row>
    <row r="959" ht="14.25" customHeight="1">
      <c r="B959" s="39"/>
      <c r="F959" s="56"/>
      <c r="G959" s="56"/>
      <c r="H959" s="56"/>
      <c r="I959" s="56"/>
    </row>
    <row r="960" ht="14.25" customHeight="1">
      <c r="B960" s="39"/>
      <c r="F960" s="56"/>
      <c r="G960" s="56"/>
      <c r="H960" s="56"/>
      <c r="I960" s="56"/>
    </row>
    <row r="961" ht="14.25" customHeight="1">
      <c r="B961" s="39"/>
      <c r="F961" s="56"/>
      <c r="G961" s="56"/>
      <c r="H961" s="56"/>
      <c r="I961" s="56"/>
    </row>
    <row r="962" ht="14.25" customHeight="1">
      <c r="B962" s="39"/>
      <c r="F962" s="56"/>
      <c r="G962" s="56"/>
      <c r="H962" s="56"/>
      <c r="I962" s="56"/>
    </row>
    <row r="963" ht="14.25" customHeight="1">
      <c r="B963" s="39"/>
      <c r="F963" s="56"/>
      <c r="G963" s="56"/>
      <c r="H963" s="56"/>
      <c r="I963" s="56"/>
    </row>
    <row r="964" ht="14.25" customHeight="1">
      <c r="B964" s="39"/>
      <c r="F964" s="56"/>
      <c r="G964" s="56"/>
      <c r="H964" s="56"/>
      <c r="I964" s="56"/>
    </row>
    <row r="965" ht="14.25" customHeight="1">
      <c r="B965" s="39"/>
      <c r="F965" s="56"/>
      <c r="G965" s="56"/>
      <c r="H965" s="56"/>
      <c r="I965" s="56"/>
    </row>
    <row r="966" ht="14.25" customHeight="1">
      <c r="B966" s="39"/>
      <c r="F966" s="56"/>
      <c r="G966" s="56"/>
      <c r="H966" s="56"/>
      <c r="I966" s="56"/>
    </row>
    <row r="967" ht="14.25" customHeight="1">
      <c r="B967" s="39"/>
      <c r="F967" s="56"/>
      <c r="G967" s="56"/>
      <c r="H967" s="56"/>
      <c r="I967" s="56"/>
    </row>
    <row r="968" ht="14.25" customHeight="1">
      <c r="B968" s="39"/>
      <c r="F968" s="56"/>
      <c r="G968" s="56"/>
      <c r="H968" s="56"/>
      <c r="I968" s="56"/>
    </row>
    <row r="969" ht="14.25" customHeight="1">
      <c r="B969" s="39"/>
      <c r="F969" s="56"/>
      <c r="G969" s="56"/>
      <c r="H969" s="56"/>
      <c r="I969" s="56"/>
    </row>
    <row r="970" ht="14.25" customHeight="1">
      <c r="B970" s="39"/>
      <c r="F970" s="56"/>
      <c r="G970" s="56"/>
      <c r="H970" s="56"/>
      <c r="I970" s="56"/>
    </row>
    <row r="971" ht="14.25" customHeight="1">
      <c r="B971" s="39"/>
      <c r="F971" s="56"/>
      <c r="G971" s="56"/>
      <c r="H971" s="56"/>
      <c r="I971" s="56"/>
    </row>
    <row r="972" ht="14.25" customHeight="1">
      <c r="B972" s="39"/>
      <c r="F972" s="56"/>
      <c r="G972" s="56"/>
      <c r="H972" s="56"/>
      <c r="I972" s="56"/>
    </row>
    <row r="973" ht="14.25" customHeight="1">
      <c r="B973" s="39"/>
      <c r="F973" s="56"/>
      <c r="G973" s="56"/>
      <c r="H973" s="56"/>
      <c r="I973" s="56"/>
    </row>
    <row r="974" ht="14.25" customHeight="1">
      <c r="B974" s="39"/>
      <c r="F974" s="56"/>
      <c r="G974" s="56"/>
      <c r="H974" s="56"/>
      <c r="I974" s="56"/>
    </row>
    <row r="975" ht="14.25" customHeight="1">
      <c r="B975" s="39"/>
      <c r="F975" s="56"/>
      <c r="G975" s="56"/>
      <c r="H975" s="56"/>
      <c r="I975" s="56"/>
    </row>
    <row r="976" ht="14.25" customHeight="1">
      <c r="B976" s="39"/>
      <c r="F976" s="56"/>
      <c r="G976" s="56"/>
      <c r="H976" s="56"/>
      <c r="I976" s="56"/>
    </row>
    <row r="977" ht="14.25" customHeight="1">
      <c r="B977" s="39"/>
      <c r="F977" s="56"/>
      <c r="G977" s="56"/>
      <c r="H977" s="56"/>
      <c r="I977" s="56"/>
    </row>
    <row r="978" ht="14.25" customHeight="1">
      <c r="B978" s="39"/>
      <c r="F978" s="56"/>
      <c r="G978" s="56"/>
      <c r="H978" s="56"/>
      <c r="I978" s="56"/>
    </row>
    <row r="979" ht="14.25" customHeight="1">
      <c r="B979" s="39"/>
      <c r="F979" s="56"/>
      <c r="G979" s="56"/>
      <c r="H979" s="56"/>
      <c r="I979" s="56"/>
    </row>
    <row r="980" ht="14.25" customHeight="1">
      <c r="B980" s="39"/>
      <c r="F980" s="56"/>
      <c r="G980" s="56"/>
      <c r="H980" s="56"/>
      <c r="I980" s="56"/>
    </row>
    <row r="981" ht="14.25" customHeight="1">
      <c r="B981" s="39"/>
      <c r="F981" s="56"/>
      <c r="G981" s="56"/>
      <c r="H981" s="56"/>
      <c r="I981" s="56"/>
    </row>
    <row r="982" ht="14.25" customHeight="1">
      <c r="B982" s="39"/>
      <c r="F982" s="56"/>
      <c r="G982" s="56"/>
      <c r="H982" s="56"/>
      <c r="I982" s="56"/>
    </row>
    <row r="983" ht="14.25" customHeight="1">
      <c r="B983" s="39"/>
      <c r="F983" s="56"/>
      <c r="G983" s="56"/>
      <c r="H983" s="56"/>
      <c r="I983" s="56"/>
    </row>
    <row r="984" ht="14.25" customHeight="1">
      <c r="B984" s="39"/>
      <c r="F984" s="56"/>
      <c r="G984" s="56"/>
      <c r="H984" s="56"/>
      <c r="I984" s="56"/>
    </row>
    <row r="985" ht="14.25" customHeight="1">
      <c r="B985" s="39"/>
      <c r="F985" s="56"/>
      <c r="G985" s="56"/>
      <c r="H985" s="56"/>
      <c r="I985" s="56"/>
    </row>
    <row r="986" ht="14.25" customHeight="1">
      <c r="B986" s="39"/>
      <c r="F986" s="56"/>
      <c r="G986" s="56"/>
      <c r="H986" s="56"/>
      <c r="I986" s="56"/>
    </row>
    <row r="987" ht="14.25" customHeight="1">
      <c r="B987" s="39"/>
      <c r="F987" s="56"/>
      <c r="G987" s="56"/>
      <c r="H987" s="56"/>
      <c r="I987" s="56"/>
    </row>
    <row r="988" ht="14.25" customHeight="1">
      <c r="B988" s="39"/>
      <c r="F988" s="56"/>
      <c r="G988" s="56"/>
      <c r="H988" s="56"/>
      <c r="I988" s="56"/>
    </row>
    <row r="989" ht="14.25" customHeight="1">
      <c r="B989" s="39"/>
      <c r="F989" s="56"/>
      <c r="G989" s="56"/>
      <c r="H989" s="56"/>
      <c r="I989" s="56"/>
    </row>
    <row r="990" ht="14.25" customHeight="1">
      <c r="B990" s="39"/>
      <c r="F990" s="56"/>
      <c r="G990" s="56"/>
      <c r="H990" s="56"/>
      <c r="I990" s="56"/>
    </row>
    <row r="991" ht="14.25" customHeight="1">
      <c r="B991" s="39"/>
      <c r="F991" s="56"/>
      <c r="G991" s="56"/>
      <c r="H991" s="56"/>
      <c r="I991" s="56"/>
    </row>
    <row r="992" ht="14.25" customHeight="1">
      <c r="B992" s="39"/>
      <c r="F992" s="56"/>
      <c r="G992" s="56"/>
      <c r="H992" s="56"/>
      <c r="I992" s="56"/>
    </row>
    <row r="993" ht="14.25" customHeight="1">
      <c r="B993" s="39"/>
      <c r="F993" s="56"/>
      <c r="G993" s="56"/>
      <c r="H993" s="56"/>
      <c r="I993" s="56"/>
    </row>
    <row r="994" ht="14.25" customHeight="1">
      <c r="B994" s="39"/>
      <c r="F994" s="56"/>
      <c r="G994" s="56"/>
      <c r="H994" s="56"/>
      <c r="I994" s="56"/>
    </row>
    <row r="995" ht="14.25" customHeight="1">
      <c r="B995" s="39"/>
      <c r="F995" s="56"/>
      <c r="G995" s="56"/>
      <c r="H995" s="56"/>
      <c r="I995" s="56"/>
    </row>
    <row r="996" ht="14.25" customHeight="1">
      <c r="B996" s="39"/>
      <c r="F996" s="56"/>
      <c r="G996" s="56"/>
      <c r="H996" s="56"/>
      <c r="I996" s="56"/>
    </row>
    <row r="997" ht="14.25" customHeight="1">
      <c r="B997" s="39"/>
      <c r="F997" s="56"/>
      <c r="G997" s="56"/>
      <c r="H997" s="56"/>
      <c r="I997" s="56"/>
    </row>
    <row r="998" ht="14.25" customHeight="1">
      <c r="B998" s="39"/>
      <c r="F998" s="56"/>
      <c r="G998" s="56"/>
      <c r="H998" s="56"/>
      <c r="I998" s="56"/>
    </row>
    <row r="999" ht="14.25" customHeight="1">
      <c r="B999" s="39"/>
      <c r="F999" s="56"/>
      <c r="G999" s="56"/>
      <c r="H999" s="56"/>
      <c r="I999" s="56"/>
    </row>
    <row r="1000" ht="14.25" customHeight="1">
      <c r="B1000" s="39"/>
      <c r="F1000" s="56"/>
      <c r="G1000" s="56"/>
      <c r="H1000" s="56"/>
      <c r="I1000" s="56"/>
    </row>
  </sheetData>
  <mergeCells count="12">
    <mergeCell ref="C2:C3"/>
    <mergeCell ref="D2:D3"/>
    <mergeCell ref="A4:I4"/>
    <mergeCell ref="A14:I14"/>
    <mergeCell ref="G2:G3"/>
    <mergeCell ref="H2:H3"/>
    <mergeCell ref="I2:I3"/>
    <mergeCell ref="A1:I1"/>
    <mergeCell ref="E2:E3"/>
    <mergeCell ref="A2:A3"/>
    <mergeCell ref="B2:B3"/>
    <mergeCell ref="F2:F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75"/>
    <col customWidth="1" min="2" max="2" width="10.75"/>
    <col customWidth="1" min="3" max="3" width="10.25"/>
    <col customWidth="1" min="4" max="4" width="13.13"/>
    <col customWidth="1" min="5" max="5" width="11.0"/>
    <col customWidth="1" min="6" max="6" width="4.25"/>
    <col customWidth="1" min="7" max="7" width="7.88"/>
    <col customWidth="1" min="8" max="8" width="7.75"/>
    <col customWidth="1" min="9" max="9" width="10.38"/>
    <col customWidth="1" min="10" max="10" width="7.5"/>
    <col customWidth="1" min="11" max="11" width="8.0"/>
    <col customWidth="1" min="12" max="26" width="7.63"/>
  </cols>
  <sheetData>
    <row r="1" ht="14.25" customHeight="1">
      <c r="A1" s="1" t="s">
        <v>2</v>
      </c>
      <c r="B1" s="3"/>
      <c r="C1" s="3"/>
      <c r="D1" s="3"/>
      <c r="E1" s="3"/>
      <c r="F1" s="3"/>
      <c r="G1" s="3"/>
      <c r="H1" s="5"/>
      <c r="I1" s="6"/>
    </row>
    <row r="2" ht="39.75" customHeight="1">
      <c r="A2" s="8" t="s">
        <v>6</v>
      </c>
      <c r="B2" s="3"/>
      <c r="C2" s="3"/>
      <c r="D2" s="3"/>
      <c r="E2" s="3"/>
      <c r="F2" s="3"/>
      <c r="G2" s="3"/>
      <c r="H2" s="3"/>
      <c r="J2" s="10" t="s">
        <v>8</v>
      </c>
      <c r="K2" s="11"/>
    </row>
    <row r="3" ht="12.0" customHeight="1">
      <c r="A3" s="12" t="s">
        <v>5</v>
      </c>
      <c r="B3" s="12" t="s">
        <v>9</v>
      </c>
      <c r="C3" s="12" t="s">
        <v>10</v>
      </c>
      <c r="D3" s="12" t="s">
        <v>14</v>
      </c>
      <c r="E3" s="12" t="s">
        <v>13</v>
      </c>
      <c r="F3" s="12" t="s">
        <v>15</v>
      </c>
      <c r="G3" s="12" t="s">
        <v>17</v>
      </c>
      <c r="H3" s="12" t="s">
        <v>19</v>
      </c>
    </row>
    <row r="4" ht="27.75" customHeight="1">
      <c r="A4" s="18"/>
      <c r="B4" s="18"/>
      <c r="C4" s="18"/>
      <c r="D4" s="18"/>
      <c r="E4" s="18"/>
      <c r="F4" s="18"/>
      <c r="G4" s="18"/>
      <c r="H4" s="18"/>
      <c r="I4" s="20" t="s">
        <v>20</v>
      </c>
      <c r="J4" s="21" t="s">
        <v>22</v>
      </c>
      <c r="K4" s="21" t="s">
        <v>23</v>
      </c>
    </row>
    <row r="5" ht="14.25" customHeight="1">
      <c r="A5" s="22">
        <v>1.0</v>
      </c>
      <c r="B5" s="23" t="s">
        <v>24</v>
      </c>
      <c r="C5" s="24" t="s">
        <v>25</v>
      </c>
      <c r="D5" s="25" t="s">
        <v>26</v>
      </c>
      <c r="E5" s="27" t="s">
        <v>27</v>
      </c>
      <c r="F5" s="30">
        <v>2012.0</v>
      </c>
      <c r="G5" s="30" t="s">
        <v>35</v>
      </c>
      <c r="H5" s="34">
        <f t="shared" ref="H5:H17" si="1">IF(G5="A",8,IF(G5="B",4,IF(G5="C",2,IF(G5="D",1,0))))</f>
        <v>1</v>
      </c>
      <c r="J5" s="35">
        <f t="shared" ref="J5:J17" si="2">IF(G5="A*",H5, IF(G5="A", H5,0))/1</f>
        <v>0</v>
      </c>
      <c r="K5" s="6">
        <f t="shared" ref="K5:K17" si="3">IF(G5="B",H5,0)/1</f>
        <v>0</v>
      </c>
    </row>
    <row r="6" ht="14.25" customHeight="1">
      <c r="A6" s="22">
        <v>2.0</v>
      </c>
      <c r="B6" s="23" t="s">
        <v>44</v>
      </c>
      <c r="C6" s="24" t="s">
        <v>45</v>
      </c>
      <c r="D6" s="25" t="s">
        <v>47</v>
      </c>
      <c r="E6" s="27" t="s">
        <v>48</v>
      </c>
      <c r="F6" s="30">
        <v>2015.0</v>
      </c>
      <c r="G6" s="30" t="s">
        <v>32</v>
      </c>
      <c r="H6" s="34">
        <f t="shared" si="1"/>
        <v>4</v>
      </c>
      <c r="J6" s="6">
        <f t="shared" si="2"/>
        <v>0</v>
      </c>
      <c r="K6" s="6">
        <f t="shared" si="3"/>
        <v>4</v>
      </c>
    </row>
    <row r="7" ht="14.25" customHeight="1">
      <c r="A7" s="22">
        <v>3.0</v>
      </c>
      <c r="B7" s="23" t="s">
        <v>51</v>
      </c>
      <c r="C7" s="24" t="s">
        <v>52</v>
      </c>
      <c r="D7" s="25" t="s">
        <v>53</v>
      </c>
      <c r="E7" s="27" t="s">
        <v>55</v>
      </c>
      <c r="F7" s="30">
        <v>2013.0</v>
      </c>
      <c r="G7" s="30" t="s">
        <v>35</v>
      </c>
      <c r="H7" s="34">
        <f t="shared" si="1"/>
        <v>1</v>
      </c>
      <c r="J7" s="6">
        <f t="shared" si="2"/>
        <v>0</v>
      </c>
      <c r="K7" s="6">
        <f t="shared" si="3"/>
        <v>0</v>
      </c>
    </row>
    <row r="8" ht="14.25" customHeight="1">
      <c r="A8" s="22">
        <v>4.0</v>
      </c>
      <c r="B8" s="23" t="s">
        <v>60</v>
      </c>
      <c r="C8" s="24" t="s">
        <v>62</v>
      </c>
      <c r="D8" s="39" t="s">
        <v>63</v>
      </c>
      <c r="E8" s="27" t="s">
        <v>64</v>
      </c>
      <c r="F8" s="30">
        <v>2013.0</v>
      </c>
      <c r="G8" s="30" t="s">
        <v>35</v>
      </c>
      <c r="H8" s="34">
        <f t="shared" si="1"/>
        <v>1</v>
      </c>
      <c r="J8" s="6">
        <f t="shared" si="2"/>
        <v>0</v>
      </c>
      <c r="K8" s="6">
        <f t="shared" si="3"/>
        <v>0</v>
      </c>
    </row>
    <row r="9" ht="14.25" customHeight="1">
      <c r="A9" s="22">
        <v>5.0</v>
      </c>
      <c r="B9" s="23" t="s">
        <v>69</v>
      </c>
      <c r="C9" s="24" t="s">
        <v>70</v>
      </c>
      <c r="D9" s="25" t="s">
        <v>71</v>
      </c>
      <c r="E9" s="27" t="s">
        <v>72</v>
      </c>
      <c r="F9" s="30">
        <v>2014.0</v>
      </c>
      <c r="G9" s="30" t="s">
        <v>73</v>
      </c>
      <c r="H9" s="34">
        <f t="shared" si="1"/>
        <v>8</v>
      </c>
      <c r="J9" s="6">
        <f t="shared" si="2"/>
        <v>8</v>
      </c>
      <c r="K9" s="6">
        <f t="shared" si="3"/>
        <v>0</v>
      </c>
    </row>
    <row r="10" ht="14.25" customHeight="1">
      <c r="A10" s="22">
        <v>6.0</v>
      </c>
      <c r="B10" s="23" t="s">
        <v>75</v>
      </c>
      <c r="C10" s="24" t="s">
        <v>76</v>
      </c>
      <c r="D10" s="40" t="s">
        <v>78</v>
      </c>
      <c r="E10" s="27" t="s">
        <v>80</v>
      </c>
      <c r="F10" s="30">
        <v>2014.0</v>
      </c>
      <c r="G10" s="30" t="s">
        <v>35</v>
      </c>
      <c r="H10" s="34">
        <f t="shared" si="1"/>
        <v>1</v>
      </c>
      <c r="J10" s="6">
        <f t="shared" si="2"/>
        <v>0</v>
      </c>
      <c r="K10" s="6">
        <f t="shared" si="3"/>
        <v>0</v>
      </c>
    </row>
    <row r="11" ht="14.25" customHeight="1">
      <c r="A11" s="22">
        <v>7.0</v>
      </c>
      <c r="B11" s="23" t="s">
        <v>81</v>
      </c>
      <c r="C11" s="24" t="s">
        <v>82</v>
      </c>
      <c r="D11" s="25" t="s">
        <v>83</v>
      </c>
      <c r="E11" s="27" t="s">
        <v>85</v>
      </c>
      <c r="F11" s="30">
        <v>2013.0</v>
      </c>
      <c r="G11" s="30" t="s">
        <v>68</v>
      </c>
      <c r="H11" s="34">
        <f t="shared" si="1"/>
        <v>2</v>
      </c>
      <c r="J11" s="6">
        <f t="shared" si="2"/>
        <v>0</v>
      </c>
      <c r="K11" s="6">
        <f t="shared" si="3"/>
        <v>0</v>
      </c>
    </row>
    <row r="12" ht="14.25" customHeight="1">
      <c r="A12" s="22">
        <v>8.0</v>
      </c>
      <c r="B12" s="23" t="s">
        <v>89</v>
      </c>
      <c r="C12" s="24" t="s">
        <v>90</v>
      </c>
      <c r="D12" s="41" t="s">
        <v>92</v>
      </c>
      <c r="E12" s="6"/>
      <c r="F12" s="42">
        <v>2014.0</v>
      </c>
      <c r="G12" s="42" t="s">
        <v>35</v>
      </c>
      <c r="H12" s="34">
        <f t="shared" si="1"/>
        <v>1</v>
      </c>
      <c r="J12" s="6">
        <f t="shared" si="2"/>
        <v>0</v>
      </c>
      <c r="K12" s="6">
        <f t="shared" si="3"/>
        <v>0</v>
      </c>
    </row>
    <row r="13" ht="14.25" customHeight="1">
      <c r="A13" s="22">
        <v>9.0</v>
      </c>
      <c r="B13" s="23" t="s">
        <v>100</v>
      </c>
      <c r="C13" s="24" t="s">
        <v>101</v>
      </c>
      <c r="D13" s="41" t="s">
        <v>102</v>
      </c>
      <c r="E13" s="6" t="s">
        <v>103</v>
      </c>
      <c r="F13" s="42">
        <v>2015.0</v>
      </c>
      <c r="G13" s="42" t="s">
        <v>35</v>
      </c>
      <c r="H13" s="34">
        <f t="shared" si="1"/>
        <v>1</v>
      </c>
      <c r="J13" s="6">
        <f t="shared" si="2"/>
        <v>0</v>
      </c>
      <c r="K13" s="6">
        <f t="shared" si="3"/>
        <v>0</v>
      </c>
    </row>
    <row r="14" ht="14.25" customHeight="1">
      <c r="A14" s="22">
        <v>10.0</v>
      </c>
      <c r="B14" s="23" t="s">
        <v>108</v>
      </c>
      <c r="C14" s="24" t="s">
        <v>109</v>
      </c>
      <c r="D14" s="40" t="s">
        <v>110</v>
      </c>
      <c r="E14" s="27" t="s">
        <v>111</v>
      </c>
      <c r="F14" s="30">
        <v>2015.0</v>
      </c>
      <c r="G14" s="30" t="s">
        <v>32</v>
      </c>
      <c r="H14" s="34">
        <f t="shared" si="1"/>
        <v>4</v>
      </c>
      <c r="I14" s="6"/>
      <c r="J14" s="6">
        <f t="shared" si="2"/>
        <v>0</v>
      </c>
      <c r="K14" s="6">
        <f t="shared" si="3"/>
        <v>4</v>
      </c>
      <c r="L14" s="6"/>
      <c r="M14" s="6"/>
      <c r="N14" s="6"/>
      <c r="O14" s="6"/>
      <c r="P14" s="6"/>
      <c r="Q14" s="6"/>
      <c r="R14" s="6"/>
      <c r="S14" s="6"/>
      <c r="T14" s="6"/>
      <c r="U14" s="6"/>
      <c r="V14" s="6"/>
      <c r="W14" s="6"/>
      <c r="X14" s="6"/>
      <c r="Y14" s="6"/>
      <c r="Z14" s="6"/>
    </row>
    <row r="15" ht="14.25" customHeight="1">
      <c r="A15" s="22">
        <v>11.0</v>
      </c>
      <c r="B15" s="23" t="s">
        <v>117</v>
      </c>
      <c r="C15" s="24" t="s">
        <v>118</v>
      </c>
      <c r="D15" s="40" t="s">
        <v>119</v>
      </c>
      <c r="E15" s="27" t="s">
        <v>120</v>
      </c>
      <c r="F15" s="30">
        <v>2016.0</v>
      </c>
      <c r="G15" s="30" t="s">
        <v>68</v>
      </c>
      <c r="H15" s="34">
        <f t="shared" si="1"/>
        <v>2</v>
      </c>
      <c r="J15" s="6">
        <f t="shared" si="2"/>
        <v>0</v>
      </c>
      <c r="K15" s="6">
        <f t="shared" si="3"/>
        <v>0</v>
      </c>
    </row>
    <row r="16" ht="14.25" customHeight="1">
      <c r="A16" s="49">
        <v>12.0</v>
      </c>
      <c r="B16" s="23" t="s">
        <v>124</v>
      </c>
      <c r="C16" s="24" t="s">
        <v>126</v>
      </c>
      <c r="D16" s="40" t="s">
        <v>127</v>
      </c>
      <c r="E16" s="51" t="s">
        <v>128</v>
      </c>
      <c r="F16" s="30">
        <v>2017.0</v>
      </c>
      <c r="G16" s="30" t="s">
        <v>32</v>
      </c>
      <c r="H16" s="34">
        <f t="shared" si="1"/>
        <v>4</v>
      </c>
      <c r="I16" s="6"/>
      <c r="J16" s="6">
        <f t="shared" si="2"/>
        <v>0</v>
      </c>
      <c r="K16" s="6">
        <f t="shared" si="3"/>
        <v>4</v>
      </c>
      <c r="L16" s="6"/>
      <c r="M16" s="6"/>
      <c r="N16" s="6"/>
      <c r="O16" s="6"/>
      <c r="P16" s="6"/>
      <c r="Q16" s="6"/>
      <c r="R16" s="6"/>
      <c r="S16" s="6"/>
      <c r="T16" s="6"/>
      <c r="U16" s="6"/>
      <c r="V16" s="6"/>
      <c r="W16" s="6"/>
      <c r="X16" s="6"/>
      <c r="Y16" s="6"/>
      <c r="Z16" s="6"/>
    </row>
    <row r="17" ht="14.25" customHeight="1">
      <c r="A17" s="49">
        <v>13.0</v>
      </c>
      <c r="B17" s="23" t="s">
        <v>133</v>
      </c>
      <c r="C17" s="24" t="s">
        <v>134</v>
      </c>
      <c r="D17" s="40" t="s">
        <v>135</v>
      </c>
      <c r="E17" s="51" t="s">
        <v>136</v>
      </c>
      <c r="F17" s="30">
        <v>2017.0</v>
      </c>
      <c r="G17" s="30" t="s">
        <v>35</v>
      </c>
      <c r="H17" s="34">
        <f t="shared" si="1"/>
        <v>1</v>
      </c>
      <c r="I17" s="6"/>
      <c r="J17" s="6">
        <f t="shared" si="2"/>
        <v>0</v>
      </c>
      <c r="K17" s="6">
        <f t="shared" si="3"/>
        <v>0</v>
      </c>
      <c r="L17" s="6"/>
      <c r="M17" s="6"/>
      <c r="N17" s="6"/>
      <c r="O17" s="6"/>
      <c r="P17" s="6"/>
      <c r="Q17" s="6"/>
      <c r="R17" s="6"/>
      <c r="S17" s="6"/>
      <c r="T17" s="6"/>
      <c r="U17" s="6"/>
      <c r="V17" s="6"/>
      <c r="W17" s="6"/>
      <c r="X17" s="6"/>
      <c r="Y17" s="6"/>
      <c r="Z17" s="6"/>
    </row>
    <row r="18" ht="14.25" customHeight="1">
      <c r="D18" s="6"/>
      <c r="F18" s="56"/>
      <c r="G18" s="57" t="s">
        <v>142</v>
      </c>
      <c r="H18" s="58">
        <f>SUM(H5:H17)/MAX(1,1-2)</f>
        <v>31</v>
      </c>
      <c r="I18" s="35">
        <v>31.0</v>
      </c>
      <c r="K18" s="6"/>
    </row>
    <row r="19" ht="44.25" customHeight="1">
      <c r="A19" s="60" t="s">
        <v>149</v>
      </c>
      <c r="B19" s="61"/>
      <c r="C19" s="61"/>
      <c r="D19" s="61"/>
      <c r="E19" s="61"/>
      <c r="F19" s="61"/>
      <c r="G19" s="61"/>
      <c r="H19" s="61"/>
      <c r="K19" s="6"/>
    </row>
    <row r="20" ht="14.25" customHeight="1">
      <c r="A20" s="12" t="s">
        <v>151</v>
      </c>
      <c r="B20" s="12" t="s">
        <v>9</v>
      </c>
      <c r="C20" s="12" t="s">
        <v>10</v>
      </c>
      <c r="D20" s="12" t="s">
        <v>14</v>
      </c>
      <c r="E20" s="12" t="s">
        <v>13</v>
      </c>
      <c r="F20" s="12" t="s">
        <v>15</v>
      </c>
      <c r="G20" s="12" t="s">
        <v>17</v>
      </c>
      <c r="H20" s="12" t="s">
        <v>4</v>
      </c>
      <c r="K20" s="6"/>
    </row>
    <row r="21" ht="14.25" customHeight="1">
      <c r="A21" s="18"/>
      <c r="B21" s="18"/>
      <c r="C21" s="18"/>
      <c r="D21" s="18"/>
      <c r="E21" s="18"/>
      <c r="F21" s="18"/>
      <c r="G21" s="18"/>
      <c r="H21" s="18"/>
      <c r="K21" s="6"/>
    </row>
    <row r="22" ht="14.25" customHeight="1">
      <c r="A22" s="22">
        <v>1.0</v>
      </c>
      <c r="B22" s="23" t="s">
        <v>152</v>
      </c>
      <c r="C22" s="24" t="s">
        <v>154</v>
      </c>
      <c r="D22" s="25" t="s">
        <v>155</v>
      </c>
      <c r="E22" s="27" t="s">
        <v>157</v>
      </c>
      <c r="F22" s="30">
        <v>2013.0</v>
      </c>
      <c r="G22" s="30" t="s">
        <v>68</v>
      </c>
      <c r="H22" s="34">
        <f t="shared" ref="H22:H41" si="4">IF(G22="A",8,IF(G22="B",4,IF(G22="C",2,IF(G22="D",1,0))))</f>
        <v>2</v>
      </c>
      <c r="J22" s="6">
        <f t="shared" ref="J22:J41" si="5">IF(G22="A*",H22, IF(G22="A", H22,0))/1</f>
        <v>0</v>
      </c>
      <c r="K22" s="6">
        <f t="shared" ref="K22:K41" si="6">IF(G22="B",H22,0)/1</f>
        <v>0</v>
      </c>
    </row>
    <row r="23" ht="14.25" customHeight="1">
      <c r="A23" s="22">
        <v>2.0</v>
      </c>
      <c r="B23" s="23" t="s">
        <v>167</v>
      </c>
      <c r="C23" s="24" t="s">
        <v>168</v>
      </c>
      <c r="D23" s="25" t="s">
        <v>155</v>
      </c>
      <c r="E23" s="27" t="s">
        <v>169</v>
      </c>
      <c r="F23" s="30">
        <v>2013.0</v>
      </c>
      <c r="G23" s="30" t="s">
        <v>68</v>
      </c>
      <c r="H23" s="34">
        <f t="shared" si="4"/>
        <v>2</v>
      </c>
      <c r="J23" s="6">
        <f t="shared" si="5"/>
        <v>0</v>
      </c>
      <c r="K23" s="6">
        <f t="shared" si="6"/>
        <v>0</v>
      </c>
    </row>
    <row r="24" ht="14.25" customHeight="1">
      <c r="A24" s="22">
        <v>3.0</v>
      </c>
      <c r="B24" s="23" t="s">
        <v>174</v>
      </c>
      <c r="C24" s="24" t="s">
        <v>176</v>
      </c>
      <c r="D24" s="25" t="s">
        <v>179</v>
      </c>
      <c r="E24" s="27" t="s">
        <v>181</v>
      </c>
      <c r="F24" s="30">
        <v>2013.0</v>
      </c>
      <c r="G24" s="30" t="s">
        <v>35</v>
      </c>
      <c r="H24" s="34">
        <f t="shared" si="4"/>
        <v>1</v>
      </c>
      <c r="J24" s="6">
        <f t="shared" si="5"/>
        <v>0</v>
      </c>
      <c r="K24" s="6">
        <f t="shared" si="6"/>
        <v>0</v>
      </c>
    </row>
    <row r="25" ht="14.25" customHeight="1">
      <c r="A25" s="22">
        <v>4.0</v>
      </c>
      <c r="B25" s="23" t="s">
        <v>189</v>
      </c>
      <c r="C25" s="24" t="s">
        <v>192</v>
      </c>
      <c r="D25" s="66" t="s">
        <v>194</v>
      </c>
      <c r="E25" s="27" t="s">
        <v>198</v>
      </c>
      <c r="F25" s="30">
        <v>2012.0</v>
      </c>
      <c r="G25" s="30" t="s">
        <v>32</v>
      </c>
      <c r="H25" s="34">
        <f t="shared" si="4"/>
        <v>4</v>
      </c>
      <c r="J25" s="6">
        <f t="shared" si="5"/>
        <v>0</v>
      </c>
      <c r="K25" s="6">
        <f t="shared" si="6"/>
        <v>4</v>
      </c>
    </row>
    <row r="26" ht="14.25" customHeight="1">
      <c r="A26" s="22">
        <v>5.0</v>
      </c>
      <c r="B26" s="23" t="s">
        <v>203</v>
      </c>
      <c r="C26" s="24" t="s">
        <v>204</v>
      </c>
      <c r="D26" s="25" t="s">
        <v>205</v>
      </c>
      <c r="E26" s="27" t="s">
        <v>207</v>
      </c>
      <c r="F26" s="30">
        <v>2013.0</v>
      </c>
      <c r="G26" s="30" t="s">
        <v>32</v>
      </c>
      <c r="H26" s="34">
        <f t="shared" si="4"/>
        <v>4</v>
      </c>
      <c r="J26" s="6">
        <f t="shared" si="5"/>
        <v>0</v>
      </c>
      <c r="K26" s="6">
        <f t="shared" si="6"/>
        <v>4</v>
      </c>
    </row>
    <row r="27" ht="14.25" customHeight="1">
      <c r="A27" s="22">
        <v>6.0</v>
      </c>
      <c r="B27" s="23" t="s">
        <v>212</v>
      </c>
      <c r="C27" s="24" t="s">
        <v>214</v>
      </c>
      <c r="D27" s="25" t="s">
        <v>215</v>
      </c>
      <c r="E27" s="27" t="s">
        <v>216</v>
      </c>
      <c r="F27" s="30">
        <v>2013.0</v>
      </c>
      <c r="G27" s="30" t="s">
        <v>32</v>
      </c>
      <c r="H27" s="34">
        <f t="shared" si="4"/>
        <v>4</v>
      </c>
      <c r="J27" s="6">
        <f t="shared" si="5"/>
        <v>0</v>
      </c>
      <c r="K27" s="6">
        <f t="shared" si="6"/>
        <v>4</v>
      </c>
    </row>
    <row r="28" ht="14.25" customHeight="1">
      <c r="A28" s="22">
        <v>7.0</v>
      </c>
      <c r="B28" s="23" t="s">
        <v>222</v>
      </c>
      <c r="C28" s="24" t="s">
        <v>225</v>
      </c>
      <c r="D28" s="25" t="s">
        <v>26</v>
      </c>
      <c r="E28" s="27" t="s">
        <v>227</v>
      </c>
      <c r="F28" s="30">
        <v>2013.0</v>
      </c>
      <c r="G28" s="30" t="s">
        <v>35</v>
      </c>
      <c r="H28" s="34">
        <f t="shared" si="4"/>
        <v>1</v>
      </c>
      <c r="J28" s="6">
        <f t="shared" si="5"/>
        <v>0</v>
      </c>
      <c r="K28" s="6">
        <f t="shared" si="6"/>
        <v>0</v>
      </c>
    </row>
    <row r="29" ht="14.25" customHeight="1">
      <c r="A29" s="22">
        <v>8.0</v>
      </c>
      <c r="B29" s="23" t="s">
        <v>229</v>
      </c>
      <c r="C29" s="24" t="s">
        <v>230</v>
      </c>
      <c r="D29" s="66" t="s">
        <v>233</v>
      </c>
      <c r="E29" s="51" t="s">
        <v>234</v>
      </c>
      <c r="F29" s="42">
        <v>2013.0</v>
      </c>
      <c r="G29" s="42" t="s">
        <v>35</v>
      </c>
      <c r="H29" s="34">
        <f t="shared" si="4"/>
        <v>1</v>
      </c>
      <c r="J29" s="6">
        <f t="shared" si="5"/>
        <v>0</v>
      </c>
      <c r="K29" s="6">
        <f t="shared" si="6"/>
        <v>0</v>
      </c>
    </row>
    <row r="30" ht="14.25" customHeight="1">
      <c r="A30" s="22">
        <v>9.0</v>
      </c>
      <c r="B30" s="23" t="s">
        <v>239</v>
      </c>
      <c r="C30" s="24" t="s">
        <v>240</v>
      </c>
      <c r="D30" s="66" t="s">
        <v>241</v>
      </c>
      <c r="E30" s="51" t="s">
        <v>242</v>
      </c>
      <c r="F30" s="42">
        <v>2013.0</v>
      </c>
      <c r="G30" s="42" t="s">
        <v>68</v>
      </c>
      <c r="H30" s="34">
        <f t="shared" si="4"/>
        <v>2</v>
      </c>
      <c r="J30" s="6">
        <f t="shared" si="5"/>
        <v>0</v>
      </c>
      <c r="K30" s="6">
        <f t="shared" si="6"/>
        <v>0</v>
      </c>
    </row>
    <row r="31" ht="14.25" customHeight="1">
      <c r="A31" s="22">
        <v>10.0</v>
      </c>
      <c r="B31" s="23" t="s">
        <v>244</v>
      </c>
      <c r="C31" s="24" t="s">
        <v>246</v>
      </c>
      <c r="D31" s="66" t="s">
        <v>247</v>
      </c>
      <c r="E31" s="51" t="s">
        <v>249</v>
      </c>
      <c r="F31" s="42">
        <v>2014.0</v>
      </c>
      <c r="G31" s="42" t="s">
        <v>68</v>
      </c>
      <c r="H31" s="34">
        <f t="shared" si="4"/>
        <v>2</v>
      </c>
      <c r="J31" s="6">
        <f t="shared" si="5"/>
        <v>0</v>
      </c>
      <c r="K31" s="6">
        <f t="shared" si="6"/>
        <v>0</v>
      </c>
    </row>
    <row r="32" ht="14.25" customHeight="1">
      <c r="A32" s="22">
        <v>11.0</v>
      </c>
      <c r="B32" s="68" t="s">
        <v>250</v>
      </c>
      <c r="C32" s="24" t="s">
        <v>261</v>
      </c>
      <c r="D32" s="25" t="s">
        <v>263</v>
      </c>
      <c r="E32" s="27" t="s">
        <v>266</v>
      </c>
      <c r="F32" s="30">
        <v>2014.0</v>
      </c>
      <c r="G32" s="30" t="s">
        <v>32</v>
      </c>
      <c r="H32" s="34">
        <f t="shared" si="4"/>
        <v>4</v>
      </c>
      <c r="J32" s="6">
        <f t="shared" si="5"/>
        <v>0</v>
      </c>
      <c r="K32" s="6">
        <f t="shared" si="6"/>
        <v>4</v>
      </c>
    </row>
    <row r="33" ht="14.25" customHeight="1">
      <c r="A33" s="22">
        <v>12.0</v>
      </c>
      <c r="B33" s="23" t="s">
        <v>269</v>
      </c>
      <c r="C33" s="24" t="s">
        <v>270</v>
      </c>
      <c r="D33" s="66" t="s">
        <v>98</v>
      </c>
      <c r="E33" s="51" t="s">
        <v>271</v>
      </c>
      <c r="F33" s="42">
        <v>2016.0</v>
      </c>
      <c r="G33" s="42" t="s">
        <v>73</v>
      </c>
      <c r="H33" s="34">
        <f t="shared" si="4"/>
        <v>8</v>
      </c>
      <c r="J33" s="6">
        <f t="shared" si="5"/>
        <v>8</v>
      </c>
      <c r="K33" s="6">
        <f t="shared" si="6"/>
        <v>0</v>
      </c>
    </row>
    <row r="34" ht="14.25" customHeight="1">
      <c r="A34" s="22">
        <v>13.0</v>
      </c>
      <c r="B34" s="23" t="s">
        <v>274</v>
      </c>
      <c r="C34" s="24" t="s">
        <v>275</v>
      </c>
      <c r="D34" s="66" t="s">
        <v>276</v>
      </c>
      <c r="E34" s="51" t="s">
        <v>277</v>
      </c>
      <c r="F34" s="42">
        <v>2015.0</v>
      </c>
      <c r="G34" s="42" t="s">
        <v>32</v>
      </c>
      <c r="H34" s="34">
        <f t="shared" si="4"/>
        <v>4</v>
      </c>
      <c r="J34" s="6">
        <f t="shared" si="5"/>
        <v>0</v>
      </c>
      <c r="K34" s="6">
        <f t="shared" si="6"/>
        <v>4</v>
      </c>
    </row>
    <row r="35" ht="14.25" customHeight="1">
      <c r="A35" s="22">
        <v>14.0</v>
      </c>
      <c r="B35" s="23" t="s">
        <v>281</v>
      </c>
      <c r="C35" s="24" t="s">
        <v>282</v>
      </c>
      <c r="D35" s="66" t="s">
        <v>283</v>
      </c>
      <c r="E35" s="51" t="s">
        <v>284</v>
      </c>
      <c r="F35" s="42">
        <v>2016.0</v>
      </c>
      <c r="G35" s="42" t="s">
        <v>32</v>
      </c>
      <c r="H35" s="34">
        <f t="shared" si="4"/>
        <v>4</v>
      </c>
      <c r="J35" s="6">
        <f t="shared" si="5"/>
        <v>0</v>
      </c>
      <c r="K35" s="6">
        <f t="shared" si="6"/>
        <v>4</v>
      </c>
    </row>
    <row r="36" ht="14.25" customHeight="1">
      <c r="A36" s="22">
        <v>15.0</v>
      </c>
      <c r="B36" s="23" t="s">
        <v>288</v>
      </c>
      <c r="C36" s="24" t="s">
        <v>290</v>
      </c>
      <c r="D36" s="66" t="s">
        <v>291</v>
      </c>
      <c r="E36" s="51" t="s">
        <v>292</v>
      </c>
      <c r="F36" s="42">
        <v>2015.0</v>
      </c>
      <c r="G36" s="42" t="s">
        <v>35</v>
      </c>
      <c r="H36" s="34">
        <f t="shared" si="4"/>
        <v>1</v>
      </c>
      <c r="J36" s="6">
        <f t="shared" si="5"/>
        <v>0</v>
      </c>
      <c r="K36" s="6">
        <f t="shared" si="6"/>
        <v>0</v>
      </c>
    </row>
    <row r="37" ht="14.25" customHeight="1">
      <c r="A37" s="22">
        <v>16.0</v>
      </c>
      <c r="B37" s="23" t="s">
        <v>295</v>
      </c>
      <c r="C37" s="24" t="s">
        <v>298</v>
      </c>
      <c r="D37" s="69" t="s">
        <v>299</v>
      </c>
      <c r="E37" s="51" t="s">
        <v>301</v>
      </c>
      <c r="F37" s="42">
        <v>2015.0</v>
      </c>
      <c r="G37" s="42" t="s">
        <v>35</v>
      </c>
      <c r="H37" s="70">
        <f t="shared" si="4"/>
        <v>1</v>
      </c>
      <c r="J37" s="6">
        <f t="shared" si="5"/>
        <v>0</v>
      </c>
      <c r="K37" s="6">
        <f t="shared" si="6"/>
        <v>0</v>
      </c>
    </row>
    <row r="38" ht="14.25" customHeight="1">
      <c r="A38" s="49">
        <v>17.0</v>
      </c>
      <c r="B38" s="23" t="s">
        <v>307</v>
      </c>
      <c r="C38" s="24" t="s">
        <v>308</v>
      </c>
      <c r="D38" s="69" t="s">
        <v>310</v>
      </c>
      <c r="E38" s="51" t="s">
        <v>311</v>
      </c>
      <c r="F38" s="30">
        <v>2017.0</v>
      </c>
      <c r="G38" s="30" t="s">
        <v>73</v>
      </c>
      <c r="H38" s="34">
        <f t="shared" si="4"/>
        <v>8</v>
      </c>
      <c r="I38" s="6"/>
      <c r="J38" s="6">
        <f t="shared" si="5"/>
        <v>8</v>
      </c>
      <c r="K38" s="6">
        <f t="shared" si="6"/>
        <v>0</v>
      </c>
      <c r="L38" s="6"/>
      <c r="M38" s="6"/>
      <c r="N38" s="6"/>
      <c r="O38" s="6"/>
      <c r="P38" s="6"/>
      <c r="Q38" s="6"/>
      <c r="R38" s="6"/>
      <c r="S38" s="6"/>
      <c r="T38" s="6"/>
      <c r="U38" s="6"/>
      <c r="V38" s="6"/>
      <c r="W38" s="6"/>
      <c r="X38" s="6"/>
      <c r="Y38" s="6"/>
      <c r="Z38" s="6"/>
    </row>
    <row r="39" ht="14.25" customHeight="1">
      <c r="A39" s="49">
        <v>18.0</v>
      </c>
      <c r="B39" s="23" t="s">
        <v>314</v>
      </c>
      <c r="C39" s="24" t="s">
        <v>316</v>
      </c>
      <c r="D39" s="69" t="s">
        <v>318</v>
      </c>
      <c r="E39" s="51" t="s">
        <v>319</v>
      </c>
      <c r="F39" s="30">
        <v>2017.0</v>
      </c>
      <c r="G39" s="30" t="s">
        <v>35</v>
      </c>
      <c r="H39" s="34">
        <f t="shared" si="4"/>
        <v>1</v>
      </c>
      <c r="I39" s="6"/>
      <c r="J39" s="6">
        <f t="shared" si="5"/>
        <v>0</v>
      </c>
      <c r="K39" s="6">
        <f t="shared" si="6"/>
        <v>0</v>
      </c>
      <c r="L39" s="6"/>
      <c r="M39" s="6"/>
      <c r="N39" s="6"/>
      <c r="O39" s="6"/>
      <c r="P39" s="6"/>
      <c r="Q39" s="6"/>
      <c r="R39" s="6"/>
      <c r="S39" s="6"/>
      <c r="T39" s="6"/>
      <c r="U39" s="6"/>
      <c r="V39" s="6"/>
      <c r="W39" s="6"/>
      <c r="X39" s="6"/>
      <c r="Y39" s="6"/>
      <c r="Z39" s="6"/>
    </row>
    <row r="40" ht="14.25" customHeight="1">
      <c r="A40" s="49">
        <v>19.0</v>
      </c>
      <c r="B40" s="23" t="s">
        <v>324</v>
      </c>
      <c r="C40" s="24" t="s">
        <v>325</v>
      </c>
      <c r="D40" s="69" t="s">
        <v>326</v>
      </c>
      <c r="E40" s="51" t="s">
        <v>327</v>
      </c>
      <c r="F40" s="30">
        <v>2017.0</v>
      </c>
      <c r="G40" s="30" t="s">
        <v>68</v>
      </c>
      <c r="H40" s="34">
        <f t="shared" si="4"/>
        <v>2</v>
      </c>
      <c r="I40" s="6"/>
      <c r="J40" s="6">
        <f t="shared" si="5"/>
        <v>0</v>
      </c>
      <c r="K40" s="6">
        <f t="shared" si="6"/>
        <v>0</v>
      </c>
      <c r="L40" s="6"/>
      <c r="M40" s="6"/>
      <c r="N40" s="6"/>
      <c r="O40" s="6"/>
      <c r="P40" s="6"/>
      <c r="Q40" s="6"/>
      <c r="R40" s="6"/>
      <c r="S40" s="6"/>
      <c r="T40" s="6"/>
      <c r="U40" s="6"/>
      <c r="V40" s="6"/>
      <c r="W40" s="6"/>
      <c r="X40" s="6"/>
      <c r="Y40" s="6"/>
      <c r="Z40" s="6"/>
    </row>
    <row r="41" ht="14.25" customHeight="1">
      <c r="A41" s="49">
        <v>20.0</v>
      </c>
      <c r="B41" s="23" t="s">
        <v>331</v>
      </c>
      <c r="C41" s="24" t="s">
        <v>332</v>
      </c>
      <c r="D41" s="69" t="s">
        <v>334</v>
      </c>
      <c r="E41" s="51" t="s">
        <v>335</v>
      </c>
      <c r="F41" s="30">
        <v>2017.0</v>
      </c>
      <c r="G41" s="30" t="s">
        <v>35</v>
      </c>
      <c r="H41" s="34">
        <f t="shared" si="4"/>
        <v>1</v>
      </c>
      <c r="I41" s="6"/>
      <c r="J41" s="6">
        <f t="shared" si="5"/>
        <v>0</v>
      </c>
      <c r="K41" s="6">
        <f t="shared" si="6"/>
        <v>0</v>
      </c>
      <c r="L41" s="6"/>
      <c r="M41" s="6"/>
      <c r="N41" s="6"/>
      <c r="O41" s="6"/>
      <c r="P41" s="6"/>
      <c r="Q41" s="6"/>
      <c r="R41" s="6"/>
      <c r="S41" s="6"/>
      <c r="T41" s="6"/>
      <c r="U41" s="6"/>
      <c r="V41" s="6"/>
      <c r="W41" s="6"/>
      <c r="X41" s="6"/>
      <c r="Y41" s="6"/>
      <c r="Z41" s="6"/>
    </row>
    <row r="42" ht="14.25" customHeight="1">
      <c r="D42" s="6"/>
      <c r="F42" s="56"/>
      <c r="G42" s="57" t="s">
        <v>142</v>
      </c>
      <c r="H42" s="58">
        <f>SUM(H22:H41)/MAX(1,2-2)</f>
        <v>57</v>
      </c>
      <c r="I42" s="35">
        <v>57.0</v>
      </c>
      <c r="K42" s="6"/>
    </row>
    <row r="43" ht="35.25" customHeight="1">
      <c r="A43" s="60" t="s">
        <v>346</v>
      </c>
      <c r="B43" s="61"/>
      <c r="C43" s="61"/>
      <c r="D43" s="61"/>
      <c r="E43" s="61"/>
      <c r="F43" s="61"/>
      <c r="G43" s="61"/>
      <c r="H43" s="61"/>
      <c r="K43" s="6"/>
    </row>
    <row r="44" ht="14.25" customHeight="1">
      <c r="A44" s="12" t="s">
        <v>151</v>
      </c>
      <c r="B44" s="12" t="s">
        <v>9</v>
      </c>
      <c r="C44" s="12" t="s">
        <v>10</v>
      </c>
      <c r="D44" s="12" t="s">
        <v>14</v>
      </c>
      <c r="E44" s="12" t="s">
        <v>13</v>
      </c>
      <c r="F44" s="12" t="s">
        <v>15</v>
      </c>
      <c r="G44" s="12" t="s">
        <v>17</v>
      </c>
      <c r="H44" s="12" t="s">
        <v>4</v>
      </c>
      <c r="K44" s="6"/>
    </row>
    <row r="45" ht="14.25" customHeight="1">
      <c r="A45" s="18"/>
      <c r="B45" s="18"/>
      <c r="C45" s="18"/>
      <c r="D45" s="18"/>
      <c r="E45" s="18"/>
      <c r="F45" s="18"/>
      <c r="G45" s="18"/>
      <c r="H45" s="18"/>
      <c r="K45" s="6"/>
    </row>
    <row r="46" ht="14.25" customHeight="1">
      <c r="A46" s="22">
        <v>1.0</v>
      </c>
      <c r="B46" s="23" t="s">
        <v>229</v>
      </c>
      <c r="C46" s="24" t="s">
        <v>230</v>
      </c>
      <c r="D46" s="25" t="s">
        <v>233</v>
      </c>
      <c r="E46" s="27" t="s">
        <v>234</v>
      </c>
      <c r="F46" s="30">
        <v>2013.0</v>
      </c>
      <c r="G46" s="30" t="s">
        <v>35</v>
      </c>
      <c r="H46" s="34">
        <f t="shared" ref="H46:H47" si="7">IF(G46="A",8,IF(G46="B",4,IF(G46="C",2,IF(G46="D",1,0))))</f>
        <v>1</v>
      </c>
      <c r="J46" s="6">
        <f t="shared" ref="J46:J47" si="8">IF(G46="A*",H46, IF(G46="A", H46,0))/3</f>
        <v>0</v>
      </c>
      <c r="K46" s="6">
        <f t="shared" ref="K46:K47" si="9">IF(G46="B",H46,0)/3</f>
        <v>0</v>
      </c>
    </row>
    <row r="47" ht="14.25" customHeight="1">
      <c r="A47" s="22">
        <v>2.0</v>
      </c>
      <c r="B47" s="23" t="s">
        <v>288</v>
      </c>
      <c r="C47" s="24" t="s">
        <v>290</v>
      </c>
      <c r="D47" s="41" t="s">
        <v>291</v>
      </c>
      <c r="E47" s="51" t="s">
        <v>292</v>
      </c>
      <c r="F47" s="42">
        <v>2015.0</v>
      </c>
      <c r="G47" s="42" t="s">
        <v>35</v>
      </c>
      <c r="H47" s="34">
        <f t="shared" si="7"/>
        <v>1</v>
      </c>
      <c r="J47" s="6">
        <f t="shared" si="8"/>
        <v>0</v>
      </c>
      <c r="K47" s="6">
        <f t="shared" si="9"/>
        <v>0</v>
      </c>
    </row>
    <row r="48" ht="14.25" customHeight="1">
      <c r="D48" s="6"/>
      <c r="F48" s="56"/>
      <c r="G48" s="57" t="s">
        <v>142</v>
      </c>
      <c r="H48" s="58">
        <f>SUM(H46:H47)/MAX(1,5-2)</f>
        <v>0.6666666667</v>
      </c>
      <c r="I48" s="35">
        <v>0.666667</v>
      </c>
      <c r="K48" s="6"/>
    </row>
    <row r="49" ht="34.5" customHeight="1">
      <c r="A49" s="60" t="s">
        <v>365</v>
      </c>
      <c r="B49" s="61"/>
      <c r="C49" s="61"/>
      <c r="D49" s="61"/>
      <c r="E49" s="61"/>
      <c r="F49" s="61"/>
      <c r="G49" s="61"/>
      <c r="H49" s="61"/>
      <c r="K49" s="6"/>
    </row>
    <row r="50" ht="14.25" customHeight="1">
      <c r="A50" s="12" t="s">
        <v>151</v>
      </c>
      <c r="B50" s="12" t="s">
        <v>9</v>
      </c>
      <c r="C50" s="12" t="s">
        <v>10</v>
      </c>
      <c r="D50" s="12" t="s">
        <v>14</v>
      </c>
      <c r="E50" s="12" t="s">
        <v>13</v>
      </c>
      <c r="F50" s="12" t="s">
        <v>15</v>
      </c>
      <c r="G50" s="12" t="s">
        <v>17</v>
      </c>
      <c r="H50" s="12" t="s">
        <v>4</v>
      </c>
      <c r="K50" s="6"/>
    </row>
    <row r="51" ht="14.25" customHeight="1">
      <c r="A51" s="18"/>
      <c r="B51" s="18"/>
      <c r="C51" s="18"/>
      <c r="D51" s="18"/>
      <c r="E51" s="18"/>
      <c r="F51" s="18"/>
      <c r="G51" s="18"/>
      <c r="H51" s="18"/>
      <c r="K51" s="6"/>
    </row>
    <row r="52" ht="14.25" customHeight="1">
      <c r="A52" s="22">
        <v>1.0</v>
      </c>
      <c r="B52" s="23" t="s">
        <v>372</v>
      </c>
      <c r="C52" s="24" t="s">
        <v>373</v>
      </c>
      <c r="D52" s="25" t="s">
        <v>98</v>
      </c>
      <c r="E52" s="27" t="s">
        <v>375</v>
      </c>
      <c r="F52" s="30">
        <v>2015.0</v>
      </c>
      <c r="G52" s="30" t="s">
        <v>73</v>
      </c>
      <c r="H52" s="34">
        <f t="shared" ref="H52:H55" si="10">IF(G52="A",8,IF(G52="B",4,IF(G52="C",2,IF(G52="D",1,0))))</f>
        <v>8</v>
      </c>
      <c r="J52" s="6">
        <f t="shared" ref="J52:J55" si="11">IF(G52="A*",H52, IF(G52="A", H52,0))/1</f>
        <v>8</v>
      </c>
      <c r="K52" s="6">
        <f t="shared" ref="K52:K55" si="12">IF(G52="B",H52,0)/1</f>
        <v>0</v>
      </c>
    </row>
    <row r="53" ht="14.25" customHeight="1">
      <c r="A53" s="22">
        <v>2.0</v>
      </c>
      <c r="B53" s="23" t="s">
        <v>379</v>
      </c>
      <c r="C53" s="24" t="s">
        <v>380</v>
      </c>
      <c r="D53" s="25" t="s">
        <v>381</v>
      </c>
      <c r="E53" s="27" t="s">
        <v>382</v>
      </c>
      <c r="F53" s="30">
        <v>2015.0</v>
      </c>
      <c r="G53" s="30" t="s">
        <v>68</v>
      </c>
      <c r="H53" s="34">
        <f t="shared" si="10"/>
        <v>2</v>
      </c>
      <c r="I53" s="6"/>
      <c r="J53" s="6">
        <f t="shared" si="11"/>
        <v>0</v>
      </c>
      <c r="K53" s="6">
        <f t="shared" si="12"/>
        <v>0</v>
      </c>
      <c r="L53" s="6"/>
      <c r="M53" s="6"/>
      <c r="N53" s="6"/>
      <c r="O53" s="6"/>
      <c r="P53" s="6"/>
      <c r="Q53" s="6"/>
      <c r="R53" s="6"/>
      <c r="S53" s="6"/>
      <c r="T53" s="6"/>
      <c r="U53" s="6"/>
      <c r="V53" s="6"/>
      <c r="W53" s="6"/>
      <c r="X53" s="6"/>
      <c r="Y53" s="6"/>
      <c r="Z53" s="6"/>
    </row>
    <row r="54" ht="14.25" customHeight="1">
      <c r="A54" s="22">
        <v>3.0</v>
      </c>
      <c r="B54" s="23" t="s">
        <v>384</v>
      </c>
      <c r="C54" s="24" t="s">
        <v>385</v>
      </c>
      <c r="D54" s="25" t="s">
        <v>47</v>
      </c>
      <c r="E54" s="27" t="s">
        <v>386</v>
      </c>
      <c r="F54" s="30">
        <v>2016.0</v>
      </c>
      <c r="G54" s="30" t="s">
        <v>32</v>
      </c>
      <c r="H54" s="34">
        <f t="shared" si="10"/>
        <v>4</v>
      </c>
      <c r="I54" s="6"/>
      <c r="J54" s="6">
        <f t="shared" si="11"/>
        <v>0</v>
      </c>
      <c r="K54" s="6">
        <f t="shared" si="12"/>
        <v>4</v>
      </c>
      <c r="L54" s="6"/>
      <c r="M54" s="6"/>
      <c r="N54" s="6"/>
      <c r="O54" s="6"/>
      <c r="P54" s="6"/>
      <c r="Q54" s="6"/>
      <c r="R54" s="6"/>
      <c r="S54" s="6"/>
      <c r="T54" s="6"/>
      <c r="U54" s="6"/>
      <c r="V54" s="6"/>
      <c r="W54" s="6"/>
      <c r="X54" s="6"/>
      <c r="Y54" s="6"/>
      <c r="Z54" s="6"/>
    </row>
    <row r="55" ht="14.25" customHeight="1">
      <c r="A55" s="22">
        <v>4.0</v>
      </c>
      <c r="B55" s="23" t="s">
        <v>389</v>
      </c>
      <c r="C55" s="24" t="s">
        <v>390</v>
      </c>
      <c r="D55" s="25" t="s">
        <v>391</v>
      </c>
      <c r="E55" s="27" t="s">
        <v>392</v>
      </c>
      <c r="F55" s="30"/>
      <c r="G55" s="30" t="s">
        <v>32</v>
      </c>
      <c r="H55" s="34">
        <f t="shared" si="10"/>
        <v>4</v>
      </c>
      <c r="J55" s="6">
        <f t="shared" si="11"/>
        <v>0</v>
      </c>
      <c r="K55" s="6">
        <f t="shared" si="12"/>
        <v>4</v>
      </c>
    </row>
    <row r="56" ht="14.25" customHeight="1">
      <c r="D56" s="6"/>
      <c r="F56" s="56"/>
      <c r="G56" s="57" t="s">
        <v>142</v>
      </c>
      <c r="H56" s="58">
        <f>SUM(H52:H55)/MAX(1,3-2)</f>
        <v>18</v>
      </c>
      <c r="I56" s="35">
        <v>18.0</v>
      </c>
      <c r="K56" s="6"/>
    </row>
    <row r="57" ht="14.25" customHeight="1">
      <c r="D57" s="6"/>
      <c r="F57" s="56"/>
      <c r="G57" s="56"/>
      <c r="H57" s="56"/>
      <c r="K57" s="6"/>
    </row>
    <row r="58" ht="41.25" customHeight="1">
      <c r="A58" s="60" t="s">
        <v>397</v>
      </c>
      <c r="B58" s="61"/>
      <c r="C58" s="61"/>
      <c r="D58" s="61"/>
      <c r="E58" s="61"/>
      <c r="F58" s="61"/>
      <c r="G58" s="61"/>
      <c r="H58" s="61"/>
      <c r="K58" s="6"/>
    </row>
    <row r="59" ht="14.25" customHeight="1">
      <c r="A59" s="12" t="s">
        <v>151</v>
      </c>
      <c r="B59" s="12" t="s">
        <v>9</v>
      </c>
      <c r="C59" s="12" t="s">
        <v>10</v>
      </c>
      <c r="D59" s="12" t="s">
        <v>14</v>
      </c>
      <c r="E59" s="12" t="s">
        <v>13</v>
      </c>
      <c r="F59" s="12" t="s">
        <v>15</v>
      </c>
      <c r="G59" s="12" t="s">
        <v>17</v>
      </c>
      <c r="H59" s="12" t="s">
        <v>4</v>
      </c>
      <c r="K59" s="6"/>
    </row>
    <row r="60" ht="14.25" customHeight="1">
      <c r="A60" s="18"/>
      <c r="B60" s="18"/>
      <c r="C60" s="18"/>
      <c r="D60" s="18"/>
      <c r="E60" s="18"/>
      <c r="F60" s="18"/>
      <c r="G60" s="18"/>
      <c r="H60" s="18"/>
      <c r="K60" s="6"/>
    </row>
    <row r="61" ht="14.25" customHeight="1">
      <c r="A61" s="22">
        <v>1.0</v>
      </c>
      <c r="B61" s="23" t="s">
        <v>400</v>
      </c>
      <c r="C61" s="24" t="s">
        <v>401</v>
      </c>
      <c r="D61" s="25" t="s">
        <v>402</v>
      </c>
      <c r="E61" s="27"/>
      <c r="F61" s="30">
        <v>2013.0</v>
      </c>
      <c r="G61" s="30" t="s">
        <v>68</v>
      </c>
      <c r="H61" s="34">
        <f t="shared" ref="H61:H62" si="13">IF(G61="A",8,IF(G61="B",4,IF(G61="C",2,IF(G61="D",1,0))))</f>
        <v>2</v>
      </c>
      <c r="J61" s="6">
        <f t="shared" ref="J61:J62" si="14">IF(G61="A*",H61, IF(G61="A", H61,0))/5</f>
        <v>0</v>
      </c>
      <c r="K61" s="6">
        <f t="shared" ref="K61:K62" si="15">IF(G61="B",H61,0)/5</f>
        <v>0</v>
      </c>
    </row>
    <row r="62" ht="14.25" customHeight="1">
      <c r="A62" s="22">
        <v>2.0</v>
      </c>
      <c r="B62" s="23" t="s">
        <v>406</v>
      </c>
      <c r="C62" s="24" t="s">
        <v>407</v>
      </c>
      <c r="D62" s="25" t="s">
        <v>408</v>
      </c>
      <c r="E62" s="27" t="s">
        <v>409</v>
      </c>
      <c r="F62" s="30">
        <v>2015.0</v>
      </c>
      <c r="G62" s="30" t="s">
        <v>73</v>
      </c>
      <c r="H62" s="34">
        <f t="shared" si="13"/>
        <v>8</v>
      </c>
      <c r="J62" s="6">
        <f t="shared" si="14"/>
        <v>1.6</v>
      </c>
      <c r="K62" s="6">
        <f t="shared" si="15"/>
        <v>0</v>
      </c>
    </row>
    <row r="63" ht="14.25" customHeight="1">
      <c r="D63" s="6"/>
      <c r="F63" s="56"/>
      <c r="G63" s="57" t="s">
        <v>142</v>
      </c>
      <c r="H63" s="58">
        <f>SUM(H61:H62)/MAX(1,7-2)</f>
        <v>2</v>
      </c>
      <c r="I63" s="35">
        <v>2.0</v>
      </c>
      <c r="K63" s="6"/>
    </row>
    <row r="64" ht="14.25" customHeight="1">
      <c r="D64" s="6"/>
      <c r="F64" s="56"/>
      <c r="G64" s="56"/>
      <c r="H64" s="56"/>
      <c r="K64" s="6"/>
    </row>
    <row r="65" ht="28.5" customHeight="1">
      <c r="A65" s="60" t="s">
        <v>413</v>
      </c>
      <c r="B65" s="61"/>
      <c r="C65" s="61"/>
      <c r="D65" s="61"/>
      <c r="E65" s="61"/>
      <c r="F65" s="61"/>
      <c r="G65" s="61"/>
      <c r="H65" s="61"/>
      <c r="K65" s="6"/>
    </row>
    <row r="66" ht="14.25" customHeight="1">
      <c r="A66" s="12" t="s">
        <v>151</v>
      </c>
      <c r="B66" s="12" t="s">
        <v>9</v>
      </c>
      <c r="C66" s="12" t="s">
        <v>10</v>
      </c>
      <c r="D66" s="12" t="s">
        <v>14</v>
      </c>
      <c r="E66" s="12" t="s">
        <v>13</v>
      </c>
      <c r="F66" s="12" t="s">
        <v>15</v>
      </c>
      <c r="G66" s="12" t="s">
        <v>17</v>
      </c>
      <c r="H66" s="12" t="s">
        <v>4</v>
      </c>
      <c r="K66" s="6"/>
    </row>
    <row r="67" ht="14.25" customHeight="1">
      <c r="A67" s="18"/>
      <c r="B67" s="18"/>
      <c r="C67" s="18"/>
      <c r="D67" s="18"/>
      <c r="E67" s="18"/>
      <c r="F67" s="18"/>
      <c r="G67" s="18"/>
      <c r="H67" s="18"/>
      <c r="K67" s="6"/>
    </row>
    <row r="68" ht="14.25" customHeight="1">
      <c r="A68" s="22">
        <v>1.0</v>
      </c>
      <c r="B68" s="23" t="s">
        <v>417</v>
      </c>
      <c r="C68" s="24" t="s">
        <v>419</v>
      </c>
      <c r="D68" s="30" t="s">
        <v>115</v>
      </c>
      <c r="E68" s="27" t="s">
        <v>420</v>
      </c>
      <c r="F68" s="30">
        <v>2011.0</v>
      </c>
      <c r="G68" s="30" t="s">
        <v>68</v>
      </c>
      <c r="H68" s="34">
        <f>IF(G68="A",8,IF(G68="B",4,IF(G68="C",2,IF(G68="D",1,0))))</f>
        <v>2</v>
      </c>
      <c r="J68" s="6">
        <f>IF(G68="A*",H68, IF(G68="A", H68,0))/1</f>
        <v>0</v>
      </c>
      <c r="K68" s="6">
        <f>IF(G68="B",H68,0)/1</f>
        <v>0</v>
      </c>
    </row>
    <row r="69" ht="14.25" customHeight="1">
      <c r="D69" s="6"/>
      <c r="F69" s="56"/>
      <c r="G69" s="57" t="s">
        <v>142</v>
      </c>
      <c r="H69" s="58">
        <f>SUM(H68)/MAX(1,3-2)</f>
        <v>2</v>
      </c>
      <c r="I69" s="35">
        <v>2.0</v>
      </c>
      <c r="K69" s="6"/>
    </row>
    <row r="70" ht="14.25" customHeight="1">
      <c r="A70" s="6"/>
      <c r="B70" s="6"/>
      <c r="C70" s="6"/>
      <c r="D70" s="6"/>
      <c r="E70" s="6"/>
      <c r="F70" s="56"/>
      <c r="G70" s="56"/>
      <c r="H70" s="56"/>
      <c r="I70" s="6"/>
      <c r="J70" s="6"/>
      <c r="K70" s="6"/>
      <c r="L70" s="6"/>
      <c r="M70" s="6"/>
      <c r="N70" s="6"/>
      <c r="O70" s="6"/>
      <c r="P70" s="6"/>
      <c r="Q70" s="6"/>
      <c r="R70" s="6"/>
      <c r="S70" s="6"/>
      <c r="T70" s="6"/>
      <c r="U70" s="6"/>
      <c r="V70" s="6"/>
      <c r="W70" s="6"/>
      <c r="X70" s="6"/>
      <c r="Y70" s="6"/>
      <c r="Z70" s="6"/>
    </row>
    <row r="71" ht="42.0" customHeight="1">
      <c r="A71" s="60" t="s">
        <v>424</v>
      </c>
      <c r="B71" s="61"/>
      <c r="C71" s="61"/>
      <c r="D71" s="61"/>
      <c r="E71" s="61"/>
      <c r="F71" s="61"/>
      <c r="G71" s="61"/>
      <c r="H71" s="61"/>
      <c r="I71" s="6"/>
      <c r="J71" s="6"/>
      <c r="K71" s="6"/>
      <c r="L71" s="6"/>
      <c r="M71" s="6"/>
      <c r="N71" s="6"/>
      <c r="O71" s="6"/>
      <c r="P71" s="6"/>
      <c r="Q71" s="6"/>
      <c r="R71" s="6"/>
      <c r="S71" s="6"/>
      <c r="T71" s="6"/>
      <c r="U71" s="6"/>
      <c r="V71" s="6"/>
      <c r="W71" s="6"/>
      <c r="X71" s="6"/>
      <c r="Y71" s="6"/>
      <c r="Z71" s="6"/>
    </row>
    <row r="72" ht="14.25" customHeight="1">
      <c r="A72" s="12" t="s">
        <v>151</v>
      </c>
      <c r="B72" s="12" t="s">
        <v>9</v>
      </c>
      <c r="C72" s="12" t="s">
        <v>10</v>
      </c>
      <c r="D72" s="12" t="s">
        <v>14</v>
      </c>
      <c r="E72" s="12" t="s">
        <v>13</v>
      </c>
      <c r="F72" s="12" t="s">
        <v>15</v>
      </c>
      <c r="G72" s="12" t="s">
        <v>17</v>
      </c>
      <c r="H72" s="12" t="s">
        <v>4</v>
      </c>
      <c r="I72" s="6"/>
      <c r="J72" s="6"/>
      <c r="K72" s="6"/>
      <c r="L72" s="6"/>
      <c r="M72" s="6"/>
      <c r="N72" s="6"/>
      <c r="O72" s="6"/>
      <c r="P72" s="6"/>
      <c r="Q72" s="6"/>
      <c r="R72" s="6"/>
      <c r="S72" s="6"/>
      <c r="T72" s="6"/>
      <c r="U72" s="6"/>
      <c r="V72" s="6"/>
      <c r="W72" s="6"/>
      <c r="X72" s="6"/>
      <c r="Y72" s="6"/>
      <c r="Z72" s="6"/>
    </row>
    <row r="73" ht="14.25" customHeight="1">
      <c r="A73" s="18"/>
      <c r="B73" s="18"/>
      <c r="C73" s="18"/>
      <c r="D73" s="18"/>
      <c r="E73" s="18"/>
      <c r="F73" s="18"/>
      <c r="G73" s="18"/>
      <c r="H73" s="18"/>
      <c r="I73" s="6"/>
      <c r="J73" s="6"/>
      <c r="K73" s="6"/>
      <c r="L73" s="6"/>
      <c r="M73" s="6"/>
      <c r="N73" s="6"/>
      <c r="O73" s="6"/>
      <c r="P73" s="6"/>
      <c r="Q73" s="6"/>
      <c r="R73" s="6"/>
      <c r="S73" s="6"/>
      <c r="T73" s="6"/>
      <c r="U73" s="6"/>
      <c r="V73" s="6"/>
      <c r="W73" s="6"/>
      <c r="X73" s="6"/>
      <c r="Y73" s="6"/>
      <c r="Z73" s="6"/>
    </row>
    <row r="74" ht="14.25" customHeight="1">
      <c r="A74" s="22">
        <v>1.0</v>
      </c>
      <c r="B74" s="23" t="s">
        <v>427</v>
      </c>
      <c r="C74" s="24" t="s">
        <v>428</v>
      </c>
      <c r="D74" s="30" t="s">
        <v>429</v>
      </c>
      <c r="E74" s="27" t="s">
        <v>430</v>
      </c>
      <c r="F74" s="30">
        <v>2015.0</v>
      </c>
      <c r="G74" s="30" t="s">
        <v>73</v>
      </c>
      <c r="H74" s="34">
        <f t="shared" ref="H74:H75" si="16">IF(G74="A",8,IF(G74="B",4,IF(G74="C",2,IF(G74="D",1,0))))</f>
        <v>8</v>
      </c>
      <c r="I74" s="6"/>
      <c r="J74" s="6">
        <f t="shared" ref="J74:J75" si="17">IF(G74="A*",H74, IF(G74="A", H74,0))/2</f>
        <v>4</v>
      </c>
      <c r="K74" s="6">
        <f t="shared" ref="K74:K75" si="18">IF(G74="B",H74,0)/2</f>
        <v>0</v>
      </c>
      <c r="L74" s="6"/>
      <c r="M74" s="6"/>
      <c r="N74" s="6"/>
      <c r="O74" s="6"/>
      <c r="P74" s="6"/>
      <c r="Q74" s="6"/>
      <c r="R74" s="6"/>
      <c r="S74" s="6"/>
      <c r="T74" s="6"/>
      <c r="U74" s="6"/>
      <c r="V74" s="6"/>
      <c r="W74" s="6"/>
      <c r="X74" s="6"/>
      <c r="Y74" s="6"/>
      <c r="Z74" s="6"/>
    </row>
    <row r="75" ht="14.25" customHeight="1">
      <c r="A75" s="22">
        <v>2.0</v>
      </c>
      <c r="B75" s="23" t="s">
        <v>433</v>
      </c>
      <c r="C75" s="24" t="s">
        <v>434</v>
      </c>
      <c r="D75" s="30" t="s">
        <v>429</v>
      </c>
      <c r="E75" s="27" t="s">
        <v>435</v>
      </c>
      <c r="F75" s="30">
        <v>2017.0</v>
      </c>
      <c r="G75" s="30" t="s">
        <v>73</v>
      </c>
      <c r="H75" s="34">
        <f t="shared" si="16"/>
        <v>8</v>
      </c>
      <c r="I75" s="6"/>
      <c r="J75" s="6">
        <f t="shared" si="17"/>
        <v>4</v>
      </c>
      <c r="K75" s="6">
        <f t="shared" si="18"/>
        <v>0</v>
      </c>
      <c r="L75" s="6"/>
      <c r="M75" s="6"/>
      <c r="N75" s="6"/>
      <c r="O75" s="6"/>
      <c r="P75" s="6"/>
      <c r="Q75" s="6"/>
      <c r="R75" s="6"/>
      <c r="S75" s="6"/>
      <c r="T75" s="6"/>
      <c r="U75" s="6"/>
      <c r="V75" s="6"/>
      <c r="W75" s="6"/>
      <c r="X75" s="6"/>
      <c r="Y75" s="6"/>
      <c r="Z75" s="6"/>
    </row>
    <row r="76" ht="14.25" customHeight="1">
      <c r="A76" s="6"/>
      <c r="B76" s="6"/>
      <c r="C76" s="6"/>
      <c r="D76" s="6"/>
      <c r="E76" s="6"/>
      <c r="F76" s="56"/>
      <c r="G76" s="57" t="s">
        <v>142</v>
      </c>
      <c r="H76" s="58">
        <f>SUM(H75)/MAX(1,4-2)</f>
        <v>4</v>
      </c>
      <c r="I76" s="6">
        <v>4.0</v>
      </c>
      <c r="J76" s="6"/>
      <c r="K76" s="6"/>
      <c r="L76" s="6"/>
      <c r="M76" s="6"/>
      <c r="N76" s="6"/>
      <c r="O76" s="6"/>
      <c r="P76" s="6"/>
      <c r="Q76" s="6"/>
      <c r="R76" s="6"/>
      <c r="S76" s="6"/>
      <c r="T76" s="6"/>
      <c r="U76" s="6"/>
      <c r="V76" s="6"/>
      <c r="W76" s="6"/>
      <c r="X76" s="6"/>
      <c r="Y76" s="6"/>
      <c r="Z76" s="6"/>
    </row>
    <row r="77" ht="14.25" customHeight="1">
      <c r="D77" s="6"/>
      <c r="F77" s="56"/>
      <c r="G77" s="56"/>
      <c r="H77" s="56"/>
      <c r="K77" s="6"/>
    </row>
    <row r="78" ht="30.0" customHeight="1">
      <c r="A78" s="60" t="s">
        <v>439</v>
      </c>
      <c r="B78" s="61"/>
      <c r="C78" s="61"/>
      <c r="D78" s="61"/>
      <c r="E78" s="61"/>
      <c r="F78" s="61"/>
      <c r="G78" s="61"/>
      <c r="H78" s="61"/>
      <c r="K78" s="6"/>
    </row>
    <row r="79" ht="14.25" customHeight="1">
      <c r="A79" s="12" t="s">
        <v>151</v>
      </c>
      <c r="B79" s="12" t="s">
        <v>9</v>
      </c>
      <c r="C79" s="12" t="s">
        <v>10</v>
      </c>
      <c r="D79" s="12" t="s">
        <v>14</v>
      </c>
      <c r="E79" s="12" t="s">
        <v>13</v>
      </c>
      <c r="F79" s="12" t="s">
        <v>15</v>
      </c>
      <c r="G79" s="12" t="s">
        <v>17</v>
      </c>
      <c r="H79" s="12" t="s">
        <v>4</v>
      </c>
      <c r="K79" s="6"/>
    </row>
    <row r="80" ht="14.25" customHeight="1">
      <c r="A80" s="18"/>
      <c r="B80" s="18"/>
      <c r="C80" s="18"/>
      <c r="D80" s="18"/>
      <c r="E80" s="18"/>
      <c r="F80" s="18"/>
      <c r="G80" s="18"/>
      <c r="H80" s="18"/>
      <c r="K80" s="6"/>
    </row>
    <row r="81" ht="14.25" customHeight="1">
      <c r="A81" s="22">
        <v>1.0</v>
      </c>
      <c r="B81" s="23" t="s">
        <v>441</v>
      </c>
      <c r="C81" s="24" t="s">
        <v>442</v>
      </c>
      <c r="D81" s="30" t="s">
        <v>443</v>
      </c>
      <c r="E81" s="27" t="s">
        <v>444</v>
      </c>
      <c r="F81" s="30">
        <v>2012.0</v>
      </c>
      <c r="G81" s="30" t="s">
        <v>68</v>
      </c>
      <c r="H81" s="34">
        <f t="shared" ref="H81:H82" si="19">IF(G81="A",8,IF(G81="B",4,IF(G81="C",2,IF(G81="D",1,0))))</f>
        <v>2</v>
      </c>
      <c r="J81" s="6">
        <f t="shared" ref="J81:J82" si="20">IF(G81="A*",H81, IF(G81="A", H81,0))/4</f>
        <v>0</v>
      </c>
      <c r="K81" s="6">
        <f t="shared" ref="K81:K82" si="21">IF(G81="B",H81,0)/4</f>
        <v>0</v>
      </c>
    </row>
    <row r="82" ht="14.25" customHeight="1">
      <c r="A82" s="22">
        <v>2.0</v>
      </c>
      <c r="B82" s="23" t="s">
        <v>446</v>
      </c>
      <c r="C82" s="24" t="s">
        <v>447</v>
      </c>
      <c r="D82" s="30" t="s">
        <v>448</v>
      </c>
      <c r="E82" s="27" t="s">
        <v>449</v>
      </c>
      <c r="F82" s="30">
        <v>2013.0</v>
      </c>
      <c r="G82" s="30" t="s">
        <v>35</v>
      </c>
      <c r="H82" s="34">
        <f t="shared" si="19"/>
        <v>1</v>
      </c>
      <c r="J82" s="6">
        <f t="shared" si="20"/>
        <v>0</v>
      </c>
      <c r="K82" s="6">
        <f t="shared" si="21"/>
        <v>0</v>
      </c>
    </row>
    <row r="83" ht="14.25" customHeight="1">
      <c r="D83" s="6"/>
      <c r="F83" s="56"/>
      <c r="G83" s="57" t="s">
        <v>142</v>
      </c>
      <c r="H83" s="58">
        <f>SUM(H81:H82)/MAX(1,6-2)</f>
        <v>0.75</v>
      </c>
      <c r="I83" s="35">
        <v>0.75</v>
      </c>
      <c r="K83" s="6"/>
    </row>
    <row r="84" ht="14.25" customHeight="1">
      <c r="D84" s="6"/>
      <c r="F84" s="56"/>
      <c r="G84" s="56"/>
      <c r="H84" s="56"/>
      <c r="K84" s="6"/>
    </row>
    <row r="85" ht="29.25" customHeight="1">
      <c r="A85" s="60" t="s">
        <v>450</v>
      </c>
      <c r="B85" s="61"/>
      <c r="C85" s="61"/>
      <c r="D85" s="61"/>
      <c r="E85" s="61"/>
      <c r="F85" s="61"/>
      <c r="G85" s="61"/>
      <c r="H85" s="61"/>
      <c r="K85" s="6"/>
    </row>
    <row r="86" ht="14.25" customHeight="1">
      <c r="A86" s="12" t="s">
        <v>151</v>
      </c>
      <c r="B86" s="12" t="s">
        <v>9</v>
      </c>
      <c r="C86" s="12" t="s">
        <v>10</v>
      </c>
      <c r="D86" s="12" t="s">
        <v>14</v>
      </c>
      <c r="E86" s="12" t="s">
        <v>13</v>
      </c>
      <c r="F86" s="12" t="s">
        <v>15</v>
      </c>
      <c r="G86" s="12" t="s">
        <v>17</v>
      </c>
      <c r="H86" s="12" t="s">
        <v>4</v>
      </c>
      <c r="K86" s="6"/>
    </row>
    <row r="87" ht="14.25" customHeight="1">
      <c r="A87" s="18"/>
      <c r="B87" s="18"/>
      <c r="C87" s="18"/>
      <c r="D87" s="18"/>
      <c r="E87" s="18"/>
      <c r="F87" s="18"/>
      <c r="G87" s="18"/>
      <c r="H87" s="18"/>
      <c r="K87" s="6"/>
    </row>
    <row r="88" ht="14.25" customHeight="1">
      <c r="A88" s="22">
        <v>1.0</v>
      </c>
      <c r="B88" s="23" t="s">
        <v>451</v>
      </c>
      <c r="C88" s="24" t="s">
        <v>452</v>
      </c>
      <c r="D88" s="25" t="s">
        <v>453</v>
      </c>
      <c r="E88" s="27" t="s">
        <v>454</v>
      </c>
      <c r="F88" s="30">
        <v>2015.0</v>
      </c>
      <c r="G88" s="30" t="s">
        <v>73</v>
      </c>
      <c r="H88" s="34">
        <f t="shared" ref="H88:H90" si="22">IF(G88="A",8,IF(G88="B",4,IF(G88="C",2,IF(G88="D",1,0))))</f>
        <v>8</v>
      </c>
      <c r="J88" s="6">
        <f t="shared" ref="J88:J92" si="23">IF(G88="A*",H88, IF(G88="A", H88,0))/1</f>
        <v>8</v>
      </c>
      <c r="K88" s="6">
        <f t="shared" ref="K88:K92" si="24">IF(G88="B",H88,0)/1</f>
        <v>0</v>
      </c>
    </row>
    <row r="89" ht="14.25" customHeight="1">
      <c r="A89" s="22">
        <v>2.0</v>
      </c>
      <c r="B89" s="23" t="s">
        <v>455</v>
      </c>
      <c r="C89" s="24" t="s">
        <v>456</v>
      </c>
      <c r="D89" s="25" t="s">
        <v>194</v>
      </c>
      <c r="E89" s="27" t="s">
        <v>457</v>
      </c>
      <c r="F89" s="30">
        <v>2015.0</v>
      </c>
      <c r="G89" s="30" t="s">
        <v>32</v>
      </c>
      <c r="H89" s="34">
        <f t="shared" si="22"/>
        <v>4</v>
      </c>
      <c r="J89" s="6">
        <f t="shared" si="23"/>
        <v>0</v>
      </c>
      <c r="K89" s="6">
        <f t="shared" si="24"/>
        <v>4</v>
      </c>
    </row>
    <row r="90" ht="14.25" customHeight="1">
      <c r="A90" s="22">
        <v>3.0</v>
      </c>
      <c r="B90" s="23" t="s">
        <v>458</v>
      </c>
      <c r="C90" s="24" t="s">
        <v>459</v>
      </c>
      <c r="D90" s="25" t="s">
        <v>460</v>
      </c>
      <c r="E90" s="27" t="s">
        <v>461</v>
      </c>
      <c r="F90" s="30">
        <v>2016.0</v>
      </c>
      <c r="G90" s="30" t="s">
        <v>32</v>
      </c>
      <c r="H90" s="34">
        <f t="shared" si="22"/>
        <v>4</v>
      </c>
      <c r="J90" s="6">
        <f t="shared" si="23"/>
        <v>0</v>
      </c>
      <c r="K90" s="6">
        <f t="shared" si="24"/>
        <v>4</v>
      </c>
      <c r="L90" s="6"/>
      <c r="M90" s="6"/>
      <c r="N90" s="6"/>
      <c r="O90" s="6"/>
      <c r="P90" s="6"/>
      <c r="Q90" s="6"/>
      <c r="R90" s="6"/>
      <c r="S90" s="6"/>
      <c r="T90" s="6"/>
      <c r="U90" s="6"/>
      <c r="V90" s="6"/>
      <c r="W90" s="6"/>
      <c r="X90" s="6"/>
      <c r="Y90" s="6"/>
      <c r="Z90" s="6"/>
    </row>
    <row r="91" ht="14.25" customHeight="1">
      <c r="A91" s="22">
        <v>4.0</v>
      </c>
      <c r="B91" s="23" t="s">
        <v>462</v>
      </c>
      <c r="C91" s="24" t="s">
        <v>463</v>
      </c>
      <c r="D91" s="25" t="s">
        <v>464</v>
      </c>
      <c r="E91" s="27" t="s">
        <v>465</v>
      </c>
      <c r="F91" s="30">
        <v>2016.0</v>
      </c>
      <c r="G91" s="30" t="s">
        <v>32</v>
      </c>
      <c r="H91" s="34">
        <v>4.0</v>
      </c>
      <c r="I91" s="6"/>
      <c r="J91" s="6">
        <f t="shared" si="23"/>
        <v>0</v>
      </c>
      <c r="K91" s="6">
        <f t="shared" si="24"/>
        <v>4</v>
      </c>
      <c r="L91" s="6"/>
      <c r="M91" s="6"/>
      <c r="N91" s="6"/>
      <c r="O91" s="6"/>
      <c r="P91" s="6"/>
      <c r="Q91" s="6"/>
      <c r="R91" s="6"/>
      <c r="S91" s="6"/>
      <c r="T91" s="6"/>
      <c r="U91" s="6"/>
      <c r="V91" s="6"/>
      <c r="W91" s="6"/>
      <c r="X91" s="6"/>
      <c r="Y91" s="6"/>
      <c r="Z91" s="6"/>
    </row>
    <row r="92" ht="14.25" customHeight="1">
      <c r="A92" s="49">
        <v>5.0</v>
      </c>
      <c r="B92" s="23" t="s">
        <v>466</v>
      </c>
      <c r="C92" s="24" t="s">
        <v>467</v>
      </c>
      <c r="D92" s="69" t="s">
        <v>98</v>
      </c>
      <c r="E92" s="51" t="s">
        <v>468</v>
      </c>
      <c r="F92" s="56">
        <v>2017.0</v>
      </c>
      <c r="G92" s="56" t="s">
        <v>73</v>
      </c>
      <c r="H92" s="34">
        <v>4.0</v>
      </c>
      <c r="I92" s="6"/>
      <c r="J92" s="6">
        <f t="shared" si="23"/>
        <v>4</v>
      </c>
      <c r="K92" s="6">
        <f t="shared" si="24"/>
        <v>0</v>
      </c>
      <c r="L92" s="6"/>
      <c r="M92" s="6"/>
      <c r="N92" s="6"/>
      <c r="O92" s="6"/>
      <c r="P92" s="6"/>
      <c r="Q92" s="6"/>
      <c r="R92" s="6"/>
      <c r="S92" s="6"/>
      <c r="T92" s="6"/>
      <c r="U92" s="6"/>
      <c r="V92" s="6"/>
      <c r="W92" s="6"/>
      <c r="X92" s="6"/>
      <c r="Y92" s="6"/>
      <c r="Z92" s="6"/>
    </row>
    <row r="93" ht="14.25" customHeight="1">
      <c r="D93" s="6"/>
      <c r="F93" s="56"/>
      <c r="G93" s="57" t="s">
        <v>142</v>
      </c>
      <c r="H93" s="58">
        <f>SUM(H88:H92)/MAX(1,3-2)</f>
        <v>24</v>
      </c>
      <c r="I93" s="35">
        <v>24.0</v>
      </c>
      <c r="K93" s="6"/>
    </row>
    <row r="94" ht="14.25" customHeight="1">
      <c r="D94" s="6"/>
      <c r="F94" s="56"/>
      <c r="G94" s="56"/>
      <c r="H94" s="56"/>
      <c r="K94" s="6"/>
    </row>
    <row r="95" ht="31.5" customHeight="1">
      <c r="A95" s="60" t="s">
        <v>469</v>
      </c>
      <c r="B95" s="61"/>
      <c r="C95" s="61"/>
      <c r="D95" s="61"/>
      <c r="E95" s="61"/>
      <c r="F95" s="61"/>
      <c r="G95" s="61"/>
      <c r="H95" s="61"/>
      <c r="K95" s="6"/>
    </row>
    <row r="96" ht="14.25" customHeight="1">
      <c r="A96" s="12" t="s">
        <v>151</v>
      </c>
      <c r="B96" s="12" t="s">
        <v>9</v>
      </c>
      <c r="C96" s="12" t="s">
        <v>10</v>
      </c>
      <c r="D96" s="12" t="s">
        <v>14</v>
      </c>
      <c r="E96" s="12" t="s">
        <v>13</v>
      </c>
      <c r="F96" s="12" t="s">
        <v>15</v>
      </c>
      <c r="G96" s="12" t="s">
        <v>17</v>
      </c>
      <c r="H96" s="12" t="s">
        <v>4</v>
      </c>
      <c r="K96" s="6"/>
    </row>
    <row r="97" ht="14.25" customHeight="1">
      <c r="A97" s="18"/>
      <c r="B97" s="18"/>
      <c r="C97" s="18"/>
      <c r="D97" s="18"/>
      <c r="E97" s="18"/>
      <c r="F97" s="18"/>
      <c r="G97" s="18"/>
      <c r="H97" s="18"/>
      <c r="K97" s="6"/>
    </row>
    <row r="98" ht="14.25" customHeight="1">
      <c r="A98" s="22">
        <v>1.0</v>
      </c>
      <c r="B98" s="23" t="s">
        <v>470</v>
      </c>
      <c r="C98" s="24" t="s">
        <v>471</v>
      </c>
      <c r="D98" s="25" t="s">
        <v>472</v>
      </c>
      <c r="E98" s="27" t="s">
        <v>473</v>
      </c>
      <c r="F98" s="30">
        <v>2015.0</v>
      </c>
      <c r="G98" s="30" t="s">
        <v>32</v>
      </c>
      <c r="H98" s="34">
        <f t="shared" ref="H98:H106" si="25">IF(G98="A",8,IF(G98="B",4,IF(G98="C",2,IF(G98="D",1,0))))</f>
        <v>4</v>
      </c>
      <c r="J98" s="6">
        <f t="shared" ref="J98:J106" si="26">IF(G98="A*",H98, IF(G98="A", H98,0))/2</f>
        <v>0</v>
      </c>
      <c r="K98" s="6">
        <f t="shared" ref="K98:K106" si="27">IF(G98="B",H98,0)/2</f>
        <v>2</v>
      </c>
    </row>
    <row r="99" ht="14.25" customHeight="1">
      <c r="A99" s="22">
        <v>2.0</v>
      </c>
      <c r="B99" s="23" t="s">
        <v>474</v>
      </c>
      <c r="C99" s="24" t="s">
        <v>475</v>
      </c>
      <c r="D99" s="30" t="s">
        <v>187</v>
      </c>
      <c r="E99" s="27" t="s">
        <v>476</v>
      </c>
      <c r="F99" s="30">
        <v>2015.0</v>
      </c>
      <c r="G99" s="30" t="s">
        <v>73</v>
      </c>
      <c r="H99" s="34">
        <f t="shared" si="25"/>
        <v>8</v>
      </c>
      <c r="J99" s="6">
        <f t="shared" si="26"/>
        <v>4</v>
      </c>
      <c r="K99" s="6">
        <f t="shared" si="27"/>
        <v>0</v>
      </c>
    </row>
    <row r="100" ht="14.25" customHeight="1">
      <c r="A100" s="22">
        <v>3.0</v>
      </c>
      <c r="B100" s="23" t="s">
        <v>477</v>
      </c>
      <c r="C100" s="24" t="s">
        <v>478</v>
      </c>
      <c r="D100" s="30" t="s">
        <v>479</v>
      </c>
      <c r="E100" s="27"/>
      <c r="F100" s="30">
        <v>2015.0</v>
      </c>
      <c r="G100" s="30" t="s">
        <v>73</v>
      </c>
      <c r="H100" s="34">
        <f t="shared" si="25"/>
        <v>8</v>
      </c>
      <c r="J100" s="6">
        <f t="shared" si="26"/>
        <v>4</v>
      </c>
      <c r="K100" s="6">
        <f t="shared" si="27"/>
        <v>0</v>
      </c>
      <c r="L100" s="6"/>
      <c r="M100" s="6"/>
      <c r="N100" s="6"/>
      <c r="O100" s="6"/>
      <c r="P100" s="6"/>
      <c r="Q100" s="6"/>
      <c r="R100" s="6"/>
      <c r="S100" s="6"/>
      <c r="T100" s="6"/>
      <c r="U100" s="6"/>
      <c r="V100" s="6"/>
      <c r="W100" s="6"/>
      <c r="X100" s="6"/>
      <c r="Y100" s="6"/>
      <c r="Z100" s="6"/>
    </row>
    <row r="101" ht="14.25" customHeight="1">
      <c r="A101" s="22">
        <v>4.0</v>
      </c>
      <c r="B101" s="23" t="s">
        <v>480</v>
      </c>
      <c r="C101" s="24" t="s">
        <v>481</v>
      </c>
      <c r="D101" s="25" t="s">
        <v>482</v>
      </c>
      <c r="E101" s="27" t="s">
        <v>483</v>
      </c>
      <c r="F101" s="30">
        <v>2016.0</v>
      </c>
      <c r="G101" s="30" t="s">
        <v>35</v>
      </c>
      <c r="H101" s="34">
        <f t="shared" si="25"/>
        <v>1</v>
      </c>
      <c r="I101" s="6"/>
      <c r="J101" s="6">
        <f t="shared" si="26"/>
        <v>0</v>
      </c>
      <c r="K101" s="6">
        <f t="shared" si="27"/>
        <v>0</v>
      </c>
    </row>
    <row r="102" ht="14.25" customHeight="1">
      <c r="A102" s="49">
        <v>5.0</v>
      </c>
      <c r="B102" s="23" t="s">
        <v>484</v>
      </c>
      <c r="C102" s="86" t="s">
        <v>485</v>
      </c>
      <c r="D102" s="25" t="s">
        <v>486</v>
      </c>
      <c r="E102" s="27"/>
      <c r="F102" s="30">
        <v>2016.0</v>
      </c>
      <c r="G102" s="30" t="s">
        <v>35</v>
      </c>
      <c r="H102" s="34">
        <f t="shared" si="25"/>
        <v>1</v>
      </c>
      <c r="I102" s="6"/>
      <c r="J102" s="6">
        <f t="shared" si="26"/>
        <v>0</v>
      </c>
      <c r="K102" s="6">
        <f t="shared" si="27"/>
        <v>0</v>
      </c>
      <c r="L102" s="6"/>
      <c r="M102" s="6"/>
      <c r="N102" s="6"/>
      <c r="O102" s="6"/>
      <c r="P102" s="6"/>
      <c r="Q102" s="6"/>
      <c r="R102" s="6"/>
      <c r="S102" s="6"/>
      <c r="T102" s="6"/>
      <c r="U102" s="6"/>
      <c r="V102" s="6"/>
      <c r="W102" s="6"/>
      <c r="X102" s="6"/>
      <c r="Y102" s="6"/>
      <c r="Z102" s="6"/>
    </row>
    <row r="103" ht="14.25" customHeight="1">
      <c r="A103" s="49">
        <v>6.0</v>
      </c>
      <c r="B103" s="23" t="s">
        <v>487</v>
      </c>
      <c r="C103" s="86" t="s">
        <v>488</v>
      </c>
      <c r="D103" s="25" t="s">
        <v>489</v>
      </c>
      <c r="E103" s="27"/>
      <c r="F103" s="30">
        <v>2017.0</v>
      </c>
      <c r="G103" s="30" t="s">
        <v>35</v>
      </c>
      <c r="H103" s="34">
        <f t="shared" si="25"/>
        <v>1</v>
      </c>
      <c r="I103" s="6"/>
      <c r="J103" s="6">
        <f t="shared" si="26"/>
        <v>0</v>
      </c>
      <c r="K103" s="6">
        <f t="shared" si="27"/>
        <v>0</v>
      </c>
      <c r="L103" s="6"/>
      <c r="M103" s="6"/>
      <c r="N103" s="6"/>
      <c r="O103" s="6"/>
      <c r="P103" s="6"/>
      <c r="Q103" s="6"/>
      <c r="R103" s="6"/>
      <c r="S103" s="6"/>
      <c r="T103" s="6"/>
      <c r="U103" s="6"/>
      <c r="V103" s="6"/>
      <c r="W103" s="6"/>
      <c r="X103" s="6"/>
      <c r="Y103" s="6"/>
      <c r="Z103" s="6"/>
    </row>
    <row r="104" ht="14.25" customHeight="1">
      <c r="A104" s="49">
        <v>7.0</v>
      </c>
      <c r="B104" s="23" t="s">
        <v>490</v>
      </c>
      <c r="C104" s="86" t="s">
        <v>491</v>
      </c>
      <c r="D104" s="25" t="s">
        <v>187</v>
      </c>
      <c r="E104" s="27"/>
      <c r="F104" s="30">
        <v>2017.0</v>
      </c>
      <c r="G104" s="30" t="s">
        <v>73</v>
      </c>
      <c r="H104" s="34">
        <f t="shared" si="25"/>
        <v>8</v>
      </c>
      <c r="I104" s="6"/>
      <c r="J104" s="6">
        <f t="shared" si="26"/>
        <v>4</v>
      </c>
      <c r="K104" s="6">
        <f t="shared" si="27"/>
        <v>0</v>
      </c>
      <c r="L104" s="6"/>
      <c r="M104" s="6"/>
      <c r="N104" s="6"/>
      <c r="O104" s="6"/>
      <c r="P104" s="6"/>
      <c r="Q104" s="6"/>
      <c r="R104" s="6"/>
      <c r="S104" s="6"/>
      <c r="T104" s="6"/>
      <c r="U104" s="6"/>
      <c r="V104" s="6"/>
      <c r="W104" s="6"/>
      <c r="X104" s="6"/>
      <c r="Y104" s="6"/>
      <c r="Z104" s="6"/>
    </row>
    <row r="105" ht="14.25" customHeight="1">
      <c r="A105" s="49">
        <v>8.0</v>
      </c>
      <c r="B105" s="23" t="s">
        <v>492</v>
      </c>
      <c r="C105" s="86" t="s">
        <v>493</v>
      </c>
      <c r="D105" s="25" t="s">
        <v>494</v>
      </c>
      <c r="E105" s="27"/>
      <c r="F105" s="30">
        <v>2017.0</v>
      </c>
      <c r="G105" s="30" t="s">
        <v>35</v>
      </c>
      <c r="H105" s="34">
        <f t="shared" si="25"/>
        <v>1</v>
      </c>
      <c r="I105" s="6"/>
      <c r="J105" s="6">
        <f t="shared" si="26"/>
        <v>0</v>
      </c>
      <c r="K105" s="6">
        <f t="shared" si="27"/>
        <v>0</v>
      </c>
      <c r="L105" s="6"/>
      <c r="M105" s="6"/>
      <c r="N105" s="6"/>
      <c r="O105" s="6"/>
      <c r="P105" s="6"/>
      <c r="Q105" s="6"/>
      <c r="R105" s="6"/>
      <c r="S105" s="6"/>
      <c r="T105" s="6"/>
      <c r="U105" s="6"/>
      <c r="V105" s="6"/>
      <c r="W105" s="6"/>
      <c r="X105" s="6"/>
      <c r="Y105" s="6"/>
      <c r="Z105" s="6"/>
    </row>
    <row r="106" ht="14.25" customHeight="1">
      <c r="A106" s="49">
        <v>9.0</v>
      </c>
      <c r="B106" s="23" t="s">
        <v>495</v>
      </c>
      <c r="C106" s="52" t="s">
        <v>496</v>
      </c>
      <c r="D106" s="25" t="s">
        <v>497</v>
      </c>
      <c r="E106" s="27"/>
      <c r="F106" s="30">
        <v>2017.0</v>
      </c>
      <c r="G106" s="30" t="s">
        <v>68</v>
      </c>
      <c r="H106" s="34">
        <f t="shared" si="25"/>
        <v>2</v>
      </c>
      <c r="I106" s="6"/>
      <c r="J106" s="6">
        <f t="shared" si="26"/>
        <v>0</v>
      </c>
      <c r="K106" s="6">
        <f t="shared" si="27"/>
        <v>0</v>
      </c>
      <c r="L106" s="6"/>
      <c r="M106" s="6"/>
      <c r="N106" s="6"/>
      <c r="O106" s="6"/>
      <c r="P106" s="6"/>
      <c r="Q106" s="6"/>
      <c r="R106" s="6"/>
      <c r="S106" s="6"/>
      <c r="T106" s="6"/>
      <c r="U106" s="6"/>
      <c r="V106" s="6"/>
      <c r="W106" s="6"/>
      <c r="X106" s="6"/>
      <c r="Y106" s="6"/>
      <c r="Z106" s="6"/>
    </row>
    <row r="107" ht="14.25" customHeight="1">
      <c r="D107" s="6"/>
      <c r="F107" s="56"/>
      <c r="G107" s="57" t="s">
        <v>142</v>
      </c>
      <c r="H107" s="58">
        <f>SUM(H98:H106)/MAX(1,4-2)</f>
        <v>17</v>
      </c>
      <c r="I107" s="35">
        <v>17.0</v>
      </c>
      <c r="K107" s="6"/>
    </row>
    <row r="108" ht="14.25" customHeight="1">
      <c r="D108" s="6"/>
      <c r="F108" s="56"/>
      <c r="G108" s="56"/>
      <c r="H108" s="56"/>
      <c r="K108" s="6"/>
    </row>
    <row r="109" ht="33.0" customHeight="1">
      <c r="A109" s="60" t="s">
        <v>498</v>
      </c>
      <c r="B109" s="61"/>
      <c r="C109" s="61"/>
      <c r="D109" s="61"/>
      <c r="E109" s="61"/>
      <c r="F109" s="61"/>
      <c r="G109" s="61"/>
      <c r="H109" s="61"/>
      <c r="K109" s="6"/>
    </row>
    <row r="110" ht="14.25" customHeight="1">
      <c r="A110" s="12" t="s">
        <v>151</v>
      </c>
      <c r="B110" s="12" t="s">
        <v>9</v>
      </c>
      <c r="C110" s="12" t="s">
        <v>10</v>
      </c>
      <c r="D110" s="12" t="s">
        <v>14</v>
      </c>
      <c r="E110" s="12" t="s">
        <v>13</v>
      </c>
      <c r="F110" s="12" t="s">
        <v>15</v>
      </c>
      <c r="G110" s="12" t="s">
        <v>17</v>
      </c>
      <c r="H110" s="12" t="s">
        <v>499</v>
      </c>
      <c r="K110" s="6"/>
    </row>
    <row r="111" ht="14.25" customHeight="1">
      <c r="A111" s="18"/>
      <c r="B111" s="18"/>
      <c r="C111" s="18"/>
      <c r="D111" s="18"/>
      <c r="E111" s="18"/>
      <c r="F111" s="18"/>
      <c r="G111" s="18"/>
      <c r="H111" s="18"/>
      <c r="K111" s="6"/>
    </row>
    <row r="112" ht="14.25" customHeight="1">
      <c r="A112" s="22">
        <v>1.0</v>
      </c>
      <c r="B112" s="23" t="s">
        <v>500</v>
      </c>
      <c r="C112" s="24" t="s">
        <v>501</v>
      </c>
      <c r="D112" s="30" t="s">
        <v>502</v>
      </c>
      <c r="E112" s="27" t="s">
        <v>503</v>
      </c>
      <c r="F112" s="30">
        <v>2014.0</v>
      </c>
      <c r="G112" s="30" t="s">
        <v>32</v>
      </c>
      <c r="H112" s="34">
        <f>IF(G112="A",8,IF(G112="B",4,IF(G112="C",2,IF(G112="D",1,0))))</f>
        <v>4</v>
      </c>
      <c r="J112" s="6">
        <f>IF(G112="A*",H112, IF(G112="A", H112,0))/2</f>
        <v>0</v>
      </c>
      <c r="K112" s="6">
        <f>IF(G112="B",H112,0)/2</f>
        <v>2</v>
      </c>
    </row>
    <row r="113" ht="14.25" customHeight="1">
      <c r="D113" s="6"/>
      <c r="F113" s="56"/>
      <c r="G113" s="57" t="s">
        <v>142</v>
      </c>
      <c r="H113" s="58">
        <f>SUM(H112)/MAX(1,4-2)</f>
        <v>2</v>
      </c>
      <c r="I113" s="35">
        <v>2.0</v>
      </c>
      <c r="K113" s="6"/>
    </row>
    <row r="114" ht="14.25" customHeight="1">
      <c r="A114" s="6"/>
      <c r="B114" s="6"/>
      <c r="C114" s="6"/>
      <c r="D114" s="6"/>
      <c r="E114" s="6"/>
      <c r="F114" s="56"/>
      <c r="G114" s="56"/>
      <c r="H114" s="56"/>
      <c r="I114" s="6"/>
      <c r="J114" s="6"/>
      <c r="K114" s="6"/>
      <c r="L114" s="6"/>
      <c r="M114" s="6"/>
      <c r="N114" s="6"/>
      <c r="O114" s="6"/>
      <c r="P114" s="6"/>
      <c r="Q114" s="6"/>
      <c r="R114" s="6"/>
      <c r="S114" s="6"/>
      <c r="T114" s="6"/>
      <c r="U114" s="6"/>
      <c r="V114" s="6"/>
      <c r="W114" s="6"/>
      <c r="X114" s="6"/>
      <c r="Y114" s="6"/>
      <c r="Z114" s="6"/>
    </row>
    <row r="115" ht="63.0" customHeight="1">
      <c r="A115" s="60" t="s">
        <v>504</v>
      </c>
      <c r="B115" s="61"/>
      <c r="C115" s="61"/>
      <c r="D115" s="61"/>
      <c r="E115" s="61"/>
      <c r="F115" s="61"/>
      <c r="G115" s="61"/>
      <c r="H115" s="61"/>
      <c r="I115" s="6"/>
      <c r="J115" s="6"/>
      <c r="K115" s="6"/>
      <c r="L115" s="6"/>
      <c r="M115" s="6"/>
      <c r="N115" s="6"/>
      <c r="O115" s="6"/>
      <c r="P115" s="6"/>
      <c r="Q115" s="6"/>
      <c r="R115" s="6"/>
      <c r="S115" s="6"/>
      <c r="T115" s="6"/>
      <c r="U115" s="6"/>
      <c r="V115" s="6"/>
      <c r="W115" s="6"/>
      <c r="X115" s="6"/>
      <c r="Y115" s="6"/>
      <c r="Z115" s="6"/>
    </row>
    <row r="116" ht="14.25" customHeight="1">
      <c r="A116" s="12" t="s">
        <v>151</v>
      </c>
      <c r="B116" s="12" t="s">
        <v>9</v>
      </c>
      <c r="C116" s="12" t="s">
        <v>10</v>
      </c>
      <c r="D116" s="12" t="s">
        <v>14</v>
      </c>
      <c r="E116" s="12" t="s">
        <v>13</v>
      </c>
      <c r="F116" s="12" t="s">
        <v>15</v>
      </c>
      <c r="G116" s="12" t="s">
        <v>17</v>
      </c>
      <c r="H116" s="12" t="s">
        <v>499</v>
      </c>
      <c r="I116" s="6"/>
      <c r="J116" s="6"/>
      <c r="K116" s="6"/>
      <c r="L116" s="6"/>
      <c r="M116" s="6"/>
      <c r="N116" s="6"/>
      <c r="O116" s="6"/>
      <c r="P116" s="6"/>
      <c r="Q116" s="6"/>
      <c r="R116" s="6"/>
      <c r="S116" s="6"/>
      <c r="T116" s="6"/>
      <c r="U116" s="6"/>
      <c r="V116" s="6"/>
      <c r="W116" s="6"/>
      <c r="X116" s="6"/>
      <c r="Y116" s="6"/>
      <c r="Z116" s="6"/>
    </row>
    <row r="117" ht="14.25" customHeight="1">
      <c r="A117" s="18"/>
      <c r="B117" s="18"/>
      <c r="C117" s="18"/>
      <c r="D117" s="18"/>
      <c r="E117" s="18"/>
      <c r="F117" s="18"/>
      <c r="G117" s="18"/>
      <c r="H117" s="18"/>
      <c r="I117" s="6"/>
      <c r="J117" s="6"/>
      <c r="K117" s="6"/>
      <c r="L117" s="6"/>
      <c r="M117" s="6"/>
      <c r="N117" s="6"/>
      <c r="O117" s="6"/>
      <c r="P117" s="6"/>
      <c r="Q117" s="6"/>
      <c r="R117" s="6"/>
      <c r="S117" s="6"/>
      <c r="T117" s="6"/>
      <c r="U117" s="6"/>
      <c r="V117" s="6"/>
      <c r="W117" s="6"/>
      <c r="X117" s="6"/>
      <c r="Y117" s="6"/>
      <c r="Z117" s="6"/>
    </row>
    <row r="118" ht="14.25" customHeight="1">
      <c r="A118" s="22">
        <v>1.0</v>
      </c>
      <c r="B118" s="23" t="s">
        <v>505</v>
      </c>
      <c r="C118" s="24" t="s">
        <v>506</v>
      </c>
      <c r="D118" s="30" t="s">
        <v>507</v>
      </c>
      <c r="E118" s="27" t="s">
        <v>508</v>
      </c>
      <c r="F118" s="30">
        <v>2017.0</v>
      </c>
      <c r="G118" s="30" t="s">
        <v>59</v>
      </c>
      <c r="H118" s="34">
        <v>12.0</v>
      </c>
      <c r="I118" s="6"/>
      <c r="J118" s="6">
        <f>IF(G118="A*",H118, IF(G118="A", H118,0))/2</f>
        <v>6</v>
      </c>
      <c r="K118" s="6">
        <f>IF(G118="B",H118,0)/2</f>
        <v>0</v>
      </c>
      <c r="L118" s="6"/>
      <c r="M118" s="6"/>
      <c r="N118" s="6"/>
      <c r="O118" s="6"/>
      <c r="P118" s="6"/>
      <c r="Q118" s="6"/>
      <c r="R118" s="6"/>
      <c r="S118" s="6"/>
      <c r="T118" s="6"/>
      <c r="U118" s="6"/>
      <c r="V118" s="6"/>
      <c r="W118" s="6"/>
      <c r="X118" s="6"/>
      <c r="Y118" s="6"/>
      <c r="Z118" s="6"/>
    </row>
    <row r="119" ht="14.25" customHeight="1">
      <c r="A119" s="6"/>
      <c r="B119" s="6"/>
      <c r="C119" s="6"/>
      <c r="D119" s="6"/>
      <c r="E119" s="6"/>
      <c r="F119" s="56"/>
      <c r="G119" s="57" t="s">
        <v>142</v>
      </c>
      <c r="H119" s="58">
        <f>SUM(H118)/MAX(1,4-2)</f>
        <v>6</v>
      </c>
      <c r="I119" s="6">
        <v>6.0</v>
      </c>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56"/>
      <c r="G120" s="56"/>
      <c r="H120" s="56"/>
      <c r="I120" s="6"/>
      <c r="J120" s="6"/>
      <c r="K120" s="6"/>
      <c r="L120" s="6"/>
      <c r="M120" s="6"/>
      <c r="N120" s="6"/>
      <c r="O120" s="6"/>
      <c r="P120" s="6"/>
      <c r="Q120" s="6"/>
      <c r="R120" s="6"/>
      <c r="S120" s="6"/>
      <c r="T120" s="6"/>
      <c r="U120" s="6"/>
      <c r="V120" s="6"/>
      <c r="W120" s="6"/>
      <c r="X120" s="6"/>
      <c r="Y120" s="6"/>
      <c r="Z120" s="6"/>
    </row>
    <row r="121" ht="39.75" customHeight="1">
      <c r="A121" s="60" t="s">
        <v>509</v>
      </c>
      <c r="B121" s="61"/>
      <c r="C121" s="61"/>
      <c r="D121" s="61"/>
      <c r="E121" s="61"/>
      <c r="F121" s="61"/>
      <c r="G121" s="61"/>
      <c r="H121" s="61"/>
      <c r="I121" s="6"/>
      <c r="J121" s="6"/>
      <c r="K121" s="6"/>
      <c r="L121" s="6"/>
      <c r="M121" s="6"/>
      <c r="N121" s="6"/>
      <c r="O121" s="6"/>
      <c r="P121" s="6"/>
      <c r="Q121" s="6"/>
      <c r="R121" s="6"/>
      <c r="S121" s="6"/>
      <c r="T121" s="6"/>
      <c r="U121" s="6"/>
      <c r="V121" s="6"/>
      <c r="W121" s="6"/>
      <c r="X121" s="6"/>
      <c r="Y121" s="6"/>
      <c r="Z121" s="6"/>
    </row>
    <row r="122" ht="14.25" customHeight="1">
      <c r="A122" s="12" t="s">
        <v>151</v>
      </c>
      <c r="B122" s="12" t="s">
        <v>9</v>
      </c>
      <c r="C122" s="12" t="s">
        <v>10</v>
      </c>
      <c r="D122" s="12" t="s">
        <v>14</v>
      </c>
      <c r="E122" s="12" t="s">
        <v>13</v>
      </c>
      <c r="F122" s="12" t="s">
        <v>15</v>
      </c>
      <c r="G122" s="12" t="s">
        <v>17</v>
      </c>
      <c r="H122" s="12" t="s">
        <v>499</v>
      </c>
      <c r="I122" s="6"/>
      <c r="J122" s="6"/>
      <c r="K122" s="6"/>
      <c r="L122" s="6"/>
      <c r="M122" s="6"/>
      <c r="N122" s="6"/>
      <c r="O122" s="6"/>
      <c r="P122" s="6"/>
      <c r="Q122" s="6"/>
      <c r="R122" s="6"/>
      <c r="S122" s="6"/>
      <c r="T122" s="6"/>
      <c r="U122" s="6"/>
      <c r="V122" s="6"/>
      <c r="W122" s="6"/>
      <c r="X122" s="6"/>
      <c r="Y122" s="6"/>
      <c r="Z122" s="6"/>
    </row>
    <row r="123" ht="14.25" customHeight="1">
      <c r="A123" s="18"/>
      <c r="B123" s="18"/>
      <c r="C123" s="18"/>
      <c r="D123" s="18"/>
      <c r="E123" s="18"/>
      <c r="F123" s="18"/>
      <c r="G123" s="18"/>
      <c r="H123" s="18"/>
      <c r="I123" s="6"/>
      <c r="J123" s="6"/>
      <c r="K123" s="6"/>
      <c r="L123" s="6"/>
      <c r="M123" s="6"/>
      <c r="N123" s="6"/>
      <c r="O123" s="6"/>
      <c r="P123" s="6"/>
      <c r="Q123" s="6"/>
      <c r="R123" s="6"/>
      <c r="S123" s="6"/>
      <c r="T123" s="6"/>
      <c r="U123" s="6"/>
      <c r="V123" s="6"/>
      <c r="W123" s="6"/>
      <c r="X123" s="6"/>
      <c r="Y123" s="6"/>
      <c r="Z123" s="6"/>
    </row>
    <row r="124" ht="14.25" customHeight="1">
      <c r="A124" s="22">
        <v>1.0</v>
      </c>
      <c r="B124" s="23" t="s">
        <v>510</v>
      </c>
      <c r="C124" s="24" t="s">
        <v>511</v>
      </c>
      <c r="D124" s="30" t="s">
        <v>512</v>
      </c>
      <c r="E124" s="27"/>
      <c r="F124" s="30">
        <v>2017.0</v>
      </c>
      <c r="G124" s="30" t="s">
        <v>73</v>
      </c>
      <c r="H124" s="34">
        <f>IF(G124="A",8,IF(G124="B",4,IF(G124="C",2,IF(G124="D",1,0))))</f>
        <v>8</v>
      </c>
      <c r="I124" s="6"/>
      <c r="J124" s="6">
        <f>IF(G124="A*",H124, IF(G124="A", H124,0))/1</f>
        <v>8</v>
      </c>
      <c r="K124" s="6">
        <f>IF(G124="B",H124,0)/1</f>
        <v>0</v>
      </c>
      <c r="L124" s="6"/>
      <c r="M124" s="6"/>
      <c r="N124" s="6"/>
      <c r="O124" s="6"/>
      <c r="P124" s="6"/>
      <c r="Q124" s="6"/>
      <c r="R124" s="6"/>
      <c r="S124" s="6"/>
      <c r="T124" s="6"/>
      <c r="U124" s="6"/>
      <c r="V124" s="6"/>
      <c r="W124" s="6"/>
      <c r="X124" s="6"/>
      <c r="Y124" s="6"/>
      <c r="Z124" s="6"/>
    </row>
    <row r="125" ht="14.25" customHeight="1">
      <c r="A125" s="6"/>
      <c r="B125" s="6"/>
      <c r="C125" s="6"/>
      <c r="D125" s="6"/>
      <c r="E125" s="6"/>
      <c r="F125" s="56"/>
      <c r="G125" s="57" t="s">
        <v>142</v>
      </c>
      <c r="H125" s="58">
        <f>SUM(H124)/MAX(1,4-2)</f>
        <v>4</v>
      </c>
      <c r="I125" s="6">
        <v>4.0</v>
      </c>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56"/>
      <c r="G126" s="56"/>
      <c r="H126" s="56"/>
      <c r="I126" s="6"/>
      <c r="J126" s="6"/>
      <c r="K126" s="6"/>
      <c r="L126" s="6"/>
      <c r="M126" s="6"/>
      <c r="N126" s="6"/>
      <c r="O126" s="6"/>
      <c r="P126" s="6"/>
      <c r="Q126" s="6"/>
      <c r="R126" s="6"/>
      <c r="S126" s="6"/>
      <c r="T126" s="6"/>
      <c r="U126" s="6"/>
      <c r="V126" s="6"/>
      <c r="W126" s="6"/>
      <c r="X126" s="6"/>
      <c r="Y126" s="6"/>
      <c r="Z126" s="6"/>
    </row>
    <row r="127" ht="47.25" customHeight="1">
      <c r="A127" s="60" t="s">
        <v>513</v>
      </c>
      <c r="B127" s="61"/>
      <c r="C127" s="61"/>
      <c r="D127" s="61"/>
      <c r="E127" s="61"/>
      <c r="F127" s="61"/>
      <c r="G127" s="61"/>
      <c r="H127" s="61"/>
      <c r="I127" s="6"/>
      <c r="J127" s="6"/>
      <c r="K127" s="6"/>
      <c r="L127" s="6"/>
      <c r="M127" s="6"/>
      <c r="N127" s="6"/>
      <c r="O127" s="6"/>
      <c r="P127" s="6"/>
      <c r="Q127" s="6"/>
      <c r="R127" s="6"/>
      <c r="S127" s="6"/>
      <c r="T127" s="6"/>
      <c r="U127" s="6"/>
      <c r="V127" s="6"/>
      <c r="W127" s="6"/>
      <c r="X127" s="6"/>
      <c r="Y127" s="6"/>
      <c r="Z127" s="6"/>
    </row>
    <row r="128" ht="14.25" customHeight="1">
      <c r="A128" s="12" t="s">
        <v>151</v>
      </c>
      <c r="B128" s="12" t="s">
        <v>9</v>
      </c>
      <c r="C128" s="12" t="s">
        <v>10</v>
      </c>
      <c r="D128" s="12" t="s">
        <v>14</v>
      </c>
      <c r="E128" s="12" t="s">
        <v>13</v>
      </c>
      <c r="F128" s="12" t="s">
        <v>15</v>
      </c>
      <c r="G128" s="12" t="s">
        <v>17</v>
      </c>
      <c r="H128" s="12" t="s">
        <v>499</v>
      </c>
      <c r="I128" s="6"/>
      <c r="J128" s="6"/>
      <c r="K128" s="6"/>
      <c r="L128" s="6"/>
      <c r="M128" s="6"/>
      <c r="N128" s="6"/>
      <c r="O128" s="6"/>
      <c r="P128" s="6"/>
      <c r="Q128" s="6"/>
      <c r="R128" s="6"/>
      <c r="S128" s="6"/>
      <c r="T128" s="6"/>
      <c r="U128" s="6"/>
      <c r="V128" s="6"/>
      <c r="W128" s="6"/>
      <c r="X128" s="6"/>
      <c r="Y128" s="6"/>
      <c r="Z128" s="6"/>
    </row>
    <row r="129" ht="14.25" customHeight="1">
      <c r="A129" s="18"/>
      <c r="B129" s="18"/>
      <c r="C129" s="18"/>
      <c r="D129" s="18"/>
      <c r="E129" s="18"/>
      <c r="F129" s="18"/>
      <c r="G129" s="18"/>
      <c r="H129" s="18"/>
      <c r="I129" s="6"/>
      <c r="J129" s="6"/>
      <c r="K129" s="6"/>
      <c r="L129" s="6"/>
      <c r="M129" s="6"/>
      <c r="N129" s="6"/>
      <c r="O129" s="6"/>
      <c r="P129" s="6"/>
      <c r="Q129" s="6"/>
      <c r="R129" s="6"/>
      <c r="S129" s="6"/>
      <c r="T129" s="6"/>
      <c r="U129" s="6"/>
      <c r="V129" s="6"/>
      <c r="W129" s="6"/>
      <c r="X129" s="6"/>
      <c r="Y129" s="6"/>
      <c r="Z129" s="6"/>
    </row>
    <row r="130" ht="14.25" customHeight="1">
      <c r="A130" s="22">
        <v>1.0</v>
      </c>
      <c r="B130" s="23" t="s">
        <v>514</v>
      </c>
      <c r="C130" s="24" t="s">
        <v>515</v>
      </c>
      <c r="D130" s="22" t="s">
        <v>516</v>
      </c>
      <c r="E130" s="22" t="s">
        <v>517</v>
      </c>
      <c r="F130" s="22">
        <v>2017.0</v>
      </c>
      <c r="G130" s="22" t="s">
        <v>73</v>
      </c>
      <c r="H130" s="34">
        <f>IF(G130="A",8,IF(G130="B",4,IF(G130="C",2,IF(G130="D",1,0))))</f>
        <v>8</v>
      </c>
      <c r="I130" s="6"/>
      <c r="J130" s="6">
        <f>IF(G130="A*",H130, IF(G130="A", H130,0))/3</f>
        <v>2.666666667</v>
      </c>
      <c r="K130" s="6">
        <f>IF(G130="B",H130,0)/3</f>
        <v>0</v>
      </c>
      <c r="L130" s="6"/>
      <c r="M130" s="6"/>
      <c r="N130" s="6"/>
      <c r="O130" s="6"/>
      <c r="P130" s="6"/>
      <c r="Q130" s="6"/>
      <c r="R130" s="6"/>
      <c r="S130" s="6"/>
      <c r="T130" s="6"/>
      <c r="U130" s="6"/>
      <c r="V130" s="6"/>
      <c r="W130" s="6"/>
      <c r="X130" s="6"/>
      <c r="Y130" s="6"/>
      <c r="Z130" s="6"/>
    </row>
    <row r="131" ht="14.25" customHeight="1">
      <c r="A131" s="6"/>
      <c r="B131" s="6"/>
      <c r="C131" s="6"/>
      <c r="D131" s="6"/>
      <c r="E131" s="6"/>
      <c r="F131" s="56"/>
      <c r="G131" s="57" t="s">
        <v>142</v>
      </c>
      <c r="H131" s="58">
        <f>SUM(H130)/MAX(1,5-2)</f>
        <v>2.666666667</v>
      </c>
      <c r="I131" s="6">
        <v>2.66</v>
      </c>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56"/>
      <c r="G132" s="56"/>
      <c r="H132" s="5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56"/>
      <c r="G133" s="56"/>
      <c r="H133" s="56"/>
      <c r="I133" s="6"/>
      <c r="J133" s="6"/>
      <c r="K133" s="6"/>
      <c r="L133" s="6"/>
      <c r="M133" s="6"/>
      <c r="N133" s="6"/>
      <c r="O133" s="6"/>
      <c r="P133" s="6"/>
      <c r="Q133" s="6"/>
      <c r="R133" s="6"/>
      <c r="S133" s="6"/>
      <c r="T133" s="6"/>
      <c r="U133" s="6"/>
      <c r="V133" s="6"/>
      <c r="W133" s="6"/>
      <c r="X133" s="6"/>
      <c r="Y133" s="6"/>
      <c r="Z133" s="6"/>
    </row>
    <row r="134" ht="48.0" customHeight="1">
      <c r="A134" s="60" t="s">
        <v>518</v>
      </c>
      <c r="B134" s="61"/>
      <c r="C134" s="61"/>
      <c r="D134" s="61"/>
      <c r="E134" s="61"/>
      <c r="F134" s="61"/>
      <c r="G134" s="61"/>
      <c r="H134" s="61"/>
      <c r="I134" s="6"/>
      <c r="J134" s="6"/>
      <c r="K134" s="6"/>
      <c r="L134" s="6"/>
      <c r="M134" s="6"/>
      <c r="N134" s="6"/>
      <c r="O134" s="6"/>
      <c r="P134" s="6"/>
      <c r="Q134" s="6"/>
      <c r="R134" s="6"/>
      <c r="S134" s="6"/>
      <c r="T134" s="6"/>
      <c r="U134" s="6"/>
      <c r="V134" s="6"/>
      <c r="W134" s="6"/>
      <c r="X134" s="6"/>
      <c r="Y134" s="6"/>
      <c r="Z134" s="6"/>
    </row>
    <row r="135" ht="14.25" customHeight="1">
      <c r="A135" s="12" t="s">
        <v>151</v>
      </c>
      <c r="B135" s="12" t="s">
        <v>9</v>
      </c>
      <c r="C135" s="12" t="s">
        <v>10</v>
      </c>
      <c r="D135" s="12" t="s">
        <v>14</v>
      </c>
      <c r="E135" s="12" t="s">
        <v>13</v>
      </c>
      <c r="F135" s="12" t="s">
        <v>15</v>
      </c>
      <c r="G135" s="12" t="s">
        <v>17</v>
      </c>
      <c r="H135" s="12" t="s">
        <v>499</v>
      </c>
      <c r="I135" s="6"/>
      <c r="J135" s="6"/>
      <c r="K135" s="6"/>
      <c r="L135" s="6"/>
      <c r="M135" s="6"/>
      <c r="N135" s="6"/>
      <c r="O135" s="6"/>
      <c r="P135" s="6"/>
      <c r="Q135" s="6"/>
      <c r="R135" s="6"/>
      <c r="S135" s="6"/>
      <c r="T135" s="6"/>
      <c r="U135" s="6"/>
      <c r="V135" s="6"/>
      <c r="W135" s="6"/>
      <c r="X135" s="6"/>
      <c r="Y135" s="6"/>
      <c r="Z135" s="6"/>
    </row>
    <row r="136" ht="14.25" customHeight="1">
      <c r="A136" s="18"/>
      <c r="B136" s="18"/>
      <c r="C136" s="18"/>
      <c r="D136" s="18"/>
      <c r="E136" s="18"/>
      <c r="F136" s="18"/>
      <c r="G136" s="18"/>
      <c r="H136" s="18"/>
      <c r="I136" s="6"/>
      <c r="J136" s="6"/>
      <c r="K136" s="6"/>
      <c r="L136" s="6"/>
      <c r="M136" s="6"/>
      <c r="N136" s="6"/>
      <c r="O136" s="6"/>
      <c r="P136" s="6"/>
      <c r="Q136" s="6"/>
      <c r="R136" s="6"/>
      <c r="S136" s="6"/>
      <c r="T136" s="6"/>
      <c r="U136" s="6"/>
      <c r="V136" s="6"/>
      <c r="W136" s="6"/>
      <c r="X136" s="6"/>
      <c r="Y136" s="6"/>
      <c r="Z136" s="6"/>
    </row>
    <row r="137" ht="14.25" customHeight="1">
      <c r="A137" s="22">
        <v>1.0</v>
      </c>
      <c r="B137" s="23" t="s">
        <v>519</v>
      </c>
      <c r="C137" s="24" t="s">
        <v>520</v>
      </c>
      <c r="D137" s="22" t="s">
        <v>521</v>
      </c>
      <c r="E137" s="22" t="s">
        <v>522</v>
      </c>
      <c r="F137" s="22">
        <v>2017.0</v>
      </c>
      <c r="G137" s="22" t="s">
        <v>73</v>
      </c>
      <c r="H137" s="34">
        <f>IF(G137="A",8,IF(G137="B",4,IF(G137="C",2,IF(G137="D",1,0))))</f>
        <v>8</v>
      </c>
      <c r="I137" s="6"/>
      <c r="J137" s="6">
        <f t="shared" ref="J137:J139" si="28">IF(G137="A*",H137, IF(G137="A", H137,0))/1</f>
        <v>8</v>
      </c>
      <c r="K137" s="6">
        <f t="shared" ref="K137:K139" si="29">IF(G137="B",H137,0)/1</f>
        <v>0</v>
      </c>
      <c r="L137" s="6"/>
      <c r="M137" s="6"/>
      <c r="N137" s="6"/>
      <c r="O137" s="6"/>
      <c r="P137" s="6"/>
      <c r="Q137" s="6"/>
      <c r="R137" s="6"/>
      <c r="S137" s="6"/>
      <c r="T137" s="6"/>
      <c r="U137" s="6"/>
      <c r="V137" s="6"/>
      <c r="W137" s="6"/>
      <c r="X137" s="6"/>
      <c r="Y137" s="6"/>
      <c r="Z137" s="6"/>
    </row>
    <row r="138" ht="14.25" customHeight="1">
      <c r="A138" s="22">
        <v>2.0</v>
      </c>
      <c r="B138" s="23" t="s">
        <v>523</v>
      </c>
      <c r="C138" s="24" t="s">
        <v>524</v>
      </c>
      <c r="D138" s="22" t="s">
        <v>57</v>
      </c>
      <c r="E138" s="22" t="s">
        <v>525</v>
      </c>
      <c r="F138" s="22">
        <v>2017.0</v>
      </c>
      <c r="G138" s="22" t="s">
        <v>59</v>
      </c>
      <c r="H138" s="34">
        <v>12.0</v>
      </c>
      <c r="I138" s="6"/>
      <c r="J138" s="6">
        <f t="shared" si="28"/>
        <v>12</v>
      </c>
      <c r="K138" s="6">
        <f t="shared" si="29"/>
        <v>0</v>
      </c>
      <c r="L138" s="6"/>
      <c r="M138" s="6"/>
      <c r="N138" s="6"/>
      <c r="O138" s="6"/>
      <c r="P138" s="6"/>
      <c r="Q138" s="6"/>
      <c r="R138" s="6"/>
      <c r="S138" s="6"/>
      <c r="T138" s="6"/>
      <c r="U138" s="6"/>
      <c r="V138" s="6"/>
      <c r="W138" s="6"/>
      <c r="X138" s="6"/>
      <c r="Y138" s="6"/>
      <c r="Z138" s="6"/>
    </row>
    <row r="139" ht="14.25" customHeight="1">
      <c r="A139" s="22">
        <v>3.0</v>
      </c>
      <c r="B139" s="23" t="s">
        <v>526</v>
      </c>
      <c r="C139" s="24" t="s">
        <v>527</v>
      </c>
      <c r="D139" s="22" t="s">
        <v>528</v>
      </c>
      <c r="E139" s="22" t="s">
        <v>529</v>
      </c>
      <c r="F139" s="22">
        <v>2017.0</v>
      </c>
      <c r="G139" s="22" t="s">
        <v>35</v>
      </c>
      <c r="H139" s="34">
        <f>IF(G139="A",8,IF(G139="B",4,IF(G139="C",2,IF(G139="D",1,0))))</f>
        <v>1</v>
      </c>
      <c r="I139" s="6"/>
      <c r="J139" s="6">
        <f t="shared" si="28"/>
        <v>0</v>
      </c>
      <c r="K139" s="6">
        <f t="shared" si="29"/>
        <v>0</v>
      </c>
      <c r="L139" s="6"/>
      <c r="M139" s="6"/>
      <c r="N139" s="6"/>
      <c r="O139" s="6"/>
      <c r="P139" s="6"/>
      <c r="Q139" s="6"/>
      <c r="R139" s="6"/>
      <c r="S139" s="6"/>
      <c r="T139" s="6"/>
      <c r="U139" s="6"/>
      <c r="V139" s="6"/>
      <c r="W139" s="6"/>
      <c r="X139" s="6"/>
      <c r="Y139" s="6"/>
      <c r="Z139" s="6"/>
    </row>
    <row r="140" ht="14.25" customHeight="1">
      <c r="A140" s="6"/>
      <c r="B140" s="6"/>
      <c r="C140" s="6"/>
      <c r="D140" s="6"/>
      <c r="E140" s="6"/>
      <c r="F140" s="56"/>
      <c r="G140" s="57" t="s">
        <v>142</v>
      </c>
      <c r="H140" s="58">
        <f>SUM(H137:H139)/MAX(1,3-2)</f>
        <v>21</v>
      </c>
      <c r="I140" s="6">
        <v>21.0</v>
      </c>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56"/>
      <c r="G141" s="56"/>
      <c r="H141" s="56"/>
      <c r="I141" s="6"/>
      <c r="J141" s="6"/>
      <c r="K141" s="6"/>
      <c r="L141" s="6"/>
      <c r="M141" s="6"/>
      <c r="N141" s="6"/>
      <c r="O141" s="6"/>
      <c r="P141" s="6"/>
      <c r="Q141" s="6"/>
      <c r="R141" s="6"/>
      <c r="S141" s="6"/>
      <c r="T141" s="6"/>
      <c r="U141" s="6"/>
      <c r="V141" s="6"/>
      <c r="W141" s="6"/>
      <c r="X141" s="6"/>
      <c r="Y141" s="6"/>
      <c r="Z141" s="6"/>
    </row>
    <row r="142" ht="60.75" customHeight="1">
      <c r="A142" s="60" t="s">
        <v>530</v>
      </c>
      <c r="B142" s="61"/>
      <c r="C142" s="61"/>
      <c r="D142" s="61"/>
      <c r="E142" s="61"/>
      <c r="F142" s="61"/>
      <c r="G142" s="61"/>
      <c r="H142" s="61"/>
      <c r="I142" s="6"/>
      <c r="J142" s="6"/>
      <c r="K142" s="6"/>
      <c r="L142" s="6"/>
      <c r="M142" s="6"/>
      <c r="N142" s="6"/>
      <c r="O142" s="6"/>
      <c r="P142" s="6"/>
      <c r="Q142" s="6"/>
      <c r="R142" s="6"/>
      <c r="S142" s="6"/>
      <c r="T142" s="6"/>
      <c r="U142" s="6"/>
      <c r="V142" s="6"/>
      <c r="W142" s="6"/>
      <c r="X142" s="6"/>
      <c r="Y142" s="6"/>
      <c r="Z142" s="6"/>
    </row>
    <row r="143" ht="14.25" customHeight="1">
      <c r="A143" s="12" t="s">
        <v>151</v>
      </c>
      <c r="B143" s="12" t="s">
        <v>9</v>
      </c>
      <c r="C143" s="12" t="s">
        <v>10</v>
      </c>
      <c r="D143" s="12" t="s">
        <v>14</v>
      </c>
      <c r="E143" s="12" t="s">
        <v>13</v>
      </c>
      <c r="F143" s="12" t="s">
        <v>15</v>
      </c>
      <c r="G143" s="12" t="s">
        <v>17</v>
      </c>
      <c r="H143" s="12" t="s">
        <v>499</v>
      </c>
      <c r="I143" s="6"/>
      <c r="J143" s="6"/>
      <c r="K143" s="6"/>
      <c r="L143" s="6"/>
      <c r="M143" s="6"/>
      <c r="N143" s="6"/>
      <c r="O143" s="6"/>
      <c r="P143" s="6"/>
      <c r="Q143" s="6"/>
      <c r="R143" s="6"/>
      <c r="S143" s="6"/>
      <c r="T143" s="6"/>
      <c r="U143" s="6"/>
      <c r="V143" s="6"/>
      <c r="W143" s="6"/>
      <c r="X143" s="6"/>
      <c r="Y143" s="6"/>
      <c r="Z143" s="6"/>
    </row>
    <row r="144" ht="14.25" customHeight="1">
      <c r="A144" s="18"/>
      <c r="B144" s="18"/>
      <c r="C144" s="18"/>
      <c r="D144" s="18"/>
      <c r="E144" s="18"/>
      <c r="F144" s="18"/>
      <c r="G144" s="18"/>
      <c r="H144" s="18"/>
      <c r="I144" s="6"/>
      <c r="J144" s="6"/>
      <c r="K144" s="6"/>
      <c r="L144" s="6"/>
      <c r="M144" s="6"/>
      <c r="N144" s="6"/>
      <c r="O144" s="6"/>
      <c r="P144" s="6"/>
      <c r="Q144" s="6"/>
      <c r="R144" s="6"/>
      <c r="S144" s="6"/>
      <c r="T144" s="6"/>
      <c r="U144" s="6"/>
      <c r="V144" s="6"/>
      <c r="W144" s="6"/>
      <c r="X144" s="6"/>
      <c r="Y144" s="6"/>
      <c r="Z144" s="6"/>
    </row>
    <row r="145" ht="14.25" customHeight="1">
      <c r="A145" s="22">
        <v>1.0</v>
      </c>
      <c r="B145" s="23" t="s">
        <v>531</v>
      </c>
      <c r="C145" s="24" t="s">
        <v>532</v>
      </c>
      <c r="D145" s="25" t="s">
        <v>98</v>
      </c>
      <c r="E145" s="27" t="s">
        <v>533</v>
      </c>
      <c r="F145" s="30">
        <v>2017.0</v>
      </c>
      <c r="G145" s="30" t="s">
        <v>73</v>
      </c>
      <c r="H145" s="34">
        <f>IF(G145="A",8,IF(G145="B",4,IF(G145="C",2,IF(G145="D",1,0))))</f>
        <v>8</v>
      </c>
      <c r="I145" s="6"/>
      <c r="J145" s="6">
        <f>IF(G145="A*",H145, IF(G145="A", H145,0))/3</f>
        <v>2.666666667</v>
      </c>
      <c r="K145" s="6">
        <f>IF(G145="B",H145,0)/3</f>
        <v>0</v>
      </c>
      <c r="L145" s="6"/>
      <c r="M145" s="6"/>
      <c r="N145" s="6"/>
      <c r="O145" s="6"/>
      <c r="P145" s="6"/>
      <c r="Q145" s="6"/>
      <c r="R145" s="6"/>
      <c r="S145" s="6"/>
      <c r="T145" s="6"/>
      <c r="U145" s="6"/>
      <c r="V145" s="6"/>
      <c r="W145" s="6"/>
      <c r="X145" s="6"/>
      <c r="Y145" s="6"/>
      <c r="Z145" s="6"/>
    </row>
    <row r="146" ht="14.25" customHeight="1">
      <c r="A146" s="6"/>
      <c r="B146" s="6"/>
      <c r="C146" s="6"/>
      <c r="D146" s="6"/>
      <c r="E146" s="6"/>
      <c r="F146" s="56"/>
      <c r="G146" s="57" t="s">
        <v>142</v>
      </c>
      <c r="H146" s="58">
        <f>SUM(H145)/MAX(1,5-2)</f>
        <v>2.666666667</v>
      </c>
      <c r="I146" s="6">
        <v>2.66</v>
      </c>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56"/>
      <c r="G147" s="56"/>
      <c r="H147" s="56"/>
      <c r="I147" s="6"/>
      <c r="J147" s="6"/>
      <c r="K147" s="6"/>
      <c r="L147" s="6"/>
      <c r="M147" s="6"/>
      <c r="N147" s="6"/>
      <c r="O147" s="6"/>
      <c r="P147" s="6"/>
      <c r="Q147" s="6"/>
      <c r="R147" s="6"/>
      <c r="S147" s="6"/>
      <c r="T147" s="6"/>
      <c r="U147" s="6"/>
      <c r="V147" s="6"/>
      <c r="W147" s="6"/>
      <c r="X147" s="6"/>
      <c r="Y147" s="6"/>
      <c r="Z147" s="6"/>
    </row>
    <row r="148" ht="14.25" customHeight="1">
      <c r="D148" s="6"/>
      <c r="F148" s="56"/>
      <c r="G148" s="56"/>
      <c r="H148" s="56"/>
      <c r="K148" s="6"/>
    </row>
    <row r="149" ht="52.5" customHeight="1">
      <c r="A149" s="87" t="s">
        <v>534</v>
      </c>
      <c r="B149" s="3"/>
      <c r="C149" s="3"/>
      <c r="D149" s="3"/>
      <c r="E149" s="3"/>
      <c r="F149" s="3"/>
      <c r="G149" s="3"/>
      <c r="H149" s="4"/>
      <c r="K149" s="6"/>
    </row>
    <row r="150" ht="14.25" customHeight="1">
      <c r="A150" s="12" t="s">
        <v>151</v>
      </c>
      <c r="B150" s="12" t="s">
        <v>9</v>
      </c>
      <c r="C150" s="12" t="s">
        <v>10</v>
      </c>
      <c r="D150" s="12" t="s">
        <v>14</v>
      </c>
      <c r="E150" s="12" t="s">
        <v>13</v>
      </c>
      <c r="F150" s="12" t="s">
        <v>15</v>
      </c>
      <c r="G150" s="12" t="s">
        <v>17</v>
      </c>
      <c r="H150" s="12" t="s">
        <v>499</v>
      </c>
      <c r="K150" s="6"/>
    </row>
    <row r="151" ht="14.25" customHeight="1">
      <c r="A151" s="18"/>
      <c r="B151" s="18"/>
      <c r="C151" s="18"/>
      <c r="D151" s="18"/>
      <c r="E151" s="18"/>
      <c r="F151" s="18"/>
      <c r="G151" s="18"/>
      <c r="H151" s="18"/>
      <c r="K151" s="6"/>
    </row>
    <row r="152" ht="62.25" customHeight="1">
      <c r="A152" s="22">
        <v>1.0</v>
      </c>
      <c r="B152" s="23" t="s">
        <v>535</v>
      </c>
      <c r="C152" s="24" t="s">
        <v>536</v>
      </c>
      <c r="D152" s="25" t="s">
        <v>537</v>
      </c>
      <c r="E152" s="27" t="s">
        <v>538</v>
      </c>
      <c r="F152" s="30">
        <v>2016.0</v>
      </c>
      <c r="G152" s="30" t="s">
        <v>73</v>
      </c>
      <c r="H152" s="34">
        <f t="shared" ref="H152:H157" si="30">IF(G152="A",8,IF(G152="B",4,IF(G152="C",2,IF(G152="D",1,0))))</f>
        <v>8</v>
      </c>
      <c r="J152" s="6">
        <f t="shared" ref="J152:J157" si="31">IF(G152="A*",H152, IF(G152="A", H152,0))/4</f>
        <v>2</v>
      </c>
      <c r="K152" s="6">
        <f t="shared" ref="K152:K157" si="32">IF(G152="B",H152,0)/4</f>
        <v>0</v>
      </c>
    </row>
    <row r="153" ht="121.5" customHeight="1">
      <c r="A153" s="22">
        <v>2.0</v>
      </c>
      <c r="B153" s="23" t="s">
        <v>539</v>
      </c>
      <c r="C153" s="24" t="s">
        <v>540</v>
      </c>
      <c r="D153" s="25" t="s">
        <v>541</v>
      </c>
      <c r="E153" s="27" t="s">
        <v>542</v>
      </c>
      <c r="F153" s="30">
        <v>2016.0</v>
      </c>
      <c r="G153" s="30" t="s">
        <v>73</v>
      </c>
      <c r="H153" s="34">
        <f t="shared" si="30"/>
        <v>8</v>
      </c>
      <c r="J153" s="6">
        <f t="shared" si="31"/>
        <v>2</v>
      </c>
      <c r="K153" s="6">
        <f t="shared" si="32"/>
        <v>0</v>
      </c>
    </row>
    <row r="154" ht="121.5" customHeight="1">
      <c r="A154" s="49">
        <v>3.0</v>
      </c>
      <c r="B154" s="23" t="s">
        <v>543</v>
      </c>
      <c r="C154" s="24" t="s">
        <v>544</v>
      </c>
      <c r="D154" s="25" t="s">
        <v>545</v>
      </c>
      <c r="E154" s="27" t="s">
        <v>546</v>
      </c>
      <c r="F154" s="30">
        <v>2017.0</v>
      </c>
      <c r="G154" s="30" t="s">
        <v>73</v>
      </c>
      <c r="H154" s="34">
        <f t="shared" si="30"/>
        <v>8</v>
      </c>
      <c r="I154" s="6"/>
      <c r="J154" s="6">
        <f t="shared" si="31"/>
        <v>2</v>
      </c>
      <c r="K154" s="6">
        <f t="shared" si="32"/>
        <v>0</v>
      </c>
      <c r="L154" s="6"/>
      <c r="M154" s="6"/>
      <c r="N154" s="6"/>
      <c r="O154" s="6"/>
      <c r="P154" s="6"/>
      <c r="Q154" s="6"/>
      <c r="R154" s="6"/>
      <c r="S154" s="6"/>
      <c r="T154" s="6"/>
      <c r="U154" s="6"/>
      <c r="V154" s="6"/>
      <c r="W154" s="6"/>
      <c r="X154" s="6"/>
      <c r="Y154" s="6"/>
      <c r="Z154" s="6"/>
    </row>
    <row r="155" ht="121.5" customHeight="1">
      <c r="A155" s="49">
        <v>4.0</v>
      </c>
      <c r="B155" s="23" t="s">
        <v>547</v>
      </c>
      <c r="C155" s="24" t="s">
        <v>548</v>
      </c>
      <c r="D155" s="25" t="s">
        <v>549</v>
      </c>
      <c r="E155" s="27"/>
      <c r="F155" s="30">
        <v>2017.0</v>
      </c>
      <c r="G155" s="30" t="s">
        <v>35</v>
      </c>
      <c r="H155" s="34">
        <f t="shared" si="30"/>
        <v>1</v>
      </c>
      <c r="I155" s="6"/>
      <c r="J155" s="6">
        <f t="shared" si="31"/>
        <v>0</v>
      </c>
      <c r="K155" s="6">
        <f t="shared" si="32"/>
        <v>0</v>
      </c>
      <c r="L155" s="6"/>
      <c r="M155" s="6"/>
      <c r="N155" s="6"/>
      <c r="O155" s="6"/>
      <c r="P155" s="6"/>
      <c r="Q155" s="6"/>
      <c r="R155" s="6"/>
      <c r="S155" s="6"/>
      <c r="T155" s="6"/>
      <c r="U155" s="6"/>
      <c r="V155" s="6"/>
      <c r="W155" s="6"/>
      <c r="X155" s="6"/>
      <c r="Y155" s="6"/>
      <c r="Z155" s="6"/>
    </row>
    <row r="156" ht="121.5" customHeight="1">
      <c r="A156" s="49">
        <v>5.0</v>
      </c>
      <c r="B156" s="23" t="s">
        <v>550</v>
      </c>
      <c r="C156" s="24" t="s">
        <v>551</v>
      </c>
      <c r="D156" s="25" t="s">
        <v>552</v>
      </c>
      <c r="E156" s="27" t="s">
        <v>553</v>
      </c>
      <c r="F156" s="30">
        <v>2017.0</v>
      </c>
      <c r="G156" s="30" t="s">
        <v>68</v>
      </c>
      <c r="H156" s="34">
        <f t="shared" si="30"/>
        <v>2</v>
      </c>
      <c r="I156" s="6"/>
      <c r="J156" s="6">
        <f t="shared" si="31"/>
        <v>0</v>
      </c>
      <c r="K156" s="6">
        <f t="shared" si="32"/>
        <v>0</v>
      </c>
      <c r="L156" s="6"/>
      <c r="M156" s="6"/>
      <c r="N156" s="6"/>
      <c r="O156" s="6"/>
      <c r="P156" s="6"/>
      <c r="Q156" s="6"/>
      <c r="R156" s="6"/>
      <c r="S156" s="6"/>
      <c r="T156" s="6"/>
      <c r="U156" s="6"/>
      <c r="V156" s="6"/>
      <c r="W156" s="6"/>
      <c r="X156" s="6"/>
      <c r="Y156" s="6"/>
      <c r="Z156" s="6"/>
    </row>
    <row r="157" ht="121.5" customHeight="1">
      <c r="A157" s="49">
        <v>6.0</v>
      </c>
      <c r="B157" s="23" t="s">
        <v>554</v>
      </c>
      <c r="C157" s="24" t="s">
        <v>551</v>
      </c>
      <c r="D157" s="25" t="s">
        <v>552</v>
      </c>
      <c r="E157" s="27" t="s">
        <v>555</v>
      </c>
      <c r="F157" s="30">
        <v>2017.0</v>
      </c>
      <c r="G157" s="30" t="s">
        <v>68</v>
      </c>
      <c r="H157" s="34">
        <f t="shared" si="30"/>
        <v>2</v>
      </c>
      <c r="I157" s="6"/>
      <c r="J157" s="6">
        <f t="shared" si="31"/>
        <v>0</v>
      </c>
      <c r="K157" s="6">
        <f t="shared" si="32"/>
        <v>0</v>
      </c>
      <c r="L157" s="6"/>
      <c r="M157" s="6"/>
      <c r="N157" s="6"/>
      <c r="O157" s="6"/>
      <c r="P157" s="6"/>
      <c r="Q157" s="6"/>
      <c r="R157" s="6"/>
      <c r="S157" s="6"/>
      <c r="T157" s="6"/>
      <c r="U157" s="6"/>
      <c r="V157" s="6"/>
      <c r="W157" s="6"/>
      <c r="X157" s="6"/>
      <c r="Y157" s="6"/>
      <c r="Z157" s="6"/>
    </row>
    <row r="158" ht="14.25" customHeight="1">
      <c r="D158" s="6"/>
      <c r="F158" s="56"/>
      <c r="G158" s="57" t="s">
        <v>142</v>
      </c>
      <c r="H158" s="58">
        <f>SUM(H152:H157)/MAX(1,6-2)</f>
        <v>7.25</v>
      </c>
      <c r="I158" s="35">
        <v>7.25</v>
      </c>
      <c r="K158" s="6"/>
    </row>
    <row r="159" ht="14.25" customHeight="1">
      <c r="D159" s="6"/>
      <c r="F159" s="56"/>
      <c r="G159" s="56"/>
      <c r="H159" s="56"/>
      <c r="K159" s="6"/>
    </row>
    <row r="160" ht="30.0" customHeight="1">
      <c r="A160" s="87" t="s">
        <v>556</v>
      </c>
      <c r="B160" s="3"/>
      <c r="C160" s="3"/>
      <c r="D160" s="3"/>
      <c r="E160" s="3"/>
      <c r="F160" s="3"/>
      <c r="G160" s="3"/>
      <c r="H160" s="4"/>
      <c r="K160" s="6"/>
    </row>
    <row r="161" ht="14.25" customHeight="1">
      <c r="A161" s="12" t="s">
        <v>151</v>
      </c>
      <c r="B161" s="12" t="s">
        <v>9</v>
      </c>
      <c r="C161" s="12" t="s">
        <v>10</v>
      </c>
      <c r="D161" s="12" t="s">
        <v>14</v>
      </c>
      <c r="E161" s="12" t="s">
        <v>13</v>
      </c>
      <c r="F161" s="12" t="s">
        <v>15</v>
      </c>
      <c r="G161" s="12" t="s">
        <v>17</v>
      </c>
      <c r="H161" s="12" t="s">
        <v>4</v>
      </c>
      <c r="K161" s="6"/>
    </row>
    <row r="162" ht="14.25" customHeight="1">
      <c r="A162" s="18"/>
      <c r="B162" s="18"/>
      <c r="C162" s="18"/>
      <c r="D162" s="18"/>
      <c r="E162" s="18"/>
      <c r="F162" s="18"/>
      <c r="G162" s="18"/>
      <c r="H162" s="18"/>
      <c r="K162" s="6"/>
    </row>
    <row r="163" ht="14.25" customHeight="1">
      <c r="A163" s="22">
        <v>1.0</v>
      </c>
      <c r="B163" s="23" t="s">
        <v>557</v>
      </c>
      <c r="C163" s="24" t="s">
        <v>558</v>
      </c>
      <c r="D163" s="30" t="s">
        <v>559</v>
      </c>
      <c r="E163" s="27" t="s">
        <v>560</v>
      </c>
      <c r="F163" s="30">
        <v>2008.0</v>
      </c>
      <c r="G163" s="30" t="s">
        <v>32</v>
      </c>
      <c r="H163" s="34">
        <f t="shared" ref="H163:H166" si="33">IF(G163="A",8,IF(G163="B",4,IF(G163="C",2,IF(G163="D",1,0))))</f>
        <v>4</v>
      </c>
      <c r="J163" s="6">
        <f t="shared" ref="J163:J166" si="34">IF(G163="A*",H163, IF(G163="A", H163,0))/1</f>
        <v>0</v>
      </c>
      <c r="K163" s="6">
        <f t="shared" ref="K163:K166" si="35">IF(G163="B",H163,0)/1</f>
        <v>4</v>
      </c>
    </row>
    <row r="164" ht="14.25" customHeight="1">
      <c r="A164" s="22">
        <v>2.0</v>
      </c>
      <c r="B164" s="23" t="s">
        <v>561</v>
      </c>
      <c r="C164" s="24" t="s">
        <v>562</v>
      </c>
      <c r="D164" s="30" t="s">
        <v>563</v>
      </c>
      <c r="E164" s="27" t="s">
        <v>564</v>
      </c>
      <c r="F164" s="30">
        <v>2009.0</v>
      </c>
      <c r="G164" s="30" t="s">
        <v>73</v>
      </c>
      <c r="H164" s="34">
        <f t="shared" si="33"/>
        <v>8</v>
      </c>
      <c r="J164" s="6">
        <f t="shared" si="34"/>
        <v>8</v>
      </c>
      <c r="K164" s="6">
        <f t="shared" si="35"/>
        <v>0</v>
      </c>
    </row>
    <row r="165" ht="14.25" customHeight="1">
      <c r="A165" s="22">
        <v>2.0</v>
      </c>
      <c r="B165" s="23" t="s">
        <v>565</v>
      </c>
      <c r="C165" s="24" t="s">
        <v>566</v>
      </c>
      <c r="D165" s="30" t="s">
        <v>567</v>
      </c>
      <c r="E165" s="27"/>
      <c r="F165" s="30">
        <v>2008.0</v>
      </c>
      <c r="G165" s="30" t="s">
        <v>35</v>
      </c>
      <c r="H165" s="34">
        <f t="shared" si="33"/>
        <v>1</v>
      </c>
      <c r="J165" s="6">
        <f t="shared" si="34"/>
        <v>0</v>
      </c>
      <c r="K165" s="6">
        <f t="shared" si="35"/>
        <v>0</v>
      </c>
    </row>
    <row r="166" ht="14.25" customHeight="1">
      <c r="A166" s="22">
        <v>2.0</v>
      </c>
      <c r="B166" s="23" t="s">
        <v>568</v>
      </c>
      <c r="C166" s="24" t="s">
        <v>569</v>
      </c>
      <c r="D166" s="30" t="s">
        <v>567</v>
      </c>
      <c r="E166" s="27"/>
      <c r="F166" s="30">
        <v>2013.0</v>
      </c>
      <c r="G166" s="30" t="s">
        <v>35</v>
      </c>
      <c r="H166" s="34">
        <f t="shared" si="33"/>
        <v>1</v>
      </c>
      <c r="J166" s="6">
        <f t="shared" si="34"/>
        <v>0</v>
      </c>
      <c r="K166" s="6">
        <f t="shared" si="35"/>
        <v>0</v>
      </c>
    </row>
    <row r="167" ht="14.25" customHeight="1">
      <c r="D167" s="6"/>
      <c r="F167" s="56"/>
      <c r="G167" s="57" t="s">
        <v>142</v>
      </c>
      <c r="H167" s="58">
        <f>SUM(H163:H166)/MAX(1,3-2)</f>
        <v>14</v>
      </c>
      <c r="I167" s="35">
        <v>14.0</v>
      </c>
    </row>
    <row r="168" ht="14.25" customHeight="1">
      <c r="A168" s="6"/>
      <c r="B168" s="6"/>
      <c r="C168" s="6"/>
      <c r="D168" s="6"/>
      <c r="E168" s="6"/>
      <c r="F168" s="56"/>
      <c r="G168" s="6"/>
      <c r="H168" s="6"/>
      <c r="I168" s="6"/>
      <c r="J168" s="6"/>
      <c r="K168" s="6"/>
      <c r="L168" s="6"/>
      <c r="M168" s="6"/>
      <c r="N168" s="6"/>
      <c r="O168" s="6"/>
      <c r="P168" s="6"/>
      <c r="Q168" s="6"/>
      <c r="R168" s="6"/>
      <c r="S168" s="6"/>
      <c r="T168" s="6"/>
      <c r="U168" s="6"/>
      <c r="V168" s="6"/>
      <c r="W168" s="6"/>
      <c r="X168" s="6"/>
      <c r="Y168" s="6"/>
      <c r="Z168" s="6"/>
    </row>
    <row r="169" ht="38.25" customHeight="1">
      <c r="A169" s="87" t="s">
        <v>570</v>
      </c>
      <c r="B169" s="3"/>
      <c r="C169" s="3"/>
      <c r="D169" s="3"/>
      <c r="E169" s="3"/>
      <c r="F169" s="3"/>
      <c r="G169" s="3"/>
      <c r="H169" s="4"/>
      <c r="I169" s="6"/>
      <c r="J169" s="6"/>
      <c r="K169" s="6"/>
      <c r="L169" s="6"/>
      <c r="M169" s="6"/>
      <c r="N169" s="6"/>
      <c r="O169" s="6"/>
      <c r="P169" s="6"/>
      <c r="Q169" s="6"/>
      <c r="R169" s="6"/>
      <c r="S169" s="6"/>
      <c r="T169" s="6"/>
      <c r="U169" s="6"/>
      <c r="V169" s="6"/>
      <c r="W169" s="6"/>
      <c r="X169" s="6"/>
      <c r="Y169" s="6"/>
      <c r="Z169" s="6"/>
    </row>
    <row r="170" ht="14.25" customHeight="1">
      <c r="A170" s="12" t="s">
        <v>151</v>
      </c>
      <c r="B170" s="12" t="s">
        <v>9</v>
      </c>
      <c r="C170" s="12" t="s">
        <v>10</v>
      </c>
      <c r="D170" s="12" t="s">
        <v>14</v>
      </c>
      <c r="E170" s="12" t="s">
        <v>13</v>
      </c>
      <c r="F170" s="12" t="s">
        <v>15</v>
      </c>
      <c r="G170" s="12" t="s">
        <v>17</v>
      </c>
      <c r="H170" s="12" t="s">
        <v>4</v>
      </c>
      <c r="I170" s="6"/>
      <c r="J170" s="6"/>
      <c r="K170" s="6"/>
      <c r="L170" s="6"/>
      <c r="M170" s="6"/>
      <c r="N170" s="6"/>
      <c r="O170" s="6"/>
      <c r="P170" s="6"/>
      <c r="Q170" s="6"/>
      <c r="R170" s="6"/>
      <c r="S170" s="6"/>
      <c r="T170" s="6"/>
      <c r="U170" s="6"/>
      <c r="V170" s="6"/>
      <c r="W170" s="6"/>
      <c r="X170" s="6"/>
      <c r="Y170" s="6"/>
      <c r="Z170" s="6"/>
    </row>
    <row r="171" ht="14.25" customHeight="1">
      <c r="A171" s="18"/>
      <c r="B171" s="18"/>
      <c r="C171" s="18"/>
      <c r="D171" s="18"/>
      <c r="E171" s="18"/>
      <c r="F171" s="18"/>
      <c r="G171" s="18"/>
      <c r="H171" s="18"/>
      <c r="I171" s="6"/>
      <c r="J171" s="6"/>
      <c r="K171" s="6"/>
      <c r="L171" s="6"/>
      <c r="M171" s="6"/>
      <c r="N171" s="6"/>
      <c r="O171" s="6"/>
      <c r="P171" s="6"/>
      <c r="Q171" s="6"/>
      <c r="R171" s="6"/>
      <c r="S171" s="6"/>
      <c r="T171" s="6"/>
      <c r="U171" s="6"/>
      <c r="V171" s="6"/>
      <c r="W171" s="6"/>
      <c r="X171" s="6"/>
      <c r="Y171" s="6"/>
      <c r="Z171" s="6"/>
    </row>
    <row r="172" ht="14.25" customHeight="1">
      <c r="A172" s="22">
        <v>1.0</v>
      </c>
      <c r="B172" s="23" t="s">
        <v>571</v>
      </c>
      <c r="C172" s="24" t="s">
        <v>572</v>
      </c>
      <c r="D172" s="25" t="s">
        <v>460</v>
      </c>
      <c r="E172" s="27" t="s">
        <v>573</v>
      </c>
      <c r="F172" s="30">
        <v>2016.0</v>
      </c>
      <c r="G172" s="30" t="s">
        <v>32</v>
      </c>
      <c r="H172" s="34">
        <f t="shared" ref="H172:H176" si="36">IF(G172="A",8,IF(G172="B",4,IF(G172="C",2,IF(G172="D",1,0))))</f>
        <v>4</v>
      </c>
      <c r="I172" s="6"/>
      <c r="J172" s="6">
        <f t="shared" ref="J172:J176" si="37">IF(G172="A*",H172, IF(G172="A", H172,0))/2</f>
        <v>0</v>
      </c>
      <c r="K172" s="6">
        <f t="shared" ref="K172:K176" si="38">IF(G172="B",H172,0)/2</f>
        <v>2</v>
      </c>
      <c r="L172" s="6"/>
      <c r="M172" s="6"/>
      <c r="N172" s="6"/>
      <c r="O172" s="6"/>
      <c r="P172" s="6"/>
      <c r="Q172" s="6"/>
      <c r="R172" s="6"/>
      <c r="S172" s="6"/>
      <c r="T172" s="6"/>
      <c r="U172" s="6"/>
      <c r="V172" s="6"/>
      <c r="W172" s="6"/>
      <c r="X172" s="6"/>
      <c r="Y172" s="6"/>
      <c r="Z172" s="6"/>
    </row>
    <row r="173" ht="14.25" customHeight="1">
      <c r="A173" s="49">
        <v>2.0</v>
      </c>
      <c r="B173" s="23" t="s">
        <v>574</v>
      </c>
      <c r="C173" s="24" t="s">
        <v>575</v>
      </c>
      <c r="D173" s="25" t="s">
        <v>576</v>
      </c>
      <c r="E173" s="27"/>
      <c r="F173" s="30">
        <v>2016.0</v>
      </c>
      <c r="G173" s="30" t="s">
        <v>73</v>
      </c>
      <c r="H173" s="34">
        <f t="shared" si="36"/>
        <v>8</v>
      </c>
      <c r="I173" s="6"/>
      <c r="J173" s="6">
        <f t="shared" si="37"/>
        <v>4</v>
      </c>
      <c r="K173" s="6">
        <f t="shared" si="38"/>
        <v>0</v>
      </c>
      <c r="L173" s="6"/>
      <c r="M173" s="6"/>
      <c r="N173" s="6"/>
      <c r="O173" s="6"/>
      <c r="P173" s="6"/>
      <c r="Q173" s="6"/>
      <c r="R173" s="6"/>
      <c r="S173" s="6"/>
      <c r="T173" s="6"/>
      <c r="U173" s="6"/>
      <c r="V173" s="6"/>
      <c r="W173" s="6"/>
      <c r="X173" s="6"/>
      <c r="Y173" s="6"/>
      <c r="Z173" s="6"/>
    </row>
    <row r="174" ht="14.25" customHeight="1">
      <c r="A174" s="49">
        <v>3.0</v>
      </c>
      <c r="B174" s="23" t="s">
        <v>577</v>
      </c>
      <c r="C174" s="24" t="s">
        <v>578</v>
      </c>
      <c r="D174" s="25" t="s">
        <v>579</v>
      </c>
      <c r="E174" s="27" t="s">
        <v>580</v>
      </c>
      <c r="F174" s="30">
        <v>2017.0</v>
      </c>
      <c r="G174" s="30" t="s">
        <v>68</v>
      </c>
      <c r="H174" s="34">
        <f t="shared" si="36"/>
        <v>2</v>
      </c>
      <c r="I174" s="6"/>
      <c r="J174" s="6">
        <f t="shared" si="37"/>
        <v>0</v>
      </c>
      <c r="K174" s="6">
        <f t="shared" si="38"/>
        <v>0</v>
      </c>
      <c r="L174" s="6"/>
      <c r="M174" s="6"/>
      <c r="N174" s="6"/>
      <c r="O174" s="6"/>
      <c r="P174" s="6"/>
      <c r="Q174" s="6"/>
      <c r="R174" s="6"/>
      <c r="S174" s="6"/>
      <c r="T174" s="6"/>
      <c r="U174" s="6"/>
      <c r="V174" s="6"/>
      <c r="W174" s="6"/>
      <c r="X174" s="6"/>
      <c r="Y174" s="6"/>
      <c r="Z174" s="6"/>
    </row>
    <row r="175" ht="14.25" customHeight="1">
      <c r="A175" s="49">
        <v>4.0</v>
      </c>
      <c r="B175" s="23" t="s">
        <v>581</v>
      </c>
      <c r="C175" s="24" t="s">
        <v>582</v>
      </c>
      <c r="D175" s="25" t="s">
        <v>583</v>
      </c>
      <c r="E175" s="27"/>
      <c r="F175" s="30">
        <v>2017.0</v>
      </c>
      <c r="G175" s="30" t="s">
        <v>35</v>
      </c>
      <c r="H175" s="34">
        <f t="shared" si="36"/>
        <v>1</v>
      </c>
      <c r="I175" s="6"/>
      <c r="J175" s="6">
        <f t="shared" si="37"/>
        <v>0</v>
      </c>
      <c r="K175" s="6">
        <f t="shared" si="38"/>
        <v>0</v>
      </c>
      <c r="L175" s="6"/>
      <c r="M175" s="6"/>
      <c r="N175" s="6"/>
      <c r="O175" s="6"/>
      <c r="P175" s="6"/>
      <c r="Q175" s="6"/>
      <c r="R175" s="6"/>
      <c r="S175" s="6"/>
      <c r="T175" s="6"/>
      <c r="U175" s="6"/>
      <c r="V175" s="6"/>
      <c r="W175" s="6"/>
      <c r="X175" s="6"/>
      <c r="Y175" s="6"/>
      <c r="Z175" s="6"/>
    </row>
    <row r="176" ht="14.25" customHeight="1">
      <c r="A176" s="49">
        <v>5.0</v>
      </c>
      <c r="B176" s="23" t="s">
        <v>584</v>
      </c>
      <c r="C176" s="24" t="s">
        <v>585</v>
      </c>
      <c r="D176" s="25" t="s">
        <v>586</v>
      </c>
      <c r="E176" s="27"/>
      <c r="F176" s="30">
        <v>2016.0</v>
      </c>
      <c r="G176" s="30" t="s">
        <v>35</v>
      </c>
      <c r="H176" s="34">
        <f t="shared" si="36"/>
        <v>1</v>
      </c>
      <c r="I176" s="6"/>
      <c r="J176" s="6">
        <f t="shared" si="37"/>
        <v>0</v>
      </c>
      <c r="K176" s="6">
        <f t="shared" si="38"/>
        <v>0</v>
      </c>
      <c r="L176" s="6"/>
      <c r="M176" s="6"/>
      <c r="N176" s="6"/>
      <c r="O176" s="6"/>
      <c r="P176" s="6"/>
      <c r="Q176" s="6"/>
      <c r="R176" s="6"/>
      <c r="S176" s="6"/>
      <c r="T176" s="6"/>
      <c r="U176" s="6"/>
      <c r="V176" s="6"/>
      <c r="W176" s="6"/>
      <c r="X176" s="6"/>
      <c r="Y176" s="6"/>
      <c r="Z176" s="6"/>
    </row>
    <row r="177" ht="30.75" customHeight="1">
      <c r="A177" s="49"/>
      <c r="B177" s="88"/>
      <c r="C177" s="89"/>
      <c r="D177" s="69"/>
      <c r="E177" s="6"/>
      <c r="F177" s="56"/>
      <c r="G177" s="57" t="s">
        <v>142</v>
      </c>
      <c r="H177" s="58">
        <f>SUM(H172:H176)/MAX(1,4-2)</f>
        <v>8</v>
      </c>
      <c r="I177" s="6">
        <v>8.0</v>
      </c>
      <c r="J177" s="6"/>
      <c r="K177" s="6"/>
      <c r="L177" s="6"/>
      <c r="M177" s="6"/>
      <c r="N177" s="6"/>
      <c r="O177" s="6"/>
      <c r="P177" s="6"/>
      <c r="Q177" s="6"/>
      <c r="R177" s="6"/>
      <c r="S177" s="6"/>
      <c r="T177" s="6"/>
      <c r="U177" s="6"/>
      <c r="V177" s="6"/>
      <c r="W177" s="6"/>
      <c r="X177" s="6"/>
      <c r="Y177" s="6"/>
      <c r="Z177" s="6"/>
    </row>
    <row r="178" ht="30.75" customHeight="1">
      <c r="A178" s="49"/>
      <c r="B178" s="88"/>
      <c r="C178" s="52"/>
      <c r="D178" s="69"/>
      <c r="E178" s="6"/>
      <c r="F178" s="56"/>
      <c r="G178" s="6"/>
      <c r="H178" s="6"/>
      <c r="I178" s="6"/>
      <c r="J178" s="6"/>
      <c r="K178" s="6"/>
      <c r="L178" s="6"/>
      <c r="M178" s="6"/>
      <c r="N178" s="6"/>
      <c r="O178" s="6"/>
      <c r="P178" s="6"/>
      <c r="Q178" s="6"/>
      <c r="R178" s="6"/>
      <c r="S178" s="6"/>
      <c r="T178" s="6"/>
      <c r="U178" s="6"/>
      <c r="V178" s="6"/>
      <c r="W178" s="6"/>
      <c r="X178" s="6"/>
      <c r="Y178" s="6"/>
      <c r="Z178" s="6"/>
    </row>
    <row r="179" ht="30.75" customHeight="1">
      <c r="A179" s="87" t="s">
        <v>587</v>
      </c>
      <c r="B179" s="3"/>
      <c r="C179" s="3"/>
      <c r="D179" s="3"/>
      <c r="E179" s="3"/>
      <c r="F179" s="3"/>
      <c r="G179" s="3"/>
      <c r="H179" s="4"/>
      <c r="I179" s="6"/>
      <c r="J179" s="6"/>
      <c r="K179" s="6"/>
      <c r="L179" s="6"/>
      <c r="M179" s="6"/>
      <c r="N179" s="6"/>
      <c r="O179" s="6"/>
      <c r="P179" s="6"/>
      <c r="Q179" s="6"/>
      <c r="R179" s="6"/>
      <c r="S179" s="6"/>
      <c r="T179" s="6"/>
      <c r="U179" s="6"/>
      <c r="V179" s="6"/>
      <c r="W179" s="6"/>
      <c r="X179" s="6"/>
      <c r="Y179" s="6"/>
      <c r="Z179" s="6"/>
    </row>
    <row r="180" ht="30.75" customHeight="1">
      <c r="A180" s="12" t="s">
        <v>151</v>
      </c>
      <c r="B180" s="12" t="s">
        <v>9</v>
      </c>
      <c r="C180" s="12" t="s">
        <v>10</v>
      </c>
      <c r="D180" s="12" t="s">
        <v>14</v>
      </c>
      <c r="E180" s="12" t="s">
        <v>13</v>
      </c>
      <c r="F180" s="12" t="s">
        <v>15</v>
      </c>
      <c r="G180" s="12" t="s">
        <v>17</v>
      </c>
      <c r="H180" s="12" t="s">
        <v>4</v>
      </c>
      <c r="I180" s="6"/>
      <c r="J180" s="6"/>
      <c r="K180" s="6"/>
      <c r="L180" s="6"/>
      <c r="M180" s="6"/>
      <c r="N180" s="6"/>
      <c r="O180" s="6"/>
      <c r="P180" s="6"/>
      <c r="Q180" s="6"/>
      <c r="R180" s="6"/>
      <c r="S180" s="6"/>
      <c r="T180" s="6"/>
      <c r="U180" s="6"/>
      <c r="V180" s="6"/>
      <c r="W180" s="6"/>
      <c r="X180" s="6"/>
      <c r="Y180" s="6"/>
      <c r="Z180" s="6"/>
    </row>
    <row r="181" ht="30.75" customHeight="1">
      <c r="A181" s="18"/>
      <c r="B181" s="18"/>
      <c r="C181" s="18"/>
      <c r="D181" s="18"/>
      <c r="E181" s="18"/>
      <c r="F181" s="18"/>
      <c r="G181" s="18"/>
      <c r="H181" s="18"/>
      <c r="I181" s="6"/>
      <c r="J181" s="6"/>
      <c r="K181" s="6"/>
      <c r="L181" s="6"/>
      <c r="M181" s="6"/>
      <c r="N181" s="6"/>
      <c r="O181" s="6"/>
      <c r="P181" s="6"/>
      <c r="Q181" s="6"/>
      <c r="R181" s="6"/>
      <c r="S181" s="6"/>
      <c r="T181" s="6"/>
      <c r="U181" s="6"/>
      <c r="V181" s="6"/>
      <c r="W181" s="6"/>
      <c r="X181" s="6"/>
      <c r="Y181" s="6"/>
      <c r="Z181" s="6"/>
    </row>
    <row r="182" ht="14.25" customHeight="1">
      <c r="A182" s="22">
        <v>1.0</v>
      </c>
      <c r="B182" s="23" t="s">
        <v>589</v>
      </c>
      <c r="C182" s="24" t="s">
        <v>590</v>
      </c>
      <c r="D182" s="25" t="s">
        <v>591</v>
      </c>
      <c r="E182" s="27"/>
      <c r="F182" s="30">
        <v>2016.0</v>
      </c>
      <c r="G182" s="30" t="s">
        <v>35</v>
      </c>
      <c r="H182" s="34">
        <f>IF(G182="A",8,IF(G182="B",4,IF(G182="C",2,IF(G182="D",1,0))))</f>
        <v>1</v>
      </c>
      <c r="I182" s="6"/>
      <c r="J182" s="6"/>
      <c r="K182" s="6"/>
      <c r="L182" s="6"/>
      <c r="M182" s="6"/>
      <c r="N182" s="6"/>
      <c r="O182" s="6"/>
      <c r="P182" s="6"/>
      <c r="Q182" s="6"/>
      <c r="R182" s="6"/>
      <c r="S182" s="6"/>
      <c r="T182" s="6"/>
      <c r="U182" s="6"/>
      <c r="V182" s="6"/>
      <c r="W182" s="6"/>
      <c r="X182" s="6"/>
      <c r="Y182" s="6"/>
      <c r="Z182" s="6"/>
    </row>
    <row r="183" ht="30.75" customHeight="1">
      <c r="A183" s="22">
        <v>2.0</v>
      </c>
      <c r="B183" s="23" t="s">
        <v>592</v>
      </c>
      <c r="C183" s="24" t="s">
        <v>593</v>
      </c>
      <c r="D183" s="25" t="s">
        <v>594</v>
      </c>
      <c r="E183" s="27"/>
      <c r="F183" s="30">
        <v>2017.0</v>
      </c>
      <c r="G183" s="30" t="s">
        <v>59</v>
      </c>
      <c r="H183" s="34">
        <v>12.0</v>
      </c>
      <c r="I183" s="6"/>
      <c r="J183" s="6">
        <f t="shared" ref="J183:J186" si="39">IF(G183="A*",H183, IF(G183="A", H183,0))/4</f>
        <v>3</v>
      </c>
      <c r="K183" s="6">
        <f t="shared" ref="K183:K186" si="40">IF(G183="B",H183,0)/4</f>
        <v>0</v>
      </c>
      <c r="L183" s="6"/>
      <c r="M183" s="6"/>
      <c r="N183" s="6"/>
      <c r="O183" s="6"/>
      <c r="P183" s="6"/>
      <c r="Q183" s="6"/>
      <c r="R183" s="6"/>
      <c r="S183" s="6"/>
      <c r="T183" s="6"/>
      <c r="U183" s="6"/>
      <c r="V183" s="6"/>
      <c r="W183" s="6"/>
      <c r="X183" s="6"/>
      <c r="Y183" s="6"/>
      <c r="Z183" s="6"/>
    </row>
    <row r="184" ht="30.75" customHeight="1">
      <c r="A184" s="22">
        <v>3.0</v>
      </c>
      <c r="B184" s="23" t="s">
        <v>595</v>
      </c>
      <c r="C184" s="24" t="s">
        <v>596</v>
      </c>
      <c r="D184" s="25" t="s">
        <v>429</v>
      </c>
      <c r="E184" s="27" t="s">
        <v>597</v>
      </c>
      <c r="F184" s="30">
        <v>2017.0</v>
      </c>
      <c r="G184" s="30" t="s">
        <v>73</v>
      </c>
      <c r="H184" s="34">
        <f t="shared" ref="H184:H186" si="41">IF(G184="A",8,IF(G184="B",4,IF(G184="C",2,IF(G184="D",1,0))))</f>
        <v>8</v>
      </c>
      <c r="I184" s="6"/>
      <c r="J184" s="6">
        <f t="shared" si="39"/>
        <v>2</v>
      </c>
      <c r="K184" s="6">
        <f t="shared" si="40"/>
        <v>0</v>
      </c>
      <c r="L184" s="6"/>
      <c r="M184" s="6"/>
      <c r="N184" s="6"/>
      <c r="O184" s="6"/>
      <c r="P184" s="6"/>
      <c r="Q184" s="6"/>
      <c r="R184" s="6"/>
      <c r="S184" s="6"/>
      <c r="T184" s="6"/>
      <c r="U184" s="6"/>
      <c r="V184" s="6"/>
      <c r="W184" s="6"/>
      <c r="X184" s="6"/>
      <c r="Y184" s="6"/>
      <c r="Z184" s="6"/>
    </row>
    <row r="185" ht="30.75" customHeight="1">
      <c r="A185" s="22">
        <v>4.0</v>
      </c>
      <c r="B185" s="23" t="s">
        <v>598</v>
      </c>
      <c r="C185" s="24" t="s">
        <v>599</v>
      </c>
      <c r="D185" s="25" t="s">
        <v>600</v>
      </c>
      <c r="E185" s="27" t="s">
        <v>601</v>
      </c>
      <c r="F185" s="30">
        <v>2017.0</v>
      </c>
      <c r="G185" s="30" t="s">
        <v>68</v>
      </c>
      <c r="H185" s="34">
        <f t="shared" si="41"/>
        <v>2</v>
      </c>
      <c r="I185" s="6"/>
      <c r="J185" s="6">
        <f t="shared" si="39"/>
        <v>0</v>
      </c>
      <c r="K185" s="6">
        <f t="shared" si="40"/>
        <v>0</v>
      </c>
      <c r="L185" s="6"/>
      <c r="M185" s="6"/>
      <c r="N185" s="6"/>
      <c r="O185" s="6"/>
      <c r="P185" s="6"/>
      <c r="Q185" s="6"/>
      <c r="R185" s="6"/>
      <c r="S185" s="6"/>
      <c r="T185" s="6"/>
      <c r="U185" s="6"/>
      <c r="V185" s="6"/>
      <c r="W185" s="6"/>
      <c r="X185" s="6"/>
      <c r="Y185" s="6"/>
      <c r="Z185" s="6"/>
    </row>
    <row r="186" ht="30.75" customHeight="1">
      <c r="A186" s="22">
        <v>5.0</v>
      </c>
      <c r="B186" s="23" t="s">
        <v>602</v>
      </c>
      <c r="C186" s="24" t="s">
        <v>603</v>
      </c>
      <c r="D186" s="25" t="s">
        <v>604</v>
      </c>
      <c r="E186" s="27"/>
      <c r="F186" s="30">
        <v>2016.0</v>
      </c>
      <c r="G186" s="30" t="s">
        <v>35</v>
      </c>
      <c r="H186" s="34">
        <f t="shared" si="41"/>
        <v>1</v>
      </c>
      <c r="I186" s="6"/>
      <c r="J186" s="6">
        <f t="shared" si="39"/>
        <v>0</v>
      </c>
      <c r="K186" s="6">
        <f t="shared" si="40"/>
        <v>0</v>
      </c>
      <c r="L186" s="6"/>
      <c r="M186" s="6"/>
      <c r="N186" s="6"/>
      <c r="O186" s="6"/>
      <c r="P186" s="6"/>
      <c r="Q186" s="6"/>
      <c r="R186" s="6"/>
      <c r="S186" s="6"/>
      <c r="T186" s="6"/>
      <c r="U186" s="6"/>
      <c r="V186" s="6"/>
      <c r="W186" s="6"/>
      <c r="X186" s="6"/>
      <c r="Y186" s="6"/>
      <c r="Z186" s="6"/>
    </row>
    <row r="187" ht="30.75" customHeight="1">
      <c r="A187" s="49"/>
      <c r="B187" s="88"/>
      <c r="C187" s="52"/>
      <c r="D187" s="69"/>
      <c r="E187" s="6"/>
      <c r="F187" s="56"/>
      <c r="G187" s="57" t="s">
        <v>142</v>
      </c>
      <c r="H187" s="58">
        <f>SUM(H182:H186)/MAX(1,6-2)</f>
        <v>6</v>
      </c>
      <c r="I187" s="6">
        <v>6.0</v>
      </c>
      <c r="J187" s="6"/>
      <c r="K187" s="6"/>
      <c r="L187" s="6"/>
      <c r="M187" s="6"/>
      <c r="N187" s="6"/>
      <c r="O187" s="6"/>
      <c r="P187" s="6"/>
      <c r="Q187" s="6"/>
      <c r="R187" s="6"/>
      <c r="S187" s="6"/>
      <c r="T187" s="6"/>
      <c r="U187" s="6"/>
      <c r="V187" s="6"/>
      <c r="W187" s="6"/>
      <c r="X187" s="6"/>
      <c r="Y187" s="6"/>
      <c r="Z187" s="6"/>
    </row>
    <row r="188" ht="30.75" customHeight="1">
      <c r="A188" s="49"/>
      <c r="B188" s="88"/>
      <c r="C188" s="52"/>
      <c r="D188" s="69"/>
      <c r="E188" s="6"/>
      <c r="F188" s="56"/>
      <c r="G188" s="6"/>
      <c r="H188" s="6"/>
      <c r="I188" s="6"/>
      <c r="J188" s="6"/>
      <c r="K188" s="6"/>
      <c r="L188" s="6"/>
      <c r="M188" s="6"/>
      <c r="N188" s="6"/>
      <c r="O188" s="6"/>
      <c r="P188" s="6"/>
      <c r="Q188" s="6"/>
      <c r="R188" s="6"/>
      <c r="S188" s="6"/>
      <c r="T188" s="6"/>
      <c r="U188" s="6"/>
      <c r="V188" s="6"/>
      <c r="W188" s="6"/>
      <c r="X188" s="6"/>
      <c r="Y188" s="6"/>
      <c r="Z188" s="6"/>
    </row>
    <row r="189" ht="14.25" customHeight="1">
      <c r="A189" s="49"/>
      <c r="B189" s="88"/>
      <c r="C189" s="52"/>
      <c r="D189" s="69"/>
      <c r="E189" s="6"/>
      <c r="F189" s="56"/>
      <c r="G189" s="56"/>
      <c r="H189" s="56"/>
      <c r="I189" s="6"/>
      <c r="J189" s="6"/>
      <c r="K189" s="6"/>
      <c r="L189" s="6"/>
      <c r="M189" s="6"/>
      <c r="N189" s="6"/>
      <c r="O189" s="6"/>
      <c r="P189" s="6"/>
      <c r="Q189" s="6"/>
      <c r="R189" s="6"/>
      <c r="S189" s="6"/>
      <c r="T189" s="6"/>
      <c r="U189" s="6"/>
      <c r="V189" s="6"/>
      <c r="W189" s="6"/>
      <c r="X189" s="6"/>
      <c r="Y189" s="6"/>
      <c r="Z189" s="6"/>
    </row>
    <row r="190" ht="49.5" customHeight="1">
      <c r="A190" s="87" t="s">
        <v>605</v>
      </c>
      <c r="B190" s="3"/>
      <c r="C190" s="3"/>
      <c r="D190" s="3"/>
      <c r="E190" s="3"/>
      <c r="F190" s="3"/>
      <c r="G190" s="3"/>
      <c r="H190" s="4"/>
      <c r="I190" s="6"/>
      <c r="J190" s="6"/>
      <c r="K190" s="6"/>
      <c r="L190" s="6"/>
      <c r="M190" s="6"/>
      <c r="N190" s="6"/>
      <c r="O190" s="6"/>
      <c r="P190" s="6"/>
      <c r="Q190" s="6"/>
      <c r="R190" s="6"/>
      <c r="S190" s="6"/>
      <c r="T190" s="6"/>
      <c r="U190" s="6"/>
      <c r="V190" s="6"/>
      <c r="W190" s="6"/>
      <c r="X190" s="6"/>
      <c r="Y190" s="6"/>
      <c r="Z190" s="6"/>
    </row>
    <row r="191" ht="30.75" customHeight="1">
      <c r="A191" s="12" t="s">
        <v>151</v>
      </c>
      <c r="B191" s="12" t="s">
        <v>9</v>
      </c>
      <c r="C191" s="12" t="s">
        <v>10</v>
      </c>
      <c r="D191" s="12" t="s">
        <v>14</v>
      </c>
      <c r="E191" s="12" t="s">
        <v>13</v>
      </c>
      <c r="F191" s="12" t="s">
        <v>15</v>
      </c>
      <c r="G191" s="12" t="s">
        <v>17</v>
      </c>
      <c r="H191" s="12" t="s">
        <v>4</v>
      </c>
      <c r="I191" s="6"/>
      <c r="J191" s="6"/>
      <c r="K191" s="6"/>
      <c r="L191" s="6"/>
      <c r="M191" s="6"/>
      <c r="N191" s="6"/>
      <c r="O191" s="6"/>
      <c r="P191" s="6"/>
      <c r="Q191" s="6"/>
      <c r="R191" s="6"/>
      <c r="S191" s="6"/>
      <c r="T191" s="6"/>
      <c r="U191" s="6"/>
      <c r="V191" s="6"/>
      <c r="W191" s="6"/>
      <c r="X191" s="6"/>
      <c r="Y191" s="6"/>
      <c r="Z191" s="6"/>
    </row>
    <row r="192" ht="30.75" customHeight="1">
      <c r="A192" s="18"/>
      <c r="B192" s="18"/>
      <c r="C192" s="18"/>
      <c r="D192" s="18"/>
      <c r="E192" s="18"/>
      <c r="F192" s="18"/>
      <c r="G192" s="18"/>
      <c r="H192" s="18"/>
      <c r="I192" s="6"/>
      <c r="J192" s="6"/>
      <c r="K192" s="6"/>
      <c r="L192" s="6"/>
      <c r="M192" s="6"/>
      <c r="N192" s="6"/>
      <c r="O192" s="6"/>
      <c r="P192" s="6"/>
      <c r="Q192" s="6"/>
      <c r="R192" s="6"/>
      <c r="S192" s="6"/>
      <c r="T192" s="6"/>
      <c r="U192" s="6"/>
      <c r="V192" s="6"/>
      <c r="W192" s="6"/>
      <c r="X192" s="6"/>
      <c r="Y192" s="6"/>
      <c r="Z192" s="6"/>
    </row>
    <row r="193" ht="14.25" customHeight="1">
      <c r="A193" s="22">
        <v>1.0</v>
      </c>
      <c r="B193" s="23" t="s">
        <v>606</v>
      </c>
      <c r="C193" s="24" t="s">
        <v>607</v>
      </c>
      <c r="D193" s="25" t="s">
        <v>608</v>
      </c>
      <c r="E193" s="27" t="s">
        <v>573</v>
      </c>
      <c r="F193" s="30">
        <v>2016.0</v>
      </c>
      <c r="G193" s="30" t="s">
        <v>68</v>
      </c>
      <c r="H193" s="34">
        <f t="shared" ref="H193:H201" si="42">IF(G193="A",8,IF(G193="B",4,IF(G193="C",2,IF(G193="D",1,0))))</f>
        <v>2</v>
      </c>
      <c r="I193" s="6"/>
      <c r="J193" s="6">
        <f t="shared" ref="J193:J201" si="43">IF(G193="A*",H193, IF(G193="A", H193,0))/2</f>
        <v>0</v>
      </c>
      <c r="K193" s="6">
        <f t="shared" ref="K193:K201" si="44">IF(G193="B",H193,0)/2</f>
        <v>0</v>
      </c>
      <c r="L193" s="6"/>
      <c r="M193" s="6"/>
      <c r="N193" s="6"/>
      <c r="O193" s="6"/>
      <c r="P193" s="6"/>
      <c r="Q193" s="6"/>
      <c r="R193" s="6"/>
      <c r="S193" s="6"/>
      <c r="T193" s="6"/>
      <c r="U193" s="6"/>
      <c r="V193" s="6"/>
      <c r="W193" s="6"/>
      <c r="X193" s="6"/>
      <c r="Y193" s="6"/>
      <c r="Z193" s="6"/>
    </row>
    <row r="194" ht="14.25" customHeight="1">
      <c r="A194" s="22">
        <v>2.0</v>
      </c>
      <c r="B194" s="23" t="s">
        <v>609</v>
      </c>
      <c r="C194" s="24" t="s">
        <v>610</v>
      </c>
      <c r="D194" s="25" t="s">
        <v>611</v>
      </c>
      <c r="E194" s="27" t="s">
        <v>612</v>
      </c>
      <c r="F194" s="30">
        <v>2016.0</v>
      </c>
      <c r="G194" s="30" t="s">
        <v>73</v>
      </c>
      <c r="H194" s="34">
        <f t="shared" si="42"/>
        <v>8</v>
      </c>
      <c r="I194" s="6"/>
      <c r="J194" s="6">
        <f t="shared" si="43"/>
        <v>4</v>
      </c>
      <c r="K194" s="6">
        <f t="shared" si="44"/>
        <v>0</v>
      </c>
      <c r="L194" s="6"/>
      <c r="M194" s="6"/>
      <c r="N194" s="6"/>
      <c r="O194" s="6"/>
      <c r="P194" s="6"/>
      <c r="Q194" s="6"/>
      <c r="R194" s="6"/>
      <c r="S194" s="6"/>
      <c r="T194" s="6"/>
      <c r="U194" s="6"/>
      <c r="V194" s="6"/>
      <c r="W194" s="6"/>
      <c r="X194" s="6"/>
      <c r="Y194" s="6"/>
      <c r="Z194" s="6"/>
    </row>
    <row r="195" ht="14.25" customHeight="1">
      <c r="A195" s="22">
        <v>3.0</v>
      </c>
      <c r="B195" s="23" t="s">
        <v>613</v>
      </c>
      <c r="C195" s="24" t="s">
        <v>614</v>
      </c>
      <c r="D195" s="25" t="s">
        <v>615</v>
      </c>
      <c r="E195" s="27" t="s">
        <v>616</v>
      </c>
      <c r="F195" s="30">
        <v>2017.0</v>
      </c>
      <c r="G195" s="30" t="s">
        <v>68</v>
      </c>
      <c r="H195" s="34">
        <f t="shared" si="42"/>
        <v>2</v>
      </c>
      <c r="I195" s="6"/>
      <c r="J195" s="6">
        <f t="shared" si="43"/>
        <v>0</v>
      </c>
      <c r="K195" s="6">
        <f t="shared" si="44"/>
        <v>0</v>
      </c>
      <c r="L195" s="6"/>
      <c r="M195" s="6"/>
      <c r="N195" s="6"/>
      <c r="O195" s="6"/>
      <c r="P195" s="6"/>
      <c r="Q195" s="6"/>
      <c r="R195" s="6"/>
      <c r="S195" s="6"/>
      <c r="T195" s="6"/>
      <c r="U195" s="6"/>
      <c r="V195" s="6"/>
      <c r="W195" s="6"/>
      <c r="X195" s="6"/>
      <c r="Y195" s="6"/>
      <c r="Z195" s="6"/>
    </row>
    <row r="196" ht="14.25" customHeight="1">
      <c r="A196" s="22">
        <v>4.0</v>
      </c>
      <c r="B196" s="23" t="s">
        <v>617</v>
      </c>
      <c r="C196" s="24" t="s">
        <v>619</v>
      </c>
      <c r="D196" s="25" t="s">
        <v>620</v>
      </c>
      <c r="E196" s="27" t="s">
        <v>621</v>
      </c>
      <c r="F196" s="30">
        <v>2017.0</v>
      </c>
      <c r="G196" s="30" t="s">
        <v>32</v>
      </c>
      <c r="H196" s="34">
        <f t="shared" si="42"/>
        <v>4</v>
      </c>
      <c r="I196" s="6"/>
      <c r="J196" s="6">
        <f t="shared" si="43"/>
        <v>0</v>
      </c>
      <c r="K196" s="6">
        <f t="shared" si="44"/>
        <v>2</v>
      </c>
      <c r="L196" s="6"/>
      <c r="M196" s="6"/>
      <c r="N196" s="6"/>
      <c r="O196" s="6"/>
      <c r="P196" s="6"/>
      <c r="Q196" s="6"/>
      <c r="R196" s="6"/>
      <c r="S196" s="6"/>
      <c r="T196" s="6"/>
      <c r="U196" s="6"/>
      <c r="V196" s="6"/>
      <c r="W196" s="6"/>
      <c r="X196" s="6"/>
      <c r="Y196" s="6"/>
      <c r="Z196" s="6"/>
    </row>
    <row r="197" ht="14.25" customHeight="1">
      <c r="A197" s="22">
        <v>5.0</v>
      </c>
      <c r="B197" s="23" t="s">
        <v>622</v>
      </c>
      <c r="C197" s="24" t="s">
        <v>623</v>
      </c>
      <c r="D197" s="25" t="s">
        <v>624</v>
      </c>
      <c r="E197" s="27"/>
      <c r="F197" s="30">
        <v>2017.0</v>
      </c>
      <c r="G197" s="30" t="s">
        <v>35</v>
      </c>
      <c r="H197" s="34">
        <f t="shared" si="42"/>
        <v>1</v>
      </c>
      <c r="I197" s="6"/>
      <c r="J197" s="6">
        <f t="shared" si="43"/>
        <v>0</v>
      </c>
      <c r="K197" s="6">
        <f t="shared" si="44"/>
        <v>0</v>
      </c>
      <c r="L197" s="6"/>
      <c r="M197" s="6"/>
      <c r="N197" s="6"/>
      <c r="O197" s="6"/>
      <c r="P197" s="6"/>
      <c r="Q197" s="6"/>
      <c r="R197" s="6"/>
      <c r="S197" s="6"/>
      <c r="T197" s="6"/>
      <c r="U197" s="6"/>
      <c r="V197" s="6"/>
      <c r="W197" s="6"/>
      <c r="X197" s="6"/>
      <c r="Y197" s="6"/>
      <c r="Z197" s="6"/>
    </row>
    <row r="198" ht="14.25" customHeight="1">
      <c r="A198" s="22">
        <v>6.0</v>
      </c>
      <c r="B198" s="23" t="s">
        <v>625</v>
      </c>
      <c r="C198" s="24" t="s">
        <v>626</v>
      </c>
      <c r="D198" s="25" t="s">
        <v>627</v>
      </c>
      <c r="E198" s="27" t="s">
        <v>628</v>
      </c>
      <c r="F198" s="30">
        <v>2016.0</v>
      </c>
      <c r="G198" s="30" t="s">
        <v>35</v>
      </c>
      <c r="H198" s="34">
        <f t="shared" si="42"/>
        <v>1</v>
      </c>
      <c r="I198" s="6"/>
      <c r="J198" s="6">
        <f t="shared" si="43"/>
        <v>0</v>
      </c>
      <c r="K198" s="6">
        <f t="shared" si="44"/>
        <v>0</v>
      </c>
      <c r="L198" s="6"/>
      <c r="M198" s="6"/>
      <c r="N198" s="6"/>
      <c r="O198" s="6"/>
      <c r="P198" s="6"/>
      <c r="Q198" s="6"/>
      <c r="R198" s="6"/>
      <c r="S198" s="6"/>
      <c r="T198" s="6"/>
      <c r="U198" s="6"/>
      <c r="V198" s="6"/>
      <c r="W198" s="6"/>
      <c r="X198" s="6"/>
      <c r="Y198" s="6"/>
      <c r="Z198" s="6"/>
    </row>
    <row r="199" ht="14.25" customHeight="1">
      <c r="A199" s="22">
        <v>7.0</v>
      </c>
      <c r="B199" s="23" t="s">
        <v>629</v>
      </c>
      <c r="C199" s="35" t="s">
        <v>630</v>
      </c>
      <c r="D199" s="25" t="s">
        <v>631</v>
      </c>
      <c r="E199" s="27" t="s">
        <v>632</v>
      </c>
      <c r="F199" s="30">
        <v>2017.0</v>
      </c>
      <c r="G199" s="30" t="s">
        <v>35</v>
      </c>
      <c r="H199" s="34">
        <f t="shared" si="42"/>
        <v>1</v>
      </c>
      <c r="I199" s="6"/>
      <c r="J199" s="6">
        <f t="shared" si="43"/>
        <v>0</v>
      </c>
      <c r="K199" s="6">
        <f t="shared" si="44"/>
        <v>0</v>
      </c>
      <c r="L199" s="6"/>
      <c r="M199" s="6"/>
      <c r="N199" s="6"/>
      <c r="O199" s="6"/>
      <c r="P199" s="6"/>
      <c r="Q199" s="6"/>
      <c r="R199" s="6"/>
      <c r="S199" s="6"/>
      <c r="T199" s="6"/>
      <c r="U199" s="6"/>
      <c r="V199" s="6"/>
      <c r="W199" s="6"/>
      <c r="X199" s="6"/>
      <c r="Y199" s="6"/>
      <c r="Z199" s="6"/>
    </row>
    <row r="200" ht="14.25" customHeight="1">
      <c r="A200" s="22">
        <v>8.0</v>
      </c>
      <c r="B200" s="23" t="s">
        <v>633</v>
      </c>
      <c r="C200" s="35" t="s">
        <v>634</v>
      </c>
      <c r="D200" s="25" t="s">
        <v>635</v>
      </c>
      <c r="E200" s="27"/>
      <c r="F200" s="30">
        <v>2016.0</v>
      </c>
      <c r="G200" s="30" t="s">
        <v>35</v>
      </c>
      <c r="H200" s="34">
        <f t="shared" si="42"/>
        <v>1</v>
      </c>
      <c r="I200" s="6"/>
      <c r="J200" s="6">
        <f t="shared" si="43"/>
        <v>0</v>
      </c>
      <c r="K200" s="6">
        <f t="shared" si="44"/>
        <v>0</v>
      </c>
      <c r="L200" s="6"/>
      <c r="M200" s="6"/>
      <c r="N200" s="6"/>
      <c r="O200" s="6"/>
      <c r="P200" s="6"/>
      <c r="Q200" s="6"/>
      <c r="R200" s="6"/>
      <c r="S200" s="6"/>
      <c r="T200" s="6"/>
      <c r="U200" s="6"/>
      <c r="V200" s="6"/>
      <c r="W200" s="6"/>
      <c r="X200" s="6"/>
      <c r="Y200" s="6"/>
      <c r="Z200" s="6"/>
    </row>
    <row r="201" ht="14.25" customHeight="1">
      <c r="A201" s="22">
        <v>9.0</v>
      </c>
      <c r="B201" s="23" t="s">
        <v>636</v>
      </c>
      <c r="C201" s="24" t="s">
        <v>637</v>
      </c>
      <c r="D201" s="25" t="s">
        <v>638</v>
      </c>
      <c r="E201" s="27" t="s">
        <v>639</v>
      </c>
      <c r="F201" s="30">
        <v>2016.0</v>
      </c>
      <c r="G201" s="30" t="s">
        <v>73</v>
      </c>
      <c r="H201" s="34">
        <f t="shared" si="42"/>
        <v>8</v>
      </c>
      <c r="I201" s="6"/>
      <c r="J201" s="6">
        <f t="shared" si="43"/>
        <v>4</v>
      </c>
      <c r="K201" s="6">
        <f t="shared" si="44"/>
        <v>0</v>
      </c>
      <c r="L201" s="6"/>
      <c r="M201" s="6"/>
      <c r="N201" s="6"/>
      <c r="O201" s="6"/>
      <c r="P201" s="6"/>
      <c r="Q201" s="6"/>
      <c r="R201" s="6"/>
      <c r="S201" s="6"/>
      <c r="T201" s="6"/>
      <c r="U201" s="6"/>
      <c r="V201" s="6"/>
      <c r="W201" s="6"/>
      <c r="X201" s="6"/>
      <c r="Y201" s="6"/>
      <c r="Z201" s="6"/>
    </row>
    <row r="202" ht="30.75" customHeight="1">
      <c r="A202" s="49"/>
      <c r="B202" s="88"/>
      <c r="C202" s="24"/>
      <c r="D202" s="69"/>
      <c r="E202" s="6"/>
      <c r="F202" s="56"/>
      <c r="G202" s="57" t="s">
        <v>142</v>
      </c>
      <c r="H202" s="58">
        <f>SUM(H193:H201)/MAX(1,4-2)</f>
        <v>14</v>
      </c>
      <c r="I202" s="6">
        <v>14.0</v>
      </c>
      <c r="J202" s="6"/>
      <c r="K202" s="6"/>
      <c r="L202" s="6"/>
      <c r="M202" s="6"/>
      <c r="N202" s="6"/>
      <c r="O202" s="6"/>
      <c r="P202" s="6"/>
      <c r="Q202" s="6"/>
      <c r="R202" s="6"/>
      <c r="S202" s="6"/>
      <c r="T202" s="6"/>
      <c r="U202" s="6"/>
      <c r="V202" s="6"/>
      <c r="W202" s="6"/>
      <c r="X202" s="6"/>
      <c r="Y202" s="6"/>
      <c r="Z202" s="6"/>
    </row>
    <row r="203" ht="30.75" customHeight="1">
      <c r="A203" s="49"/>
      <c r="B203" s="88"/>
      <c r="C203" s="52"/>
      <c r="D203" s="69"/>
      <c r="E203" s="6"/>
      <c r="F203" s="56"/>
      <c r="G203" s="6"/>
      <c r="H203" s="6"/>
      <c r="I203" s="6"/>
      <c r="J203" s="6"/>
      <c r="K203" s="6"/>
      <c r="L203" s="6"/>
      <c r="M203" s="6"/>
      <c r="N203" s="6"/>
      <c r="O203" s="6"/>
      <c r="P203" s="6"/>
      <c r="Q203" s="6"/>
      <c r="R203" s="6"/>
      <c r="S203" s="6"/>
      <c r="T203" s="6"/>
      <c r="U203" s="6"/>
      <c r="V203" s="6"/>
      <c r="W203" s="6"/>
      <c r="X203" s="6"/>
      <c r="Y203" s="6"/>
      <c r="Z203" s="6"/>
    </row>
    <row r="204" ht="51.75" customHeight="1">
      <c r="A204" s="87" t="s">
        <v>640</v>
      </c>
      <c r="B204" s="3"/>
      <c r="C204" s="3"/>
      <c r="D204" s="3"/>
      <c r="E204" s="3"/>
      <c r="F204" s="3"/>
      <c r="G204" s="3"/>
      <c r="H204" s="4"/>
      <c r="I204" s="6"/>
      <c r="J204" s="6"/>
      <c r="K204" s="6"/>
      <c r="L204" s="6"/>
      <c r="M204" s="6"/>
      <c r="N204" s="6"/>
      <c r="O204" s="6"/>
      <c r="P204" s="6"/>
      <c r="Q204" s="6"/>
      <c r="R204" s="6"/>
      <c r="S204" s="6"/>
      <c r="T204" s="6"/>
      <c r="U204" s="6"/>
      <c r="V204" s="6"/>
      <c r="W204" s="6"/>
      <c r="X204" s="6"/>
      <c r="Y204" s="6"/>
      <c r="Z204" s="6"/>
    </row>
    <row r="205" ht="14.25" customHeight="1">
      <c r="A205" s="12" t="s">
        <v>151</v>
      </c>
      <c r="B205" s="12" t="s">
        <v>9</v>
      </c>
      <c r="C205" s="12" t="s">
        <v>10</v>
      </c>
      <c r="D205" s="12" t="s">
        <v>14</v>
      </c>
      <c r="E205" s="12" t="s">
        <v>13</v>
      </c>
      <c r="F205" s="12" t="s">
        <v>15</v>
      </c>
      <c r="G205" s="12" t="s">
        <v>17</v>
      </c>
      <c r="H205" s="12" t="s">
        <v>4</v>
      </c>
      <c r="I205" s="6"/>
      <c r="J205" s="6"/>
      <c r="K205" s="6"/>
      <c r="L205" s="6"/>
      <c r="M205" s="6"/>
      <c r="N205" s="6"/>
      <c r="O205" s="6"/>
      <c r="P205" s="6"/>
      <c r="Q205" s="6"/>
      <c r="R205" s="6"/>
      <c r="S205" s="6"/>
      <c r="T205" s="6"/>
      <c r="U205" s="6"/>
      <c r="V205" s="6"/>
      <c r="W205" s="6"/>
      <c r="X205" s="6"/>
      <c r="Y205" s="6"/>
      <c r="Z205" s="6"/>
    </row>
    <row r="206" ht="14.25" customHeight="1">
      <c r="A206" s="18"/>
      <c r="B206" s="18"/>
      <c r="C206" s="18"/>
      <c r="D206" s="18"/>
      <c r="E206" s="18"/>
      <c r="F206" s="18"/>
      <c r="G206" s="18"/>
      <c r="H206" s="18"/>
      <c r="I206" s="6"/>
      <c r="J206" s="6"/>
      <c r="K206" s="6"/>
    </row>
    <row r="207" ht="14.25" customHeight="1">
      <c r="A207" s="22">
        <v>1.0</v>
      </c>
      <c r="B207" s="23" t="s">
        <v>641</v>
      </c>
      <c r="C207" s="24" t="s">
        <v>642</v>
      </c>
      <c r="D207" s="25" t="s">
        <v>643</v>
      </c>
      <c r="E207" s="27" t="s">
        <v>644</v>
      </c>
      <c r="F207" s="30">
        <v>2017.0</v>
      </c>
      <c r="G207" s="30" t="s">
        <v>59</v>
      </c>
      <c r="H207" s="34">
        <v>12.0</v>
      </c>
      <c r="I207" s="6"/>
      <c r="J207" s="6">
        <f t="shared" ref="J207:J211" si="45">IF(G207="A*",H207, IF(G207="A", H207,0))/2</f>
        <v>6</v>
      </c>
      <c r="K207" s="6">
        <f t="shared" ref="K207:K211" si="46">IF(G207="B",H207,0)/2</f>
        <v>0</v>
      </c>
    </row>
    <row r="208" ht="14.25" customHeight="1">
      <c r="A208" s="49">
        <v>2.0</v>
      </c>
      <c r="B208" s="23" t="s">
        <v>645</v>
      </c>
      <c r="C208" s="24" t="s">
        <v>646</v>
      </c>
      <c r="D208" s="25" t="s">
        <v>647</v>
      </c>
      <c r="E208" s="27"/>
      <c r="F208" s="30">
        <v>2016.0</v>
      </c>
      <c r="G208" s="30" t="s">
        <v>68</v>
      </c>
      <c r="H208" s="34">
        <f t="shared" ref="H208:H211" si="47">IF(G208="A",8,IF(G208="B",4,IF(G208="C",2,IF(G208="D",1,0))))</f>
        <v>2</v>
      </c>
      <c r="I208" s="6"/>
      <c r="J208" s="6">
        <f t="shared" si="45"/>
        <v>0</v>
      </c>
      <c r="K208" s="6">
        <f t="shared" si="46"/>
        <v>0</v>
      </c>
      <c r="L208" s="6"/>
      <c r="M208" s="6"/>
      <c r="N208" s="6"/>
      <c r="O208" s="6"/>
      <c r="P208" s="6"/>
      <c r="Q208" s="6"/>
      <c r="R208" s="6"/>
      <c r="S208" s="6"/>
      <c r="T208" s="6"/>
      <c r="U208" s="6"/>
      <c r="V208" s="6"/>
      <c r="W208" s="6"/>
      <c r="X208" s="6"/>
      <c r="Y208" s="6"/>
      <c r="Z208" s="6"/>
    </row>
    <row r="209" ht="14.25" customHeight="1">
      <c r="A209" s="49">
        <v>3.0</v>
      </c>
      <c r="B209" s="23" t="s">
        <v>648</v>
      </c>
      <c r="C209" s="24" t="s">
        <v>649</v>
      </c>
      <c r="D209" s="25" t="s">
        <v>650</v>
      </c>
      <c r="E209" s="27"/>
      <c r="F209" s="30">
        <v>2016.0</v>
      </c>
      <c r="G209" s="30" t="s">
        <v>68</v>
      </c>
      <c r="H209" s="34">
        <f t="shared" si="47"/>
        <v>2</v>
      </c>
      <c r="I209" s="6"/>
      <c r="J209" s="6">
        <f t="shared" si="45"/>
        <v>0</v>
      </c>
      <c r="K209" s="6">
        <f t="shared" si="46"/>
        <v>0</v>
      </c>
      <c r="L209" s="6"/>
      <c r="M209" s="6"/>
      <c r="N209" s="6"/>
      <c r="O209" s="6"/>
      <c r="P209" s="6"/>
      <c r="Q209" s="6"/>
      <c r="R209" s="6"/>
      <c r="S209" s="6"/>
      <c r="T209" s="6"/>
      <c r="U209" s="6"/>
      <c r="V209" s="6"/>
      <c r="W209" s="6"/>
      <c r="X209" s="6"/>
      <c r="Y209" s="6"/>
      <c r="Z209" s="6"/>
    </row>
    <row r="210" ht="14.25" customHeight="1">
      <c r="A210" s="49">
        <v>4.0</v>
      </c>
      <c r="B210" s="23" t="s">
        <v>651</v>
      </c>
      <c r="C210" s="24" t="s">
        <v>652</v>
      </c>
      <c r="D210" s="25" t="s">
        <v>653</v>
      </c>
      <c r="E210" s="27"/>
      <c r="F210" s="30">
        <v>2016.0</v>
      </c>
      <c r="G210" s="30" t="s">
        <v>68</v>
      </c>
      <c r="H210" s="34">
        <f t="shared" si="47"/>
        <v>2</v>
      </c>
      <c r="I210" s="6"/>
      <c r="J210" s="6">
        <f t="shared" si="45"/>
        <v>0</v>
      </c>
      <c r="K210" s="6">
        <f t="shared" si="46"/>
        <v>0</v>
      </c>
      <c r="L210" s="6"/>
      <c r="M210" s="6"/>
      <c r="N210" s="6"/>
      <c r="O210" s="6"/>
      <c r="P210" s="6"/>
      <c r="Q210" s="6"/>
      <c r="R210" s="6"/>
      <c r="S210" s="6"/>
      <c r="T210" s="6"/>
      <c r="U210" s="6"/>
      <c r="V210" s="6"/>
      <c r="W210" s="6"/>
      <c r="X210" s="6"/>
      <c r="Y210" s="6"/>
      <c r="Z210" s="6"/>
    </row>
    <row r="211" ht="14.25" customHeight="1">
      <c r="A211" s="49">
        <v>5.0</v>
      </c>
      <c r="B211" s="23" t="s">
        <v>654</v>
      </c>
      <c r="C211" s="24" t="s">
        <v>655</v>
      </c>
      <c r="D211" s="25" t="s">
        <v>656</v>
      </c>
      <c r="E211" s="27"/>
      <c r="F211" s="30">
        <v>2016.0</v>
      </c>
      <c r="G211" s="30" t="s">
        <v>68</v>
      </c>
      <c r="H211" s="34">
        <f t="shared" si="47"/>
        <v>2</v>
      </c>
      <c r="I211" s="6"/>
      <c r="J211" s="6">
        <f t="shared" si="45"/>
        <v>0</v>
      </c>
      <c r="K211" s="6">
        <f t="shared" si="46"/>
        <v>0</v>
      </c>
      <c r="L211" s="6"/>
      <c r="M211" s="6"/>
      <c r="N211" s="6"/>
      <c r="O211" s="6"/>
      <c r="P211" s="6"/>
      <c r="Q211" s="6"/>
      <c r="R211" s="6"/>
      <c r="S211" s="6"/>
      <c r="T211" s="6"/>
      <c r="U211" s="6"/>
      <c r="V211" s="6"/>
      <c r="W211" s="6"/>
      <c r="X211" s="6"/>
      <c r="Y211" s="6"/>
      <c r="Z211" s="6"/>
    </row>
    <row r="212" ht="14.25" customHeight="1">
      <c r="A212" s="49"/>
      <c r="B212" s="88"/>
      <c r="C212" s="52"/>
      <c r="D212" s="69"/>
      <c r="E212" s="6"/>
      <c r="F212" s="56"/>
      <c r="G212" s="57" t="s">
        <v>142</v>
      </c>
      <c r="H212" s="58">
        <f>SUM(H207:H211)/MAX(1,4-2)</f>
        <v>10</v>
      </c>
      <c r="I212" s="6">
        <v>10.0</v>
      </c>
      <c r="J212" s="6"/>
      <c r="K212" s="6"/>
      <c r="L212" s="6"/>
      <c r="M212" s="6"/>
      <c r="N212" s="6"/>
      <c r="O212" s="6"/>
      <c r="P212" s="6"/>
      <c r="Q212" s="6"/>
      <c r="R212" s="6"/>
      <c r="S212" s="6"/>
      <c r="T212" s="6"/>
      <c r="U212" s="6"/>
      <c r="V212" s="6"/>
      <c r="W212" s="6"/>
      <c r="X212" s="6"/>
      <c r="Y212" s="6"/>
      <c r="Z212" s="6"/>
    </row>
    <row r="213" ht="14.25" customHeight="1">
      <c r="A213" s="49"/>
      <c r="B213" s="88"/>
      <c r="C213" s="52"/>
      <c r="D213" s="56"/>
      <c r="E213" s="6"/>
      <c r="F213" s="56"/>
      <c r="G213" s="71" t="s">
        <v>657</v>
      </c>
      <c r="H213" s="72">
        <f>SUM(I1:I213)</f>
        <v>253.986667</v>
      </c>
      <c r="I213" s="6"/>
      <c r="J213" s="6"/>
      <c r="K213" s="6"/>
      <c r="L213" s="6"/>
      <c r="M213" s="6"/>
      <c r="N213" s="6"/>
      <c r="O213" s="6"/>
      <c r="P213" s="6"/>
      <c r="Q213" s="6"/>
      <c r="R213" s="6"/>
      <c r="S213" s="6"/>
      <c r="T213" s="6"/>
      <c r="U213" s="6"/>
      <c r="V213" s="6"/>
      <c r="W213" s="6"/>
      <c r="X213" s="6"/>
      <c r="Y213" s="6"/>
      <c r="Z213" s="6"/>
    </row>
    <row r="214" ht="14.25" customHeight="1">
      <c r="D214" s="6"/>
      <c r="F214" s="56"/>
      <c r="G214" s="73" t="s">
        <v>658</v>
      </c>
      <c r="H214" s="90">
        <f>SUM(J5:J211)</f>
        <v>141.9333333</v>
      </c>
    </row>
    <row r="215" ht="14.25" customHeight="1">
      <c r="D215" s="6"/>
      <c r="F215" s="56"/>
      <c r="G215" s="73" t="s">
        <v>361</v>
      </c>
      <c r="H215" s="90">
        <f>SUM(K5:K211)</f>
        <v>68</v>
      </c>
    </row>
    <row r="216" ht="14.25" customHeight="1">
      <c r="D216" s="6"/>
      <c r="F216" s="56"/>
      <c r="G216" s="76" t="s">
        <v>659</v>
      </c>
      <c r="H216" s="91">
        <f>SUM(H214:H215)</f>
        <v>209.9333333</v>
      </c>
    </row>
    <row r="217" ht="14.25" customHeight="1">
      <c r="D217" s="6"/>
      <c r="F217" s="56"/>
      <c r="G217" s="56"/>
      <c r="H217" s="56"/>
    </row>
    <row r="218" ht="14.25" customHeight="1">
      <c r="D218" s="6"/>
      <c r="F218" s="56"/>
      <c r="G218" s="56"/>
      <c r="H218" s="56"/>
    </row>
    <row r="219" ht="14.25" customHeight="1">
      <c r="D219" s="6"/>
      <c r="F219" s="56"/>
      <c r="G219" s="56"/>
      <c r="H219" s="56"/>
    </row>
    <row r="220" ht="14.25" customHeight="1">
      <c r="D220" s="6"/>
      <c r="F220" s="56"/>
      <c r="G220" s="56"/>
      <c r="H220" s="56"/>
    </row>
    <row r="221" ht="14.25" customHeight="1">
      <c r="D221" s="6"/>
      <c r="F221" s="56"/>
      <c r="G221" s="56"/>
      <c r="H221" s="56"/>
    </row>
    <row r="222" ht="14.25" customHeight="1">
      <c r="D222" s="6"/>
      <c r="F222" s="56"/>
      <c r="G222" s="56"/>
      <c r="H222" s="56"/>
    </row>
    <row r="223" ht="14.25" customHeight="1">
      <c r="D223" s="6"/>
      <c r="F223" s="56"/>
      <c r="G223" s="56"/>
      <c r="H223" s="56"/>
    </row>
    <row r="224" ht="14.25" customHeight="1">
      <c r="D224" s="6"/>
      <c r="F224" s="56"/>
      <c r="G224" s="56"/>
      <c r="H224" s="56"/>
    </row>
    <row r="225" ht="14.25" customHeight="1">
      <c r="D225" s="6"/>
      <c r="F225" s="56"/>
      <c r="G225" s="56"/>
      <c r="H225" s="56"/>
    </row>
    <row r="226" ht="14.25" customHeight="1">
      <c r="D226" s="6"/>
      <c r="F226" s="56"/>
      <c r="G226" s="56"/>
      <c r="H226" s="56"/>
    </row>
    <row r="227" ht="14.25" customHeight="1">
      <c r="D227" s="6"/>
      <c r="F227" s="56"/>
      <c r="G227" s="56"/>
      <c r="H227" s="56"/>
    </row>
    <row r="228" ht="14.25" customHeight="1">
      <c r="D228" s="6"/>
      <c r="F228" s="56"/>
      <c r="G228" s="56"/>
      <c r="H228" s="56"/>
    </row>
    <row r="229" ht="14.25" customHeight="1">
      <c r="D229" s="6"/>
      <c r="F229" s="56"/>
      <c r="G229" s="56"/>
      <c r="H229" s="56"/>
    </row>
    <row r="230" ht="14.25" customHeight="1">
      <c r="D230" s="6"/>
      <c r="F230" s="56"/>
      <c r="G230" s="56"/>
      <c r="H230" s="56"/>
    </row>
    <row r="231" ht="14.25" customHeight="1">
      <c r="D231" s="6"/>
      <c r="F231" s="56"/>
      <c r="G231" s="56"/>
      <c r="H231" s="56"/>
    </row>
    <row r="232" ht="14.25" customHeight="1">
      <c r="D232" s="6"/>
      <c r="F232" s="56"/>
      <c r="G232" s="56"/>
      <c r="H232" s="56"/>
    </row>
    <row r="233" ht="14.25" customHeight="1">
      <c r="D233" s="6"/>
      <c r="F233" s="56"/>
      <c r="G233" s="56"/>
      <c r="H233" s="56"/>
    </row>
    <row r="234" ht="14.25" customHeight="1">
      <c r="D234" s="6"/>
      <c r="F234" s="56"/>
      <c r="G234" s="56"/>
      <c r="H234" s="56"/>
    </row>
    <row r="235" ht="14.25" customHeight="1">
      <c r="D235" s="6"/>
      <c r="F235" s="56"/>
      <c r="G235" s="56"/>
      <c r="H235" s="56"/>
    </row>
    <row r="236" ht="14.25" customHeight="1">
      <c r="D236" s="6"/>
      <c r="F236" s="56"/>
      <c r="G236" s="56"/>
      <c r="H236" s="56"/>
    </row>
    <row r="237" ht="14.25" customHeight="1">
      <c r="D237" s="6"/>
      <c r="F237" s="56"/>
      <c r="G237" s="56"/>
      <c r="H237" s="56"/>
    </row>
    <row r="238" ht="14.25" customHeight="1">
      <c r="D238" s="6"/>
      <c r="F238" s="56"/>
      <c r="G238" s="56"/>
      <c r="H238" s="56"/>
    </row>
    <row r="239" ht="14.25" customHeight="1">
      <c r="D239" s="6"/>
      <c r="F239" s="56"/>
      <c r="G239" s="56"/>
      <c r="H239" s="56"/>
    </row>
    <row r="240" ht="14.25" customHeight="1">
      <c r="D240" s="6"/>
      <c r="F240" s="56"/>
      <c r="G240" s="56"/>
      <c r="H240" s="56"/>
    </row>
    <row r="241" ht="14.25" customHeight="1">
      <c r="D241" s="6"/>
      <c r="F241" s="56"/>
      <c r="G241" s="56"/>
      <c r="H241" s="56"/>
    </row>
    <row r="242" ht="14.25" customHeight="1">
      <c r="D242" s="6"/>
      <c r="F242" s="56"/>
      <c r="G242" s="56"/>
      <c r="H242" s="56"/>
    </row>
    <row r="243" ht="14.25" customHeight="1">
      <c r="D243" s="6"/>
      <c r="F243" s="56"/>
      <c r="G243" s="56"/>
      <c r="H243" s="56"/>
    </row>
    <row r="244" ht="14.25" customHeight="1">
      <c r="D244" s="6"/>
      <c r="F244" s="56"/>
      <c r="G244" s="56"/>
      <c r="H244" s="56"/>
    </row>
    <row r="245" ht="14.25" customHeight="1">
      <c r="D245" s="6"/>
      <c r="F245" s="56"/>
      <c r="G245" s="56"/>
      <c r="H245" s="56"/>
    </row>
    <row r="246" ht="14.25" customHeight="1">
      <c r="D246" s="6"/>
      <c r="F246" s="56"/>
      <c r="G246" s="56"/>
      <c r="H246" s="56"/>
    </row>
    <row r="247" ht="14.25" customHeight="1">
      <c r="D247" s="6"/>
      <c r="F247" s="56"/>
      <c r="G247" s="56"/>
      <c r="H247" s="56"/>
    </row>
    <row r="248" ht="14.25" customHeight="1">
      <c r="D248" s="6"/>
      <c r="F248" s="56"/>
      <c r="G248" s="56"/>
      <c r="H248" s="56"/>
    </row>
    <row r="249" ht="14.25" customHeight="1">
      <c r="D249" s="6"/>
      <c r="F249" s="56"/>
      <c r="G249" s="56"/>
      <c r="H249" s="56"/>
    </row>
    <row r="250" ht="14.25" customHeight="1">
      <c r="D250" s="6"/>
      <c r="F250" s="56"/>
      <c r="G250" s="56"/>
      <c r="H250" s="56"/>
    </row>
    <row r="251" ht="14.25" customHeight="1">
      <c r="D251" s="6"/>
      <c r="F251" s="56"/>
      <c r="G251" s="56"/>
      <c r="H251" s="56"/>
    </row>
    <row r="252" ht="14.25" customHeight="1">
      <c r="D252" s="6"/>
      <c r="F252" s="56"/>
      <c r="G252" s="56"/>
      <c r="H252" s="56"/>
    </row>
    <row r="253" ht="14.25" customHeight="1">
      <c r="D253" s="6"/>
      <c r="F253" s="56"/>
      <c r="G253" s="56"/>
      <c r="H253" s="56"/>
    </row>
    <row r="254" ht="14.25" customHeight="1">
      <c r="D254" s="6"/>
      <c r="F254" s="56"/>
      <c r="G254" s="56"/>
      <c r="H254" s="56"/>
    </row>
    <row r="255" ht="14.25" customHeight="1">
      <c r="D255" s="6"/>
      <c r="F255" s="56"/>
      <c r="G255" s="56"/>
      <c r="H255" s="56"/>
    </row>
    <row r="256" ht="14.25" customHeight="1">
      <c r="D256" s="6"/>
      <c r="F256" s="56"/>
      <c r="G256" s="56"/>
      <c r="H256" s="56"/>
    </row>
    <row r="257" ht="14.25" customHeight="1">
      <c r="D257" s="6"/>
      <c r="F257" s="56"/>
      <c r="G257" s="56"/>
      <c r="H257" s="56"/>
    </row>
    <row r="258" ht="14.25" customHeight="1">
      <c r="D258" s="6"/>
      <c r="F258" s="56"/>
      <c r="G258" s="56"/>
      <c r="H258" s="56"/>
    </row>
    <row r="259" ht="14.25" customHeight="1">
      <c r="D259" s="6"/>
      <c r="F259" s="56"/>
      <c r="G259" s="56"/>
      <c r="H259" s="56"/>
    </row>
    <row r="260" ht="14.25" customHeight="1">
      <c r="D260" s="6"/>
      <c r="F260" s="56"/>
      <c r="G260" s="56"/>
      <c r="H260" s="56"/>
    </row>
    <row r="261" ht="14.25" customHeight="1">
      <c r="D261" s="6"/>
      <c r="F261" s="56"/>
      <c r="G261" s="56"/>
      <c r="H261" s="56"/>
    </row>
    <row r="262" ht="14.25" customHeight="1">
      <c r="D262" s="6"/>
      <c r="F262" s="56"/>
      <c r="G262" s="56"/>
      <c r="H262" s="56"/>
    </row>
    <row r="263" ht="14.25" customHeight="1">
      <c r="D263" s="6"/>
      <c r="F263" s="56"/>
      <c r="G263" s="56"/>
      <c r="H263" s="56"/>
    </row>
    <row r="264" ht="14.25" customHeight="1">
      <c r="D264" s="6"/>
      <c r="F264" s="56"/>
      <c r="G264" s="56"/>
      <c r="H264" s="56"/>
    </row>
    <row r="265" ht="14.25" customHeight="1">
      <c r="D265" s="6"/>
      <c r="F265" s="56"/>
      <c r="G265" s="56"/>
      <c r="H265" s="56"/>
    </row>
    <row r="266" ht="14.25" customHeight="1">
      <c r="D266" s="6"/>
      <c r="F266" s="56"/>
      <c r="G266" s="56"/>
      <c r="H266" s="56"/>
    </row>
    <row r="267" ht="14.25" customHeight="1">
      <c r="D267" s="6"/>
      <c r="F267" s="56"/>
      <c r="G267" s="56"/>
      <c r="H267" s="56"/>
    </row>
    <row r="268" ht="14.25" customHeight="1">
      <c r="D268" s="6"/>
      <c r="F268" s="56"/>
      <c r="G268" s="56"/>
      <c r="H268" s="56"/>
    </row>
    <row r="269" ht="14.25" customHeight="1">
      <c r="D269" s="6"/>
      <c r="F269" s="56"/>
      <c r="G269" s="56"/>
      <c r="H269" s="56"/>
    </row>
    <row r="270" ht="14.25" customHeight="1">
      <c r="D270" s="6"/>
      <c r="F270" s="56"/>
      <c r="G270" s="56"/>
      <c r="H270" s="56"/>
    </row>
    <row r="271" ht="14.25" customHeight="1">
      <c r="D271" s="6"/>
      <c r="F271" s="56"/>
      <c r="G271" s="56"/>
      <c r="H271" s="56"/>
    </row>
    <row r="272" ht="14.25" customHeight="1">
      <c r="D272" s="6"/>
      <c r="F272" s="56"/>
      <c r="G272" s="56"/>
      <c r="H272" s="56"/>
    </row>
    <row r="273" ht="14.25" customHeight="1">
      <c r="D273" s="6"/>
      <c r="F273" s="56"/>
      <c r="G273" s="56"/>
      <c r="H273" s="56"/>
    </row>
    <row r="274" ht="14.25" customHeight="1">
      <c r="D274" s="6"/>
      <c r="F274" s="56"/>
      <c r="G274" s="56"/>
      <c r="H274" s="56"/>
    </row>
    <row r="275" ht="14.25" customHeight="1">
      <c r="D275" s="6"/>
      <c r="F275" s="56"/>
      <c r="G275" s="56"/>
      <c r="H275" s="56"/>
    </row>
    <row r="276" ht="14.25" customHeight="1">
      <c r="D276" s="6"/>
      <c r="F276" s="56"/>
      <c r="G276" s="56"/>
      <c r="H276" s="56"/>
    </row>
    <row r="277" ht="14.25" customHeight="1">
      <c r="D277" s="6"/>
      <c r="F277" s="56"/>
      <c r="G277" s="56"/>
      <c r="H277" s="56"/>
    </row>
    <row r="278" ht="14.25" customHeight="1">
      <c r="D278" s="6"/>
      <c r="F278" s="56"/>
      <c r="G278" s="56"/>
      <c r="H278" s="56"/>
    </row>
    <row r="279" ht="14.25" customHeight="1">
      <c r="D279" s="6"/>
      <c r="F279" s="56"/>
      <c r="G279" s="56"/>
      <c r="H279" s="56"/>
    </row>
    <row r="280" ht="14.25" customHeight="1">
      <c r="D280" s="6"/>
      <c r="F280" s="56"/>
      <c r="G280" s="56"/>
      <c r="H280" s="56"/>
    </row>
    <row r="281" ht="14.25" customHeight="1">
      <c r="D281" s="6"/>
      <c r="F281" s="56"/>
      <c r="G281" s="56"/>
      <c r="H281" s="56"/>
    </row>
    <row r="282" ht="14.25" customHeight="1">
      <c r="D282" s="6"/>
      <c r="F282" s="56"/>
      <c r="G282" s="56"/>
      <c r="H282" s="56"/>
    </row>
    <row r="283" ht="14.25" customHeight="1">
      <c r="D283" s="6"/>
      <c r="F283" s="56"/>
      <c r="G283" s="56"/>
      <c r="H283" s="56"/>
    </row>
    <row r="284" ht="14.25" customHeight="1">
      <c r="D284" s="6"/>
      <c r="F284" s="56"/>
      <c r="G284" s="56"/>
      <c r="H284" s="56"/>
    </row>
    <row r="285" ht="14.25" customHeight="1">
      <c r="D285" s="6"/>
      <c r="F285" s="56"/>
      <c r="G285" s="56"/>
      <c r="H285" s="56"/>
    </row>
    <row r="286" ht="14.25" customHeight="1">
      <c r="D286" s="6"/>
      <c r="F286" s="56"/>
      <c r="G286" s="56"/>
      <c r="H286" s="56"/>
    </row>
    <row r="287" ht="14.25" customHeight="1">
      <c r="D287" s="6"/>
      <c r="F287" s="56"/>
      <c r="G287" s="56"/>
      <c r="H287" s="56"/>
    </row>
    <row r="288" ht="14.25" customHeight="1">
      <c r="D288" s="6"/>
      <c r="F288" s="56"/>
      <c r="G288" s="56"/>
      <c r="H288" s="56"/>
    </row>
    <row r="289" ht="14.25" customHeight="1">
      <c r="D289" s="6"/>
      <c r="F289" s="56"/>
      <c r="G289" s="56"/>
      <c r="H289" s="56"/>
    </row>
    <row r="290" ht="14.25" customHeight="1">
      <c r="D290" s="6"/>
      <c r="F290" s="56"/>
      <c r="G290" s="56"/>
      <c r="H290" s="56"/>
    </row>
    <row r="291" ht="14.25" customHeight="1">
      <c r="D291" s="6"/>
      <c r="F291" s="56"/>
      <c r="G291" s="56"/>
      <c r="H291" s="56"/>
    </row>
    <row r="292" ht="14.25" customHeight="1">
      <c r="D292" s="6"/>
      <c r="F292" s="56"/>
      <c r="G292" s="56"/>
      <c r="H292" s="56"/>
    </row>
    <row r="293" ht="14.25" customHeight="1">
      <c r="D293" s="6"/>
      <c r="F293" s="56"/>
      <c r="G293" s="56"/>
      <c r="H293" s="56"/>
    </row>
    <row r="294" ht="14.25" customHeight="1">
      <c r="D294" s="6"/>
      <c r="F294" s="56"/>
      <c r="G294" s="56"/>
      <c r="H294" s="56"/>
    </row>
    <row r="295" ht="14.25" customHeight="1">
      <c r="D295" s="6"/>
      <c r="F295" s="56"/>
      <c r="G295" s="56"/>
      <c r="H295" s="56"/>
    </row>
    <row r="296" ht="14.25" customHeight="1">
      <c r="D296" s="6"/>
      <c r="F296" s="56"/>
      <c r="G296" s="56"/>
      <c r="H296" s="56"/>
    </row>
    <row r="297" ht="14.25" customHeight="1">
      <c r="D297" s="6"/>
      <c r="F297" s="56"/>
      <c r="G297" s="56"/>
      <c r="H297" s="56"/>
    </row>
    <row r="298" ht="14.25" customHeight="1">
      <c r="D298" s="6"/>
      <c r="F298" s="56"/>
      <c r="G298" s="56"/>
      <c r="H298" s="56"/>
    </row>
    <row r="299" ht="14.25" customHeight="1">
      <c r="D299" s="6"/>
      <c r="F299" s="56"/>
      <c r="G299" s="56"/>
      <c r="H299" s="56"/>
    </row>
    <row r="300" ht="14.25" customHeight="1">
      <c r="D300" s="6"/>
      <c r="F300" s="56"/>
      <c r="G300" s="56"/>
      <c r="H300" s="56"/>
    </row>
    <row r="301" ht="14.25" customHeight="1">
      <c r="D301" s="6"/>
      <c r="F301" s="56"/>
      <c r="G301" s="56"/>
      <c r="H301" s="56"/>
    </row>
    <row r="302" ht="14.25" customHeight="1">
      <c r="D302" s="6"/>
      <c r="F302" s="56"/>
      <c r="G302" s="56"/>
      <c r="H302" s="56"/>
    </row>
    <row r="303" ht="14.25" customHeight="1">
      <c r="D303" s="6"/>
      <c r="F303" s="56"/>
      <c r="G303" s="56"/>
      <c r="H303" s="56"/>
    </row>
    <row r="304" ht="14.25" customHeight="1">
      <c r="D304" s="6"/>
      <c r="F304" s="56"/>
      <c r="G304" s="56"/>
      <c r="H304" s="56"/>
    </row>
    <row r="305" ht="14.25" customHeight="1">
      <c r="D305" s="6"/>
      <c r="F305" s="56"/>
      <c r="G305" s="56"/>
      <c r="H305" s="56"/>
    </row>
    <row r="306" ht="14.25" customHeight="1">
      <c r="D306" s="6"/>
      <c r="F306" s="56"/>
      <c r="G306" s="56"/>
      <c r="H306" s="56"/>
    </row>
    <row r="307" ht="14.25" customHeight="1">
      <c r="D307" s="6"/>
      <c r="F307" s="56"/>
      <c r="G307" s="56"/>
      <c r="H307" s="56"/>
    </row>
    <row r="308" ht="14.25" customHeight="1">
      <c r="D308" s="6"/>
      <c r="F308" s="56"/>
      <c r="G308" s="56"/>
      <c r="H308" s="56"/>
    </row>
    <row r="309" ht="14.25" customHeight="1">
      <c r="D309" s="6"/>
      <c r="F309" s="56"/>
      <c r="G309" s="56"/>
      <c r="H309" s="56"/>
    </row>
    <row r="310" ht="14.25" customHeight="1">
      <c r="D310" s="6"/>
      <c r="F310" s="56"/>
      <c r="G310" s="56"/>
      <c r="H310" s="56"/>
    </row>
    <row r="311" ht="14.25" customHeight="1">
      <c r="D311" s="6"/>
      <c r="F311" s="56"/>
      <c r="G311" s="56"/>
      <c r="H311" s="56"/>
    </row>
    <row r="312" ht="14.25" customHeight="1">
      <c r="D312" s="6"/>
      <c r="F312" s="56"/>
      <c r="G312" s="56"/>
      <c r="H312" s="56"/>
    </row>
    <row r="313" ht="14.25" customHeight="1">
      <c r="D313" s="6"/>
      <c r="F313" s="56"/>
      <c r="G313" s="56"/>
      <c r="H313" s="56"/>
    </row>
    <row r="314" ht="14.25" customHeight="1">
      <c r="D314" s="6"/>
      <c r="F314" s="56"/>
      <c r="G314" s="56"/>
      <c r="H314" s="56"/>
    </row>
    <row r="315" ht="14.25" customHeight="1">
      <c r="D315" s="6"/>
      <c r="F315" s="56"/>
      <c r="G315" s="56"/>
      <c r="H315" s="56"/>
    </row>
    <row r="316" ht="14.25" customHeight="1">
      <c r="D316" s="6"/>
      <c r="F316" s="56"/>
      <c r="G316" s="56"/>
      <c r="H316" s="56"/>
    </row>
    <row r="317" ht="14.25" customHeight="1">
      <c r="D317" s="6"/>
      <c r="F317" s="56"/>
      <c r="G317" s="56"/>
      <c r="H317" s="56"/>
    </row>
    <row r="318" ht="14.25" customHeight="1">
      <c r="D318" s="6"/>
      <c r="F318" s="56"/>
      <c r="G318" s="56"/>
      <c r="H318" s="56"/>
    </row>
    <row r="319" ht="14.25" customHeight="1">
      <c r="D319" s="6"/>
      <c r="F319" s="56"/>
      <c r="G319" s="56"/>
      <c r="H319" s="56"/>
    </row>
    <row r="320" ht="14.25" customHeight="1">
      <c r="D320" s="6"/>
      <c r="F320" s="56"/>
      <c r="G320" s="56"/>
      <c r="H320" s="56"/>
    </row>
    <row r="321" ht="14.25" customHeight="1">
      <c r="D321" s="6"/>
      <c r="F321" s="56"/>
      <c r="G321" s="56"/>
      <c r="H321" s="56"/>
    </row>
    <row r="322" ht="14.25" customHeight="1">
      <c r="D322" s="6"/>
      <c r="F322" s="56"/>
      <c r="G322" s="56"/>
      <c r="H322" s="56"/>
    </row>
    <row r="323" ht="14.25" customHeight="1">
      <c r="D323" s="6"/>
      <c r="F323" s="56"/>
      <c r="G323" s="56"/>
      <c r="H323" s="56"/>
    </row>
    <row r="324" ht="14.25" customHeight="1">
      <c r="D324" s="6"/>
      <c r="F324" s="56"/>
      <c r="G324" s="56"/>
      <c r="H324" s="56"/>
    </row>
    <row r="325" ht="14.25" customHeight="1">
      <c r="D325" s="6"/>
      <c r="F325" s="56"/>
      <c r="G325" s="56"/>
      <c r="H325" s="56"/>
    </row>
    <row r="326" ht="14.25" customHeight="1">
      <c r="D326" s="6"/>
      <c r="F326" s="56"/>
      <c r="G326" s="56"/>
      <c r="H326" s="56"/>
    </row>
    <row r="327" ht="14.25" customHeight="1">
      <c r="D327" s="6"/>
      <c r="F327" s="56"/>
      <c r="G327" s="56"/>
      <c r="H327" s="56"/>
    </row>
    <row r="328" ht="14.25" customHeight="1">
      <c r="D328" s="6"/>
      <c r="F328" s="56"/>
      <c r="G328" s="56"/>
      <c r="H328" s="56"/>
    </row>
    <row r="329" ht="14.25" customHeight="1">
      <c r="D329" s="6"/>
      <c r="F329" s="56"/>
      <c r="G329" s="56"/>
      <c r="H329" s="56"/>
    </row>
    <row r="330" ht="14.25" customHeight="1">
      <c r="D330" s="6"/>
      <c r="F330" s="56"/>
      <c r="G330" s="56"/>
      <c r="H330" s="56"/>
    </row>
    <row r="331" ht="14.25" customHeight="1">
      <c r="D331" s="6"/>
      <c r="F331" s="56"/>
      <c r="G331" s="56"/>
      <c r="H331" s="56"/>
    </row>
    <row r="332" ht="14.25" customHeight="1">
      <c r="D332" s="6"/>
      <c r="F332" s="56"/>
      <c r="G332" s="56"/>
      <c r="H332" s="56"/>
    </row>
    <row r="333" ht="14.25" customHeight="1">
      <c r="D333" s="6"/>
      <c r="F333" s="56"/>
      <c r="G333" s="56"/>
      <c r="H333" s="56"/>
    </row>
    <row r="334" ht="14.25" customHeight="1">
      <c r="D334" s="6"/>
      <c r="F334" s="56"/>
      <c r="G334" s="56"/>
      <c r="H334" s="56"/>
    </row>
    <row r="335" ht="14.25" customHeight="1">
      <c r="D335" s="6"/>
      <c r="F335" s="56"/>
      <c r="G335" s="56"/>
      <c r="H335" s="56"/>
    </row>
    <row r="336" ht="14.25" customHeight="1">
      <c r="D336" s="6"/>
      <c r="F336" s="56"/>
      <c r="G336" s="56"/>
      <c r="H336" s="56"/>
    </row>
    <row r="337" ht="14.25" customHeight="1">
      <c r="D337" s="6"/>
      <c r="F337" s="56"/>
      <c r="G337" s="56"/>
      <c r="H337" s="56"/>
    </row>
    <row r="338" ht="14.25" customHeight="1">
      <c r="D338" s="6"/>
      <c r="F338" s="56"/>
      <c r="G338" s="56"/>
      <c r="H338" s="56"/>
    </row>
    <row r="339" ht="14.25" customHeight="1">
      <c r="D339" s="6"/>
      <c r="F339" s="56"/>
      <c r="G339" s="56"/>
      <c r="H339" s="56"/>
    </row>
    <row r="340" ht="14.25" customHeight="1">
      <c r="D340" s="6"/>
      <c r="F340" s="56"/>
      <c r="G340" s="56"/>
      <c r="H340" s="56"/>
    </row>
    <row r="341" ht="14.25" customHeight="1">
      <c r="D341" s="6"/>
      <c r="F341" s="56"/>
      <c r="G341" s="56"/>
      <c r="H341" s="56"/>
    </row>
    <row r="342" ht="14.25" customHeight="1">
      <c r="D342" s="6"/>
      <c r="F342" s="56"/>
      <c r="G342" s="56"/>
      <c r="H342" s="56"/>
    </row>
    <row r="343" ht="14.25" customHeight="1">
      <c r="D343" s="6"/>
      <c r="F343" s="56"/>
      <c r="G343" s="56"/>
      <c r="H343" s="56"/>
    </row>
    <row r="344" ht="14.25" customHeight="1">
      <c r="D344" s="6"/>
      <c r="F344" s="56"/>
      <c r="G344" s="56"/>
      <c r="H344" s="56"/>
    </row>
    <row r="345" ht="14.25" customHeight="1">
      <c r="D345" s="6"/>
      <c r="F345" s="56"/>
      <c r="G345" s="56"/>
      <c r="H345" s="56"/>
    </row>
    <row r="346" ht="14.25" customHeight="1">
      <c r="D346" s="6"/>
      <c r="F346" s="56"/>
      <c r="G346" s="56"/>
      <c r="H346" s="56"/>
    </row>
    <row r="347" ht="14.25" customHeight="1">
      <c r="D347" s="6"/>
      <c r="F347" s="56"/>
      <c r="G347" s="56"/>
      <c r="H347" s="56"/>
    </row>
    <row r="348" ht="14.25" customHeight="1">
      <c r="D348" s="6"/>
      <c r="F348" s="56"/>
      <c r="G348" s="56"/>
      <c r="H348" s="56"/>
    </row>
    <row r="349" ht="14.25" customHeight="1">
      <c r="D349" s="6"/>
      <c r="F349" s="56"/>
      <c r="G349" s="56"/>
      <c r="H349" s="56"/>
    </row>
    <row r="350" ht="14.25" customHeight="1">
      <c r="D350" s="6"/>
      <c r="F350" s="56"/>
      <c r="G350" s="56"/>
      <c r="H350" s="56"/>
    </row>
    <row r="351" ht="14.25" customHeight="1">
      <c r="D351" s="6"/>
      <c r="F351" s="56"/>
      <c r="G351" s="56"/>
      <c r="H351" s="56"/>
    </row>
    <row r="352" ht="14.25" customHeight="1">
      <c r="D352" s="6"/>
      <c r="F352" s="56"/>
      <c r="G352" s="56"/>
      <c r="H352" s="56"/>
    </row>
    <row r="353" ht="14.25" customHeight="1">
      <c r="D353" s="6"/>
      <c r="F353" s="56"/>
      <c r="G353" s="56"/>
      <c r="H353" s="56"/>
    </row>
    <row r="354" ht="14.25" customHeight="1">
      <c r="D354" s="6"/>
      <c r="F354" s="56"/>
      <c r="G354" s="56"/>
      <c r="H354" s="56"/>
    </row>
    <row r="355" ht="14.25" customHeight="1">
      <c r="D355" s="6"/>
      <c r="F355" s="56"/>
      <c r="G355" s="56"/>
      <c r="H355" s="56"/>
    </row>
    <row r="356" ht="14.25" customHeight="1">
      <c r="D356" s="6"/>
      <c r="F356" s="56"/>
      <c r="G356" s="56"/>
      <c r="H356" s="56"/>
    </row>
    <row r="357" ht="14.25" customHeight="1">
      <c r="D357" s="6"/>
      <c r="F357" s="56"/>
      <c r="G357" s="56"/>
      <c r="H357" s="56"/>
    </row>
    <row r="358" ht="14.25" customHeight="1">
      <c r="D358" s="6"/>
      <c r="F358" s="56"/>
      <c r="G358" s="56"/>
      <c r="H358" s="56"/>
    </row>
    <row r="359" ht="14.25" customHeight="1">
      <c r="D359" s="6"/>
      <c r="F359" s="56"/>
      <c r="G359" s="56"/>
      <c r="H359" s="56"/>
    </row>
    <row r="360" ht="14.25" customHeight="1">
      <c r="D360" s="6"/>
      <c r="F360" s="56"/>
      <c r="G360" s="56"/>
      <c r="H360" s="56"/>
    </row>
    <row r="361" ht="14.25" customHeight="1">
      <c r="D361" s="6"/>
      <c r="F361" s="56"/>
      <c r="G361" s="56"/>
      <c r="H361" s="56"/>
    </row>
    <row r="362" ht="14.25" customHeight="1">
      <c r="D362" s="6"/>
      <c r="F362" s="56"/>
      <c r="G362" s="56"/>
      <c r="H362" s="56"/>
    </row>
    <row r="363" ht="14.25" customHeight="1">
      <c r="D363" s="6"/>
      <c r="F363" s="56"/>
      <c r="G363" s="56"/>
      <c r="H363" s="56"/>
    </row>
    <row r="364" ht="14.25" customHeight="1">
      <c r="D364" s="6"/>
      <c r="F364" s="56"/>
      <c r="G364" s="56"/>
      <c r="H364" s="56"/>
    </row>
    <row r="365" ht="14.25" customHeight="1">
      <c r="D365" s="6"/>
      <c r="F365" s="56"/>
      <c r="G365" s="56"/>
      <c r="H365" s="56"/>
    </row>
    <row r="366" ht="14.25" customHeight="1">
      <c r="D366" s="6"/>
      <c r="F366" s="56"/>
      <c r="G366" s="56"/>
      <c r="H366" s="56"/>
    </row>
    <row r="367" ht="14.25" customHeight="1">
      <c r="D367" s="6"/>
      <c r="F367" s="56"/>
      <c r="G367" s="56"/>
      <c r="H367" s="56"/>
    </row>
    <row r="368" ht="14.25" customHeight="1">
      <c r="D368" s="6"/>
      <c r="F368" s="56"/>
      <c r="G368" s="56"/>
      <c r="H368" s="56"/>
    </row>
    <row r="369" ht="14.25" customHeight="1">
      <c r="D369" s="6"/>
      <c r="F369" s="56"/>
      <c r="G369" s="56"/>
      <c r="H369" s="56"/>
    </row>
    <row r="370" ht="14.25" customHeight="1">
      <c r="D370" s="6"/>
      <c r="F370" s="56"/>
      <c r="G370" s="56"/>
      <c r="H370" s="56"/>
    </row>
    <row r="371" ht="14.25" customHeight="1">
      <c r="D371" s="6"/>
      <c r="F371" s="56"/>
      <c r="G371" s="56"/>
      <c r="H371" s="56"/>
    </row>
    <row r="372" ht="14.25" customHeight="1">
      <c r="D372" s="6"/>
      <c r="F372" s="56"/>
      <c r="G372" s="56"/>
      <c r="H372" s="56"/>
    </row>
    <row r="373" ht="14.25" customHeight="1">
      <c r="D373" s="6"/>
      <c r="F373" s="56"/>
      <c r="G373" s="56"/>
      <c r="H373" s="56"/>
    </row>
    <row r="374" ht="14.25" customHeight="1">
      <c r="D374" s="6"/>
      <c r="F374" s="56"/>
      <c r="G374" s="56"/>
      <c r="H374" s="56"/>
    </row>
    <row r="375" ht="14.25" customHeight="1">
      <c r="D375" s="6"/>
      <c r="F375" s="56"/>
      <c r="G375" s="56"/>
      <c r="H375" s="56"/>
    </row>
    <row r="376" ht="14.25" customHeight="1">
      <c r="D376" s="6"/>
      <c r="F376" s="56"/>
      <c r="G376" s="56"/>
      <c r="H376" s="56"/>
    </row>
    <row r="377" ht="14.25" customHeight="1">
      <c r="D377" s="6"/>
      <c r="F377" s="56"/>
      <c r="G377" s="56"/>
      <c r="H377" s="56"/>
    </row>
    <row r="378" ht="14.25" customHeight="1">
      <c r="D378" s="6"/>
      <c r="F378" s="56"/>
      <c r="G378" s="56"/>
      <c r="H378" s="56"/>
    </row>
    <row r="379" ht="14.25" customHeight="1">
      <c r="D379" s="6"/>
      <c r="F379" s="56"/>
      <c r="G379" s="56"/>
      <c r="H379" s="56"/>
    </row>
    <row r="380" ht="14.25" customHeight="1">
      <c r="D380" s="6"/>
      <c r="F380" s="56"/>
      <c r="G380" s="56"/>
      <c r="H380" s="56"/>
    </row>
    <row r="381" ht="14.25" customHeight="1">
      <c r="D381" s="6"/>
      <c r="F381" s="56"/>
      <c r="G381" s="56"/>
      <c r="H381" s="56"/>
    </row>
    <row r="382" ht="14.25" customHeight="1">
      <c r="D382" s="6"/>
      <c r="F382" s="56"/>
      <c r="G382" s="56"/>
      <c r="H382" s="56"/>
    </row>
    <row r="383" ht="14.25" customHeight="1">
      <c r="D383" s="6"/>
      <c r="F383" s="56"/>
      <c r="G383" s="56"/>
      <c r="H383" s="56"/>
    </row>
    <row r="384" ht="14.25" customHeight="1">
      <c r="D384" s="6"/>
      <c r="F384" s="56"/>
      <c r="G384" s="56"/>
      <c r="H384" s="56"/>
    </row>
    <row r="385" ht="14.25" customHeight="1">
      <c r="D385" s="6"/>
      <c r="F385" s="56"/>
      <c r="G385" s="56"/>
      <c r="H385" s="56"/>
    </row>
    <row r="386" ht="14.25" customHeight="1">
      <c r="D386" s="6"/>
      <c r="F386" s="56"/>
      <c r="G386" s="56"/>
      <c r="H386" s="56"/>
    </row>
    <row r="387" ht="14.25" customHeight="1">
      <c r="D387" s="6"/>
      <c r="F387" s="56"/>
      <c r="G387" s="56"/>
      <c r="H387" s="56"/>
    </row>
    <row r="388" ht="14.25" customHeight="1">
      <c r="D388" s="6"/>
      <c r="F388" s="56"/>
      <c r="G388" s="56"/>
      <c r="H388" s="56"/>
    </row>
    <row r="389" ht="14.25" customHeight="1">
      <c r="D389" s="6"/>
      <c r="F389" s="56"/>
      <c r="G389" s="56"/>
      <c r="H389" s="56"/>
    </row>
    <row r="390" ht="14.25" customHeight="1">
      <c r="D390" s="6"/>
      <c r="F390" s="56"/>
      <c r="G390" s="56"/>
      <c r="H390" s="56"/>
    </row>
    <row r="391" ht="14.25" customHeight="1">
      <c r="D391" s="6"/>
      <c r="F391" s="56"/>
      <c r="G391" s="56"/>
      <c r="H391" s="56"/>
    </row>
    <row r="392" ht="14.25" customHeight="1">
      <c r="D392" s="6"/>
      <c r="F392" s="56"/>
      <c r="G392" s="56"/>
      <c r="H392" s="56"/>
    </row>
    <row r="393" ht="14.25" customHeight="1">
      <c r="D393" s="6"/>
      <c r="F393" s="56"/>
      <c r="G393" s="56"/>
      <c r="H393" s="56"/>
    </row>
    <row r="394" ht="14.25" customHeight="1">
      <c r="D394" s="6"/>
      <c r="F394" s="56"/>
      <c r="G394" s="56"/>
      <c r="H394" s="56"/>
    </row>
    <row r="395" ht="14.25" customHeight="1">
      <c r="D395" s="6"/>
      <c r="F395" s="56"/>
      <c r="G395" s="56"/>
      <c r="H395" s="56"/>
    </row>
    <row r="396" ht="14.25" customHeight="1">
      <c r="D396" s="6"/>
      <c r="F396" s="56"/>
      <c r="G396" s="56"/>
      <c r="H396" s="56"/>
    </row>
    <row r="397" ht="14.25" customHeight="1">
      <c r="D397" s="6"/>
      <c r="F397" s="56"/>
      <c r="G397" s="56"/>
      <c r="H397" s="56"/>
    </row>
    <row r="398" ht="14.25" customHeight="1">
      <c r="D398" s="6"/>
      <c r="F398" s="56"/>
      <c r="G398" s="56"/>
      <c r="H398" s="56"/>
    </row>
    <row r="399" ht="14.25" customHeight="1">
      <c r="D399" s="6"/>
      <c r="F399" s="56"/>
      <c r="G399" s="56"/>
      <c r="H399" s="56"/>
    </row>
    <row r="400" ht="14.25" customHeight="1">
      <c r="D400" s="6"/>
      <c r="F400" s="56"/>
      <c r="G400" s="56"/>
      <c r="H400" s="56"/>
    </row>
    <row r="401" ht="14.25" customHeight="1">
      <c r="D401" s="6"/>
      <c r="F401" s="56"/>
      <c r="G401" s="56"/>
      <c r="H401" s="56"/>
    </row>
    <row r="402" ht="14.25" customHeight="1">
      <c r="D402" s="6"/>
      <c r="F402" s="56"/>
      <c r="G402" s="56"/>
      <c r="H402" s="56"/>
    </row>
    <row r="403" ht="14.25" customHeight="1">
      <c r="D403" s="6"/>
      <c r="F403" s="56"/>
      <c r="G403" s="56"/>
      <c r="H403" s="56"/>
    </row>
    <row r="404" ht="14.25" customHeight="1">
      <c r="D404" s="6"/>
      <c r="F404" s="56"/>
      <c r="G404" s="56"/>
      <c r="H404" s="56"/>
    </row>
    <row r="405" ht="14.25" customHeight="1">
      <c r="D405" s="6"/>
      <c r="F405" s="56"/>
      <c r="G405" s="56"/>
      <c r="H405" s="56"/>
    </row>
    <row r="406" ht="14.25" customHeight="1">
      <c r="D406" s="6"/>
      <c r="F406" s="56"/>
      <c r="G406" s="56"/>
      <c r="H406" s="56"/>
    </row>
    <row r="407" ht="14.25" customHeight="1">
      <c r="D407" s="6"/>
      <c r="F407" s="56"/>
      <c r="G407" s="56"/>
      <c r="H407" s="56"/>
    </row>
    <row r="408" ht="14.25" customHeight="1">
      <c r="D408" s="6"/>
      <c r="F408" s="56"/>
      <c r="G408" s="56"/>
      <c r="H408" s="56"/>
    </row>
    <row r="409" ht="14.25" customHeight="1">
      <c r="D409" s="6"/>
      <c r="F409" s="56"/>
      <c r="G409" s="56"/>
      <c r="H409" s="56"/>
    </row>
    <row r="410" ht="14.25" customHeight="1">
      <c r="D410" s="6"/>
      <c r="F410" s="56"/>
      <c r="G410" s="56"/>
      <c r="H410" s="56"/>
    </row>
    <row r="411" ht="14.25" customHeight="1">
      <c r="D411" s="6"/>
      <c r="F411" s="56"/>
      <c r="G411" s="56"/>
      <c r="H411" s="56"/>
    </row>
    <row r="412" ht="14.25" customHeight="1">
      <c r="D412" s="6"/>
      <c r="F412" s="56"/>
      <c r="G412" s="56"/>
      <c r="H412" s="56"/>
    </row>
    <row r="413" ht="14.25" customHeight="1">
      <c r="D413" s="6"/>
      <c r="F413" s="56"/>
      <c r="G413" s="56"/>
      <c r="H413" s="56"/>
    </row>
    <row r="414" ht="14.25" customHeight="1">
      <c r="D414" s="6"/>
      <c r="F414" s="56"/>
      <c r="G414" s="56"/>
      <c r="H414" s="56"/>
    </row>
    <row r="415" ht="14.25" customHeight="1">
      <c r="D415" s="6"/>
      <c r="F415" s="56"/>
      <c r="G415" s="56"/>
      <c r="H415" s="56"/>
    </row>
    <row r="416" ht="14.25" customHeight="1">
      <c r="D416" s="6"/>
      <c r="F416" s="56"/>
      <c r="G416" s="56"/>
      <c r="H416" s="56"/>
    </row>
    <row r="417" ht="14.25" customHeight="1">
      <c r="D417" s="6"/>
      <c r="F417" s="56"/>
      <c r="G417" s="56"/>
      <c r="H417" s="56"/>
    </row>
    <row r="418" ht="14.25" customHeight="1">
      <c r="D418" s="6"/>
      <c r="F418" s="56"/>
      <c r="G418" s="56"/>
      <c r="H418" s="56"/>
    </row>
    <row r="419" ht="14.25" customHeight="1">
      <c r="D419" s="6"/>
      <c r="F419" s="56"/>
      <c r="G419" s="56"/>
      <c r="H419" s="56"/>
    </row>
    <row r="420" ht="14.25" customHeight="1">
      <c r="D420" s="6"/>
      <c r="F420" s="56"/>
      <c r="G420" s="56"/>
      <c r="H420" s="56"/>
    </row>
    <row r="421" ht="14.25" customHeight="1">
      <c r="D421" s="6"/>
      <c r="F421" s="56"/>
      <c r="G421" s="56"/>
      <c r="H421" s="56"/>
    </row>
    <row r="422" ht="14.25" customHeight="1">
      <c r="D422" s="6"/>
      <c r="F422" s="56"/>
      <c r="G422" s="56"/>
      <c r="H422" s="56"/>
    </row>
    <row r="423" ht="14.25" customHeight="1">
      <c r="D423" s="6"/>
      <c r="F423" s="56"/>
      <c r="G423" s="56"/>
      <c r="H423" s="56"/>
    </row>
    <row r="424" ht="14.25" customHeight="1">
      <c r="D424" s="6"/>
      <c r="F424" s="56"/>
      <c r="G424" s="56"/>
      <c r="H424" s="56"/>
    </row>
    <row r="425" ht="14.25" customHeight="1">
      <c r="D425" s="6"/>
      <c r="F425" s="56"/>
      <c r="G425" s="56"/>
      <c r="H425" s="56"/>
    </row>
    <row r="426" ht="14.25" customHeight="1">
      <c r="D426" s="6"/>
      <c r="F426" s="56"/>
      <c r="G426" s="56"/>
      <c r="H426" s="56"/>
    </row>
    <row r="427" ht="14.25" customHeight="1">
      <c r="D427" s="6"/>
      <c r="F427" s="56"/>
      <c r="G427" s="56"/>
      <c r="H427" s="56"/>
    </row>
    <row r="428" ht="14.25" customHeight="1">
      <c r="D428" s="6"/>
      <c r="F428" s="56"/>
      <c r="G428" s="56"/>
      <c r="H428" s="56"/>
    </row>
    <row r="429" ht="14.25" customHeight="1">
      <c r="D429" s="6"/>
      <c r="F429" s="56"/>
      <c r="G429" s="56"/>
      <c r="H429" s="56"/>
    </row>
    <row r="430" ht="14.25" customHeight="1">
      <c r="D430" s="6"/>
      <c r="F430" s="56"/>
      <c r="G430" s="56"/>
      <c r="H430" s="56"/>
    </row>
    <row r="431" ht="14.25" customHeight="1">
      <c r="D431" s="6"/>
      <c r="F431" s="56"/>
      <c r="G431" s="56"/>
      <c r="H431" s="56"/>
    </row>
    <row r="432" ht="14.25" customHeight="1">
      <c r="D432" s="6"/>
      <c r="F432" s="56"/>
      <c r="G432" s="56"/>
      <c r="H432" s="56"/>
    </row>
    <row r="433" ht="14.25" customHeight="1">
      <c r="D433" s="6"/>
      <c r="F433" s="56"/>
      <c r="G433" s="56"/>
      <c r="H433" s="56"/>
    </row>
    <row r="434" ht="14.25" customHeight="1">
      <c r="D434" s="6"/>
      <c r="F434" s="56"/>
      <c r="G434" s="56"/>
      <c r="H434" s="56"/>
    </row>
    <row r="435" ht="14.25" customHeight="1">
      <c r="D435" s="6"/>
      <c r="F435" s="56"/>
      <c r="G435" s="56"/>
      <c r="H435" s="56"/>
    </row>
    <row r="436" ht="14.25" customHeight="1">
      <c r="D436" s="6"/>
      <c r="F436" s="56"/>
      <c r="G436" s="56"/>
      <c r="H436" s="56"/>
    </row>
    <row r="437" ht="14.25" customHeight="1">
      <c r="D437" s="6"/>
      <c r="F437" s="56"/>
      <c r="G437" s="56"/>
      <c r="H437" s="56"/>
    </row>
    <row r="438" ht="14.25" customHeight="1">
      <c r="D438" s="6"/>
      <c r="F438" s="56"/>
      <c r="G438" s="56"/>
      <c r="H438" s="56"/>
    </row>
    <row r="439" ht="14.25" customHeight="1">
      <c r="D439" s="6"/>
      <c r="F439" s="56"/>
      <c r="G439" s="56"/>
      <c r="H439" s="56"/>
    </row>
    <row r="440" ht="14.25" customHeight="1">
      <c r="D440" s="6"/>
      <c r="F440" s="56"/>
      <c r="G440" s="56"/>
      <c r="H440" s="56"/>
    </row>
    <row r="441" ht="14.25" customHeight="1">
      <c r="D441" s="6"/>
      <c r="F441" s="56"/>
      <c r="G441" s="56"/>
      <c r="H441" s="56"/>
    </row>
    <row r="442" ht="14.25" customHeight="1">
      <c r="D442" s="6"/>
      <c r="F442" s="56"/>
      <c r="G442" s="56"/>
      <c r="H442" s="56"/>
    </row>
    <row r="443" ht="14.25" customHeight="1">
      <c r="D443" s="6"/>
      <c r="F443" s="56"/>
      <c r="G443" s="56"/>
      <c r="H443" s="56"/>
    </row>
    <row r="444" ht="14.25" customHeight="1">
      <c r="D444" s="6"/>
      <c r="F444" s="56"/>
      <c r="G444" s="56"/>
      <c r="H444" s="56"/>
    </row>
    <row r="445" ht="14.25" customHeight="1">
      <c r="D445" s="6"/>
      <c r="F445" s="56"/>
      <c r="G445" s="56"/>
      <c r="H445" s="56"/>
    </row>
    <row r="446" ht="14.25" customHeight="1">
      <c r="D446" s="6"/>
      <c r="F446" s="56"/>
      <c r="G446" s="56"/>
      <c r="H446" s="56"/>
    </row>
    <row r="447" ht="14.25" customHeight="1">
      <c r="D447" s="6"/>
      <c r="F447" s="56"/>
      <c r="G447" s="56"/>
      <c r="H447" s="56"/>
    </row>
    <row r="448" ht="14.25" customHeight="1">
      <c r="D448" s="6"/>
      <c r="F448" s="56"/>
      <c r="G448" s="56"/>
      <c r="H448" s="56"/>
    </row>
    <row r="449" ht="14.25" customHeight="1">
      <c r="D449" s="6"/>
      <c r="F449" s="56"/>
      <c r="G449" s="56"/>
      <c r="H449" s="56"/>
    </row>
    <row r="450" ht="14.25" customHeight="1">
      <c r="D450" s="6"/>
      <c r="F450" s="56"/>
      <c r="G450" s="56"/>
      <c r="H450" s="56"/>
    </row>
    <row r="451" ht="14.25" customHeight="1">
      <c r="D451" s="6"/>
      <c r="F451" s="56"/>
      <c r="G451" s="56"/>
      <c r="H451" s="56"/>
    </row>
    <row r="452" ht="14.25" customHeight="1">
      <c r="D452" s="6"/>
      <c r="F452" s="56"/>
      <c r="G452" s="56"/>
      <c r="H452" s="56"/>
    </row>
    <row r="453" ht="14.25" customHeight="1">
      <c r="D453" s="6"/>
      <c r="F453" s="56"/>
      <c r="G453" s="56"/>
      <c r="H453" s="56"/>
    </row>
    <row r="454" ht="14.25" customHeight="1">
      <c r="D454" s="6"/>
      <c r="F454" s="56"/>
      <c r="G454" s="56"/>
      <c r="H454" s="56"/>
    </row>
    <row r="455" ht="14.25" customHeight="1">
      <c r="D455" s="6"/>
      <c r="F455" s="56"/>
      <c r="G455" s="56"/>
      <c r="H455" s="56"/>
    </row>
    <row r="456" ht="14.25" customHeight="1">
      <c r="D456" s="6"/>
      <c r="F456" s="56"/>
      <c r="G456" s="56"/>
      <c r="H456" s="56"/>
    </row>
    <row r="457" ht="14.25" customHeight="1">
      <c r="D457" s="6"/>
      <c r="F457" s="56"/>
      <c r="G457" s="56"/>
      <c r="H457" s="56"/>
    </row>
    <row r="458" ht="14.25" customHeight="1">
      <c r="D458" s="6"/>
      <c r="F458" s="56"/>
      <c r="G458" s="56"/>
      <c r="H458" s="56"/>
    </row>
    <row r="459" ht="14.25" customHeight="1">
      <c r="D459" s="6"/>
      <c r="F459" s="56"/>
      <c r="G459" s="56"/>
      <c r="H459" s="56"/>
    </row>
    <row r="460" ht="14.25" customHeight="1">
      <c r="D460" s="6"/>
      <c r="F460" s="56"/>
      <c r="G460" s="56"/>
      <c r="H460" s="56"/>
    </row>
    <row r="461" ht="14.25" customHeight="1">
      <c r="D461" s="6"/>
      <c r="F461" s="56"/>
      <c r="G461" s="56"/>
      <c r="H461" s="56"/>
    </row>
    <row r="462" ht="14.25" customHeight="1">
      <c r="D462" s="6"/>
      <c r="F462" s="56"/>
      <c r="G462" s="56"/>
      <c r="H462" s="56"/>
    </row>
    <row r="463" ht="14.25" customHeight="1">
      <c r="D463" s="6"/>
      <c r="F463" s="56"/>
      <c r="G463" s="56"/>
      <c r="H463" s="56"/>
    </row>
    <row r="464" ht="14.25" customHeight="1">
      <c r="D464" s="6"/>
      <c r="F464" s="56"/>
      <c r="G464" s="56"/>
      <c r="H464" s="56"/>
    </row>
    <row r="465" ht="14.25" customHeight="1">
      <c r="D465" s="6"/>
      <c r="F465" s="56"/>
      <c r="G465" s="56"/>
      <c r="H465" s="56"/>
    </row>
    <row r="466" ht="14.25" customHeight="1">
      <c r="D466" s="6"/>
      <c r="F466" s="56"/>
      <c r="G466" s="56"/>
      <c r="H466" s="56"/>
    </row>
    <row r="467" ht="14.25" customHeight="1">
      <c r="D467" s="6"/>
      <c r="F467" s="56"/>
      <c r="G467" s="56"/>
      <c r="H467" s="56"/>
    </row>
    <row r="468" ht="14.25" customHeight="1">
      <c r="D468" s="6"/>
      <c r="F468" s="56"/>
      <c r="G468" s="56"/>
      <c r="H468" s="56"/>
    </row>
    <row r="469" ht="14.25" customHeight="1">
      <c r="D469" s="6"/>
      <c r="F469" s="56"/>
      <c r="G469" s="56"/>
      <c r="H469" s="56"/>
    </row>
    <row r="470" ht="14.25" customHeight="1">
      <c r="D470" s="6"/>
      <c r="F470" s="56"/>
      <c r="G470" s="56"/>
      <c r="H470" s="56"/>
    </row>
    <row r="471" ht="14.25" customHeight="1">
      <c r="D471" s="6"/>
      <c r="F471" s="56"/>
      <c r="G471" s="56"/>
      <c r="H471" s="56"/>
    </row>
    <row r="472" ht="14.25" customHeight="1">
      <c r="D472" s="6"/>
      <c r="F472" s="56"/>
      <c r="G472" s="56"/>
      <c r="H472" s="56"/>
    </row>
    <row r="473" ht="14.25" customHeight="1">
      <c r="D473" s="6"/>
      <c r="F473" s="56"/>
      <c r="G473" s="56"/>
      <c r="H473" s="56"/>
    </row>
    <row r="474" ht="14.25" customHeight="1">
      <c r="D474" s="6"/>
      <c r="F474" s="56"/>
      <c r="G474" s="56"/>
      <c r="H474" s="56"/>
    </row>
    <row r="475" ht="14.25" customHeight="1">
      <c r="D475" s="6"/>
      <c r="F475" s="56"/>
      <c r="G475" s="56"/>
      <c r="H475" s="56"/>
    </row>
    <row r="476" ht="14.25" customHeight="1">
      <c r="D476" s="6"/>
      <c r="F476" s="56"/>
      <c r="G476" s="56"/>
      <c r="H476" s="56"/>
    </row>
    <row r="477" ht="14.25" customHeight="1">
      <c r="D477" s="6"/>
      <c r="F477" s="56"/>
      <c r="G477" s="56"/>
      <c r="H477" s="56"/>
    </row>
    <row r="478" ht="14.25" customHeight="1">
      <c r="D478" s="6"/>
      <c r="F478" s="56"/>
      <c r="G478" s="56"/>
      <c r="H478" s="56"/>
    </row>
    <row r="479" ht="14.25" customHeight="1">
      <c r="D479" s="6"/>
      <c r="F479" s="56"/>
      <c r="G479" s="56"/>
      <c r="H479" s="56"/>
    </row>
    <row r="480" ht="14.25" customHeight="1">
      <c r="D480" s="6"/>
      <c r="F480" s="56"/>
      <c r="G480" s="56"/>
      <c r="H480" s="56"/>
    </row>
    <row r="481" ht="14.25" customHeight="1">
      <c r="D481" s="6"/>
      <c r="F481" s="56"/>
      <c r="G481" s="56"/>
      <c r="H481" s="56"/>
    </row>
    <row r="482" ht="14.25" customHeight="1">
      <c r="D482" s="6"/>
      <c r="F482" s="56"/>
      <c r="G482" s="56"/>
      <c r="H482" s="56"/>
    </row>
    <row r="483" ht="14.25" customHeight="1">
      <c r="D483" s="6"/>
      <c r="F483" s="56"/>
      <c r="G483" s="56"/>
      <c r="H483" s="56"/>
    </row>
    <row r="484" ht="14.25" customHeight="1">
      <c r="D484" s="6"/>
      <c r="F484" s="56"/>
      <c r="G484" s="56"/>
      <c r="H484" s="56"/>
    </row>
    <row r="485" ht="14.25" customHeight="1">
      <c r="D485" s="6"/>
      <c r="F485" s="56"/>
      <c r="G485" s="56"/>
      <c r="H485" s="56"/>
    </row>
    <row r="486" ht="14.25" customHeight="1">
      <c r="D486" s="6"/>
      <c r="F486" s="56"/>
      <c r="G486" s="56"/>
      <c r="H486" s="56"/>
    </row>
    <row r="487" ht="14.25" customHeight="1">
      <c r="D487" s="6"/>
      <c r="F487" s="56"/>
      <c r="G487" s="56"/>
      <c r="H487" s="56"/>
    </row>
    <row r="488" ht="14.25" customHeight="1">
      <c r="D488" s="6"/>
      <c r="F488" s="56"/>
      <c r="G488" s="56"/>
      <c r="H488" s="56"/>
    </row>
    <row r="489" ht="14.25" customHeight="1">
      <c r="D489" s="6"/>
      <c r="F489" s="56"/>
      <c r="G489" s="56"/>
      <c r="H489" s="56"/>
    </row>
    <row r="490" ht="14.25" customHeight="1">
      <c r="D490" s="6"/>
      <c r="F490" s="56"/>
      <c r="G490" s="56"/>
      <c r="H490" s="56"/>
    </row>
    <row r="491" ht="14.25" customHeight="1">
      <c r="D491" s="6"/>
      <c r="F491" s="56"/>
      <c r="G491" s="56"/>
      <c r="H491" s="56"/>
    </row>
    <row r="492" ht="14.25" customHeight="1">
      <c r="D492" s="6"/>
      <c r="F492" s="56"/>
      <c r="G492" s="56"/>
      <c r="H492" s="56"/>
    </row>
    <row r="493" ht="14.25" customHeight="1">
      <c r="D493" s="6"/>
      <c r="F493" s="56"/>
      <c r="G493" s="56"/>
      <c r="H493" s="56"/>
    </row>
    <row r="494" ht="14.25" customHeight="1">
      <c r="D494" s="6"/>
      <c r="F494" s="56"/>
      <c r="G494" s="56"/>
      <c r="H494" s="56"/>
    </row>
    <row r="495" ht="14.25" customHeight="1">
      <c r="D495" s="6"/>
      <c r="F495" s="56"/>
      <c r="G495" s="56"/>
      <c r="H495" s="56"/>
    </row>
    <row r="496" ht="14.25" customHeight="1">
      <c r="D496" s="6"/>
      <c r="F496" s="56"/>
      <c r="G496" s="56"/>
      <c r="H496" s="56"/>
    </row>
    <row r="497" ht="14.25" customHeight="1">
      <c r="D497" s="6"/>
      <c r="F497" s="56"/>
      <c r="G497" s="56"/>
      <c r="H497" s="56"/>
    </row>
    <row r="498" ht="14.25" customHeight="1">
      <c r="D498" s="6"/>
      <c r="F498" s="56"/>
      <c r="G498" s="56"/>
      <c r="H498" s="56"/>
    </row>
    <row r="499" ht="14.25" customHeight="1">
      <c r="D499" s="6"/>
      <c r="F499" s="56"/>
      <c r="G499" s="56"/>
      <c r="H499" s="56"/>
    </row>
    <row r="500" ht="14.25" customHeight="1">
      <c r="D500" s="6"/>
      <c r="F500" s="56"/>
      <c r="G500" s="56"/>
      <c r="H500" s="56"/>
    </row>
    <row r="501" ht="14.25" customHeight="1">
      <c r="D501" s="6"/>
      <c r="F501" s="56"/>
      <c r="G501" s="56"/>
      <c r="H501" s="56"/>
    </row>
    <row r="502" ht="14.25" customHeight="1">
      <c r="D502" s="6"/>
      <c r="F502" s="56"/>
      <c r="G502" s="56"/>
      <c r="H502" s="56"/>
    </row>
    <row r="503" ht="14.25" customHeight="1">
      <c r="D503" s="6"/>
      <c r="F503" s="56"/>
      <c r="G503" s="56"/>
      <c r="H503" s="56"/>
    </row>
    <row r="504" ht="14.25" customHeight="1">
      <c r="D504" s="6"/>
      <c r="F504" s="56"/>
      <c r="G504" s="56"/>
      <c r="H504" s="56"/>
    </row>
    <row r="505" ht="14.25" customHeight="1">
      <c r="D505" s="6"/>
      <c r="F505" s="56"/>
      <c r="G505" s="56"/>
      <c r="H505" s="56"/>
    </row>
    <row r="506" ht="14.25" customHeight="1">
      <c r="D506" s="6"/>
      <c r="F506" s="56"/>
      <c r="G506" s="56"/>
      <c r="H506" s="56"/>
    </row>
    <row r="507" ht="14.25" customHeight="1">
      <c r="D507" s="6"/>
      <c r="F507" s="56"/>
      <c r="G507" s="56"/>
      <c r="H507" s="56"/>
    </row>
    <row r="508" ht="14.25" customHeight="1">
      <c r="D508" s="6"/>
      <c r="F508" s="56"/>
      <c r="G508" s="56"/>
      <c r="H508" s="56"/>
    </row>
    <row r="509" ht="14.25" customHeight="1">
      <c r="D509" s="6"/>
      <c r="F509" s="56"/>
      <c r="G509" s="56"/>
      <c r="H509" s="56"/>
    </row>
    <row r="510" ht="14.25" customHeight="1">
      <c r="D510" s="6"/>
      <c r="F510" s="56"/>
      <c r="G510" s="56"/>
      <c r="H510" s="56"/>
    </row>
    <row r="511" ht="14.25" customHeight="1">
      <c r="D511" s="6"/>
      <c r="F511" s="56"/>
      <c r="G511" s="56"/>
      <c r="H511" s="56"/>
    </row>
    <row r="512" ht="14.25" customHeight="1">
      <c r="D512" s="6"/>
      <c r="F512" s="56"/>
      <c r="G512" s="56"/>
      <c r="H512" s="56"/>
    </row>
    <row r="513" ht="14.25" customHeight="1">
      <c r="D513" s="6"/>
      <c r="F513" s="56"/>
      <c r="G513" s="56"/>
      <c r="H513" s="56"/>
    </row>
    <row r="514" ht="14.25" customHeight="1">
      <c r="D514" s="6"/>
      <c r="F514" s="56"/>
      <c r="G514" s="56"/>
      <c r="H514" s="56"/>
    </row>
    <row r="515" ht="14.25" customHeight="1">
      <c r="D515" s="6"/>
      <c r="F515" s="56"/>
      <c r="G515" s="56"/>
      <c r="H515" s="56"/>
    </row>
    <row r="516" ht="14.25" customHeight="1">
      <c r="D516" s="6"/>
      <c r="F516" s="56"/>
      <c r="G516" s="56"/>
      <c r="H516" s="56"/>
    </row>
    <row r="517" ht="14.25" customHeight="1">
      <c r="D517" s="6"/>
      <c r="F517" s="56"/>
      <c r="G517" s="56"/>
      <c r="H517" s="56"/>
    </row>
    <row r="518" ht="14.25" customHeight="1">
      <c r="D518" s="6"/>
      <c r="F518" s="56"/>
      <c r="G518" s="56"/>
      <c r="H518" s="56"/>
    </row>
    <row r="519" ht="14.25" customHeight="1">
      <c r="D519" s="6"/>
      <c r="F519" s="56"/>
      <c r="G519" s="56"/>
      <c r="H519" s="56"/>
    </row>
    <row r="520" ht="14.25" customHeight="1">
      <c r="D520" s="6"/>
      <c r="F520" s="56"/>
      <c r="G520" s="56"/>
      <c r="H520" s="56"/>
    </row>
    <row r="521" ht="14.25" customHeight="1">
      <c r="D521" s="6"/>
      <c r="F521" s="56"/>
      <c r="G521" s="56"/>
      <c r="H521" s="56"/>
    </row>
    <row r="522" ht="14.25" customHeight="1">
      <c r="D522" s="6"/>
      <c r="F522" s="56"/>
      <c r="G522" s="56"/>
      <c r="H522" s="56"/>
    </row>
    <row r="523" ht="14.25" customHeight="1">
      <c r="D523" s="6"/>
      <c r="F523" s="56"/>
      <c r="G523" s="56"/>
      <c r="H523" s="56"/>
    </row>
    <row r="524" ht="14.25" customHeight="1">
      <c r="D524" s="6"/>
      <c r="F524" s="56"/>
      <c r="G524" s="56"/>
      <c r="H524" s="56"/>
    </row>
    <row r="525" ht="14.25" customHeight="1">
      <c r="D525" s="6"/>
      <c r="F525" s="56"/>
      <c r="G525" s="56"/>
      <c r="H525" s="56"/>
    </row>
    <row r="526" ht="14.25" customHeight="1">
      <c r="D526" s="6"/>
      <c r="F526" s="56"/>
      <c r="G526" s="56"/>
      <c r="H526" s="56"/>
    </row>
    <row r="527" ht="14.25" customHeight="1">
      <c r="D527" s="6"/>
      <c r="F527" s="56"/>
      <c r="G527" s="56"/>
      <c r="H527" s="56"/>
    </row>
    <row r="528" ht="14.25" customHeight="1">
      <c r="D528" s="6"/>
      <c r="F528" s="56"/>
      <c r="G528" s="56"/>
      <c r="H528" s="56"/>
    </row>
    <row r="529" ht="14.25" customHeight="1">
      <c r="D529" s="6"/>
      <c r="F529" s="56"/>
      <c r="G529" s="56"/>
      <c r="H529" s="56"/>
    </row>
    <row r="530" ht="14.25" customHeight="1">
      <c r="D530" s="6"/>
      <c r="F530" s="56"/>
      <c r="G530" s="56"/>
      <c r="H530" s="56"/>
    </row>
    <row r="531" ht="14.25" customHeight="1">
      <c r="D531" s="6"/>
      <c r="F531" s="56"/>
      <c r="G531" s="56"/>
      <c r="H531" s="56"/>
    </row>
    <row r="532" ht="14.25" customHeight="1">
      <c r="D532" s="6"/>
      <c r="F532" s="56"/>
      <c r="G532" s="56"/>
      <c r="H532" s="56"/>
    </row>
    <row r="533" ht="14.25" customHeight="1">
      <c r="D533" s="6"/>
      <c r="F533" s="56"/>
      <c r="G533" s="56"/>
      <c r="H533" s="56"/>
    </row>
    <row r="534" ht="14.25" customHeight="1">
      <c r="D534" s="6"/>
      <c r="F534" s="56"/>
      <c r="G534" s="56"/>
      <c r="H534" s="56"/>
    </row>
    <row r="535" ht="14.25" customHeight="1">
      <c r="D535" s="6"/>
      <c r="F535" s="56"/>
      <c r="G535" s="56"/>
      <c r="H535" s="56"/>
    </row>
    <row r="536" ht="14.25" customHeight="1">
      <c r="D536" s="6"/>
      <c r="F536" s="56"/>
      <c r="G536" s="56"/>
      <c r="H536" s="56"/>
    </row>
    <row r="537" ht="14.25" customHeight="1">
      <c r="D537" s="6"/>
      <c r="F537" s="56"/>
      <c r="G537" s="56"/>
      <c r="H537" s="56"/>
    </row>
    <row r="538" ht="14.25" customHeight="1">
      <c r="D538" s="6"/>
      <c r="F538" s="56"/>
      <c r="G538" s="56"/>
      <c r="H538" s="56"/>
    </row>
    <row r="539" ht="14.25" customHeight="1">
      <c r="D539" s="6"/>
      <c r="F539" s="56"/>
      <c r="G539" s="56"/>
      <c r="H539" s="56"/>
    </row>
    <row r="540" ht="14.25" customHeight="1">
      <c r="D540" s="6"/>
      <c r="F540" s="56"/>
      <c r="G540" s="56"/>
      <c r="H540" s="56"/>
    </row>
    <row r="541" ht="14.25" customHeight="1">
      <c r="D541" s="6"/>
      <c r="F541" s="56"/>
      <c r="G541" s="56"/>
      <c r="H541" s="56"/>
    </row>
    <row r="542" ht="14.25" customHeight="1">
      <c r="D542" s="6"/>
      <c r="F542" s="56"/>
      <c r="G542" s="56"/>
      <c r="H542" s="56"/>
    </row>
    <row r="543" ht="14.25" customHeight="1">
      <c r="D543" s="6"/>
      <c r="F543" s="56"/>
      <c r="G543" s="56"/>
      <c r="H543" s="56"/>
    </row>
    <row r="544" ht="14.25" customHeight="1">
      <c r="D544" s="6"/>
      <c r="F544" s="56"/>
      <c r="G544" s="56"/>
      <c r="H544" s="56"/>
    </row>
    <row r="545" ht="14.25" customHeight="1">
      <c r="D545" s="6"/>
      <c r="F545" s="56"/>
      <c r="G545" s="56"/>
      <c r="H545" s="56"/>
    </row>
    <row r="546" ht="14.25" customHeight="1">
      <c r="D546" s="6"/>
      <c r="F546" s="56"/>
      <c r="G546" s="56"/>
      <c r="H546" s="56"/>
    </row>
    <row r="547" ht="14.25" customHeight="1">
      <c r="D547" s="6"/>
      <c r="F547" s="56"/>
      <c r="G547" s="56"/>
      <c r="H547" s="56"/>
    </row>
    <row r="548" ht="14.25" customHeight="1">
      <c r="D548" s="6"/>
      <c r="F548" s="56"/>
      <c r="G548" s="56"/>
      <c r="H548" s="56"/>
    </row>
    <row r="549" ht="14.25" customHeight="1">
      <c r="D549" s="6"/>
      <c r="F549" s="56"/>
      <c r="G549" s="56"/>
      <c r="H549" s="56"/>
    </row>
    <row r="550" ht="14.25" customHeight="1">
      <c r="D550" s="6"/>
      <c r="F550" s="56"/>
      <c r="G550" s="56"/>
      <c r="H550" s="56"/>
    </row>
    <row r="551" ht="14.25" customHeight="1">
      <c r="D551" s="6"/>
      <c r="F551" s="56"/>
      <c r="G551" s="56"/>
      <c r="H551" s="56"/>
    </row>
    <row r="552" ht="14.25" customHeight="1">
      <c r="D552" s="6"/>
      <c r="F552" s="56"/>
      <c r="G552" s="56"/>
      <c r="H552" s="56"/>
    </row>
    <row r="553" ht="14.25" customHeight="1">
      <c r="D553" s="6"/>
      <c r="F553" s="56"/>
      <c r="G553" s="56"/>
      <c r="H553" s="56"/>
    </row>
    <row r="554" ht="14.25" customHeight="1">
      <c r="D554" s="6"/>
      <c r="F554" s="56"/>
      <c r="G554" s="56"/>
      <c r="H554" s="56"/>
    </row>
    <row r="555" ht="14.25" customHeight="1">
      <c r="D555" s="6"/>
      <c r="F555" s="56"/>
      <c r="G555" s="56"/>
      <c r="H555" s="56"/>
    </row>
    <row r="556" ht="14.25" customHeight="1">
      <c r="D556" s="6"/>
      <c r="F556" s="56"/>
      <c r="G556" s="56"/>
      <c r="H556" s="56"/>
    </row>
    <row r="557" ht="14.25" customHeight="1">
      <c r="D557" s="6"/>
      <c r="F557" s="56"/>
      <c r="G557" s="56"/>
      <c r="H557" s="56"/>
    </row>
    <row r="558" ht="14.25" customHeight="1">
      <c r="D558" s="6"/>
      <c r="F558" s="56"/>
      <c r="G558" s="56"/>
      <c r="H558" s="56"/>
    </row>
    <row r="559" ht="14.25" customHeight="1">
      <c r="D559" s="6"/>
      <c r="F559" s="56"/>
      <c r="G559" s="56"/>
      <c r="H559" s="56"/>
    </row>
    <row r="560" ht="14.25" customHeight="1">
      <c r="D560" s="6"/>
      <c r="F560" s="56"/>
      <c r="G560" s="56"/>
      <c r="H560" s="56"/>
    </row>
    <row r="561" ht="14.25" customHeight="1">
      <c r="D561" s="6"/>
      <c r="F561" s="56"/>
      <c r="G561" s="56"/>
      <c r="H561" s="56"/>
    </row>
    <row r="562" ht="14.25" customHeight="1">
      <c r="D562" s="6"/>
      <c r="F562" s="56"/>
      <c r="G562" s="56"/>
      <c r="H562" s="56"/>
    </row>
    <row r="563" ht="14.25" customHeight="1">
      <c r="D563" s="6"/>
      <c r="F563" s="56"/>
      <c r="G563" s="56"/>
      <c r="H563" s="56"/>
    </row>
    <row r="564" ht="14.25" customHeight="1">
      <c r="D564" s="6"/>
      <c r="F564" s="56"/>
      <c r="G564" s="56"/>
      <c r="H564" s="56"/>
    </row>
    <row r="565" ht="14.25" customHeight="1">
      <c r="D565" s="6"/>
      <c r="F565" s="56"/>
      <c r="G565" s="56"/>
      <c r="H565" s="56"/>
    </row>
    <row r="566" ht="14.25" customHeight="1">
      <c r="D566" s="6"/>
      <c r="F566" s="56"/>
      <c r="G566" s="56"/>
      <c r="H566" s="56"/>
    </row>
    <row r="567" ht="14.25" customHeight="1">
      <c r="D567" s="6"/>
      <c r="F567" s="56"/>
      <c r="G567" s="56"/>
      <c r="H567" s="56"/>
    </row>
    <row r="568" ht="14.25" customHeight="1">
      <c r="D568" s="6"/>
      <c r="F568" s="56"/>
      <c r="G568" s="56"/>
      <c r="H568" s="56"/>
    </row>
    <row r="569" ht="14.25" customHeight="1">
      <c r="D569" s="6"/>
      <c r="F569" s="56"/>
      <c r="G569" s="56"/>
      <c r="H569" s="56"/>
    </row>
    <row r="570" ht="14.25" customHeight="1">
      <c r="D570" s="6"/>
      <c r="F570" s="56"/>
      <c r="G570" s="56"/>
      <c r="H570" s="56"/>
    </row>
    <row r="571" ht="14.25" customHeight="1">
      <c r="D571" s="6"/>
      <c r="F571" s="56"/>
      <c r="G571" s="56"/>
      <c r="H571" s="56"/>
    </row>
    <row r="572" ht="14.25" customHeight="1">
      <c r="D572" s="6"/>
      <c r="F572" s="56"/>
      <c r="G572" s="56"/>
      <c r="H572" s="56"/>
    </row>
    <row r="573" ht="14.25" customHeight="1">
      <c r="D573" s="6"/>
      <c r="F573" s="56"/>
      <c r="G573" s="56"/>
      <c r="H573" s="56"/>
    </row>
    <row r="574" ht="14.25" customHeight="1">
      <c r="D574" s="6"/>
      <c r="F574" s="56"/>
      <c r="G574" s="56"/>
      <c r="H574" s="56"/>
    </row>
    <row r="575" ht="14.25" customHeight="1">
      <c r="D575" s="6"/>
      <c r="F575" s="56"/>
      <c r="G575" s="56"/>
      <c r="H575" s="56"/>
    </row>
    <row r="576" ht="14.25" customHeight="1">
      <c r="D576" s="6"/>
      <c r="F576" s="56"/>
      <c r="G576" s="56"/>
      <c r="H576" s="56"/>
    </row>
    <row r="577" ht="14.25" customHeight="1">
      <c r="D577" s="6"/>
      <c r="F577" s="56"/>
      <c r="G577" s="56"/>
      <c r="H577" s="56"/>
    </row>
    <row r="578" ht="14.25" customHeight="1">
      <c r="D578" s="6"/>
      <c r="F578" s="56"/>
      <c r="G578" s="56"/>
      <c r="H578" s="56"/>
    </row>
    <row r="579" ht="14.25" customHeight="1">
      <c r="D579" s="6"/>
      <c r="F579" s="56"/>
      <c r="G579" s="56"/>
      <c r="H579" s="56"/>
    </row>
    <row r="580" ht="14.25" customHeight="1">
      <c r="D580" s="6"/>
      <c r="F580" s="56"/>
      <c r="G580" s="56"/>
      <c r="H580" s="56"/>
    </row>
    <row r="581" ht="14.25" customHeight="1">
      <c r="D581" s="6"/>
      <c r="F581" s="56"/>
      <c r="G581" s="56"/>
      <c r="H581" s="56"/>
    </row>
    <row r="582" ht="14.25" customHeight="1">
      <c r="D582" s="6"/>
      <c r="F582" s="56"/>
      <c r="G582" s="56"/>
      <c r="H582" s="56"/>
    </row>
    <row r="583" ht="14.25" customHeight="1">
      <c r="D583" s="6"/>
      <c r="F583" s="56"/>
      <c r="G583" s="56"/>
      <c r="H583" s="56"/>
    </row>
    <row r="584" ht="14.25" customHeight="1">
      <c r="D584" s="6"/>
      <c r="F584" s="56"/>
      <c r="G584" s="56"/>
      <c r="H584" s="56"/>
    </row>
    <row r="585" ht="14.25" customHeight="1">
      <c r="D585" s="6"/>
      <c r="F585" s="56"/>
      <c r="G585" s="56"/>
      <c r="H585" s="56"/>
    </row>
    <row r="586" ht="14.25" customHeight="1">
      <c r="D586" s="6"/>
      <c r="F586" s="56"/>
      <c r="G586" s="56"/>
      <c r="H586" s="56"/>
    </row>
    <row r="587" ht="14.25" customHeight="1">
      <c r="D587" s="6"/>
      <c r="F587" s="56"/>
      <c r="G587" s="56"/>
      <c r="H587" s="56"/>
    </row>
    <row r="588" ht="14.25" customHeight="1">
      <c r="D588" s="6"/>
      <c r="F588" s="56"/>
      <c r="G588" s="56"/>
      <c r="H588" s="56"/>
    </row>
    <row r="589" ht="14.25" customHeight="1">
      <c r="D589" s="6"/>
      <c r="F589" s="56"/>
      <c r="G589" s="56"/>
      <c r="H589" s="56"/>
    </row>
    <row r="590" ht="14.25" customHeight="1">
      <c r="D590" s="6"/>
      <c r="F590" s="56"/>
      <c r="G590" s="56"/>
      <c r="H590" s="56"/>
    </row>
    <row r="591" ht="14.25" customHeight="1">
      <c r="D591" s="6"/>
      <c r="F591" s="56"/>
      <c r="G591" s="56"/>
      <c r="H591" s="56"/>
    </row>
    <row r="592" ht="14.25" customHeight="1">
      <c r="D592" s="6"/>
      <c r="F592" s="56"/>
      <c r="G592" s="56"/>
      <c r="H592" s="56"/>
    </row>
    <row r="593" ht="14.25" customHeight="1">
      <c r="D593" s="6"/>
      <c r="F593" s="56"/>
      <c r="G593" s="56"/>
      <c r="H593" s="56"/>
    </row>
    <row r="594" ht="14.25" customHeight="1">
      <c r="D594" s="6"/>
      <c r="F594" s="56"/>
      <c r="G594" s="56"/>
      <c r="H594" s="56"/>
    </row>
    <row r="595" ht="14.25" customHeight="1">
      <c r="D595" s="6"/>
      <c r="F595" s="56"/>
      <c r="G595" s="56"/>
      <c r="H595" s="56"/>
    </row>
    <row r="596" ht="14.25" customHeight="1">
      <c r="D596" s="6"/>
      <c r="F596" s="56"/>
      <c r="G596" s="56"/>
      <c r="H596" s="56"/>
    </row>
    <row r="597" ht="14.25" customHeight="1">
      <c r="D597" s="6"/>
      <c r="F597" s="56"/>
      <c r="G597" s="56"/>
      <c r="H597" s="56"/>
    </row>
    <row r="598" ht="14.25" customHeight="1">
      <c r="D598" s="6"/>
      <c r="F598" s="56"/>
      <c r="G598" s="56"/>
      <c r="H598" s="56"/>
    </row>
    <row r="599" ht="14.25" customHeight="1">
      <c r="D599" s="6"/>
      <c r="F599" s="56"/>
      <c r="G599" s="56"/>
      <c r="H599" s="56"/>
    </row>
    <row r="600" ht="14.25" customHeight="1">
      <c r="D600" s="6"/>
      <c r="F600" s="56"/>
      <c r="G600" s="56"/>
      <c r="H600" s="56"/>
    </row>
    <row r="601" ht="14.25" customHeight="1">
      <c r="D601" s="6"/>
      <c r="F601" s="56"/>
      <c r="G601" s="56"/>
      <c r="H601" s="56"/>
    </row>
    <row r="602" ht="14.25" customHeight="1">
      <c r="D602" s="6"/>
      <c r="F602" s="56"/>
      <c r="G602" s="56"/>
      <c r="H602" s="56"/>
    </row>
    <row r="603" ht="14.25" customHeight="1">
      <c r="D603" s="6"/>
      <c r="F603" s="56"/>
      <c r="G603" s="56"/>
      <c r="H603" s="56"/>
    </row>
    <row r="604" ht="14.25" customHeight="1">
      <c r="D604" s="6"/>
      <c r="F604" s="56"/>
      <c r="G604" s="56"/>
      <c r="H604" s="56"/>
    </row>
    <row r="605" ht="14.25" customHeight="1">
      <c r="D605" s="6"/>
      <c r="F605" s="56"/>
      <c r="G605" s="56"/>
      <c r="H605" s="56"/>
    </row>
    <row r="606" ht="14.25" customHeight="1">
      <c r="D606" s="6"/>
      <c r="F606" s="56"/>
      <c r="G606" s="56"/>
      <c r="H606" s="56"/>
    </row>
    <row r="607" ht="14.25" customHeight="1">
      <c r="D607" s="6"/>
      <c r="F607" s="56"/>
      <c r="G607" s="56"/>
      <c r="H607" s="56"/>
    </row>
    <row r="608" ht="14.25" customHeight="1">
      <c r="D608" s="6"/>
      <c r="F608" s="56"/>
      <c r="G608" s="56"/>
      <c r="H608" s="56"/>
    </row>
    <row r="609" ht="14.25" customHeight="1">
      <c r="D609" s="6"/>
      <c r="F609" s="56"/>
      <c r="G609" s="56"/>
      <c r="H609" s="56"/>
    </row>
    <row r="610" ht="14.25" customHeight="1">
      <c r="D610" s="6"/>
      <c r="F610" s="56"/>
      <c r="G610" s="56"/>
      <c r="H610" s="56"/>
    </row>
    <row r="611" ht="14.25" customHeight="1">
      <c r="D611" s="6"/>
      <c r="F611" s="56"/>
      <c r="G611" s="56"/>
      <c r="H611" s="56"/>
    </row>
    <row r="612" ht="14.25" customHeight="1">
      <c r="D612" s="6"/>
      <c r="F612" s="56"/>
      <c r="G612" s="56"/>
      <c r="H612" s="56"/>
    </row>
    <row r="613" ht="14.25" customHeight="1">
      <c r="D613" s="6"/>
      <c r="F613" s="56"/>
      <c r="G613" s="56"/>
      <c r="H613" s="56"/>
    </row>
    <row r="614" ht="14.25" customHeight="1">
      <c r="D614" s="6"/>
      <c r="F614" s="56"/>
      <c r="G614" s="56"/>
      <c r="H614" s="56"/>
    </row>
    <row r="615" ht="14.25" customHeight="1">
      <c r="D615" s="6"/>
      <c r="F615" s="56"/>
      <c r="G615" s="56"/>
      <c r="H615" s="56"/>
    </row>
    <row r="616" ht="14.25" customHeight="1">
      <c r="D616" s="6"/>
      <c r="F616" s="56"/>
      <c r="G616" s="56"/>
      <c r="H616" s="56"/>
    </row>
    <row r="617" ht="14.25" customHeight="1">
      <c r="D617" s="6"/>
      <c r="F617" s="56"/>
      <c r="G617" s="56"/>
      <c r="H617" s="56"/>
    </row>
    <row r="618" ht="14.25" customHeight="1">
      <c r="D618" s="6"/>
      <c r="F618" s="56"/>
      <c r="G618" s="56"/>
      <c r="H618" s="56"/>
    </row>
    <row r="619" ht="14.25" customHeight="1">
      <c r="D619" s="6"/>
      <c r="F619" s="56"/>
      <c r="G619" s="56"/>
      <c r="H619" s="56"/>
    </row>
    <row r="620" ht="14.25" customHeight="1">
      <c r="D620" s="6"/>
      <c r="F620" s="56"/>
      <c r="G620" s="56"/>
      <c r="H620" s="56"/>
    </row>
    <row r="621" ht="14.25" customHeight="1">
      <c r="D621" s="6"/>
      <c r="F621" s="56"/>
      <c r="G621" s="56"/>
      <c r="H621" s="56"/>
    </row>
    <row r="622" ht="14.25" customHeight="1">
      <c r="D622" s="6"/>
      <c r="F622" s="56"/>
      <c r="G622" s="56"/>
      <c r="H622" s="56"/>
    </row>
    <row r="623" ht="14.25" customHeight="1">
      <c r="D623" s="6"/>
      <c r="F623" s="56"/>
      <c r="G623" s="56"/>
      <c r="H623" s="56"/>
    </row>
    <row r="624" ht="14.25" customHeight="1">
      <c r="D624" s="6"/>
      <c r="F624" s="56"/>
      <c r="G624" s="56"/>
      <c r="H624" s="56"/>
    </row>
    <row r="625" ht="14.25" customHeight="1">
      <c r="D625" s="6"/>
      <c r="F625" s="56"/>
      <c r="G625" s="56"/>
      <c r="H625" s="56"/>
    </row>
    <row r="626" ht="14.25" customHeight="1">
      <c r="D626" s="6"/>
      <c r="F626" s="56"/>
      <c r="G626" s="56"/>
      <c r="H626" s="56"/>
    </row>
    <row r="627" ht="14.25" customHeight="1">
      <c r="D627" s="6"/>
      <c r="F627" s="56"/>
      <c r="G627" s="56"/>
      <c r="H627" s="56"/>
    </row>
    <row r="628" ht="14.25" customHeight="1">
      <c r="D628" s="6"/>
      <c r="F628" s="56"/>
      <c r="G628" s="56"/>
      <c r="H628" s="56"/>
    </row>
    <row r="629" ht="14.25" customHeight="1">
      <c r="D629" s="6"/>
      <c r="F629" s="56"/>
      <c r="G629" s="56"/>
      <c r="H629" s="56"/>
    </row>
    <row r="630" ht="14.25" customHeight="1">
      <c r="D630" s="6"/>
      <c r="F630" s="56"/>
      <c r="G630" s="56"/>
      <c r="H630" s="56"/>
    </row>
    <row r="631" ht="14.25" customHeight="1">
      <c r="D631" s="6"/>
      <c r="F631" s="56"/>
      <c r="G631" s="56"/>
      <c r="H631" s="56"/>
    </row>
    <row r="632" ht="14.25" customHeight="1">
      <c r="D632" s="6"/>
      <c r="F632" s="56"/>
      <c r="G632" s="56"/>
      <c r="H632" s="56"/>
    </row>
    <row r="633" ht="14.25" customHeight="1">
      <c r="D633" s="6"/>
      <c r="F633" s="56"/>
      <c r="G633" s="56"/>
      <c r="H633" s="56"/>
    </row>
    <row r="634" ht="14.25" customHeight="1">
      <c r="D634" s="6"/>
      <c r="F634" s="56"/>
      <c r="G634" s="56"/>
      <c r="H634" s="56"/>
    </row>
    <row r="635" ht="14.25" customHeight="1">
      <c r="D635" s="6"/>
      <c r="F635" s="56"/>
      <c r="G635" s="56"/>
      <c r="H635" s="56"/>
    </row>
    <row r="636" ht="14.25" customHeight="1">
      <c r="D636" s="6"/>
      <c r="F636" s="56"/>
      <c r="G636" s="56"/>
      <c r="H636" s="56"/>
    </row>
    <row r="637" ht="14.25" customHeight="1">
      <c r="D637" s="6"/>
      <c r="F637" s="56"/>
      <c r="G637" s="56"/>
      <c r="H637" s="56"/>
    </row>
    <row r="638" ht="14.25" customHeight="1">
      <c r="D638" s="6"/>
      <c r="F638" s="56"/>
      <c r="G638" s="56"/>
      <c r="H638" s="56"/>
    </row>
    <row r="639" ht="14.25" customHeight="1">
      <c r="D639" s="6"/>
      <c r="F639" s="56"/>
      <c r="G639" s="56"/>
      <c r="H639" s="56"/>
    </row>
    <row r="640" ht="14.25" customHeight="1">
      <c r="D640" s="6"/>
      <c r="F640" s="56"/>
      <c r="G640" s="56"/>
      <c r="H640" s="56"/>
    </row>
    <row r="641" ht="14.25" customHeight="1">
      <c r="D641" s="6"/>
      <c r="F641" s="56"/>
      <c r="G641" s="56"/>
      <c r="H641" s="56"/>
    </row>
    <row r="642" ht="14.25" customHeight="1">
      <c r="D642" s="6"/>
      <c r="F642" s="56"/>
      <c r="G642" s="56"/>
      <c r="H642" s="56"/>
    </row>
    <row r="643" ht="14.25" customHeight="1">
      <c r="D643" s="6"/>
      <c r="F643" s="56"/>
      <c r="G643" s="56"/>
      <c r="H643" s="56"/>
    </row>
    <row r="644" ht="14.25" customHeight="1">
      <c r="D644" s="6"/>
      <c r="F644" s="56"/>
      <c r="G644" s="56"/>
      <c r="H644" s="56"/>
    </row>
    <row r="645" ht="14.25" customHeight="1">
      <c r="D645" s="6"/>
      <c r="F645" s="56"/>
      <c r="G645" s="56"/>
      <c r="H645" s="56"/>
    </row>
    <row r="646" ht="14.25" customHeight="1">
      <c r="D646" s="6"/>
      <c r="F646" s="56"/>
      <c r="G646" s="56"/>
      <c r="H646" s="56"/>
    </row>
    <row r="647" ht="14.25" customHeight="1">
      <c r="D647" s="6"/>
      <c r="F647" s="56"/>
      <c r="G647" s="56"/>
      <c r="H647" s="56"/>
    </row>
    <row r="648" ht="14.25" customHeight="1">
      <c r="D648" s="6"/>
      <c r="F648" s="56"/>
      <c r="G648" s="56"/>
      <c r="H648" s="56"/>
    </row>
    <row r="649" ht="14.25" customHeight="1">
      <c r="D649" s="6"/>
      <c r="F649" s="56"/>
      <c r="G649" s="56"/>
      <c r="H649" s="56"/>
    </row>
    <row r="650" ht="14.25" customHeight="1">
      <c r="D650" s="6"/>
      <c r="F650" s="56"/>
      <c r="G650" s="56"/>
      <c r="H650" s="56"/>
    </row>
    <row r="651" ht="14.25" customHeight="1">
      <c r="D651" s="6"/>
      <c r="F651" s="56"/>
      <c r="G651" s="56"/>
      <c r="H651" s="56"/>
    </row>
    <row r="652" ht="14.25" customHeight="1">
      <c r="D652" s="6"/>
      <c r="F652" s="56"/>
      <c r="G652" s="56"/>
      <c r="H652" s="56"/>
    </row>
    <row r="653" ht="14.25" customHeight="1">
      <c r="D653" s="6"/>
      <c r="F653" s="56"/>
      <c r="G653" s="56"/>
      <c r="H653" s="56"/>
    </row>
    <row r="654" ht="14.25" customHeight="1">
      <c r="D654" s="6"/>
      <c r="F654" s="56"/>
      <c r="G654" s="56"/>
      <c r="H654" s="56"/>
    </row>
    <row r="655" ht="14.25" customHeight="1">
      <c r="D655" s="6"/>
      <c r="F655" s="56"/>
      <c r="G655" s="56"/>
      <c r="H655" s="56"/>
    </row>
    <row r="656" ht="14.25" customHeight="1">
      <c r="D656" s="6"/>
      <c r="F656" s="56"/>
      <c r="G656" s="56"/>
      <c r="H656" s="56"/>
    </row>
    <row r="657" ht="14.25" customHeight="1">
      <c r="D657" s="6"/>
      <c r="F657" s="56"/>
      <c r="G657" s="56"/>
      <c r="H657" s="56"/>
    </row>
    <row r="658" ht="14.25" customHeight="1">
      <c r="D658" s="6"/>
      <c r="F658" s="56"/>
      <c r="G658" s="56"/>
      <c r="H658" s="56"/>
    </row>
    <row r="659" ht="14.25" customHeight="1">
      <c r="D659" s="6"/>
      <c r="F659" s="56"/>
      <c r="G659" s="56"/>
      <c r="H659" s="56"/>
    </row>
    <row r="660" ht="14.25" customHeight="1">
      <c r="D660" s="6"/>
      <c r="F660" s="56"/>
      <c r="G660" s="56"/>
      <c r="H660" s="56"/>
    </row>
    <row r="661" ht="14.25" customHeight="1">
      <c r="D661" s="6"/>
      <c r="F661" s="56"/>
      <c r="G661" s="56"/>
      <c r="H661" s="56"/>
    </row>
    <row r="662" ht="14.25" customHeight="1">
      <c r="D662" s="6"/>
      <c r="F662" s="56"/>
      <c r="G662" s="56"/>
      <c r="H662" s="56"/>
    </row>
    <row r="663" ht="14.25" customHeight="1">
      <c r="D663" s="6"/>
      <c r="F663" s="56"/>
      <c r="G663" s="56"/>
      <c r="H663" s="56"/>
    </row>
    <row r="664" ht="14.25" customHeight="1">
      <c r="D664" s="6"/>
      <c r="F664" s="56"/>
      <c r="G664" s="56"/>
      <c r="H664" s="56"/>
    </row>
    <row r="665" ht="14.25" customHeight="1">
      <c r="D665" s="6"/>
      <c r="F665" s="56"/>
      <c r="G665" s="56"/>
      <c r="H665" s="56"/>
    </row>
    <row r="666" ht="14.25" customHeight="1">
      <c r="D666" s="6"/>
      <c r="F666" s="56"/>
      <c r="G666" s="56"/>
      <c r="H666" s="56"/>
    </row>
    <row r="667" ht="14.25" customHeight="1">
      <c r="D667" s="6"/>
      <c r="F667" s="56"/>
      <c r="G667" s="56"/>
      <c r="H667" s="56"/>
    </row>
    <row r="668" ht="14.25" customHeight="1">
      <c r="D668" s="6"/>
      <c r="F668" s="56"/>
      <c r="G668" s="56"/>
      <c r="H668" s="56"/>
    </row>
    <row r="669" ht="14.25" customHeight="1">
      <c r="D669" s="6"/>
      <c r="F669" s="56"/>
      <c r="G669" s="56"/>
      <c r="H669" s="56"/>
    </row>
    <row r="670" ht="14.25" customHeight="1">
      <c r="D670" s="6"/>
      <c r="F670" s="56"/>
      <c r="G670" s="56"/>
      <c r="H670" s="56"/>
    </row>
    <row r="671" ht="14.25" customHeight="1">
      <c r="D671" s="6"/>
      <c r="F671" s="56"/>
      <c r="G671" s="56"/>
      <c r="H671" s="56"/>
    </row>
    <row r="672" ht="14.25" customHeight="1">
      <c r="D672" s="6"/>
      <c r="F672" s="56"/>
      <c r="G672" s="56"/>
      <c r="H672" s="56"/>
    </row>
    <row r="673" ht="14.25" customHeight="1">
      <c r="D673" s="6"/>
      <c r="F673" s="56"/>
      <c r="G673" s="56"/>
      <c r="H673" s="56"/>
    </row>
    <row r="674" ht="14.25" customHeight="1">
      <c r="D674" s="6"/>
      <c r="F674" s="56"/>
      <c r="G674" s="56"/>
      <c r="H674" s="56"/>
    </row>
    <row r="675" ht="14.25" customHeight="1">
      <c r="D675" s="6"/>
      <c r="F675" s="56"/>
      <c r="G675" s="56"/>
      <c r="H675" s="56"/>
    </row>
    <row r="676" ht="14.25" customHeight="1">
      <c r="D676" s="6"/>
      <c r="F676" s="56"/>
      <c r="G676" s="56"/>
      <c r="H676" s="56"/>
    </row>
    <row r="677" ht="14.25" customHeight="1">
      <c r="D677" s="6"/>
      <c r="F677" s="56"/>
      <c r="G677" s="56"/>
      <c r="H677" s="56"/>
    </row>
    <row r="678" ht="14.25" customHeight="1">
      <c r="D678" s="6"/>
      <c r="F678" s="56"/>
      <c r="G678" s="56"/>
      <c r="H678" s="56"/>
    </row>
    <row r="679" ht="14.25" customHeight="1">
      <c r="D679" s="6"/>
      <c r="F679" s="56"/>
      <c r="G679" s="56"/>
      <c r="H679" s="56"/>
    </row>
    <row r="680" ht="14.25" customHeight="1">
      <c r="D680" s="6"/>
      <c r="F680" s="56"/>
      <c r="G680" s="56"/>
      <c r="H680" s="56"/>
    </row>
    <row r="681" ht="14.25" customHeight="1">
      <c r="D681" s="6"/>
      <c r="F681" s="56"/>
      <c r="G681" s="56"/>
      <c r="H681" s="56"/>
    </row>
    <row r="682" ht="14.25" customHeight="1">
      <c r="D682" s="6"/>
      <c r="F682" s="56"/>
      <c r="G682" s="56"/>
      <c r="H682" s="56"/>
    </row>
    <row r="683" ht="14.25" customHeight="1">
      <c r="D683" s="6"/>
      <c r="F683" s="56"/>
      <c r="G683" s="56"/>
      <c r="H683" s="56"/>
    </row>
    <row r="684" ht="14.25" customHeight="1">
      <c r="D684" s="6"/>
      <c r="F684" s="56"/>
      <c r="G684" s="56"/>
      <c r="H684" s="56"/>
    </row>
    <row r="685" ht="14.25" customHeight="1">
      <c r="D685" s="6"/>
      <c r="F685" s="56"/>
      <c r="G685" s="56"/>
      <c r="H685" s="56"/>
    </row>
    <row r="686" ht="14.25" customHeight="1">
      <c r="D686" s="6"/>
      <c r="F686" s="56"/>
      <c r="G686" s="56"/>
      <c r="H686" s="56"/>
    </row>
    <row r="687" ht="14.25" customHeight="1">
      <c r="D687" s="6"/>
      <c r="F687" s="56"/>
      <c r="G687" s="56"/>
      <c r="H687" s="56"/>
    </row>
    <row r="688" ht="14.25" customHeight="1">
      <c r="D688" s="6"/>
      <c r="F688" s="56"/>
      <c r="G688" s="56"/>
      <c r="H688" s="56"/>
    </row>
    <row r="689" ht="14.25" customHeight="1">
      <c r="D689" s="6"/>
      <c r="F689" s="56"/>
      <c r="G689" s="56"/>
      <c r="H689" s="56"/>
    </row>
    <row r="690" ht="14.25" customHeight="1">
      <c r="D690" s="6"/>
      <c r="F690" s="56"/>
      <c r="G690" s="56"/>
      <c r="H690" s="56"/>
    </row>
    <row r="691" ht="14.25" customHeight="1">
      <c r="D691" s="6"/>
      <c r="F691" s="56"/>
      <c r="G691" s="56"/>
      <c r="H691" s="56"/>
    </row>
    <row r="692" ht="14.25" customHeight="1">
      <c r="D692" s="6"/>
      <c r="F692" s="56"/>
      <c r="G692" s="56"/>
      <c r="H692" s="56"/>
    </row>
    <row r="693" ht="14.25" customHeight="1">
      <c r="D693" s="6"/>
      <c r="F693" s="56"/>
      <c r="G693" s="56"/>
      <c r="H693" s="56"/>
    </row>
    <row r="694" ht="14.25" customHeight="1">
      <c r="D694" s="6"/>
      <c r="F694" s="56"/>
      <c r="G694" s="56"/>
      <c r="H694" s="56"/>
    </row>
    <row r="695" ht="14.25" customHeight="1">
      <c r="D695" s="6"/>
      <c r="F695" s="56"/>
      <c r="G695" s="56"/>
      <c r="H695" s="56"/>
    </row>
    <row r="696" ht="14.25" customHeight="1">
      <c r="D696" s="6"/>
      <c r="F696" s="56"/>
      <c r="G696" s="56"/>
      <c r="H696" s="56"/>
    </row>
    <row r="697" ht="14.25" customHeight="1">
      <c r="D697" s="6"/>
      <c r="F697" s="56"/>
      <c r="G697" s="56"/>
      <c r="H697" s="56"/>
    </row>
    <row r="698" ht="14.25" customHeight="1">
      <c r="D698" s="6"/>
      <c r="F698" s="56"/>
      <c r="G698" s="56"/>
      <c r="H698" s="56"/>
    </row>
    <row r="699" ht="14.25" customHeight="1">
      <c r="D699" s="6"/>
      <c r="F699" s="56"/>
      <c r="G699" s="56"/>
      <c r="H699" s="56"/>
    </row>
    <row r="700" ht="14.25" customHeight="1">
      <c r="D700" s="6"/>
      <c r="F700" s="56"/>
      <c r="G700" s="56"/>
      <c r="H700" s="56"/>
    </row>
    <row r="701" ht="14.25" customHeight="1">
      <c r="D701" s="6"/>
      <c r="F701" s="56"/>
      <c r="G701" s="56"/>
      <c r="H701" s="56"/>
    </row>
    <row r="702" ht="14.25" customHeight="1">
      <c r="D702" s="6"/>
      <c r="F702" s="56"/>
      <c r="G702" s="56"/>
      <c r="H702" s="56"/>
    </row>
    <row r="703" ht="14.25" customHeight="1">
      <c r="D703" s="6"/>
      <c r="F703" s="56"/>
      <c r="G703" s="56"/>
      <c r="H703" s="56"/>
    </row>
    <row r="704" ht="14.25" customHeight="1">
      <c r="D704" s="6"/>
      <c r="F704" s="56"/>
      <c r="G704" s="56"/>
      <c r="H704" s="56"/>
    </row>
    <row r="705" ht="14.25" customHeight="1">
      <c r="D705" s="6"/>
      <c r="F705" s="56"/>
      <c r="G705" s="56"/>
      <c r="H705" s="56"/>
    </row>
    <row r="706" ht="14.25" customHeight="1">
      <c r="D706" s="6"/>
      <c r="F706" s="56"/>
      <c r="G706" s="56"/>
      <c r="H706" s="56"/>
    </row>
    <row r="707" ht="14.25" customHeight="1">
      <c r="D707" s="6"/>
      <c r="F707" s="56"/>
      <c r="G707" s="56"/>
      <c r="H707" s="56"/>
    </row>
    <row r="708" ht="14.25" customHeight="1">
      <c r="D708" s="6"/>
      <c r="F708" s="56"/>
      <c r="G708" s="56"/>
      <c r="H708" s="56"/>
    </row>
    <row r="709" ht="14.25" customHeight="1">
      <c r="D709" s="6"/>
      <c r="F709" s="56"/>
      <c r="G709" s="56"/>
      <c r="H709" s="56"/>
    </row>
    <row r="710" ht="14.25" customHeight="1">
      <c r="D710" s="6"/>
      <c r="F710" s="56"/>
      <c r="G710" s="56"/>
      <c r="H710" s="56"/>
    </row>
    <row r="711" ht="14.25" customHeight="1">
      <c r="D711" s="6"/>
      <c r="F711" s="56"/>
      <c r="G711" s="56"/>
      <c r="H711" s="56"/>
    </row>
    <row r="712" ht="14.25" customHeight="1">
      <c r="D712" s="6"/>
      <c r="F712" s="56"/>
      <c r="G712" s="56"/>
      <c r="H712" s="56"/>
    </row>
    <row r="713" ht="14.25" customHeight="1">
      <c r="D713" s="6"/>
      <c r="F713" s="56"/>
      <c r="G713" s="56"/>
      <c r="H713" s="56"/>
    </row>
    <row r="714" ht="14.25" customHeight="1">
      <c r="D714" s="6"/>
      <c r="F714" s="56"/>
      <c r="G714" s="56"/>
      <c r="H714" s="56"/>
    </row>
    <row r="715" ht="14.25" customHeight="1">
      <c r="D715" s="6"/>
      <c r="F715" s="56"/>
      <c r="G715" s="56"/>
      <c r="H715" s="56"/>
    </row>
    <row r="716" ht="14.25" customHeight="1">
      <c r="D716" s="6"/>
      <c r="F716" s="56"/>
      <c r="G716" s="56"/>
      <c r="H716" s="56"/>
    </row>
    <row r="717" ht="14.25" customHeight="1">
      <c r="D717" s="6"/>
      <c r="F717" s="56"/>
      <c r="G717" s="56"/>
      <c r="H717" s="56"/>
    </row>
    <row r="718" ht="14.25" customHeight="1">
      <c r="D718" s="6"/>
      <c r="F718" s="56"/>
      <c r="G718" s="56"/>
      <c r="H718" s="56"/>
    </row>
    <row r="719" ht="14.25" customHeight="1">
      <c r="D719" s="6"/>
      <c r="F719" s="56"/>
      <c r="G719" s="56"/>
      <c r="H719" s="56"/>
    </row>
    <row r="720" ht="14.25" customHeight="1">
      <c r="D720" s="6"/>
      <c r="F720" s="56"/>
      <c r="G720" s="56"/>
      <c r="H720" s="56"/>
    </row>
    <row r="721" ht="14.25" customHeight="1">
      <c r="D721" s="6"/>
      <c r="F721" s="56"/>
      <c r="G721" s="56"/>
      <c r="H721" s="56"/>
    </row>
    <row r="722" ht="14.25" customHeight="1">
      <c r="D722" s="6"/>
      <c r="F722" s="56"/>
      <c r="G722" s="56"/>
      <c r="H722" s="56"/>
    </row>
    <row r="723" ht="14.25" customHeight="1">
      <c r="D723" s="6"/>
      <c r="F723" s="56"/>
      <c r="G723" s="56"/>
      <c r="H723" s="56"/>
    </row>
    <row r="724" ht="14.25" customHeight="1">
      <c r="D724" s="6"/>
      <c r="F724" s="56"/>
      <c r="G724" s="56"/>
      <c r="H724" s="56"/>
    </row>
    <row r="725" ht="14.25" customHeight="1">
      <c r="D725" s="6"/>
      <c r="F725" s="56"/>
      <c r="G725" s="56"/>
      <c r="H725" s="56"/>
    </row>
    <row r="726" ht="14.25" customHeight="1">
      <c r="D726" s="6"/>
      <c r="F726" s="56"/>
      <c r="G726" s="56"/>
      <c r="H726" s="56"/>
    </row>
    <row r="727" ht="14.25" customHeight="1">
      <c r="D727" s="6"/>
      <c r="F727" s="56"/>
      <c r="G727" s="56"/>
      <c r="H727" s="56"/>
    </row>
    <row r="728" ht="14.25" customHeight="1">
      <c r="D728" s="6"/>
      <c r="F728" s="56"/>
      <c r="G728" s="56"/>
      <c r="H728" s="56"/>
    </row>
    <row r="729" ht="14.25" customHeight="1">
      <c r="D729" s="6"/>
      <c r="F729" s="56"/>
      <c r="G729" s="56"/>
      <c r="H729" s="56"/>
    </row>
    <row r="730" ht="14.25" customHeight="1">
      <c r="D730" s="6"/>
      <c r="F730" s="56"/>
      <c r="G730" s="56"/>
      <c r="H730" s="56"/>
    </row>
    <row r="731" ht="14.25" customHeight="1">
      <c r="D731" s="6"/>
      <c r="F731" s="56"/>
      <c r="G731" s="56"/>
      <c r="H731" s="56"/>
    </row>
    <row r="732" ht="14.25" customHeight="1">
      <c r="D732" s="6"/>
      <c r="F732" s="56"/>
      <c r="G732" s="56"/>
      <c r="H732" s="56"/>
    </row>
    <row r="733" ht="14.25" customHeight="1">
      <c r="D733" s="6"/>
      <c r="F733" s="56"/>
      <c r="G733" s="56"/>
      <c r="H733" s="56"/>
    </row>
    <row r="734" ht="14.25" customHeight="1">
      <c r="D734" s="6"/>
      <c r="F734" s="56"/>
      <c r="G734" s="56"/>
      <c r="H734" s="56"/>
    </row>
    <row r="735" ht="14.25" customHeight="1">
      <c r="D735" s="6"/>
      <c r="F735" s="56"/>
      <c r="G735" s="56"/>
      <c r="H735" s="56"/>
    </row>
    <row r="736" ht="14.25" customHeight="1">
      <c r="D736" s="6"/>
      <c r="F736" s="56"/>
      <c r="G736" s="56"/>
      <c r="H736" s="56"/>
    </row>
    <row r="737" ht="14.25" customHeight="1">
      <c r="D737" s="6"/>
      <c r="F737" s="56"/>
      <c r="G737" s="56"/>
      <c r="H737" s="56"/>
    </row>
    <row r="738" ht="14.25" customHeight="1">
      <c r="D738" s="6"/>
      <c r="F738" s="56"/>
      <c r="G738" s="56"/>
      <c r="H738" s="56"/>
    </row>
    <row r="739" ht="14.25" customHeight="1">
      <c r="D739" s="6"/>
      <c r="F739" s="56"/>
      <c r="G739" s="56"/>
      <c r="H739" s="56"/>
    </row>
    <row r="740" ht="14.25" customHeight="1">
      <c r="D740" s="6"/>
      <c r="F740" s="56"/>
      <c r="G740" s="56"/>
      <c r="H740" s="56"/>
    </row>
    <row r="741" ht="14.25" customHeight="1">
      <c r="D741" s="6"/>
      <c r="F741" s="56"/>
      <c r="G741" s="56"/>
      <c r="H741" s="56"/>
    </row>
    <row r="742" ht="14.25" customHeight="1">
      <c r="D742" s="6"/>
      <c r="F742" s="56"/>
      <c r="G742" s="56"/>
      <c r="H742" s="56"/>
    </row>
    <row r="743" ht="14.25" customHeight="1">
      <c r="D743" s="6"/>
      <c r="F743" s="56"/>
      <c r="G743" s="56"/>
      <c r="H743" s="56"/>
    </row>
    <row r="744" ht="14.25" customHeight="1">
      <c r="D744" s="6"/>
      <c r="F744" s="56"/>
      <c r="G744" s="56"/>
      <c r="H744" s="56"/>
    </row>
    <row r="745" ht="14.25" customHeight="1">
      <c r="D745" s="6"/>
      <c r="F745" s="56"/>
      <c r="G745" s="56"/>
      <c r="H745" s="56"/>
    </row>
    <row r="746" ht="14.25" customHeight="1">
      <c r="D746" s="6"/>
      <c r="F746" s="56"/>
      <c r="G746" s="56"/>
      <c r="H746" s="56"/>
    </row>
    <row r="747" ht="14.25" customHeight="1">
      <c r="D747" s="6"/>
      <c r="F747" s="56"/>
      <c r="G747" s="56"/>
      <c r="H747" s="56"/>
    </row>
    <row r="748" ht="14.25" customHeight="1">
      <c r="D748" s="6"/>
      <c r="F748" s="56"/>
      <c r="G748" s="56"/>
      <c r="H748" s="56"/>
    </row>
    <row r="749" ht="14.25" customHeight="1">
      <c r="D749" s="6"/>
      <c r="F749" s="56"/>
      <c r="G749" s="56"/>
      <c r="H749" s="56"/>
    </row>
    <row r="750" ht="14.25" customHeight="1">
      <c r="D750" s="6"/>
      <c r="F750" s="56"/>
      <c r="G750" s="56"/>
      <c r="H750" s="56"/>
    </row>
    <row r="751" ht="14.25" customHeight="1">
      <c r="D751" s="6"/>
      <c r="F751" s="56"/>
      <c r="G751" s="56"/>
      <c r="H751" s="56"/>
    </row>
    <row r="752" ht="14.25" customHeight="1">
      <c r="D752" s="6"/>
      <c r="F752" s="56"/>
      <c r="G752" s="56"/>
      <c r="H752" s="56"/>
    </row>
    <row r="753" ht="14.25" customHeight="1">
      <c r="D753" s="6"/>
      <c r="F753" s="56"/>
      <c r="G753" s="56"/>
      <c r="H753" s="56"/>
    </row>
    <row r="754" ht="14.25" customHeight="1">
      <c r="D754" s="6"/>
      <c r="F754" s="56"/>
      <c r="G754" s="56"/>
      <c r="H754" s="56"/>
    </row>
    <row r="755" ht="14.25" customHeight="1">
      <c r="D755" s="6"/>
      <c r="F755" s="56"/>
      <c r="G755" s="56"/>
      <c r="H755" s="56"/>
    </row>
    <row r="756" ht="14.25" customHeight="1">
      <c r="D756" s="6"/>
      <c r="F756" s="56"/>
      <c r="G756" s="56"/>
      <c r="H756" s="56"/>
    </row>
    <row r="757" ht="14.25" customHeight="1">
      <c r="D757" s="6"/>
      <c r="F757" s="56"/>
      <c r="G757" s="56"/>
      <c r="H757" s="56"/>
    </row>
    <row r="758" ht="14.25" customHeight="1">
      <c r="D758" s="6"/>
      <c r="F758" s="56"/>
      <c r="G758" s="56"/>
      <c r="H758" s="56"/>
    </row>
    <row r="759" ht="14.25" customHeight="1">
      <c r="D759" s="6"/>
      <c r="F759" s="56"/>
      <c r="G759" s="56"/>
      <c r="H759" s="56"/>
    </row>
    <row r="760" ht="14.25" customHeight="1">
      <c r="D760" s="6"/>
      <c r="F760" s="56"/>
      <c r="G760" s="56"/>
      <c r="H760" s="56"/>
    </row>
    <row r="761" ht="14.25" customHeight="1">
      <c r="D761" s="6"/>
      <c r="F761" s="56"/>
      <c r="G761" s="56"/>
      <c r="H761" s="56"/>
    </row>
    <row r="762" ht="14.25" customHeight="1">
      <c r="D762" s="6"/>
      <c r="F762" s="56"/>
      <c r="G762" s="56"/>
      <c r="H762" s="56"/>
    </row>
    <row r="763" ht="14.25" customHeight="1">
      <c r="D763" s="6"/>
      <c r="F763" s="56"/>
      <c r="G763" s="56"/>
      <c r="H763" s="56"/>
    </row>
    <row r="764" ht="14.25" customHeight="1">
      <c r="D764" s="6"/>
      <c r="F764" s="56"/>
      <c r="G764" s="56"/>
      <c r="H764" s="56"/>
    </row>
    <row r="765" ht="14.25" customHeight="1">
      <c r="D765" s="6"/>
      <c r="F765" s="56"/>
      <c r="G765" s="56"/>
      <c r="H765" s="56"/>
    </row>
    <row r="766" ht="14.25" customHeight="1">
      <c r="D766" s="6"/>
      <c r="F766" s="56"/>
      <c r="G766" s="56"/>
      <c r="H766" s="56"/>
    </row>
    <row r="767" ht="14.25" customHeight="1">
      <c r="D767" s="6"/>
      <c r="F767" s="56"/>
      <c r="G767" s="56"/>
      <c r="H767" s="56"/>
    </row>
    <row r="768" ht="14.25" customHeight="1">
      <c r="D768" s="6"/>
      <c r="F768" s="56"/>
      <c r="G768" s="56"/>
      <c r="H768" s="56"/>
    </row>
    <row r="769" ht="14.25" customHeight="1">
      <c r="D769" s="6"/>
      <c r="F769" s="56"/>
      <c r="G769" s="56"/>
      <c r="H769" s="56"/>
    </row>
    <row r="770" ht="14.25" customHeight="1">
      <c r="D770" s="6"/>
      <c r="F770" s="56"/>
      <c r="G770" s="56"/>
      <c r="H770" s="56"/>
    </row>
    <row r="771" ht="14.25" customHeight="1">
      <c r="D771" s="6"/>
      <c r="F771" s="56"/>
      <c r="G771" s="56"/>
      <c r="H771" s="56"/>
    </row>
    <row r="772" ht="14.25" customHeight="1">
      <c r="D772" s="6"/>
      <c r="F772" s="56"/>
      <c r="G772" s="56"/>
      <c r="H772" s="56"/>
    </row>
    <row r="773" ht="14.25" customHeight="1">
      <c r="D773" s="6"/>
      <c r="F773" s="56"/>
      <c r="G773" s="56"/>
      <c r="H773" s="56"/>
    </row>
    <row r="774" ht="14.25" customHeight="1">
      <c r="D774" s="6"/>
      <c r="F774" s="56"/>
      <c r="G774" s="56"/>
      <c r="H774" s="56"/>
    </row>
    <row r="775" ht="14.25" customHeight="1">
      <c r="D775" s="6"/>
      <c r="F775" s="56"/>
      <c r="G775" s="56"/>
      <c r="H775" s="56"/>
    </row>
    <row r="776" ht="14.25" customHeight="1">
      <c r="D776" s="6"/>
      <c r="F776" s="56"/>
      <c r="G776" s="56"/>
      <c r="H776" s="56"/>
    </row>
    <row r="777" ht="14.25" customHeight="1">
      <c r="D777" s="6"/>
      <c r="F777" s="56"/>
      <c r="G777" s="56"/>
      <c r="H777" s="56"/>
    </row>
    <row r="778" ht="14.25" customHeight="1">
      <c r="D778" s="6"/>
      <c r="F778" s="56"/>
      <c r="G778" s="56"/>
      <c r="H778" s="56"/>
    </row>
    <row r="779" ht="14.25" customHeight="1">
      <c r="D779" s="6"/>
      <c r="F779" s="56"/>
      <c r="G779" s="56"/>
      <c r="H779" s="56"/>
    </row>
    <row r="780" ht="14.25" customHeight="1">
      <c r="D780" s="6"/>
      <c r="F780" s="56"/>
      <c r="G780" s="56"/>
      <c r="H780" s="56"/>
    </row>
    <row r="781" ht="14.25" customHeight="1">
      <c r="D781" s="6"/>
      <c r="F781" s="56"/>
      <c r="G781" s="56"/>
      <c r="H781" s="56"/>
    </row>
    <row r="782" ht="14.25" customHeight="1">
      <c r="D782" s="6"/>
      <c r="F782" s="56"/>
      <c r="G782" s="56"/>
      <c r="H782" s="56"/>
    </row>
    <row r="783" ht="14.25" customHeight="1">
      <c r="D783" s="6"/>
      <c r="F783" s="56"/>
      <c r="G783" s="56"/>
      <c r="H783" s="56"/>
    </row>
    <row r="784" ht="14.25" customHeight="1">
      <c r="D784" s="6"/>
      <c r="F784" s="56"/>
      <c r="G784" s="56"/>
      <c r="H784" s="56"/>
    </row>
    <row r="785" ht="14.25" customHeight="1">
      <c r="D785" s="6"/>
      <c r="F785" s="56"/>
      <c r="G785" s="56"/>
      <c r="H785" s="56"/>
    </row>
    <row r="786" ht="14.25" customHeight="1">
      <c r="D786" s="6"/>
      <c r="F786" s="56"/>
      <c r="G786" s="56"/>
      <c r="H786" s="56"/>
    </row>
    <row r="787" ht="14.25" customHeight="1">
      <c r="D787" s="6"/>
      <c r="F787" s="56"/>
      <c r="G787" s="56"/>
      <c r="H787" s="56"/>
    </row>
    <row r="788" ht="14.25" customHeight="1">
      <c r="D788" s="6"/>
      <c r="F788" s="56"/>
      <c r="G788" s="56"/>
      <c r="H788" s="56"/>
    </row>
    <row r="789" ht="14.25" customHeight="1">
      <c r="D789" s="6"/>
      <c r="F789" s="56"/>
      <c r="G789" s="56"/>
      <c r="H789" s="56"/>
    </row>
    <row r="790" ht="14.25" customHeight="1">
      <c r="D790" s="6"/>
      <c r="F790" s="56"/>
      <c r="G790" s="56"/>
      <c r="H790" s="56"/>
    </row>
    <row r="791" ht="14.25" customHeight="1">
      <c r="D791" s="6"/>
      <c r="F791" s="56"/>
      <c r="G791" s="56"/>
      <c r="H791" s="56"/>
    </row>
    <row r="792" ht="14.25" customHeight="1">
      <c r="D792" s="6"/>
      <c r="F792" s="56"/>
      <c r="G792" s="56"/>
      <c r="H792" s="56"/>
    </row>
    <row r="793" ht="14.25" customHeight="1">
      <c r="D793" s="6"/>
      <c r="F793" s="56"/>
      <c r="G793" s="56"/>
      <c r="H793" s="56"/>
    </row>
    <row r="794" ht="14.25" customHeight="1">
      <c r="D794" s="6"/>
      <c r="F794" s="56"/>
      <c r="G794" s="56"/>
      <c r="H794" s="56"/>
    </row>
    <row r="795" ht="14.25" customHeight="1">
      <c r="D795" s="6"/>
      <c r="F795" s="56"/>
      <c r="G795" s="56"/>
      <c r="H795" s="56"/>
    </row>
    <row r="796" ht="14.25" customHeight="1">
      <c r="D796" s="6"/>
      <c r="F796" s="56"/>
      <c r="G796" s="56"/>
      <c r="H796" s="56"/>
    </row>
    <row r="797" ht="14.25" customHeight="1">
      <c r="D797" s="6"/>
      <c r="F797" s="56"/>
      <c r="G797" s="56"/>
      <c r="H797" s="56"/>
    </row>
    <row r="798" ht="14.25" customHeight="1">
      <c r="D798" s="6"/>
      <c r="F798" s="56"/>
      <c r="G798" s="56"/>
      <c r="H798" s="56"/>
    </row>
    <row r="799" ht="14.25" customHeight="1">
      <c r="D799" s="6"/>
      <c r="F799" s="56"/>
      <c r="G799" s="56"/>
      <c r="H799" s="56"/>
    </row>
    <row r="800" ht="14.25" customHeight="1">
      <c r="D800" s="6"/>
      <c r="F800" s="56"/>
      <c r="G800" s="56"/>
      <c r="H800" s="56"/>
    </row>
    <row r="801" ht="14.25" customHeight="1">
      <c r="D801" s="6"/>
      <c r="F801" s="56"/>
      <c r="G801" s="56"/>
      <c r="H801" s="56"/>
    </row>
    <row r="802" ht="14.25" customHeight="1">
      <c r="D802" s="6"/>
      <c r="F802" s="56"/>
      <c r="G802" s="56"/>
      <c r="H802" s="56"/>
    </row>
    <row r="803" ht="14.25" customHeight="1">
      <c r="D803" s="6"/>
      <c r="F803" s="56"/>
      <c r="G803" s="56"/>
      <c r="H803" s="56"/>
    </row>
    <row r="804" ht="14.25" customHeight="1">
      <c r="D804" s="6"/>
      <c r="F804" s="56"/>
      <c r="G804" s="56"/>
      <c r="H804" s="56"/>
    </row>
    <row r="805" ht="14.25" customHeight="1">
      <c r="D805" s="6"/>
      <c r="F805" s="56"/>
      <c r="G805" s="56"/>
      <c r="H805" s="56"/>
    </row>
    <row r="806" ht="14.25" customHeight="1">
      <c r="D806" s="6"/>
      <c r="F806" s="56"/>
      <c r="G806" s="56"/>
      <c r="H806" s="56"/>
    </row>
    <row r="807" ht="14.25" customHeight="1">
      <c r="D807" s="6"/>
      <c r="F807" s="56"/>
      <c r="G807" s="56"/>
      <c r="H807" s="56"/>
    </row>
    <row r="808" ht="14.25" customHeight="1">
      <c r="D808" s="6"/>
      <c r="F808" s="56"/>
      <c r="G808" s="56"/>
      <c r="H808" s="56"/>
    </row>
    <row r="809" ht="14.25" customHeight="1">
      <c r="D809" s="6"/>
      <c r="F809" s="56"/>
      <c r="G809" s="56"/>
      <c r="H809" s="56"/>
    </row>
    <row r="810" ht="14.25" customHeight="1">
      <c r="D810" s="6"/>
      <c r="F810" s="56"/>
      <c r="G810" s="56"/>
      <c r="H810" s="56"/>
    </row>
    <row r="811" ht="14.25" customHeight="1">
      <c r="D811" s="6"/>
      <c r="F811" s="56"/>
      <c r="G811" s="56"/>
      <c r="H811" s="56"/>
    </row>
    <row r="812" ht="14.25" customHeight="1">
      <c r="D812" s="6"/>
      <c r="F812" s="56"/>
      <c r="G812" s="56"/>
      <c r="H812" s="56"/>
    </row>
    <row r="813" ht="14.25" customHeight="1">
      <c r="D813" s="6"/>
      <c r="F813" s="56"/>
      <c r="G813" s="56"/>
      <c r="H813" s="56"/>
    </row>
    <row r="814" ht="14.25" customHeight="1">
      <c r="D814" s="6"/>
      <c r="F814" s="56"/>
      <c r="G814" s="56"/>
      <c r="H814" s="56"/>
    </row>
    <row r="815" ht="14.25" customHeight="1">
      <c r="D815" s="6"/>
      <c r="F815" s="56"/>
      <c r="G815" s="56"/>
      <c r="H815" s="56"/>
    </row>
    <row r="816" ht="14.25" customHeight="1">
      <c r="D816" s="6"/>
      <c r="F816" s="56"/>
      <c r="G816" s="56"/>
      <c r="H816" s="56"/>
    </row>
    <row r="817" ht="14.25" customHeight="1">
      <c r="D817" s="6"/>
      <c r="F817" s="56"/>
      <c r="G817" s="56"/>
      <c r="H817" s="56"/>
    </row>
    <row r="818" ht="14.25" customHeight="1">
      <c r="D818" s="6"/>
      <c r="F818" s="56"/>
      <c r="G818" s="56"/>
      <c r="H818" s="56"/>
    </row>
    <row r="819" ht="14.25" customHeight="1">
      <c r="D819" s="6"/>
      <c r="F819" s="56"/>
      <c r="G819" s="56"/>
      <c r="H819" s="56"/>
    </row>
    <row r="820" ht="14.25" customHeight="1">
      <c r="D820" s="6"/>
      <c r="F820" s="56"/>
      <c r="G820" s="56"/>
      <c r="H820" s="56"/>
    </row>
    <row r="821" ht="14.25" customHeight="1">
      <c r="D821" s="6"/>
      <c r="F821" s="56"/>
      <c r="G821" s="56"/>
      <c r="H821" s="56"/>
    </row>
    <row r="822" ht="14.25" customHeight="1">
      <c r="D822" s="6"/>
      <c r="F822" s="56"/>
      <c r="G822" s="56"/>
      <c r="H822" s="56"/>
    </row>
    <row r="823" ht="14.25" customHeight="1">
      <c r="D823" s="6"/>
      <c r="F823" s="56"/>
      <c r="G823" s="56"/>
      <c r="H823" s="56"/>
    </row>
    <row r="824" ht="14.25" customHeight="1">
      <c r="D824" s="6"/>
      <c r="F824" s="56"/>
      <c r="G824" s="56"/>
      <c r="H824" s="56"/>
    </row>
    <row r="825" ht="14.25" customHeight="1">
      <c r="D825" s="6"/>
      <c r="F825" s="56"/>
      <c r="G825" s="56"/>
      <c r="H825" s="56"/>
    </row>
    <row r="826" ht="14.25" customHeight="1">
      <c r="D826" s="6"/>
      <c r="F826" s="56"/>
      <c r="G826" s="56"/>
      <c r="H826" s="56"/>
    </row>
    <row r="827" ht="14.25" customHeight="1">
      <c r="D827" s="6"/>
      <c r="F827" s="56"/>
      <c r="G827" s="56"/>
      <c r="H827" s="56"/>
    </row>
    <row r="828" ht="14.25" customHeight="1">
      <c r="D828" s="6"/>
      <c r="F828" s="56"/>
      <c r="G828" s="56"/>
      <c r="H828" s="56"/>
    </row>
    <row r="829" ht="14.25" customHeight="1">
      <c r="D829" s="6"/>
      <c r="F829" s="56"/>
      <c r="G829" s="56"/>
      <c r="H829" s="56"/>
    </row>
    <row r="830" ht="14.25" customHeight="1">
      <c r="D830" s="6"/>
      <c r="F830" s="56"/>
      <c r="G830" s="56"/>
      <c r="H830" s="56"/>
    </row>
    <row r="831" ht="14.25" customHeight="1">
      <c r="D831" s="6"/>
      <c r="F831" s="56"/>
      <c r="G831" s="56"/>
      <c r="H831" s="56"/>
    </row>
    <row r="832" ht="14.25" customHeight="1">
      <c r="D832" s="6"/>
      <c r="F832" s="56"/>
      <c r="G832" s="56"/>
      <c r="H832" s="56"/>
    </row>
    <row r="833" ht="14.25" customHeight="1">
      <c r="D833" s="6"/>
      <c r="F833" s="56"/>
      <c r="G833" s="56"/>
      <c r="H833" s="56"/>
    </row>
    <row r="834" ht="14.25" customHeight="1">
      <c r="D834" s="6"/>
      <c r="F834" s="56"/>
      <c r="G834" s="56"/>
      <c r="H834" s="56"/>
    </row>
    <row r="835" ht="14.25" customHeight="1">
      <c r="D835" s="6"/>
      <c r="F835" s="56"/>
      <c r="G835" s="56"/>
      <c r="H835" s="56"/>
    </row>
    <row r="836" ht="14.25" customHeight="1">
      <c r="D836" s="6"/>
      <c r="F836" s="56"/>
      <c r="G836" s="56"/>
      <c r="H836" s="56"/>
    </row>
    <row r="837" ht="14.25" customHeight="1">
      <c r="D837" s="6"/>
      <c r="F837" s="56"/>
      <c r="G837" s="56"/>
      <c r="H837" s="56"/>
    </row>
    <row r="838" ht="14.25" customHeight="1">
      <c r="D838" s="6"/>
      <c r="F838" s="56"/>
      <c r="G838" s="56"/>
      <c r="H838" s="56"/>
    </row>
    <row r="839" ht="14.25" customHeight="1">
      <c r="D839" s="6"/>
      <c r="F839" s="56"/>
      <c r="G839" s="56"/>
      <c r="H839" s="56"/>
    </row>
    <row r="840" ht="14.25" customHeight="1">
      <c r="D840" s="6"/>
      <c r="F840" s="56"/>
      <c r="G840" s="56"/>
      <c r="H840" s="56"/>
    </row>
    <row r="841" ht="14.25" customHeight="1">
      <c r="D841" s="6"/>
      <c r="F841" s="56"/>
      <c r="G841" s="56"/>
      <c r="H841" s="56"/>
    </row>
    <row r="842" ht="14.25" customHeight="1">
      <c r="D842" s="6"/>
      <c r="F842" s="56"/>
      <c r="G842" s="56"/>
      <c r="H842" s="56"/>
    </row>
    <row r="843" ht="14.25" customHeight="1">
      <c r="D843" s="6"/>
      <c r="F843" s="56"/>
      <c r="G843" s="56"/>
      <c r="H843" s="56"/>
    </row>
    <row r="844" ht="14.25" customHeight="1">
      <c r="D844" s="6"/>
      <c r="F844" s="56"/>
      <c r="G844" s="56"/>
      <c r="H844" s="56"/>
    </row>
    <row r="845" ht="14.25" customHeight="1">
      <c r="D845" s="6"/>
      <c r="F845" s="56"/>
      <c r="G845" s="56"/>
      <c r="H845" s="56"/>
    </row>
    <row r="846" ht="14.25" customHeight="1">
      <c r="D846" s="6"/>
      <c r="F846" s="56"/>
      <c r="G846" s="56"/>
      <c r="H846" s="56"/>
    </row>
    <row r="847" ht="14.25" customHeight="1">
      <c r="D847" s="6"/>
      <c r="F847" s="56"/>
      <c r="G847" s="56"/>
      <c r="H847" s="56"/>
    </row>
    <row r="848" ht="14.25" customHeight="1">
      <c r="D848" s="6"/>
      <c r="F848" s="56"/>
      <c r="G848" s="56"/>
      <c r="H848" s="56"/>
    </row>
    <row r="849" ht="14.25" customHeight="1">
      <c r="D849" s="6"/>
      <c r="F849" s="56"/>
      <c r="G849" s="56"/>
      <c r="H849" s="56"/>
    </row>
    <row r="850" ht="14.25" customHeight="1">
      <c r="D850" s="6"/>
      <c r="F850" s="56"/>
      <c r="G850" s="56"/>
      <c r="H850" s="56"/>
    </row>
    <row r="851" ht="14.25" customHeight="1">
      <c r="D851" s="6"/>
      <c r="F851" s="56"/>
      <c r="G851" s="56"/>
      <c r="H851" s="56"/>
    </row>
    <row r="852" ht="14.25" customHeight="1">
      <c r="D852" s="6"/>
      <c r="F852" s="56"/>
      <c r="G852" s="56"/>
      <c r="H852" s="56"/>
    </row>
    <row r="853" ht="14.25" customHeight="1">
      <c r="D853" s="6"/>
      <c r="F853" s="56"/>
      <c r="G853" s="56"/>
      <c r="H853" s="56"/>
    </row>
    <row r="854" ht="14.25" customHeight="1">
      <c r="D854" s="6"/>
      <c r="F854" s="56"/>
      <c r="G854" s="56"/>
      <c r="H854" s="56"/>
    </row>
    <row r="855" ht="14.25" customHeight="1">
      <c r="D855" s="6"/>
      <c r="F855" s="56"/>
      <c r="G855" s="56"/>
      <c r="H855" s="56"/>
    </row>
    <row r="856" ht="14.25" customHeight="1">
      <c r="D856" s="6"/>
      <c r="F856" s="56"/>
      <c r="G856" s="56"/>
      <c r="H856" s="56"/>
    </row>
    <row r="857" ht="14.25" customHeight="1">
      <c r="D857" s="6"/>
      <c r="F857" s="56"/>
      <c r="G857" s="56"/>
      <c r="H857" s="56"/>
    </row>
    <row r="858" ht="14.25" customHeight="1">
      <c r="D858" s="6"/>
      <c r="F858" s="56"/>
      <c r="G858" s="56"/>
      <c r="H858" s="56"/>
    </row>
    <row r="859" ht="14.25" customHeight="1">
      <c r="D859" s="6"/>
      <c r="F859" s="56"/>
      <c r="G859" s="56"/>
      <c r="H859" s="56"/>
    </row>
    <row r="860" ht="14.25" customHeight="1">
      <c r="D860" s="6"/>
      <c r="F860" s="56"/>
      <c r="G860" s="56"/>
      <c r="H860" s="56"/>
    </row>
    <row r="861" ht="14.25" customHeight="1">
      <c r="D861" s="6"/>
      <c r="F861" s="56"/>
      <c r="G861" s="56"/>
      <c r="H861" s="56"/>
    </row>
    <row r="862" ht="14.25" customHeight="1">
      <c r="D862" s="6"/>
      <c r="F862" s="56"/>
      <c r="G862" s="56"/>
      <c r="H862" s="56"/>
    </row>
    <row r="863" ht="14.25" customHeight="1">
      <c r="D863" s="6"/>
      <c r="F863" s="56"/>
      <c r="G863" s="56"/>
      <c r="H863" s="56"/>
    </row>
    <row r="864" ht="14.25" customHeight="1">
      <c r="D864" s="6"/>
      <c r="F864" s="56"/>
      <c r="G864" s="56"/>
      <c r="H864" s="56"/>
    </row>
    <row r="865" ht="14.25" customHeight="1">
      <c r="D865" s="6"/>
      <c r="F865" s="56"/>
      <c r="G865" s="56"/>
      <c r="H865" s="56"/>
    </row>
    <row r="866" ht="14.25" customHeight="1">
      <c r="D866" s="6"/>
      <c r="F866" s="56"/>
      <c r="G866" s="56"/>
      <c r="H866" s="56"/>
    </row>
    <row r="867" ht="14.25" customHeight="1">
      <c r="D867" s="6"/>
      <c r="F867" s="56"/>
      <c r="G867" s="56"/>
      <c r="H867" s="56"/>
    </row>
    <row r="868" ht="14.25" customHeight="1">
      <c r="D868" s="6"/>
      <c r="F868" s="56"/>
      <c r="G868" s="56"/>
      <c r="H868" s="56"/>
    </row>
    <row r="869" ht="14.25" customHeight="1">
      <c r="D869" s="6"/>
      <c r="F869" s="56"/>
      <c r="G869" s="56"/>
      <c r="H869" s="56"/>
    </row>
    <row r="870" ht="14.25" customHeight="1">
      <c r="D870" s="6"/>
      <c r="F870" s="56"/>
      <c r="G870" s="56"/>
      <c r="H870" s="56"/>
    </row>
    <row r="871" ht="14.25" customHeight="1">
      <c r="D871" s="6"/>
      <c r="F871" s="56"/>
      <c r="G871" s="56"/>
      <c r="H871" s="56"/>
    </row>
    <row r="872" ht="14.25" customHeight="1">
      <c r="D872" s="6"/>
      <c r="F872" s="56"/>
      <c r="G872" s="56"/>
      <c r="H872" s="56"/>
    </row>
    <row r="873" ht="14.25" customHeight="1">
      <c r="D873" s="6"/>
      <c r="F873" s="56"/>
      <c r="G873" s="56"/>
      <c r="H873" s="56"/>
    </row>
    <row r="874" ht="14.25" customHeight="1">
      <c r="D874" s="6"/>
      <c r="F874" s="56"/>
      <c r="G874" s="56"/>
      <c r="H874" s="56"/>
    </row>
    <row r="875" ht="14.25" customHeight="1">
      <c r="D875" s="6"/>
      <c r="F875" s="56"/>
      <c r="G875" s="56"/>
      <c r="H875" s="56"/>
    </row>
    <row r="876" ht="14.25" customHeight="1">
      <c r="D876" s="6"/>
      <c r="F876" s="56"/>
      <c r="G876" s="56"/>
      <c r="H876" s="56"/>
    </row>
    <row r="877" ht="14.25" customHeight="1">
      <c r="D877" s="6"/>
      <c r="F877" s="56"/>
      <c r="G877" s="56"/>
      <c r="H877" s="56"/>
    </row>
    <row r="878" ht="14.25" customHeight="1">
      <c r="D878" s="6"/>
      <c r="F878" s="56"/>
      <c r="G878" s="56"/>
      <c r="H878" s="56"/>
    </row>
    <row r="879" ht="14.25" customHeight="1">
      <c r="D879" s="6"/>
      <c r="F879" s="56"/>
      <c r="G879" s="56"/>
      <c r="H879" s="56"/>
    </row>
    <row r="880" ht="14.25" customHeight="1">
      <c r="D880" s="6"/>
      <c r="F880" s="56"/>
      <c r="G880" s="56"/>
      <c r="H880" s="56"/>
    </row>
    <row r="881" ht="14.25" customHeight="1">
      <c r="D881" s="6"/>
      <c r="F881" s="56"/>
      <c r="G881" s="56"/>
      <c r="H881" s="56"/>
    </row>
    <row r="882" ht="14.25" customHeight="1">
      <c r="D882" s="6"/>
      <c r="F882" s="56"/>
      <c r="G882" s="56"/>
      <c r="H882" s="56"/>
    </row>
    <row r="883" ht="14.25" customHeight="1">
      <c r="D883" s="6"/>
      <c r="F883" s="56"/>
      <c r="G883" s="56"/>
      <c r="H883" s="56"/>
    </row>
    <row r="884" ht="14.25" customHeight="1">
      <c r="D884" s="6"/>
      <c r="F884" s="56"/>
      <c r="G884" s="56"/>
      <c r="H884" s="56"/>
    </row>
    <row r="885" ht="14.25" customHeight="1">
      <c r="D885" s="6"/>
      <c r="F885" s="56"/>
      <c r="G885" s="56"/>
      <c r="H885" s="56"/>
    </row>
    <row r="886" ht="14.25" customHeight="1">
      <c r="D886" s="6"/>
      <c r="F886" s="56"/>
      <c r="G886" s="56"/>
      <c r="H886" s="56"/>
    </row>
    <row r="887" ht="14.25" customHeight="1">
      <c r="D887" s="6"/>
      <c r="F887" s="56"/>
      <c r="G887" s="56"/>
      <c r="H887" s="56"/>
    </row>
    <row r="888" ht="14.25" customHeight="1">
      <c r="D888" s="6"/>
      <c r="F888" s="56"/>
      <c r="G888" s="56"/>
      <c r="H888" s="56"/>
    </row>
    <row r="889" ht="14.25" customHeight="1">
      <c r="D889" s="6"/>
      <c r="F889" s="56"/>
      <c r="G889" s="56"/>
      <c r="H889" s="56"/>
    </row>
    <row r="890" ht="14.25" customHeight="1">
      <c r="D890" s="6"/>
      <c r="F890" s="56"/>
      <c r="G890" s="56"/>
      <c r="H890" s="56"/>
    </row>
    <row r="891" ht="14.25" customHeight="1">
      <c r="D891" s="6"/>
      <c r="F891" s="56"/>
      <c r="G891" s="56"/>
      <c r="H891" s="56"/>
    </row>
    <row r="892" ht="14.25" customHeight="1">
      <c r="D892" s="6"/>
      <c r="F892" s="56"/>
      <c r="G892" s="56"/>
      <c r="H892" s="56"/>
    </row>
    <row r="893" ht="14.25" customHeight="1">
      <c r="D893" s="6"/>
      <c r="F893" s="56"/>
      <c r="G893" s="56"/>
      <c r="H893" s="56"/>
    </row>
    <row r="894" ht="14.25" customHeight="1">
      <c r="D894" s="6"/>
      <c r="F894" s="56"/>
      <c r="G894" s="56"/>
      <c r="H894" s="56"/>
    </row>
    <row r="895" ht="14.25" customHeight="1">
      <c r="D895" s="6"/>
      <c r="F895" s="56"/>
      <c r="G895" s="56"/>
      <c r="H895" s="56"/>
    </row>
    <row r="896" ht="14.25" customHeight="1">
      <c r="D896" s="6"/>
      <c r="F896" s="56"/>
      <c r="G896" s="56"/>
      <c r="H896" s="56"/>
    </row>
    <row r="897" ht="14.25" customHeight="1">
      <c r="D897" s="6"/>
      <c r="F897" s="56"/>
      <c r="G897" s="56"/>
      <c r="H897" s="56"/>
    </row>
    <row r="898" ht="14.25" customHeight="1">
      <c r="D898" s="6"/>
      <c r="F898" s="56"/>
      <c r="G898" s="56"/>
      <c r="H898" s="56"/>
    </row>
    <row r="899" ht="14.25" customHeight="1">
      <c r="D899" s="6"/>
      <c r="F899" s="56"/>
      <c r="G899" s="56"/>
      <c r="H899" s="56"/>
    </row>
    <row r="900" ht="14.25" customHeight="1">
      <c r="D900" s="6"/>
      <c r="F900" s="56"/>
      <c r="G900" s="56"/>
      <c r="H900" s="56"/>
    </row>
    <row r="901" ht="14.25" customHeight="1">
      <c r="D901" s="6"/>
      <c r="F901" s="56"/>
      <c r="G901" s="56"/>
      <c r="H901" s="56"/>
    </row>
    <row r="902" ht="14.25" customHeight="1">
      <c r="D902" s="6"/>
      <c r="F902" s="56"/>
      <c r="G902" s="56"/>
      <c r="H902" s="56"/>
    </row>
    <row r="903" ht="14.25" customHeight="1">
      <c r="D903" s="6"/>
      <c r="F903" s="56"/>
      <c r="G903" s="56"/>
      <c r="H903" s="56"/>
    </row>
    <row r="904" ht="14.25" customHeight="1">
      <c r="D904" s="6"/>
      <c r="F904" s="56"/>
      <c r="G904" s="56"/>
      <c r="H904" s="56"/>
    </row>
    <row r="905" ht="14.25" customHeight="1">
      <c r="D905" s="6"/>
      <c r="F905" s="56"/>
      <c r="G905" s="56"/>
      <c r="H905" s="56"/>
    </row>
    <row r="906" ht="14.25" customHeight="1">
      <c r="D906" s="6"/>
      <c r="F906" s="56"/>
      <c r="G906" s="56"/>
      <c r="H906" s="56"/>
    </row>
    <row r="907" ht="14.25" customHeight="1">
      <c r="D907" s="6"/>
      <c r="F907" s="56"/>
      <c r="G907" s="56"/>
      <c r="H907" s="56"/>
    </row>
    <row r="908" ht="14.25" customHeight="1">
      <c r="D908" s="6"/>
      <c r="F908" s="56"/>
      <c r="G908" s="56"/>
      <c r="H908" s="56"/>
    </row>
    <row r="909" ht="14.25" customHeight="1">
      <c r="D909" s="6"/>
      <c r="F909" s="56"/>
      <c r="G909" s="56"/>
      <c r="H909" s="56"/>
    </row>
    <row r="910" ht="14.25" customHeight="1">
      <c r="D910" s="6"/>
      <c r="F910" s="56"/>
      <c r="G910" s="56"/>
      <c r="H910" s="56"/>
    </row>
    <row r="911" ht="14.25" customHeight="1">
      <c r="D911" s="6"/>
      <c r="F911" s="56"/>
      <c r="G911" s="56"/>
      <c r="H911" s="56"/>
    </row>
    <row r="912" ht="14.25" customHeight="1">
      <c r="D912" s="6"/>
      <c r="F912" s="56"/>
      <c r="G912" s="56"/>
      <c r="H912" s="56"/>
    </row>
    <row r="913" ht="14.25" customHeight="1">
      <c r="D913" s="6"/>
      <c r="F913" s="56"/>
      <c r="G913" s="56"/>
      <c r="H913" s="56"/>
    </row>
    <row r="914" ht="14.25" customHeight="1">
      <c r="D914" s="6"/>
      <c r="F914" s="56"/>
      <c r="G914" s="56"/>
      <c r="H914" s="56"/>
    </row>
    <row r="915" ht="14.25" customHeight="1">
      <c r="D915" s="6"/>
      <c r="F915" s="56"/>
      <c r="G915" s="56"/>
      <c r="H915" s="56"/>
    </row>
    <row r="916" ht="14.25" customHeight="1">
      <c r="D916" s="6"/>
      <c r="F916" s="56"/>
      <c r="G916" s="56"/>
      <c r="H916" s="56"/>
    </row>
    <row r="917" ht="14.25" customHeight="1">
      <c r="D917" s="6"/>
      <c r="F917" s="56"/>
      <c r="G917" s="56"/>
      <c r="H917" s="56"/>
    </row>
    <row r="918" ht="14.25" customHeight="1">
      <c r="D918" s="6"/>
      <c r="F918" s="56"/>
      <c r="G918" s="56"/>
      <c r="H918" s="56"/>
    </row>
    <row r="919" ht="14.25" customHeight="1">
      <c r="D919" s="6"/>
      <c r="F919" s="56"/>
      <c r="G919" s="56"/>
      <c r="H919" s="56"/>
    </row>
    <row r="920" ht="14.25" customHeight="1">
      <c r="D920" s="6"/>
      <c r="F920" s="56"/>
      <c r="G920" s="56"/>
      <c r="H920" s="56"/>
    </row>
    <row r="921" ht="14.25" customHeight="1">
      <c r="D921" s="6"/>
      <c r="F921" s="56"/>
      <c r="G921" s="56"/>
      <c r="H921" s="56"/>
    </row>
    <row r="922" ht="14.25" customHeight="1">
      <c r="D922" s="6"/>
      <c r="F922" s="56"/>
      <c r="G922" s="56"/>
      <c r="H922" s="56"/>
    </row>
    <row r="923" ht="14.25" customHeight="1">
      <c r="D923" s="6"/>
      <c r="F923" s="56"/>
      <c r="G923" s="56"/>
      <c r="H923" s="56"/>
    </row>
    <row r="924" ht="14.25" customHeight="1">
      <c r="D924" s="6"/>
      <c r="F924" s="56"/>
      <c r="G924" s="56"/>
      <c r="H924" s="56"/>
    </row>
    <row r="925" ht="14.25" customHeight="1">
      <c r="D925" s="6"/>
      <c r="F925" s="56"/>
      <c r="G925" s="56"/>
      <c r="H925" s="56"/>
    </row>
    <row r="926" ht="14.25" customHeight="1">
      <c r="D926" s="6"/>
      <c r="F926" s="56"/>
      <c r="G926" s="56"/>
      <c r="H926" s="56"/>
    </row>
    <row r="927" ht="14.25" customHeight="1">
      <c r="D927" s="6"/>
      <c r="F927" s="56"/>
      <c r="G927" s="56"/>
      <c r="H927" s="56"/>
    </row>
    <row r="928" ht="14.25" customHeight="1">
      <c r="D928" s="6"/>
      <c r="F928" s="56"/>
      <c r="G928" s="56"/>
      <c r="H928" s="56"/>
    </row>
    <row r="929" ht="14.25" customHeight="1">
      <c r="D929" s="6"/>
      <c r="F929" s="56"/>
      <c r="G929" s="56"/>
      <c r="H929" s="56"/>
    </row>
    <row r="930" ht="14.25" customHeight="1">
      <c r="D930" s="6"/>
      <c r="F930" s="56"/>
      <c r="G930" s="56"/>
      <c r="H930" s="56"/>
    </row>
    <row r="931" ht="14.25" customHeight="1">
      <c r="D931" s="6"/>
      <c r="F931" s="56"/>
      <c r="G931" s="56"/>
      <c r="H931" s="56"/>
    </row>
    <row r="932" ht="14.25" customHeight="1">
      <c r="D932" s="6"/>
      <c r="F932" s="56"/>
      <c r="G932" s="56"/>
      <c r="H932" s="56"/>
    </row>
    <row r="933" ht="14.25" customHeight="1">
      <c r="D933" s="6"/>
      <c r="F933" s="56"/>
      <c r="G933" s="56"/>
      <c r="H933" s="56"/>
    </row>
    <row r="934" ht="14.25" customHeight="1">
      <c r="D934" s="6"/>
      <c r="F934" s="56"/>
      <c r="G934" s="56"/>
      <c r="H934" s="56"/>
    </row>
    <row r="935" ht="14.25" customHeight="1">
      <c r="D935" s="6"/>
      <c r="F935" s="56"/>
      <c r="G935" s="56"/>
      <c r="H935" s="56"/>
    </row>
    <row r="936" ht="14.25" customHeight="1">
      <c r="D936" s="6"/>
      <c r="F936" s="56"/>
      <c r="G936" s="56"/>
      <c r="H936" s="56"/>
    </row>
    <row r="937" ht="14.25" customHeight="1">
      <c r="D937" s="6"/>
      <c r="F937" s="56"/>
      <c r="G937" s="56"/>
      <c r="H937" s="56"/>
    </row>
    <row r="938" ht="14.25" customHeight="1">
      <c r="D938" s="6"/>
      <c r="F938" s="56"/>
      <c r="G938" s="56"/>
      <c r="H938" s="56"/>
    </row>
    <row r="939" ht="14.25" customHeight="1">
      <c r="D939" s="6"/>
      <c r="F939" s="56"/>
      <c r="G939" s="56"/>
      <c r="H939" s="56"/>
    </row>
    <row r="940" ht="14.25" customHeight="1">
      <c r="D940" s="6"/>
      <c r="F940" s="56"/>
      <c r="G940" s="56"/>
      <c r="H940" s="56"/>
    </row>
    <row r="941" ht="14.25" customHeight="1">
      <c r="D941" s="6"/>
      <c r="F941" s="56"/>
      <c r="G941" s="56"/>
      <c r="H941" s="56"/>
    </row>
    <row r="942" ht="14.25" customHeight="1">
      <c r="D942" s="6"/>
      <c r="F942" s="56"/>
      <c r="G942" s="56"/>
      <c r="H942" s="56"/>
    </row>
    <row r="943" ht="14.25" customHeight="1">
      <c r="D943" s="6"/>
      <c r="F943" s="56"/>
      <c r="G943" s="56"/>
      <c r="H943" s="56"/>
    </row>
    <row r="944" ht="14.25" customHeight="1">
      <c r="D944" s="6"/>
      <c r="F944" s="56"/>
      <c r="G944" s="56"/>
      <c r="H944" s="56"/>
    </row>
    <row r="945" ht="14.25" customHeight="1">
      <c r="D945" s="6"/>
      <c r="F945" s="56"/>
      <c r="G945" s="56"/>
      <c r="H945" s="56"/>
    </row>
    <row r="946" ht="14.25" customHeight="1">
      <c r="D946" s="6"/>
      <c r="F946" s="56"/>
      <c r="G946" s="56"/>
      <c r="H946" s="56"/>
    </row>
    <row r="947" ht="14.25" customHeight="1">
      <c r="D947" s="6"/>
      <c r="F947" s="56"/>
      <c r="G947" s="56"/>
      <c r="H947" s="56"/>
    </row>
    <row r="948" ht="14.25" customHeight="1">
      <c r="D948" s="6"/>
      <c r="F948" s="56"/>
      <c r="G948" s="56"/>
      <c r="H948" s="56"/>
    </row>
    <row r="949" ht="14.25" customHeight="1">
      <c r="D949" s="6"/>
      <c r="F949" s="56"/>
      <c r="G949" s="56"/>
      <c r="H949" s="56"/>
    </row>
    <row r="950" ht="14.25" customHeight="1">
      <c r="D950" s="6"/>
      <c r="F950" s="56"/>
      <c r="G950" s="56"/>
      <c r="H950" s="56"/>
    </row>
    <row r="951" ht="14.25" customHeight="1">
      <c r="D951" s="6"/>
      <c r="F951" s="56"/>
      <c r="G951" s="56"/>
      <c r="H951" s="56"/>
    </row>
    <row r="952" ht="14.25" customHeight="1">
      <c r="D952" s="6"/>
      <c r="F952" s="56"/>
      <c r="G952" s="56"/>
      <c r="H952" s="56"/>
    </row>
    <row r="953" ht="14.25" customHeight="1">
      <c r="D953" s="6"/>
      <c r="F953" s="56"/>
      <c r="G953" s="56"/>
      <c r="H953" s="56"/>
    </row>
    <row r="954" ht="14.25" customHeight="1">
      <c r="D954" s="6"/>
      <c r="F954" s="56"/>
      <c r="G954" s="56"/>
      <c r="H954" s="56"/>
    </row>
    <row r="955" ht="14.25" customHeight="1">
      <c r="D955" s="6"/>
      <c r="F955" s="56"/>
      <c r="G955" s="56"/>
      <c r="H955" s="56"/>
    </row>
    <row r="956" ht="14.25" customHeight="1">
      <c r="D956" s="6"/>
      <c r="F956" s="56"/>
      <c r="G956" s="56"/>
      <c r="H956" s="56"/>
    </row>
    <row r="957" ht="14.25" customHeight="1">
      <c r="D957" s="6"/>
      <c r="F957" s="56"/>
      <c r="G957" s="56"/>
      <c r="H957" s="56"/>
    </row>
    <row r="958" ht="14.25" customHeight="1">
      <c r="D958" s="6"/>
      <c r="F958" s="56"/>
      <c r="G958" s="56"/>
      <c r="H958" s="56"/>
    </row>
    <row r="959" ht="14.25" customHeight="1">
      <c r="D959" s="6"/>
      <c r="F959" s="56"/>
      <c r="G959" s="56"/>
      <c r="H959" s="56"/>
    </row>
    <row r="960" ht="14.25" customHeight="1">
      <c r="D960" s="6"/>
      <c r="F960" s="56"/>
      <c r="G960" s="56"/>
      <c r="H960" s="56"/>
    </row>
    <row r="961" ht="14.25" customHeight="1">
      <c r="D961" s="6"/>
      <c r="F961" s="56"/>
      <c r="G961" s="56"/>
      <c r="H961" s="56"/>
    </row>
    <row r="962" ht="14.25" customHeight="1">
      <c r="D962" s="6"/>
      <c r="F962" s="56"/>
      <c r="G962" s="56"/>
      <c r="H962" s="56"/>
    </row>
    <row r="963" ht="14.25" customHeight="1">
      <c r="D963" s="6"/>
      <c r="F963" s="56"/>
      <c r="G963" s="56"/>
      <c r="H963" s="56"/>
    </row>
    <row r="964" ht="14.25" customHeight="1">
      <c r="D964" s="6"/>
      <c r="F964" s="56"/>
      <c r="G964" s="56"/>
      <c r="H964" s="56"/>
    </row>
    <row r="965" ht="14.25" customHeight="1">
      <c r="D965" s="6"/>
      <c r="F965" s="56"/>
      <c r="G965" s="56"/>
      <c r="H965" s="56"/>
    </row>
    <row r="966" ht="14.25" customHeight="1">
      <c r="D966" s="6"/>
      <c r="F966" s="56"/>
      <c r="G966" s="56"/>
      <c r="H966" s="56"/>
    </row>
    <row r="967" ht="14.25" customHeight="1">
      <c r="D967" s="6"/>
      <c r="F967" s="56"/>
      <c r="G967" s="56"/>
      <c r="H967" s="56"/>
    </row>
    <row r="968" ht="14.25" customHeight="1">
      <c r="D968" s="6"/>
      <c r="F968" s="56"/>
      <c r="G968" s="56"/>
      <c r="H968" s="56"/>
    </row>
    <row r="969" ht="14.25" customHeight="1">
      <c r="D969" s="6"/>
      <c r="F969" s="56"/>
      <c r="G969" s="56"/>
      <c r="H969" s="56"/>
    </row>
    <row r="970" ht="14.25" customHeight="1">
      <c r="D970" s="6"/>
      <c r="F970" s="56"/>
      <c r="G970" s="56"/>
      <c r="H970" s="56"/>
    </row>
    <row r="971" ht="14.25" customHeight="1">
      <c r="D971" s="6"/>
      <c r="F971" s="56"/>
      <c r="G971" s="56"/>
      <c r="H971" s="56"/>
    </row>
    <row r="972" ht="14.25" customHeight="1">
      <c r="D972" s="6"/>
      <c r="F972" s="56"/>
      <c r="G972" s="56"/>
      <c r="H972" s="56"/>
    </row>
    <row r="973" ht="14.25" customHeight="1">
      <c r="D973" s="6"/>
      <c r="F973" s="56"/>
      <c r="G973" s="56"/>
      <c r="H973" s="56"/>
    </row>
    <row r="974" ht="14.25" customHeight="1">
      <c r="D974" s="6"/>
      <c r="F974" s="56"/>
      <c r="G974" s="56"/>
      <c r="H974" s="56"/>
    </row>
    <row r="975" ht="14.25" customHeight="1">
      <c r="D975" s="6"/>
      <c r="F975" s="56"/>
      <c r="G975" s="56"/>
      <c r="H975" s="56"/>
    </row>
    <row r="976" ht="14.25" customHeight="1">
      <c r="D976" s="6"/>
      <c r="F976" s="56"/>
      <c r="G976" s="56"/>
      <c r="H976" s="56"/>
    </row>
    <row r="977" ht="14.25" customHeight="1">
      <c r="D977" s="6"/>
      <c r="F977" s="56"/>
      <c r="G977" s="56"/>
      <c r="H977" s="56"/>
    </row>
    <row r="978" ht="14.25" customHeight="1">
      <c r="D978" s="6"/>
      <c r="F978" s="56"/>
      <c r="G978" s="56"/>
      <c r="H978" s="56"/>
    </row>
    <row r="979" ht="14.25" customHeight="1">
      <c r="D979" s="6"/>
      <c r="F979" s="56"/>
      <c r="G979" s="56"/>
      <c r="H979" s="56"/>
    </row>
    <row r="980" ht="14.25" customHeight="1">
      <c r="D980" s="6"/>
      <c r="F980" s="56"/>
      <c r="G980" s="56"/>
      <c r="H980" s="56"/>
    </row>
    <row r="981" ht="14.25" customHeight="1">
      <c r="D981" s="6"/>
      <c r="F981" s="56"/>
      <c r="G981" s="56"/>
      <c r="H981" s="56"/>
    </row>
    <row r="982" ht="14.25" customHeight="1">
      <c r="D982" s="6"/>
      <c r="F982" s="56"/>
      <c r="G982" s="56"/>
      <c r="H982" s="56"/>
    </row>
    <row r="983" ht="14.25" customHeight="1">
      <c r="D983" s="6"/>
      <c r="F983" s="56"/>
      <c r="G983" s="56"/>
      <c r="H983" s="56"/>
    </row>
    <row r="984" ht="14.25" customHeight="1">
      <c r="D984" s="6"/>
      <c r="F984" s="56"/>
      <c r="G984" s="56"/>
      <c r="H984" s="56"/>
    </row>
    <row r="985" ht="14.25" customHeight="1">
      <c r="D985" s="6"/>
      <c r="F985" s="56"/>
      <c r="G985" s="56"/>
      <c r="H985" s="56"/>
    </row>
    <row r="986" ht="14.25" customHeight="1">
      <c r="D986" s="6"/>
      <c r="F986" s="56"/>
      <c r="G986" s="56"/>
      <c r="H986" s="56"/>
    </row>
    <row r="987" ht="14.25" customHeight="1">
      <c r="D987" s="6"/>
      <c r="F987" s="56"/>
      <c r="G987" s="56"/>
      <c r="H987" s="56"/>
    </row>
    <row r="988" ht="14.25" customHeight="1">
      <c r="D988" s="6"/>
      <c r="F988" s="56"/>
      <c r="G988" s="56"/>
      <c r="H988" s="56"/>
    </row>
    <row r="989" ht="14.25" customHeight="1">
      <c r="D989" s="6"/>
      <c r="F989" s="56"/>
      <c r="G989" s="56"/>
      <c r="H989" s="56"/>
    </row>
    <row r="990" ht="14.25" customHeight="1">
      <c r="D990" s="6"/>
      <c r="F990" s="56"/>
      <c r="G990" s="56"/>
      <c r="H990" s="56"/>
    </row>
    <row r="991" ht="14.25" customHeight="1">
      <c r="D991" s="6"/>
      <c r="F991" s="56"/>
      <c r="G991" s="56"/>
      <c r="H991" s="56"/>
    </row>
    <row r="992" ht="14.25" customHeight="1">
      <c r="D992" s="6"/>
      <c r="F992" s="56"/>
      <c r="G992" s="56"/>
      <c r="H992" s="56"/>
    </row>
    <row r="993" ht="14.25" customHeight="1">
      <c r="D993" s="6"/>
      <c r="F993" s="56"/>
      <c r="G993" s="56"/>
      <c r="H993" s="56"/>
    </row>
    <row r="994" ht="14.25" customHeight="1">
      <c r="D994" s="6"/>
      <c r="F994" s="56"/>
      <c r="G994" s="56"/>
      <c r="H994" s="56"/>
    </row>
    <row r="995" ht="14.25" customHeight="1">
      <c r="D995" s="6"/>
      <c r="F995" s="56"/>
      <c r="G995" s="56"/>
      <c r="H995" s="56"/>
    </row>
    <row r="996" ht="14.25" customHeight="1">
      <c r="D996" s="6"/>
      <c r="F996" s="56"/>
      <c r="G996" s="56"/>
      <c r="H996" s="56"/>
    </row>
    <row r="997" ht="14.25" customHeight="1">
      <c r="D997" s="6"/>
      <c r="F997" s="56"/>
      <c r="G997" s="56"/>
      <c r="H997" s="56"/>
    </row>
    <row r="998" ht="14.25" customHeight="1">
      <c r="D998" s="6"/>
      <c r="F998" s="56"/>
      <c r="G998" s="56"/>
      <c r="H998" s="56"/>
    </row>
    <row r="999" ht="14.25" customHeight="1">
      <c r="D999" s="6"/>
      <c r="F999" s="56"/>
      <c r="G999" s="56"/>
      <c r="H999" s="56"/>
    </row>
    <row r="1000" ht="14.25" customHeight="1">
      <c r="D1000" s="6"/>
      <c r="F1000" s="56"/>
      <c r="G1000" s="56"/>
      <c r="H1000" s="56"/>
    </row>
  </sheetData>
  <mergeCells count="200">
    <mergeCell ref="B128:B129"/>
    <mergeCell ref="C128:C129"/>
    <mergeCell ref="A150:A151"/>
    <mergeCell ref="B150:B151"/>
    <mergeCell ref="E122:E123"/>
    <mergeCell ref="G122:G123"/>
    <mergeCell ref="B122:B123"/>
    <mergeCell ref="C122:C123"/>
    <mergeCell ref="D122:D123"/>
    <mergeCell ref="D128:D129"/>
    <mergeCell ref="D205:D206"/>
    <mergeCell ref="E205:E206"/>
    <mergeCell ref="F205:F206"/>
    <mergeCell ref="G205:G206"/>
    <mergeCell ref="G191:G192"/>
    <mergeCell ref="A122:A123"/>
    <mergeCell ref="A128:A129"/>
    <mergeCell ref="A205:A206"/>
    <mergeCell ref="B205:B206"/>
    <mergeCell ref="C205:C206"/>
    <mergeCell ref="B191:B192"/>
    <mergeCell ref="C191:C192"/>
    <mergeCell ref="B161:B162"/>
    <mergeCell ref="B170:B171"/>
    <mergeCell ref="A191:A192"/>
    <mergeCell ref="A170:A171"/>
    <mergeCell ref="A180:A181"/>
    <mergeCell ref="B180:B181"/>
    <mergeCell ref="C180:C181"/>
    <mergeCell ref="D180:D181"/>
    <mergeCell ref="A179:H179"/>
    <mergeCell ref="H180:H181"/>
    <mergeCell ref="F180:F181"/>
    <mergeCell ref="D170:D171"/>
    <mergeCell ref="E170:E171"/>
    <mergeCell ref="F170:F171"/>
    <mergeCell ref="G170:G171"/>
    <mergeCell ref="H191:H192"/>
    <mergeCell ref="C161:C162"/>
    <mergeCell ref="A161:A162"/>
    <mergeCell ref="A204:H204"/>
    <mergeCell ref="H205:H206"/>
    <mergeCell ref="G150:G151"/>
    <mergeCell ref="F150:F151"/>
    <mergeCell ref="D143:D144"/>
    <mergeCell ref="F143:F144"/>
    <mergeCell ref="E143:E144"/>
    <mergeCell ref="G143:G144"/>
    <mergeCell ref="H143:H144"/>
    <mergeCell ref="D150:D151"/>
    <mergeCell ref="E150:E151"/>
    <mergeCell ref="C143:C144"/>
    <mergeCell ref="D161:D162"/>
    <mergeCell ref="E161:E162"/>
    <mergeCell ref="F161:F162"/>
    <mergeCell ref="G161:G162"/>
    <mergeCell ref="H161:H162"/>
    <mergeCell ref="H150:H151"/>
    <mergeCell ref="C150:C151"/>
    <mergeCell ref="A143:A144"/>
    <mergeCell ref="A135:A136"/>
    <mergeCell ref="E128:E129"/>
    <mergeCell ref="F128:F129"/>
    <mergeCell ref="B143:B144"/>
    <mergeCell ref="A142:H142"/>
    <mergeCell ref="A149:H149"/>
    <mergeCell ref="D135:D136"/>
    <mergeCell ref="E135:E136"/>
    <mergeCell ref="F135:F136"/>
    <mergeCell ref="G135:G136"/>
    <mergeCell ref="B135:B136"/>
    <mergeCell ref="C135:C136"/>
    <mergeCell ref="A121:H121"/>
    <mergeCell ref="A134:H134"/>
    <mergeCell ref="H128:H129"/>
    <mergeCell ref="H135:H136"/>
    <mergeCell ref="H122:H123"/>
    <mergeCell ref="A127:H127"/>
    <mergeCell ref="G128:G129"/>
    <mergeCell ref="F122:F123"/>
    <mergeCell ref="A116:A117"/>
    <mergeCell ref="B116:B117"/>
    <mergeCell ref="C116:C117"/>
    <mergeCell ref="D116:D117"/>
    <mergeCell ref="G110:G111"/>
    <mergeCell ref="E110:E111"/>
    <mergeCell ref="E96:E97"/>
    <mergeCell ref="F96:F97"/>
    <mergeCell ref="G116:G117"/>
    <mergeCell ref="E116:E117"/>
    <mergeCell ref="G96:G97"/>
    <mergeCell ref="H96:H97"/>
    <mergeCell ref="A96:A97"/>
    <mergeCell ref="A95:H95"/>
    <mergeCell ref="B96:B97"/>
    <mergeCell ref="A109:H109"/>
    <mergeCell ref="H79:H80"/>
    <mergeCell ref="H86:H87"/>
    <mergeCell ref="H116:H117"/>
    <mergeCell ref="F116:F117"/>
    <mergeCell ref="H110:H111"/>
    <mergeCell ref="A110:A111"/>
    <mergeCell ref="B110:B111"/>
    <mergeCell ref="C110:C111"/>
    <mergeCell ref="D110:D111"/>
    <mergeCell ref="A115:H115"/>
    <mergeCell ref="F110:F111"/>
    <mergeCell ref="E66:E67"/>
    <mergeCell ref="F66:F67"/>
    <mergeCell ref="H72:H73"/>
    <mergeCell ref="G72:G73"/>
    <mergeCell ref="H59:H60"/>
    <mergeCell ref="G59:G60"/>
    <mergeCell ref="B72:B73"/>
    <mergeCell ref="C72:C73"/>
    <mergeCell ref="C96:C97"/>
    <mergeCell ref="D96:D97"/>
    <mergeCell ref="D79:D80"/>
    <mergeCell ref="E72:E73"/>
    <mergeCell ref="F72:F73"/>
    <mergeCell ref="A72:A73"/>
    <mergeCell ref="F86:F87"/>
    <mergeCell ref="A71:H71"/>
    <mergeCell ref="D72:D73"/>
    <mergeCell ref="A65:H65"/>
    <mergeCell ref="A58:H58"/>
    <mergeCell ref="C59:C60"/>
    <mergeCell ref="D59:D60"/>
    <mergeCell ref="E79:E80"/>
    <mergeCell ref="F79:F80"/>
    <mergeCell ref="G79:G80"/>
    <mergeCell ref="A85:H85"/>
    <mergeCell ref="A78:H78"/>
    <mergeCell ref="H66:H67"/>
    <mergeCell ref="G66:G67"/>
    <mergeCell ref="A44:A45"/>
    <mergeCell ref="B44:B45"/>
    <mergeCell ref="F50:F51"/>
    <mergeCell ref="D50:D51"/>
    <mergeCell ref="E50:E51"/>
    <mergeCell ref="H44:H45"/>
    <mergeCell ref="H50:H51"/>
    <mergeCell ref="A49:H49"/>
    <mergeCell ref="A43:H43"/>
    <mergeCell ref="D44:D45"/>
    <mergeCell ref="E44:E45"/>
    <mergeCell ref="C44:C45"/>
    <mergeCell ref="D20:D21"/>
    <mergeCell ref="E20:E21"/>
    <mergeCell ref="H20:H21"/>
    <mergeCell ref="A19:H19"/>
    <mergeCell ref="A20:A21"/>
    <mergeCell ref="B20:B21"/>
    <mergeCell ref="C20:C21"/>
    <mergeCell ref="C66:C67"/>
    <mergeCell ref="D66:D67"/>
    <mergeCell ref="F3:F4"/>
    <mergeCell ref="F20:F21"/>
    <mergeCell ref="G50:G51"/>
    <mergeCell ref="G20:G21"/>
    <mergeCell ref="C50:C51"/>
    <mergeCell ref="E3:E4"/>
    <mergeCell ref="C3:C4"/>
    <mergeCell ref="D3:D4"/>
    <mergeCell ref="G3:G4"/>
    <mergeCell ref="A2:H2"/>
    <mergeCell ref="J2:K2"/>
    <mergeCell ref="A1:H1"/>
    <mergeCell ref="A3:A4"/>
    <mergeCell ref="B3:B4"/>
    <mergeCell ref="H3:H4"/>
    <mergeCell ref="A59:A60"/>
    <mergeCell ref="B59:B60"/>
    <mergeCell ref="E59:E60"/>
    <mergeCell ref="F59:F60"/>
    <mergeCell ref="A79:A80"/>
    <mergeCell ref="A86:A87"/>
    <mergeCell ref="A50:A51"/>
    <mergeCell ref="A66:A67"/>
    <mergeCell ref="B66:B67"/>
    <mergeCell ref="C79:C80"/>
    <mergeCell ref="C86:C87"/>
    <mergeCell ref="D86:D87"/>
    <mergeCell ref="E86:E87"/>
    <mergeCell ref="G86:G87"/>
    <mergeCell ref="B79:B80"/>
    <mergeCell ref="B86:B87"/>
    <mergeCell ref="B50:B51"/>
    <mergeCell ref="F44:F45"/>
    <mergeCell ref="G44:G45"/>
    <mergeCell ref="C170:C171"/>
    <mergeCell ref="A169:H169"/>
    <mergeCell ref="H170:H171"/>
    <mergeCell ref="A190:H190"/>
    <mergeCell ref="D191:D192"/>
    <mergeCell ref="E191:E192"/>
    <mergeCell ref="E180:E181"/>
    <mergeCell ref="G180:G181"/>
    <mergeCell ref="A160:H160"/>
    <mergeCell ref="F191:F192"/>
  </mergeCells>
  <hyperlinks>
    <hyperlink r:id="rId1" ref="B32"/>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75"/>
    <col customWidth="1" min="2" max="7" width="7.63"/>
    <col customWidth="1" min="8" max="8" width="5.63"/>
    <col customWidth="1" hidden="1" min="9" max="9" width="7.63"/>
    <col customWidth="1" min="10" max="10" width="7.63"/>
    <col customWidth="1" min="11" max="11" width="48.25"/>
    <col customWidth="1" min="12" max="12" width="8.25"/>
    <col customWidth="1" min="13" max="13" width="10.5"/>
    <col customWidth="1" min="14" max="26" width="7.63"/>
  </cols>
  <sheetData>
    <row r="1" ht="14.25" customHeight="1">
      <c r="A1" s="43" t="s">
        <v>50</v>
      </c>
      <c r="B1" s="44"/>
      <c r="C1" s="44"/>
      <c r="D1" s="44"/>
      <c r="E1" s="44"/>
      <c r="F1" s="44"/>
      <c r="G1" s="44"/>
      <c r="H1" s="44"/>
      <c r="I1" s="44"/>
      <c r="J1" s="11"/>
      <c r="K1" s="6"/>
      <c r="L1" s="6"/>
      <c r="M1" s="6"/>
      <c r="N1" s="6"/>
      <c r="O1" s="6"/>
      <c r="P1" s="6"/>
      <c r="Q1" s="6"/>
      <c r="R1" s="6"/>
      <c r="S1" s="6"/>
      <c r="T1" s="6"/>
      <c r="U1" s="6"/>
      <c r="V1" s="6"/>
      <c r="W1" s="6"/>
      <c r="X1" s="6"/>
      <c r="Y1" s="6"/>
      <c r="Z1" s="6"/>
    </row>
    <row r="2" ht="14.25" customHeight="1">
      <c r="A2" s="45" t="s">
        <v>112</v>
      </c>
      <c r="B2" s="44"/>
      <c r="C2" s="44"/>
      <c r="D2" s="44"/>
      <c r="E2" s="44"/>
      <c r="F2" s="44"/>
      <c r="G2" s="44"/>
      <c r="H2" s="44"/>
      <c r="I2" s="44"/>
      <c r="J2" s="11"/>
      <c r="K2" s="6"/>
      <c r="L2" s="6"/>
      <c r="M2" s="6"/>
      <c r="N2" s="6"/>
      <c r="O2" s="6"/>
      <c r="P2" s="6"/>
      <c r="Q2" s="6"/>
      <c r="R2" s="6"/>
      <c r="S2" s="6"/>
      <c r="T2" s="6"/>
      <c r="U2" s="6"/>
      <c r="V2" s="6"/>
      <c r="W2" s="6"/>
      <c r="X2" s="6"/>
      <c r="Y2" s="6"/>
      <c r="Z2" s="6"/>
    </row>
    <row r="3" ht="14.25" customHeight="1">
      <c r="A3" s="46" t="s">
        <v>5</v>
      </c>
      <c r="B3" s="45" t="s">
        <v>121</v>
      </c>
      <c r="C3" s="44"/>
      <c r="D3" s="44"/>
      <c r="E3" s="44"/>
      <c r="F3" s="11"/>
      <c r="G3" s="45" t="s">
        <v>123</v>
      </c>
      <c r="H3" s="44"/>
      <c r="I3" s="11"/>
      <c r="J3" s="48" t="s">
        <v>4</v>
      </c>
      <c r="K3" s="6"/>
      <c r="L3" s="6"/>
      <c r="M3" s="6"/>
      <c r="N3" s="6"/>
      <c r="O3" s="6"/>
      <c r="P3" s="6"/>
      <c r="Q3" s="6"/>
      <c r="R3" s="6"/>
      <c r="S3" s="6"/>
      <c r="T3" s="6"/>
      <c r="U3" s="6"/>
      <c r="V3" s="6"/>
      <c r="W3" s="6"/>
      <c r="X3" s="6"/>
      <c r="Y3" s="6"/>
      <c r="Z3" s="6"/>
    </row>
    <row r="4" ht="14.25" customHeight="1">
      <c r="A4" s="46"/>
      <c r="B4" s="46"/>
      <c r="C4" s="46"/>
      <c r="D4" s="46"/>
      <c r="E4" s="46"/>
      <c r="F4" s="46"/>
      <c r="G4" s="46"/>
      <c r="H4" s="46"/>
      <c r="I4" s="46"/>
      <c r="J4" s="48"/>
      <c r="K4" s="6"/>
      <c r="L4" s="6"/>
      <c r="M4" s="6"/>
      <c r="N4" s="6"/>
      <c r="O4" s="6"/>
      <c r="P4" s="6"/>
      <c r="Q4" s="6"/>
      <c r="R4" s="6"/>
      <c r="S4" s="6"/>
      <c r="T4" s="6"/>
      <c r="U4" s="6"/>
      <c r="V4" s="6"/>
      <c r="W4" s="6"/>
      <c r="X4" s="6"/>
      <c r="Y4" s="6"/>
      <c r="Z4" s="6"/>
    </row>
    <row r="5" ht="63.75" customHeight="1">
      <c r="A5" s="30">
        <v>1.0</v>
      </c>
      <c r="B5" s="53" t="s">
        <v>130</v>
      </c>
      <c r="C5" s="3"/>
      <c r="D5" s="3"/>
      <c r="E5" s="3"/>
      <c r="F5" s="4"/>
      <c r="G5" s="54" t="s">
        <v>32</v>
      </c>
      <c r="H5" s="4"/>
      <c r="I5" s="30"/>
      <c r="J5" s="30">
        <v>4.0</v>
      </c>
      <c r="K5" s="6"/>
      <c r="L5" s="6"/>
      <c r="M5" s="6"/>
      <c r="N5" s="6"/>
      <c r="O5" s="6"/>
      <c r="P5" s="6"/>
      <c r="Q5" s="6"/>
      <c r="R5" s="6"/>
      <c r="S5" s="6"/>
      <c r="T5" s="6"/>
      <c r="U5" s="6"/>
      <c r="V5" s="6"/>
      <c r="W5" s="6"/>
      <c r="X5" s="6"/>
      <c r="Y5" s="6"/>
      <c r="Z5" s="6"/>
    </row>
    <row r="6" ht="73.5" customHeight="1">
      <c r="A6" s="30">
        <v>2.0</v>
      </c>
      <c r="B6" s="53" t="s">
        <v>137</v>
      </c>
      <c r="C6" s="3"/>
      <c r="D6" s="3"/>
      <c r="E6" s="3"/>
      <c r="F6" s="4"/>
      <c r="G6" s="54" t="s">
        <v>32</v>
      </c>
      <c r="H6" s="3"/>
      <c r="I6" s="4"/>
      <c r="J6" s="30">
        <f>4/MAX(1,0)</f>
        <v>4</v>
      </c>
      <c r="K6" s="6"/>
      <c r="L6" s="6"/>
      <c r="M6" s="6"/>
      <c r="N6" s="6"/>
      <c r="O6" s="6"/>
      <c r="P6" s="6"/>
      <c r="Q6" s="6"/>
      <c r="R6" s="6"/>
      <c r="S6" s="6"/>
      <c r="T6" s="6"/>
      <c r="U6" s="6"/>
      <c r="V6" s="6"/>
      <c r="W6" s="6"/>
      <c r="X6" s="6"/>
      <c r="Y6" s="6"/>
      <c r="Z6" s="6"/>
    </row>
    <row r="7" ht="75.0" customHeight="1">
      <c r="A7" s="30">
        <v>3.0</v>
      </c>
      <c r="B7" s="53" t="s">
        <v>143</v>
      </c>
      <c r="C7" s="3"/>
      <c r="D7" s="3"/>
      <c r="E7" s="3"/>
      <c r="F7" s="4"/>
      <c r="G7" s="54" t="s">
        <v>32</v>
      </c>
      <c r="H7" s="3"/>
      <c r="I7" s="4"/>
      <c r="J7" s="30">
        <f>4/MAX(1,-1)</f>
        <v>4</v>
      </c>
      <c r="K7" s="6"/>
      <c r="L7" s="6"/>
      <c r="M7" s="6"/>
      <c r="N7" s="6"/>
      <c r="O7" s="6"/>
      <c r="P7" s="6"/>
      <c r="Q7" s="6"/>
      <c r="R7" s="6"/>
      <c r="S7" s="6"/>
      <c r="T7" s="6"/>
      <c r="U7" s="6"/>
      <c r="V7" s="6"/>
      <c r="W7" s="6"/>
      <c r="X7" s="6"/>
      <c r="Y7" s="6"/>
      <c r="Z7" s="6"/>
    </row>
    <row r="8" ht="84.75" customHeight="1">
      <c r="A8" s="30">
        <v>4.0</v>
      </c>
      <c r="B8" s="53" t="s">
        <v>146</v>
      </c>
      <c r="C8" s="3"/>
      <c r="D8" s="3"/>
      <c r="E8" s="3"/>
      <c r="F8" s="4"/>
      <c r="G8" s="54" t="s">
        <v>32</v>
      </c>
      <c r="H8" s="3"/>
      <c r="I8" s="4"/>
      <c r="J8" s="30">
        <f>4/MAX(1,0)</f>
        <v>4</v>
      </c>
      <c r="K8" s="6"/>
      <c r="L8" s="6"/>
      <c r="M8" s="6"/>
      <c r="N8" s="6"/>
      <c r="O8" s="6"/>
      <c r="P8" s="6"/>
      <c r="Q8" s="6"/>
      <c r="R8" s="6"/>
      <c r="S8" s="6"/>
      <c r="T8" s="6"/>
      <c r="U8" s="6"/>
      <c r="V8" s="6"/>
      <c r="W8" s="6"/>
      <c r="X8" s="6"/>
      <c r="Y8" s="6"/>
      <c r="Z8" s="6"/>
    </row>
    <row r="9" ht="14.25" customHeight="1">
      <c r="A9" s="6"/>
      <c r="B9" s="6"/>
      <c r="C9" s="6"/>
      <c r="D9" s="6"/>
      <c r="E9" s="6"/>
      <c r="F9" s="6"/>
      <c r="G9" s="62" t="s">
        <v>150</v>
      </c>
      <c r="H9" s="44"/>
      <c r="I9" s="11"/>
      <c r="J9" s="63">
        <f>SUM(J5:J8)</f>
        <v>16</v>
      </c>
      <c r="K9" s="6"/>
      <c r="L9" s="6"/>
      <c r="M9" s="6"/>
      <c r="N9" s="6"/>
      <c r="O9" s="6"/>
      <c r="P9" s="6"/>
      <c r="Q9" s="6"/>
      <c r="R9" s="6"/>
      <c r="S9" s="6"/>
      <c r="T9" s="6"/>
      <c r="U9" s="6"/>
      <c r="V9" s="6"/>
      <c r="W9" s="6"/>
      <c r="X9" s="6"/>
      <c r="Y9" s="6"/>
      <c r="Z9" s="6"/>
    </row>
    <row r="10" ht="14.25" customHeight="1">
      <c r="A10" s="6"/>
      <c r="B10" s="6"/>
      <c r="C10" s="6"/>
      <c r="D10" s="6"/>
      <c r="E10" s="6"/>
      <c r="F10" s="6"/>
      <c r="G10" s="6"/>
      <c r="H10" s="6"/>
      <c r="I10" s="6"/>
      <c r="J10" s="6"/>
      <c r="K10" s="6"/>
      <c r="L10" s="6"/>
      <c r="M10" s="6"/>
      <c r="N10" s="6"/>
      <c r="O10" s="6"/>
      <c r="P10" s="6"/>
      <c r="Q10" s="6"/>
      <c r="R10" s="6"/>
      <c r="S10" s="6"/>
      <c r="T10" s="6"/>
      <c r="U10" s="6"/>
      <c r="V10" s="6"/>
      <c r="W10" s="6"/>
      <c r="X10" s="6"/>
      <c r="Y10" s="6"/>
      <c r="Z10" s="6"/>
    </row>
    <row r="11" ht="14.25" customHeight="1">
      <c r="A11" s="2" t="s">
        <v>153</v>
      </c>
      <c r="B11" s="3"/>
      <c r="C11" s="3"/>
      <c r="D11" s="3"/>
      <c r="E11" s="3"/>
      <c r="F11" s="3"/>
      <c r="G11" s="3"/>
      <c r="H11" s="3"/>
      <c r="I11" s="3"/>
      <c r="J11" s="3"/>
      <c r="K11" s="3"/>
      <c r="L11" s="3"/>
      <c r="M11" s="3"/>
      <c r="N11" s="4"/>
      <c r="O11" s="6"/>
      <c r="P11" s="6"/>
      <c r="Q11" s="6"/>
      <c r="R11" s="6"/>
      <c r="S11" s="6"/>
      <c r="T11" s="6"/>
      <c r="U11" s="6"/>
      <c r="V11" s="6"/>
      <c r="W11" s="6"/>
      <c r="X11" s="6"/>
      <c r="Y11" s="6"/>
      <c r="Z11" s="6"/>
    </row>
    <row r="12" ht="14.25" customHeight="1">
      <c r="A12" s="64" t="s">
        <v>151</v>
      </c>
      <c r="B12" s="2" t="s">
        <v>121</v>
      </c>
      <c r="C12" s="3"/>
      <c r="D12" s="3"/>
      <c r="E12" s="3"/>
      <c r="F12" s="4"/>
      <c r="G12" s="2" t="s">
        <v>123</v>
      </c>
      <c r="H12" s="3"/>
      <c r="I12" s="4"/>
      <c r="J12" s="64" t="s">
        <v>4</v>
      </c>
      <c r="K12" s="64" t="s">
        <v>161</v>
      </c>
      <c r="L12" s="64" t="s">
        <v>163</v>
      </c>
      <c r="M12" s="64" t="s">
        <v>164</v>
      </c>
      <c r="N12" s="64" t="s">
        <v>165</v>
      </c>
      <c r="O12" s="6"/>
      <c r="P12" s="6"/>
      <c r="Q12" s="6"/>
      <c r="R12" s="6"/>
      <c r="S12" s="6"/>
      <c r="T12" s="6"/>
      <c r="U12" s="6"/>
      <c r="V12" s="6"/>
      <c r="W12" s="6"/>
      <c r="X12" s="6"/>
      <c r="Y12" s="6"/>
      <c r="Z12" s="6"/>
    </row>
    <row r="13" ht="14.25" customHeight="1">
      <c r="A13" s="30">
        <v>1.0</v>
      </c>
      <c r="B13" s="65" t="s">
        <v>170</v>
      </c>
      <c r="C13" s="3"/>
      <c r="D13" s="3"/>
      <c r="E13" s="3"/>
      <c r="F13" s="4"/>
      <c r="G13" s="54" t="s">
        <v>173</v>
      </c>
      <c r="H13" s="3"/>
      <c r="I13" s="4"/>
      <c r="J13" s="30">
        <v>4.0</v>
      </c>
      <c r="K13" s="27" t="s">
        <v>178</v>
      </c>
      <c r="L13" s="27" t="s">
        <v>180</v>
      </c>
      <c r="M13" s="27" t="s">
        <v>182</v>
      </c>
      <c r="N13" s="27" t="s">
        <v>183</v>
      </c>
      <c r="O13" s="6"/>
      <c r="P13" s="6"/>
      <c r="Q13" s="6"/>
      <c r="R13" s="6"/>
      <c r="S13" s="6"/>
      <c r="T13" s="6"/>
      <c r="U13" s="6"/>
      <c r="V13" s="6"/>
      <c r="W13" s="6"/>
      <c r="X13" s="6"/>
      <c r="Y13" s="6"/>
      <c r="Z13" s="6"/>
    </row>
    <row r="14" ht="14.25" customHeight="1">
      <c r="A14" s="30">
        <v>2.0</v>
      </c>
      <c r="B14" s="65" t="s">
        <v>184</v>
      </c>
      <c r="C14" s="3"/>
      <c r="D14" s="3"/>
      <c r="E14" s="3"/>
      <c r="F14" s="4"/>
      <c r="G14" s="54" t="s">
        <v>188</v>
      </c>
      <c r="H14" s="3"/>
      <c r="I14" s="4"/>
      <c r="J14" s="30">
        <v>4.0</v>
      </c>
      <c r="K14" s="27" t="s">
        <v>191</v>
      </c>
      <c r="L14" s="27" t="s">
        <v>193</v>
      </c>
      <c r="M14" s="27" t="s">
        <v>195</v>
      </c>
      <c r="N14" s="27"/>
      <c r="O14" s="6"/>
      <c r="P14" s="6"/>
      <c r="Q14" s="6"/>
      <c r="R14" s="6"/>
      <c r="S14" s="6"/>
      <c r="T14" s="6"/>
      <c r="U14" s="6"/>
      <c r="V14" s="6"/>
      <c r="W14" s="6"/>
      <c r="X14" s="6"/>
      <c r="Y14" s="6"/>
      <c r="Z14" s="6"/>
    </row>
    <row r="15" ht="14.25" customHeight="1">
      <c r="A15" s="30">
        <v>3.0</v>
      </c>
      <c r="B15" s="65" t="s">
        <v>196</v>
      </c>
      <c r="C15" s="3"/>
      <c r="D15" s="3"/>
      <c r="E15" s="3"/>
      <c r="F15" s="4"/>
      <c r="G15" s="54" t="s">
        <v>199</v>
      </c>
      <c r="H15" s="3"/>
      <c r="I15" s="4"/>
      <c r="J15" s="30">
        <v>3.0</v>
      </c>
      <c r="K15" s="40" t="s">
        <v>201</v>
      </c>
      <c r="L15" s="67" t="s">
        <v>202</v>
      </c>
      <c r="M15" s="67" t="s">
        <v>206</v>
      </c>
      <c r="N15" s="27"/>
      <c r="O15" s="6"/>
      <c r="P15" s="6"/>
      <c r="Q15" s="6"/>
      <c r="R15" s="6"/>
      <c r="S15" s="6"/>
      <c r="T15" s="6"/>
      <c r="U15" s="6"/>
      <c r="V15" s="6"/>
      <c r="W15" s="6"/>
      <c r="X15" s="6"/>
      <c r="Y15" s="6"/>
      <c r="Z15" s="6"/>
    </row>
    <row r="16" ht="14.25" customHeight="1">
      <c r="A16" s="30">
        <v>4.0</v>
      </c>
      <c r="B16" s="65" t="s">
        <v>209</v>
      </c>
      <c r="C16" s="3"/>
      <c r="D16" s="3"/>
      <c r="E16" s="3"/>
      <c r="F16" s="4"/>
      <c r="G16" s="54" t="s">
        <v>173</v>
      </c>
      <c r="H16" s="3"/>
      <c r="I16" s="4"/>
      <c r="J16" s="30">
        <v>4.0</v>
      </c>
      <c r="K16" s="67" t="s">
        <v>217</v>
      </c>
      <c r="L16" s="67" t="s">
        <v>218</v>
      </c>
      <c r="M16" s="67" t="s">
        <v>206</v>
      </c>
      <c r="N16" s="27"/>
      <c r="O16" s="6"/>
      <c r="P16" s="6"/>
      <c r="Q16" s="6"/>
      <c r="R16" s="6"/>
      <c r="S16" s="6"/>
      <c r="T16" s="6"/>
      <c r="U16" s="6"/>
      <c r="V16" s="6"/>
      <c r="W16" s="6"/>
      <c r="X16" s="6"/>
      <c r="Y16" s="6"/>
      <c r="Z16" s="6"/>
    </row>
    <row r="17" ht="14.25" customHeight="1">
      <c r="A17" s="30">
        <v>5.0</v>
      </c>
      <c r="B17" s="54" t="s">
        <v>219</v>
      </c>
      <c r="C17" s="3"/>
      <c r="D17" s="3"/>
      <c r="E17" s="3"/>
      <c r="F17" s="4"/>
      <c r="G17" s="54" t="s">
        <v>173</v>
      </c>
      <c r="H17" s="3"/>
      <c r="I17" s="4"/>
      <c r="J17" s="30">
        <v>4.0</v>
      </c>
      <c r="K17" s="27" t="s">
        <v>226</v>
      </c>
      <c r="L17" s="27" t="s">
        <v>228</v>
      </c>
      <c r="M17" s="27" t="s">
        <v>206</v>
      </c>
      <c r="N17" s="27"/>
      <c r="O17" s="6"/>
      <c r="P17" s="6"/>
      <c r="Q17" s="6"/>
      <c r="R17" s="6"/>
      <c r="S17" s="6"/>
      <c r="T17" s="6"/>
      <c r="U17" s="6"/>
      <c r="V17" s="6"/>
      <c r="W17" s="6"/>
      <c r="X17" s="6"/>
      <c r="Y17" s="6"/>
      <c r="Z17" s="6"/>
    </row>
    <row r="18" ht="14.25" customHeight="1">
      <c r="A18" s="30">
        <v>6.0</v>
      </c>
      <c r="B18" s="54" t="s">
        <v>232</v>
      </c>
      <c r="C18" s="3"/>
      <c r="D18" s="3"/>
      <c r="E18" s="3"/>
      <c r="F18" s="4"/>
      <c r="G18" s="54" t="s">
        <v>173</v>
      </c>
      <c r="H18" s="3"/>
      <c r="I18" s="4"/>
      <c r="J18" s="30">
        <v>4.0</v>
      </c>
      <c r="K18" s="27" t="s">
        <v>237</v>
      </c>
      <c r="L18" s="27" t="s">
        <v>238</v>
      </c>
      <c r="M18" s="27" t="s">
        <v>195</v>
      </c>
      <c r="N18" s="27"/>
      <c r="O18" s="6"/>
      <c r="P18" s="6"/>
      <c r="Q18" s="6"/>
      <c r="R18" s="6"/>
      <c r="S18" s="6"/>
      <c r="T18" s="6"/>
      <c r="U18" s="6"/>
      <c r="V18" s="6"/>
      <c r="W18" s="6"/>
      <c r="X18" s="6"/>
      <c r="Y18" s="6"/>
      <c r="Z18" s="6"/>
    </row>
    <row r="19" ht="14.25" customHeight="1">
      <c r="A19" s="30">
        <v>7.0</v>
      </c>
      <c r="B19" s="54" t="s">
        <v>243</v>
      </c>
      <c r="C19" s="3"/>
      <c r="D19" s="3"/>
      <c r="E19" s="3"/>
      <c r="F19" s="4"/>
      <c r="G19" s="54" t="s">
        <v>173</v>
      </c>
      <c r="H19" s="3"/>
      <c r="I19" s="4"/>
      <c r="J19" s="30">
        <v>4.0</v>
      </c>
      <c r="K19" s="27"/>
      <c r="L19" s="27"/>
      <c r="M19" s="27" t="s">
        <v>206</v>
      </c>
      <c r="N19" s="27"/>
      <c r="O19" s="6"/>
      <c r="P19" s="6"/>
      <c r="Q19" s="6"/>
      <c r="R19" s="6"/>
      <c r="S19" s="6"/>
      <c r="T19" s="6"/>
      <c r="U19" s="6"/>
      <c r="V19" s="6"/>
      <c r="W19" s="6"/>
      <c r="X19" s="6"/>
      <c r="Y19" s="6"/>
      <c r="Z19" s="6"/>
    </row>
    <row r="20" ht="14.25" customHeight="1">
      <c r="A20" s="30">
        <v>8.0</v>
      </c>
      <c r="B20" s="54" t="s">
        <v>251</v>
      </c>
      <c r="C20" s="3"/>
      <c r="D20" s="3"/>
      <c r="E20" s="3"/>
      <c r="F20" s="4"/>
      <c r="G20" s="54" t="s">
        <v>173</v>
      </c>
      <c r="H20" s="3"/>
      <c r="I20" s="4"/>
      <c r="J20" s="30">
        <v>4.0</v>
      </c>
      <c r="K20" s="27" t="s">
        <v>253</v>
      </c>
      <c r="L20" s="27" t="s">
        <v>255</v>
      </c>
      <c r="M20" s="40" t="s">
        <v>256</v>
      </c>
      <c r="N20" s="27" t="s">
        <v>258</v>
      </c>
      <c r="O20" s="6"/>
      <c r="P20" s="6"/>
      <c r="Q20" s="6"/>
      <c r="R20" s="6"/>
      <c r="S20" s="6"/>
      <c r="T20" s="6"/>
      <c r="U20" s="6"/>
      <c r="V20" s="6"/>
      <c r="W20" s="6"/>
      <c r="X20" s="6"/>
      <c r="Y20" s="6"/>
      <c r="Z20" s="6"/>
    </row>
    <row r="21" ht="14.25" customHeight="1">
      <c r="A21" s="30">
        <v>9.0</v>
      </c>
      <c r="B21" s="54" t="s">
        <v>259</v>
      </c>
      <c r="C21" s="3"/>
      <c r="D21" s="3"/>
      <c r="E21" s="3"/>
      <c r="F21" s="4"/>
      <c r="G21" s="54" t="s">
        <v>260</v>
      </c>
      <c r="H21" s="4"/>
      <c r="I21" s="30"/>
      <c r="J21" s="30">
        <v>4.0</v>
      </c>
      <c r="K21" s="27" t="s">
        <v>262</v>
      </c>
      <c r="L21" s="27" t="s">
        <v>265</v>
      </c>
      <c r="M21" s="27" t="s">
        <v>206</v>
      </c>
      <c r="N21" s="27"/>
      <c r="O21" s="6"/>
      <c r="P21" s="6"/>
      <c r="Q21" s="6"/>
      <c r="R21" s="6"/>
      <c r="S21" s="6"/>
      <c r="T21" s="6"/>
      <c r="U21" s="6"/>
      <c r="V21" s="6"/>
      <c r="W21" s="6"/>
      <c r="X21" s="6"/>
      <c r="Y21" s="6"/>
      <c r="Z21" s="6"/>
    </row>
    <row r="22" ht="14.25" customHeight="1">
      <c r="A22" s="30">
        <v>10.0</v>
      </c>
      <c r="B22" s="54" t="s">
        <v>268</v>
      </c>
      <c r="C22" s="3"/>
      <c r="D22" s="3"/>
      <c r="E22" s="3"/>
      <c r="F22" s="4"/>
      <c r="G22" s="54" t="s">
        <v>260</v>
      </c>
      <c r="H22" s="4"/>
      <c r="I22" s="30"/>
      <c r="J22" s="30">
        <v>4.0</v>
      </c>
      <c r="K22" s="27" t="s">
        <v>272</v>
      </c>
      <c r="L22" s="27" t="s">
        <v>265</v>
      </c>
      <c r="M22" s="27" t="s">
        <v>206</v>
      </c>
      <c r="N22" s="27"/>
      <c r="O22" s="6"/>
      <c r="P22" s="6"/>
      <c r="Q22" s="6"/>
      <c r="R22" s="6"/>
      <c r="S22" s="6"/>
      <c r="T22" s="6"/>
      <c r="U22" s="6"/>
      <c r="V22" s="6"/>
      <c r="W22" s="6"/>
      <c r="X22" s="6"/>
      <c r="Y22" s="6"/>
      <c r="Z22" s="6"/>
    </row>
    <row r="23" ht="14.25" customHeight="1">
      <c r="A23" s="30">
        <v>11.0</v>
      </c>
      <c r="B23" s="54" t="s">
        <v>280</v>
      </c>
      <c r="C23" s="3"/>
      <c r="D23" s="3"/>
      <c r="E23" s="3"/>
      <c r="F23" s="4"/>
      <c r="G23" s="54" t="s">
        <v>260</v>
      </c>
      <c r="H23" s="4"/>
      <c r="I23" s="30"/>
      <c r="J23" s="30">
        <v>2.0</v>
      </c>
      <c r="K23" s="27" t="s">
        <v>285</v>
      </c>
      <c r="L23" s="27" t="s">
        <v>286</v>
      </c>
      <c r="M23" s="27" t="s">
        <v>195</v>
      </c>
      <c r="N23" s="27"/>
      <c r="O23" s="6"/>
      <c r="P23" s="6"/>
      <c r="Q23" s="6"/>
      <c r="R23" s="6"/>
      <c r="S23" s="6"/>
      <c r="T23" s="6"/>
      <c r="U23" s="6"/>
      <c r="V23" s="6"/>
      <c r="W23" s="6"/>
      <c r="X23" s="6"/>
      <c r="Y23" s="6"/>
      <c r="Z23" s="6"/>
    </row>
    <row r="24" ht="14.25" customHeight="1">
      <c r="A24" s="30">
        <v>12.0</v>
      </c>
      <c r="B24" s="54" t="s">
        <v>294</v>
      </c>
      <c r="C24" s="3"/>
      <c r="D24" s="3"/>
      <c r="E24" s="3"/>
      <c r="F24" s="4"/>
      <c r="G24" s="54" t="s">
        <v>173</v>
      </c>
      <c r="H24" s="3"/>
      <c r="I24" s="4"/>
      <c r="J24" s="30">
        <v>4.0</v>
      </c>
      <c r="K24" s="27" t="s">
        <v>296</v>
      </c>
      <c r="L24" s="27" t="s">
        <v>297</v>
      </c>
      <c r="M24" s="27" t="s">
        <v>195</v>
      </c>
      <c r="N24" s="27"/>
      <c r="O24" s="6"/>
      <c r="P24" s="6"/>
      <c r="Q24" s="6"/>
      <c r="R24" s="6"/>
      <c r="S24" s="6"/>
      <c r="T24" s="6"/>
      <c r="U24" s="6"/>
      <c r="V24" s="6"/>
      <c r="W24" s="6"/>
      <c r="X24" s="6"/>
      <c r="Y24" s="6"/>
      <c r="Z24" s="6"/>
    </row>
    <row r="25" ht="14.25" customHeight="1">
      <c r="A25" s="30">
        <v>13.0</v>
      </c>
      <c r="B25" s="54" t="s">
        <v>302</v>
      </c>
      <c r="C25" s="3"/>
      <c r="D25" s="3"/>
      <c r="E25" s="3"/>
      <c r="F25" s="4"/>
      <c r="G25" s="54" t="s">
        <v>173</v>
      </c>
      <c r="H25" s="4"/>
      <c r="I25" s="30"/>
      <c r="J25" s="30">
        <v>4.0</v>
      </c>
      <c r="K25" s="27" t="s">
        <v>304</v>
      </c>
      <c r="L25" s="27" t="s">
        <v>202</v>
      </c>
      <c r="M25" s="27" t="s">
        <v>182</v>
      </c>
      <c r="N25" s="27" t="s">
        <v>305</v>
      </c>
      <c r="O25" s="6"/>
      <c r="P25" s="6"/>
      <c r="Q25" s="6"/>
      <c r="R25" s="6"/>
      <c r="S25" s="6"/>
      <c r="T25" s="6"/>
      <c r="U25" s="6"/>
      <c r="V25" s="6"/>
      <c r="W25" s="6"/>
      <c r="X25" s="6"/>
      <c r="Y25" s="6"/>
      <c r="Z25" s="6"/>
    </row>
    <row r="26" ht="14.25" customHeight="1">
      <c r="A26" s="6"/>
      <c r="B26" s="6"/>
      <c r="C26" s="6"/>
      <c r="D26" s="6"/>
      <c r="E26" s="6"/>
      <c r="F26" s="6"/>
      <c r="G26" s="62" t="s">
        <v>150</v>
      </c>
      <c r="H26" s="44"/>
      <c r="I26" s="11"/>
      <c r="J26" s="63">
        <f>SUM(J13:J25)</f>
        <v>49</v>
      </c>
      <c r="K26" s="6"/>
      <c r="L26" s="6"/>
      <c r="M26" s="6"/>
      <c r="N26" s="6"/>
      <c r="O26" s="6"/>
      <c r="P26" s="6"/>
      <c r="Q26" s="6"/>
      <c r="R26" s="6"/>
      <c r="S26" s="6"/>
      <c r="T26" s="6"/>
      <c r="U26" s="6"/>
      <c r="V26" s="6"/>
      <c r="W26" s="6"/>
      <c r="X26" s="6"/>
      <c r="Y26" s="6"/>
      <c r="Z26" s="6"/>
    </row>
    <row r="27" ht="14.2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4.25" customHeight="1">
      <c r="A28" s="2" t="s">
        <v>320</v>
      </c>
      <c r="B28" s="3"/>
      <c r="C28" s="3"/>
      <c r="D28" s="3"/>
      <c r="E28" s="3"/>
      <c r="F28" s="3"/>
      <c r="G28" s="3"/>
      <c r="H28" s="3"/>
      <c r="I28" s="3"/>
      <c r="J28" s="3"/>
      <c r="K28" s="4"/>
      <c r="L28" s="6"/>
      <c r="M28" s="6"/>
      <c r="N28" s="6"/>
      <c r="O28" s="6"/>
      <c r="P28" s="6"/>
      <c r="Q28" s="6"/>
      <c r="R28" s="6"/>
      <c r="S28" s="6"/>
      <c r="T28" s="6"/>
      <c r="U28" s="6"/>
      <c r="V28" s="6"/>
      <c r="W28" s="6"/>
      <c r="X28" s="6"/>
      <c r="Y28" s="6"/>
      <c r="Z28" s="6"/>
    </row>
    <row r="29" ht="14.25" customHeight="1">
      <c r="A29" s="64" t="s">
        <v>151</v>
      </c>
      <c r="B29" s="2" t="s">
        <v>121</v>
      </c>
      <c r="C29" s="3"/>
      <c r="D29" s="3"/>
      <c r="E29" s="3"/>
      <c r="F29" s="4"/>
      <c r="G29" s="2" t="s">
        <v>123</v>
      </c>
      <c r="H29" s="3"/>
      <c r="I29" s="4"/>
      <c r="J29" s="64" t="s">
        <v>4</v>
      </c>
      <c r="K29" s="64" t="s">
        <v>165</v>
      </c>
      <c r="L29" s="15"/>
      <c r="M29" s="15"/>
      <c r="N29" s="15"/>
      <c r="O29" s="15"/>
      <c r="P29" s="15"/>
      <c r="Q29" s="15"/>
      <c r="R29" s="15"/>
      <c r="S29" s="15"/>
      <c r="T29" s="15"/>
      <c r="U29" s="15"/>
      <c r="V29" s="15"/>
      <c r="W29" s="15"/>
      <c r="X29" s="15"/>
      <c r="Y29" s="15"/>
      <c r="Z29" s="15"/>
    </row>
    <row r="30" ht="14.25" customHeight="1">
      <c r="A30" s="30">
        <v>1.0</v>
      </c>
      <c r="B30" s="65" t="s">
        <v>330</v>
      </c>
      <c r="C30" s="3"/>
      <c r="D30" s="3"/>
      <c r="E30" s="3"/>
      <c r="F30" s="4"/>
      <c r="G30" s="54" t="s">
        <v>73</v>
      </c>
      <c r="H30" s="3"/>
      <c r="I30" s="4"/>
      <c r="J30" s="30">
        <v>4.0</v>
      </c>
      <c r="K30" s="27" t="s">
        <v>333</v>
      </c>
      <c r="L30" s="6"/>
      <c r="M30" s="6"/>
      <c r="N30" s="6"/>
      <c r="O30" s="6"/>
      <c r="P30" s="6"/>
      <c r="Q30" s="6"/>
      <c r="R30" s="6"/>
      <c r="S30" s="6"/>
      <c r="T30" s="6"/>
      <c r="U30" s="6"/>
      <c r="V30" s="6"/>
      <c r="W30" s="6"/>
      <c r="X30" s="6"/>
      <c r="Y30" s="6"/>
      <c r="Z30" s="6"/>
    </row>
    <row r="31" ht="14.25" customHeight="1">
      <c r="A31" s="30">
        <v>2.0</v>
      </c>
      <c r="B31" s="65" t="s">
        <v>337</v>
      </c>
      <c r="C31" s="3"/>
      <c r="D31" s="3"/>
      <c r="E31" s="3"/>
      <c r="F31" s="4"/>
      <c r="G31" s="54" t="s">
        <v>68</v>
      </c>
      <c r="H31" s="3"/>
      <c r="I31" s="4"/>
      <c r="J31" s="30">
        <v>1.0</v>
      </c>
      <c r="K31" s="27" t="s">
        <v>339</v>
      </c>
      <c r="L31" s="6"/>
      <c r="M31" s="6"/>
      <c r="N31" s="6"/>
      <c r="O31" s="6"/>
      <c r="P31" s="6"/>
      <c r="Q31" s="6"/>
      <c r="R31" s="6"/>
      <c r="S31" s="6"/>
      <c r="T31" s="6"/>
      <c r="U31" s="6"/>
      <c r="V31" s="6"/>
      <c r="W31" s="6"/>
      <c r="X31" s="6"/>
      <c r="Y31" s="6"/>
      <c r="Z31" s="6"/>
    </row>
    <row r="32" ht="14.25" customHeight="1">
      <c r="A32" s="30">
        <v>3.0</v>
      </c>
      <c r="B32" s="65" t="s">
        <v>340</v>
      </c>
      <c r="C32" s="3"/>
      <c r="D32" s="3"/>
      <c r="E32" s="3"/>
      <c r="F32" s="4"/>
      <c r="G32" s="54" t="s">
        <v>73</v>
      </c>
      <c r="H32" s="3"/>
      <c r="I32" s="4"/>
      <c r="J32" s="30">
        <v>4.0</v>
      </c>
      <c r="K32" s="27" t="s">
        <v>343</v>
      </c>
      <c r="L32" s="6"/>
      <c r="M32" s="6"/>
      <c r="N32" s="6"/>
      <c r="O32" s="6"/>
      <c r="P32" s="6"/>
      <c r="Q32" s="6"/>
      <c r="R32" s="6"/>
      <c r="S32" s="6"/>
      <c r="T32" s="6"/>
      <c r="U32" s="6"/>
      <c r="V32" s="6"/>
      <c r="W32" s="6"/>
      <c r="X32" s="6"/>
      <c r="Y32" s="6"/>
      <c r="Z32" s="6"/>
    </row>
    <row r="33" ht="14.25" customHeight="1">
      <c r="A33" s="30">
        <v>4.0</v>
      </c>
      <c r="B33" s="65" t="s">
        <v>347</v>
      </c>
      <c r="C33" s="3"/>
      <c r="D33" s="3"/>
      <c r="E33" s="3"/>
      <c r="F33" s="4"/>
      <c r="G33" s="54" t="s">
        <v>73</v>
      </c>
      <c r="H33" s="3"/>
      <c r="I33" s="4"/>
      <c r="J33" s="30">
        <v>4.0</v>
      </c>
      <c r="K33" s="27" t="s">
        <v>348</v>
      </c>
      <c r="L33" s="6"/>
      <c r="M33" s="6"/>
      <c r="N33" s="6"/>
      <c r="O33" s="6"/>
      <c r="P33" s="6"/>
      <c r="Q33" s="6"/>
      <c r="R33" s="6"/>
      <c r="S33" s="6"/>
      <c r="T33" s="6"/>
      <c r="U33" s="6"/>
      <c r="V33" s="6"/>
      <c r="W33" s="6"/>
      <c r="X33" s="6"/>
      <c r="Y33" s="6"/>
      <c r="Z33" s="6"/>
    </row>
    <row r="34" ht="14.25" customHeight="1">
      <c r="A34" s="30">
        <v>5.0</v>
      </c>
      <c r="B34" s="54" t="s">
        <v>351</v>
      </c>
      <c r="C34" s="3"/>
      <c r="D34" s="3"/>
      <c r="E34" s="3"/>
      <c r="F34" s="4"/>
      <c r="G34" s="54" t="s">
        <v>68</v>
      </c>
      <c r="H34" s="3"/>
      <c r="I34" s="4"/>
      <c r="J34" s="30">
        <v>1.0</v>
      </c>
      <c r="K34" s="27" t="s">
        <v>353</v>
      </c>
      <c r="L34" s="6"/>
      <c r="M34" s="6"/>
      <c r="N34" s="6"/>
      <c r="O34" s="6"/>
      <c r="P34" s="6"/>
      <c r="Q34" s="6"/>
      <c r="R34" s="6"/>
      <c r="S34" s="6"/>
      <c r="T34" s="6"/>
      <c r="U34" s="6"/>
      <c r="V34" s="6"/>
      <c r="W34" s="6"/>
      <c r="X34" s="6"/>
      <c r="Y34" s="6"/>
      <c r="Z34" s="6"/>
    </row>
    <row r="35" ht="14.25" customHeight="1">
      <c r="A35" s="30">
        <v>6.0</v>
      </c>
      <c r="B35" s="54" t="s">
        <v>354</v>
      </c>
      <c r="C35" s="3"/>
      <c r="D35" s="3"/>
      <c r="E35" s="3"/>
      <c r="F35" s="4"/>
      <c r="G35" s="54" t="s">
        <v>32</v>
      </c>
      <c r="H35" s="3"/>
      <c r="I35" s="4"/>
      <c r="J35" s="30">
        <v>2.0</v>
      </c>
      <c r="K35" s="27" t="s">
        <v>356</v>
      </c>
      <c r="L35" s="6"/>
      <c r="M35" s="6"/>
      <c r="N35" s="6"/>
      <c r="O35" s="6"/>
      <c r="P35" s="6"/>
      <c r="Q35" s="6"/>
      <c r="R35" s="6"/>
      <c r="S35" s="6"/>
      <c r="T35" s="6"/>
      <c r="U35" s="6"/>
      <c r="V35" s="6"/>
      <c r="W35" s="6"/>
      <c r="X35" s="6"/>
      <c r="Y35" s="6"/>
      <c r="Z35" s="6"/>
    </row>
    <row r="36" ht="14.25" customHeight="1">
      <c r="A36" s="30">
        <v>7.0</v>
      </c>
      <c r="B36" s="54" t="s">
        <v>357</v>
      </c>
      <c r="C36" s="3"/>
      <c r="D36" s="3"/>
      <c r="E36" s="3"/>
      <c r="F36" s="4"/>
      <c r="G36" s="54" t="s">
        <v>32</v>
      </c>
      <c r="H36" s="3"/>
      <c r="I36" s="4"/>
      <c r="J36" s="30">
        <v>2.0</v>
      </c>
      <c r="K36" s="27" t="s">
        <v>356</v>
      </c>
      <c r="L36" s="6"/>
      <c r="M36" s="6"/>
      <c r="N36" s="6"/>
      <c r="O36" s="6"/>
      <c r="P36" s="6"/>
      <c r="Q36" s="6"/>
      <c r="R36" s="6"/>
      <c r="S36" s="6"/>
      <c r="T36" s="6"/>
      <c r="U36" s="6"/>
      <c r="V36" s="6"/>
      <c r="W36" s="6"/>
      <c r="X36" s="6"/>
      <c r="Y36" s="6"/>
      <c r="Z36" s="6"/>
    </row>
    <row r="37" ht="14.25" customHeight="1">
      <c r="A37" s="30">
        <v>8.0</v>
      </c>
      <c r="B37" s="54" t="s">
        <v>358</v>
      </c>
      <c r="C37" s="3"/>
      <c r="D37" s="3"/>
      <c r="E37" s="3"/>
      <c r="F37" s="4"/>
      <c r="G37" s="54" t="s">
        <v>68</v>
      </c>
      <c r="H37" s="3"/>
      <c r="I37" s="4"/>
      <c r="J37" s="30">
        <v>1.0</v>
      </c>
      <c r="K37" s="27" t="s">
        <v>339</v>
      </c>
      <c r="L37" s="6"/>
      <c r="M37" s="6"/>
      <c r="N37" s="6"/>
      <c r="O37" s="6"/>
      <c r="P37" s="6"/>
      <c r="Q37" s="6"/>
      <c r="R37" s="6"/>
      <c r="S37" s="6"/>
      <c r="T37" s="6"/>
      <c r="U37" s="6"/>
      <c r="V37" s="6"/>
      <c r="W37" s="6"/>
      <c r="X37" s="6"/>
      <c r="Y37" s="6"/>
      <c r="Z37" s="6"/>
    </row>
    <row r="38" ht="14.25" customHeight="1">
      <c r="A38" s="30">
        <v>9.0</v>
      </c>
      <c r="B38" s="54" t="s">
        <v>360</v>
      </c>
      <c r="C38" s="3"/>
      <c r="D38" s="3"/>
      <c r="E38" s="3"/>
      <c r="F38" s="4"/>
      <c r="G38" s="54" t="s">
        <v>68</v>
      </c>
      <c r="H38" s="3"/>
      <c r="I38" s="4"/>
      <c r="J38" s="30">
        <v>1.0</v>
      </c>
      <c r="K38" s="27" t="s">
        <v>339</v>
      </c>
      <c r="L38" s="6"/>
      <c r="M38" s="6"/>
      <c r="N38" s="6"/>
      <c r="O38" s="6"/>
      <c r="P38" s="6"/>
      <c r="Q38" s="6"/>
      <c r="R38" s="6"/>
      <c r="S38" s="6"/>
      <c r="T38" s="6"/>
      <c r="U38" s="6"/>
      <c r="V38" s="6"/>
      <c r="W38" s="6"/>
      <c r="X38" s="6"/>
      <c r="Y38" s="6"/>
      <c r="Z38" s="6"/>
    </row>
    <row r="39" ht="14.25" customHeight="1">
      <c r="A39" s="30">
        <v>10.0</v>
      </c>
      <c r="B39" s="54" t="s">
        <v>362</v>
      </c>
      <c r="C39" s="3"/>
      <c r="D39" s="3"/>
      <c r="E39" s="3"/>
      <c r="F39" s="4"/>
      <c r="G39" s="54" t="s">
        <v>68</v>
      </c>
      <c r="H39" s="3"/>
      <c r="I39" s="4"/>
      <c r="J39" s="30">
        <v>1.0</v>
      </c>
      <c r="K39" s="27" t="s">
        <v>339</v>
      </c>
      <c r="L39" s="6"/>
      <c r="M39" s="6"/>
      <c r="N39" s="6"/>
      <c r="O39" s="6"/>
      <c r="P39" s="6"/>
      <c r="Q39" s="6"/>
      <c r="R39" s="6"/>
      <c r="S39" s="6"/>
      <c r="T39" s="6"/>
      <c r="U39" s="6"/>
      <c r="V39" s="6"/>
      <c r="W39" s="6"/>
      <c r="X39" s="6"/>
      <c r="Y39" s="6"/>
      <c r="Z39" s="6"/>
    </row>
    <row r="40" ht="14.25" customHeight="1">
      <c r="A40" s="30">
        <v>11.0</v>
      </c>
      <c r="B40" s="54" t="s">
        <v>364</v>
      </c>
      <c r="C40" s="3"/>
      <c r="D40" s="3"/>
      <c r="E40" s="3"/>
      <c r="F40" s="4"/>
      <c r="G40" s="54" t="s">
        <v>68</v>
      </c>
      <c r="H40" s="3"/>
      <c r="I40" s="4"/>
      <c r="J40" s="30">
        <v>1.0</v>
      </c>
      <c r="K40" s="27" t="s">
        <v>339</v>
      </c>
      <c r="L40" s="6"/>
      <c r="M40" s="6"/>
      <c r="N40" s="6"/>
      <c r="O40" s="6"/>
      <c r="P40" s="6"/>
      <c r="Q40" s="6"/>
      <c r="R40" s="6"/>
      <c r="S40" s="6"/>
      <c r="T40" s="6"/>
      <c r="U40" s="6"/>
      <c r="V40" s="6"/>
      <c r="W40" s="6"/>
      <c r="X40" s="6"/>
      <c r="Y40" s="6"/>
      <c r="Z40" s="6"/>
    </row>
    <row r="41" ht="14.25" customHeight="1">
      <c r="A41" s="30">
        <v>12.0</v>
      </c>
      <c r="B41" s="54" t="s">
        <v>366</v>
      </c>
      <c r="C41" s="3"/>
      <c r="D41" s="3"/>
      <c r="E41" s="3"/>
      <c r="F41" s="4"/>
      <c r="G41" s="54" t="s">
        <v>35</v>
      </c>
      <c r="H41" s="3"/>
      <c r="I41" s="4"/>
      <c r="J41" s="30">
        <v>0.5</v>
      </c>
      <c r="K41" s="27"/>
      <c r="L41" s="6"/>
      <c r="M41" s="6"/>
      <c r="N41" s="6"/>
      <c r="O41" s="6"/>
      <c r="P41" s="6"/>
      <c r="Q41" s="6"/>
      <c r="R41" s="6"/>
      <c r="S41" s="6"/>
      <c r="T41" s="6"/>
      <c r="U41" s="6"/>
      <c r="V41" s="6"/>
      <c r="W41" s="6"/>
      <c r="X41" s="6"/>
      <c r="Y41" s="6"/>
      <c r="Z41" s="6"/>
    </row>
    <row r="42" ht="14.25" customHeight="1">
      <c r="A42" s="30">
        <v>13.0</v>
      </c>
      <c r="B42" s="54" t="s">
        <v>368</v>
      </c>
      <c r="C42" s="3"/>
      <c r="D42" s="3"/>
      <c r="E42" s="3"/>
      <c r="F42" s="4"/>
      <c r="G42" s="54" t="s">
        <v>35</v>
      </c>
      <c r="H42" s="3"/>
      <c r="I42" s="4"/>
      <c r="J42" s="30">
        <v>0.5</v>
      </c>
      <c r="K42" s="27"/>
      <c r="L42" s="6"/>
      <c r="M42" s="6"/>
      <c r="N42" s="6"/>
      <c r="O42" s="6"/>
      <c r="P42" s="6"/>
      <c r="Q42" s="6"/>
      <c r="R42" s="6"/>
      <c r="S42" s="6"/>
      <c r="T42" s="6"/>
      <c r="U42" s="6"/>
      <c r="V42" s="6"/>
      <c r="W42" s="6"/>
      <c r="X42" s="6"/>
      <c r="Y42" s="6"/>
      <c r="Z42" s="6"/>
    </row>
    <row r="43" ht="14.25" customHeight="1">
      <c r="A43" s="30">
        <v>14.0</v>
      </c>
      <c r="B43" s="54" t="s">
        <v>370</v>
      </c>
      <c r="C43" s="3"/>
      <c r="D43" s="3"/>
      <c r="E43" s="3"/>
      <c r="F43" s="4"/>
      <c r="G43" s="54" t="s">
        <v>32</v>
      </c>
      <c r="H43" s="3"/>
      <c r="I43" s="4"/>
      <c r="J43" s="30">
        <v>2.0</v>
      </c>
      <c r="K43" s="27" t="s">
        <v>374</v>
      </c>
      <c r="L43" s="6"/>
      <c r="M43" s="6"/>
      <c r="N43" s="6"/>
      <c r="O43" s="6"/>
      <c r="P43" s="6"/>
      <c r="Q43" s="6"/>
      <c r="R43" s="6"/>
      <c r="S43" s="6"/>
      <c r="T43" s="6"/>
      <c r="U43" s="6"/>
      <c r="V43" s="6"/>
      <c r="W43" s="6"/>
      <c r="X43" s="6"/>
      <c r="Y43" s="6"/>
      <c r="Z43" s="6"/>
    </row>
    <row r="44" ht="14.25" customHeight="1">
      <c r="A44" s="30">
        <v>15.0</v>
      </c>
      <c r="B44" s="54" t="s">
        <v>377</v>
      </c>
      <c r="C44" s="3"/>
      <c r="D44" s="3"/>
      <c r="E44" s="3"/>
      <c r="F44" s="4"/>
      <c r="G44" s="54" t="s">
        <v>32</v>
      </c>
      <c r="H44" s="3"/>
      <c r="I44" s="4"/>
      <c r="J44" s="30">
        <v>2.0</v>
      </c>
      <c r="K44" s="27" t="s">
        <v>356</v>
      </c>
      <c r="L44" s="6"/>
      <c r="M44" s="6"/>
      <c r="N44" s="6"/>
      <c r="O44" s="6"/>
      <c r="P44" s="6"/>
      <c r="Q44" s="6"/>
      <c r="R44" s="6"/>
      <c r="S44" s="6"/>
      <c r="T44" s="6"/>
      <c r="U44" s="6"/>
      <c r="V44" s="6"/>
      <c r="W44" s="6"/>
      <c r="X44" s="6"/>
      <c r="Y44" s="6"/>
      <c r="Z44" s="6"/>
    </row>
    <row r="45" ht="14.25" customHeight="1">
      <c r="A45" s="30">
        <v>16.0</v>
      </c>
      <c r="B45" s="54" t="s">
        <v>378</v>
      </c>
      <c r="C45" s="3"/>
      <c r="D45" s="3"/>
      <c r="E45" s="3"/>
      <c r="F45" s="4"/>
      <c r="G45" s="54" t="s">
        <v>73</v>
      </c>
      <c r="H45" s="4"/>
      <c r="I45" s="30"/>
      <c r="J45" s="30">
        <v>4.0</v>
      </c>
      <c r="K45" s="27" t="s">
        <v>348</v>
      </c>
      <c r="L45" s="6"/>
      <c r="M45" s="6"/>
      <c r="N45" s="6"/>
      <c r="O45" s="6"/>
      <c r="P45" s="6"/>
      <c r="Q45" s="6"/>
      <c r="R45" s="6"/>
      <c r="S45" s="6"/>
      <c r="T45" s="6"/>
      <c r="U45" s="6"/>
      <c r="V45" s="6"/>
      <c r="W45" s="6"/>
      <c r="X45" s="6"/>
      <c r="Y45" s="6"/>
      <c r="Z45" s="6"/>
    </row>
    <row r="46" ht="14.25" customHeight="1">
      <c r="A46" s="30">
        <v>17.0</v>
      </c>
      <c r="B46" s="54" t="s">
        <v>383</v>
      </c>
      <c r="C46" s="3"/>
      <c r="D46" s="3"/>
      <c r="E46" s="3"/>
      <c r="F46" s="4"/>
      <c r="G46" s="54" t="s">
        <v>68</v>
      </c>
      <c r="H46" s="4"/>
      <c r="I46" s="30"/>
      <c r="J46" s="30">
        <v>1.0</v>
      </c>
      <c r="K46" s="27" t="s">
        <v>339</v>
      </c>
      <c r="L46" s="6"/>
      <c r="M46" s="6"/>
      <c r="N46" s="6"/>
      <c r="O46" s="6"/>
      <c r="P46" s="6"/>
      <c r="Q46" s="6"/>
      <c r="R46" s="6"/>
      <c r="S46" s="6"/>
      <c r="T46" s="6"/>
      <c r="U46" s="6"/>
      <c r="V46" s="6"/>
      <c r="W46" s="6"/>
      <c r="X46" s="6"/>
      <c r="Y46" s="6"/>
      <c r="Z46" s="6"/>
    </row>
    <row r="47" ht="14.25" customHeight="1">
      <c r="A47" s="30">
        <v>18.0</v>
      </c>
      <c r="B47" s="54" t="s">
        <v>387</v>
      </c>
      <c r="C47" s="3"/>
      <c r="D47" s="3"/>
      <c r="E47" s="3"/>
      <c r="F47" s="4"/>
      <c r="G47" s="54" t="s">
        <v>35</v>
      </c>
      <c r="H47" s="4"/>
      <c r="I47" s="30"/>
      <c r="J47" s="30">
        <v>0.5</v>
      </c>
      <c r="K47" s="27" t="s">
        <v>388</v>
      </c>
      <c r="L47" s="6"/>
      <c r="M47" s="6"/>
      <c r="N47" s="6"/>
      <c r="O47" s="6"/>
      <c r="P47" s="6"/>
      <c r="Q47" s="6"/>
      <c r="R47" s="6"/>
      <c r="S47" s="6"/>
      <c r="T47" s="6"/>
      <c r="U47" s="6"/>
      <c r="V47" s="6"/>
      <c r="W47" s="6"/>
      <c r="X47" s="6"/>
      <c r="Y47" s="6"/>
      <c r="Z47" s="6"/>
    </row>
    <row r="48" ht="14.25" customHeight="1">
      <c r="A48" s="30">
        <v>19.0</v>
      </c>
      <c r="B48" s="54" t="s">
        <v>393</v>
      </c>
      <c r="C48" s="3"/>
      <c r="D48" s="3"/>
      <c r="E48" s="3"/>
      <c r="F48" s="4"/>
      <c r="G48" s="54" t="s">
        <v>32</v>
      </c>
      <c r="H48" s="4"/>
      <c r="I48" s="30"/>
      <c r="J48" s="30">
        <v>2.0</v>
      </c>
      <c r="K48" s="27" t="s">
        <v>394</v>
      </c>
      <c r="L48" s="6"/>
      <c r="M48" s="6"/>
      <c r="N48" s="6"/>
      <c r="O48" s="6"/>
      <c r="P48" s="6"/>
      <c r="Q48" s="6"/>
      <c r="R48" s="6"/>
      <c r="S48" s="6"/>
      <c r="T48" s="6"/>
      <c r="U48" s="6"/>
      <c r="V48" s="6"/>
      <c r="W48" s="6"/>
      <c r="X48" s="6"/>
      <c r="Y48" s="6"/>
      <c r="Z48" s="6"/>
    </row>
    <row r="49" ht="14.25" customHeight="1">
      <c r="A49" s="30">
        <v>20.0</v>
      </c>
      <c r="B49" s="54" t="s">
        <v>395</v>
      </c>
      <c r="C49" s="3"/>
      <c r="D49" s="3"/>
      <c r="E49" s="3"/>
      <c r="F49" s="4"/>
      <c r="G49" s="54" t="s">
        <v>35</v>
      </c>
      <c r="H49" s="4"/>
      <c r="I49" s="30"/>
      <c r="J49" s="30">
        <v>0.5</v>
      </c>
      <c r="K49" s="27" t="s">
        <v>396</v>
      </c>
      <c r="L49" s="6"/>
      <c r="M49" s="6"/>
      <c r="N49" s="6"/>
      <c r="O49" s="6"/>
      <c r="P49" s="6"/>
      <c r="Q49" s="6"/>
      <c r="R49" s="6"/>
      <c r="S49" s="6"/>
      <c r="T49" s="6"/>
      <c r="U49" s="6"/>
      <c r="V49" s="6"/>
      <c r="W49" s="6"/>
      <c r="X49" s="6"/>
      <c r="Y49" s="6"/>
      <c r="Z49" s="6"/>
    </row>
    <row r="50" ht="14.25" customHeight="1">
      <c r="A50" s="30">
        <v>21.0</v>
      </c>
      <c r="B50" s="54" t="s">
        <v>398</v>
      </c>
      <c r="C50" s="3"/>
      <c r="D50" s="3"/>
      <c r="E50" s="3"/>
      <c r="F50" s="4"/>
      <c r="G50" s="54" t="s">
        <v>68</v>
      </c>
      <c r="H50" s="4"/>
      <c r="I50" s="30"/>
      <c r="J50" s="30">
        <v>1.0</v>
      </c>
      <c r="K50" s="27" t="s">
        <v>339</v>
      </c>
      <c r="L50" s="6"/>
      <c r="M50" s="6"/>
      <c r="N50" s="6"/>
      <c r="O50" s="6"/>
      <c r="P50" s="6"/>
      <c r="Q50" s="6"/>
      <c r="R50" s="6"/>
      <c r="S50" s="6"/>
      <c r="T50" s="6"/>
      <c r="U50" s="6"/>
      <c r="V50" s="6"/>
      <c r="W50" s="6"/>
      <c r="X50" s="6"/>
      <c r="Y50" s="6"/>
      <c r="Z50" s="6"/>
    </row>
    <row r="51" ht="14.25" customHeight="1">
      <c r="A51" s="30">
        <v>22.0</v>
      </c>
      <c r="B51" s="54" t="s">
        <v>399</v>
      </c>
      <c r="C51" s="3"/>
      <c r="D51" s="3"/>
      <c r="E51" s="3"/>
      <c r="F51" s="4"/>
      <c r="G51" s="54" t="s">
        <v>68</v>
      </c>
      <c r="H51" s="4"/>
      <c r="I51" s="30"/>
      <c r="J51" s="30">
        <v>1.0</v>
      </c>
      <c r="K51" s="27" t="s">
        <v>403</v>
      </c>
      <c r="L51" s="6"/>
      <c r="M51" s="6"/>
      <c r="N51" s="6"/>
      <c r="O51" s="6"/>
      <c r="P51" s="6"/>
      <c r="Q51" s="6"/>
      <c r="R51" s="6"/>
      <c r="S51" s="6"/>
      <c r="T51" s="6"/>
      <c r="U51" s="6"/>
      <c r="V51" s="6"/>
      <c r="W51" s="6"/>
      <c r="X51" s="6"/>
      <c r="Y51" s="6"/>
      <c r="Z51" s="6"/>
    </row>
    <row r="52" ht="14.25" customHeight="1">
      <c r="A52" s="30">
        <v>23.0</v>
      </c>
      <c r="B52" s="54" t="s">
        <v>404</v>
      </c>
      <c r="C52" s="3"/>
      <c r="D52" s="3"/>
      <c r="E52" s="3"/>
      <c r="F52" s="4"/>
      <c r="G52" s="54" t="s">
        <v>35</v>
      </c>
      <c r="H52" s="4"/>
      <c r="I52" s="30"/>
      <c r="J52" s="30">
        <v>0.5</v>
      </c>
      <c r="K52" s="27" t="s">
        <v>405</v>
      </c>
      <c r="L52" s="6"/>
      <c r="M52" s="6"/>
      <c r="N52" s="6"/>
      <c r="O52" s="6"/>
      <c r="P52" s="6"/>
      <c r="Q52" s="6"/>
      <c r="R52" s="6"/>
      <c r="S52" s="6"/>
      <c r="T52" s="6"/>
      <c r="U52" s="6"/>
      <c r="V52" s="6"/>
      <c r="W52" s="6"/>
      <c r="X52" s="6"/>
      <c r="Y52" s="6"/>
      <c r="Z52" s="6"/>
    </row>
    <row r="53" ht="14.25" customHeight="1">
      <c r="A53" s="30">
        <v>24.0</v>
      </c>
      <c r="B53" s="54" t="s">
        <v>410</v>
      </c>
      <c r="C53" s="3"/>
      <c r="D53" s="3"/>
      <c r="E53" s="3"/>
      <c r="F53" s="4"/>
      <c r="G53" s="54" t="s">
        <v>35</v>
      </c>
      <c r="H53" s="4"/>
      <c r="I53" s="30"/>
      <c r="J53" s="30">
        <v>0.5</v>
      </c>
      <c r="K53" s="27" t="s">
        <v>411</v>
      </c>
      <c r="L53" s="6"/>
      <c r="M53" s="6"/>
      <c r="N53" s="6"/>
      <c r="O53" s="6"/>
      <c r="P53" s="6"/>
      <c r="Q53" s="6"/>
      <c r="R53" s="6"/>
      <c r="S53" s="6"/>
      <c r="T53" s="6"/>
      <c r="U53" s="6"/>
      <c r="V53" s="6"/>
      <c r="W53" s="6"/>
      <c r="X53" s="6"/>
      <c r="Y53" s="6"/>
      <c r="Z53" s="6"/>
    </row>
    <row r="54" ht="14.25" customHeight="1">
      <c r="A54" s="30">
        <v>25.0</v>
      </c>
      <c r="B54" s="54" t="s">
        <v>412</v>
      </c>
      <c r="C54" s="3"/>
      <c r="D54" s="3"/>
      <c r="E54" s="3"/>
      <c r="F54" s="4"/>
      <c r="G54" s="54" t="s">
        <v>35</v>
      </c>
      <c r="H54" s="4"/>
      <c r="I54" s="30"/>
      <c r="J54" s="30">
        <v>0.5</v>
      </c>
      <c r="K54" s="27" t="s">
        <v>414</v>
      </c>
      <c r="L54" s="6"/>
      <c r="M54" s="6"/>
      <c r="N54" s="6"/>
      <c r="O54" s="6"/>
      <c r="P54" s="6"/>
      <c r="Q54" s="6"/>
      <c r="R54" s="6"/>
      <c r="S54" s="6"/>
      <c r="T54" s="6"/>
      <c r="U54" s="6"/>
      <c r="V54" s="6"/>
      <c r="W54" s="6"/>
      <c r="X54" s="6"/>
      <c r="Y54" s="6"/>
      <c r="Z54" s="6"/>
    </row>
    <row r="55" ht="14.25" customHeight="1">
      <c r="A55" s="30">
        <v>26.0</v>
      </c>
      <c r="B55" s="54" t="s">
        <v>415</v>
      </c>
      <c r="C55" s="3"/>
      <c r="D55" s="3"/>
      <c r="E55" s="3"/>
      <c r="F55" s="4"/>
      <c r="G55" s="54" t="s">
        <v>35</v>
      </c>
      <c r="H55" s="4"/>
      <c r="I55" s="30"/>
      <c r="J55" s="30">
        <v>0.5</v>
      </c>
      <c r="K55" s="27" t="s">
        <v>416</v>
      </c>
      <c r="L55" s="6"/>
      <c r="M55" s="6"/>
      <c r="N55" s="6"/>
      <c r="O55" s="6"/>
      <c r="P55" s="6"/>
      <c r="Q55" s="6"/>
      <c r="R55" s="6"/>
      <c r="S55" s="6"/>
      <c r="T55" s="6"/>
      <c r="U55" s="6"/>
      <c r="V55" s="6"/>
      <c r="W55" s="6"/>
      <c r="X55" s="6"/>
      <c r="Y55" s="6"/>
      <c r="Z55" s="6"/>
    </row>
    <row r="56" ht="14.25" customHeight="1">
      <c r="A56" s="30">
        <v>27.0</v>
      </c>
      <c r="B56" s="54" t="s">
        <v>418</v>
      </c>
      <c r="C56" s="3"/>
      <c r="D56" s="3"/>
      <c r="E56" s="3"/>
      <c r="F56" s="4"/>
      <c r="G56" s="54" t="s">
        <v>32</v>
      </c>
      <c r="H56" s="4"/>
      <c r="I56" s="30"/>
      <c r="J56" s="30">
        <v>2.0</v>
      </c>
      <c r="K56" s="27" t="s">
        <v>421</v>
      </c>
      <c r="L56" s="6"/>
      <c r="M56" s="6"/>
      <c r="N56" s="6"/>
      <c r="O56" s="6"/>
      <c r="P56" s="6"/>
      <c r="Q56" s="6"/>
      <c r="R56" s="6"/>
      <c r="S56" s="6"/>
      <c r="T56" s="6"/>
      <c r="U56" s="6"/>
      <c r="V56" s="6"/>
      <c r="W56" s="6"/>
      <c r="X56" s="6"/>
      <c r="Y56" s="6"/>
      <c r="Z56" s="6"/>
    </row>
    <row r="57" ht="14.25" customHeight="1">
      <c r="A57" s="30">
        <v>28.0</v>
      </c>
      <c r="B57" s="54" t="s">
        <v>422</v>
      </c>
      <c r="C57" s="3"/>
      <c r="D57" s="3"/>
      <c r="E57" s="3"/>
      <c r="F57" s="4"/>
      <c r="G57" s="54" t="s">
        <v>68</v>
      </c>
      <c r="H57" s="4"/>
      <c r="I57" s="30"/>
      <c r="J57" s="30">
        <v>1.0</v>
      </c>
      <c r="K57" s="27" t="s">
        <v>423</v>
      </c>
      <c r="L57" s="6"/>
      <c r="M57" s="6"/>
      <c r="N57" s="6"/>
      <c r="O57" s="6"/>
      <c r="P57" s="6"/>
      <c r="Q57" s="6"/>
      <c r="R57" s="6"/>
      <c r="S57" s="6"/>
      <c r="T57" s="6"/>
      <c r="U57" s="6"/>
      <c r="V57" s="6"/>
      <c r="W57" s="6"/>
      <c r="X57" s="6"/>
      <c r="Y57" s="6"/>
      <c r="Z57" s="6"/>
    </row>
    <row r="58" ht="14.25" customHeight="1">
      <c r="A58" s="6"/>
      <c r="B58" s="6"/>
      <c r="C58" s="6"/>
      <c r="D58" s="6"/>
      <c r="E58" s="6"/>
      <c r="F58" s="6"/>
      <c r="G58" s="62" t="s">
        <v>150</v>
      </c>
      <c r="H58" s="44"/>
      <c r="I58" s="11"/>
      <c r="J58" s="58">
        <f>SUM(J30:J57)</f>
        <v>42</v>
      </c>
      <c r="K58" s="6"/>
      <c r="L58" s="6"/>
      <c r="M58" s="6"/>
      <c r="N58" s="6"/>
      <c r="O58" s="6"/>
      <c r="P58" s="6"/>
      <c r="Q58" s="6"/>
      <c r="R58" s="6"/>
      <c r="S58" s="6"/>
      <c r="T58" s="6"/>
      <c r="U58" s="6"/>
      <c r="V58" s="6"/>
      <c r="W58" s="6"/>
      <c r="X58" s="6"/>
      <c r="Y58" s="6"/>
      <c r="Z58" s="6"/>
    </row>
    <row r="59" ht="14.2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45" t="s">
        <v>425</v>
      </c>
      <c r="B60" s="44"/>
      <c r="C60" s="44"/>
      <c r="D60" s="44"/>
      <c r="E60" s="44"/>
      <c r="F60" s="44"/>
      <c r="G60" s="44"/>
      <c r="H60" s="44"/>
      <c r="I60" s="44"/>
      <c r="J60" s="11"/>
      <c r="K60" s="6"/>
      <c r="L60" s="6"/>
      <c r="M60" s="6"/>
      <c r="N60" s="6"/>
      <c r="O60" s="6"/>
      <c r="P60" s="6"/>
      <c r="Q60" s="6"/>
      <c r="R60" s="6"/>
      <c r="S60" s="6"/>
      <c r="T60" s="6"/>
      <c r="U60" s="6"/>
      <c r="V60" s="6"/>
      <c r="W60" s="6"/>
      <c r="X60" s="6"/>
      <c r="Y60" s="6"/>
      <c r="Z60" s="6"/>
    </row>
    <row r="61" ht="14.25" customHeight="1">
      <c r="A61" s="46" t="s">
        <v>151</v>
      </c>
      <c r="B61" s="45" t="s">
        <v>121</v>
      </c>
      <c r="C61" s="44"/>
      <c r="D61" s="44"/>
      <c r="E61" s="44"/>
      <c r="F61" s="11"/>
      <c r="G61" s="46" t="s">
        <v>4</v>
      </c>
      <c r="H61" s="6"/>
      <c r="I61" s="6"/>
      <c r="J61" s="6"/>
      <c r="K61" s="6"/>
      <c r="L61" s="6"/>
      <c r="M61" s="6"/>
      <c r="N61" s="6"/>
      <c r="O61" s="6"/>
      <c r="P61" s="6"/>
      <c r="Q61" s="6"/>
      <c r="R61" s="6"/>
      <c r="S61" s="6"/>
      <c r="T61" s="6"/>
      <c r="U61" s="6"/>
      <c r="V61" s="6"/>
      <c r="W61" s="6"/>
      <c r="X61" s="6"/>
      <c r="Y61" s="6"/>
      <c r="Z61" s="6"/>
    </row>
    <row r="62" ht="14.25" customHeight="1">
      <c r="A62" s="30">
        <v>1.0</v>
      </c>
      <c r="B62" s="79" t="s">
        <v>426</v>
      </c>
      <c r="C62" s="80"/>
      <c r="D62" s="80"/>
      <c r="E62" s="80"/>
      <c r="F62" s="81"/>
      <c r="G62" s="27">
        <v>2.0</v>
      </c>
      <c r="H62" s="6"/>
      <c r="I62" s="6"/>
      <c r="J62" s="6"/>
      <c r="K62" s="6"/>
      <c r="L62" s="6"/>
      <c r="M62" s="6"/>
      <c r="N62" s="6"/>
      <c r="O62" s="6"/>
      <c r="P62" s="6"/>
      <c r="Q62" s="6"/>
      <c r="R62" s="6"/>
      <c r="S62" s="6"/>
      <c r="T62" s="6"/>
      <c r="U62" s="6"/>
      <c r="V62" s="6"/>
      <c r="W62" s="6"/>
      <c r="X62" s="6"/>
      <c r="Y62" s="6"/>
      <c r="Z62" s="6"/>
    </row>
    <row r="63" ht="14.25" customHeight="1">
      <c r="A63" s="30">
        <v>2.0</v>
      </c>
      <c r="B63" s="82" t="s">
        <v>431</v>
      </c>
      <c r="C63" s="61"/>
      <c r="D63" s="61"/>
      <c r="E63" s="61"/>
      <c r="F63" s="83"/>
      <c r="G63" s="27">
        <v>2.0</v>
      </c>
      <c r="H63" s="6"/>
      <c r="I63" s="6"/>
      <c r="J63" s="6"/>
      <c r="K63" s="6"/>
      <c r="L63" s="6"/>
      <c r="M63" s="6"/>
      <c r="N63" s="6"/>
      <c r="O63" s="6"/>
      <c r="P63" s="6"/>
      <c r="Q63" s="6"/>
      <c r="R63" s="6"/>
      <c r="S63" s="6"/>
      <c r="T63" s="6"/>
      <c r="U63" s="6"/>
      <c r="V63" s="6"/>
      <c r="W63" s="6"/>
      <c r="X63" s="6"/>
      <c r="Y63" s="6"/>
      <c r="Z63" s="6"/>
    </row>
    <row r="64" ht="14.25" customHeight="1">
      <c r="A64" s="30">
        <v>3.0</v>
      </c>
      <c r="B64" s="54" t="s">
        <v>432</v>
      </c>
      <c r="C64" s="3"/>
      <c r="D64" s="3"/>
      <c r="E64" s="3"/>
      <c r="F64" s="4"/>
      <c r="G64" s="27">
        <v>2.0</v>
      </c>
      <c r="H64" s="6"/>
      <c r="I64" s="6"/>
      <c r="J64" s="6"/>
      <c r="K64" s="6"/>
      <c r="L64" s="6"/>
      <c r="M64" s="6"/>
      <c r="N64" s="6"/>
      <c r="O64" s="6"/>
      <c r="P64" s="6"/>
      <c r="Q64" s="6"/>
      <c r="R64" s="6"/>
      <c r="S64" s="6"/>
      <c r="T64" s="6"/>
      <c r="U64" s="6"/>
      <c r="V64" s="6"/>
      <c r="W64" s="6"/>
      <c r="X64" s="6"/>
      <c r="Y64" s="6"/>
      <c r="Z64" s="6"/>
    </row>
    <row r="65" ht="14.25" customHeight="1">
      <c r="A65" s="30">
        <v>4.0</v>
      </c>
      <c r="B65" s="54" t="s">
        <v>436</v>
      </c>
      <c r="C65" s="3"/>
      <c r="D65" s="3"/>
      <c r="E65" s="3"/>
      <c r="F65" s="4"/>
      <c r="G65" s="27">
        <v>2.0</v>
      </c>
      <c r="H65" s="6"/>
      <c r="I65" s="6"/>
      <c r="J65" s="6"/>
      <c r="K65" s="6"/>
      <c r="L65" s="6"/>
      <c r="M65" s="6"/>
      <c r="N65" s="6"/>
      <c r="O65" s="6"/>
      <c r="P65" s="6"/>
      <c r="Q65" s="6"/>
      <c r="R65" s="6"/>
      <c r="S65" s="6"/>
      <c r="T65" s="6"/>
      <c r="U65" s="6"/>
      <c r="V65" s="6"/>
      <c r="W65" s="6"/>
      <c r="X65" s="6"/>
      <c r="Y65" s="6"/>
      <c r="Z65" s="6"/>
    </row>
    <row r="66" ht="14.25" customHeight="1">
      <c r="A66" s="30">
        <v>5.0</v>
      </c>
      <c r="B66" s="54" t="s">
        <v>437</v>
      </c>
      <c r="C66" s="3"/>
      <c r="D66" s="3"/>
      <c r="E66" s="3"/>
      <c r="F66" s="4"/>
      <c r="G66" s="27">
        <v>2.0</v>
      </c>
      <c r="H66" s="6"/>
      <c r="I66" s="6"/>
      <c r="J66" s="6"/>
      <c r="K66" s="6"/>
      <c r="L66" s="6"/>
      <c r="M66" s="6"/>
      <c r="N66" s="6"/>
      <c r="O66" s="6"/>
      <c r="P66" s="6"/>
      <c r="Q66" s="6"/>
      <c r="R66" s="6"/>
      <c r="S66" s="6"/>
      <c r="T66" s="6"/>
      <c r="U66" s="6"/>
      <c r="V66" s="6"/>
      <c r="W66" s="6"/>
      <c r="X66" s="6"/>
      <c r="Y66" s="6"/>
      <c r="Z66" s="6"/>
    </row>
    <row r="67" ht="14.25" customHeight="1">
      <c r="A67" s="56">
        <v>6.0</v>
      </c>
      <c r="B67" s="54" t="s">
        <v>438</v>
      </c>
      <c r="C67" s="3"/>
      <c r="D67" s="3"/>
      <c r="E67" s="3"/>
      <c r="F67" s="4"/>
      <c r="G67" s="51">
        <v>2.0</v>
      </c>
      <c r="H67" s="6"/>
      <c r="I67" s="6"/>
      <c r="J67" s="6"/>
      <c r="K67" s="6"/>
      <c r="L67" s="6"/>
      <c r="M67" s="6"/>
      <c r="N67" s="6"/>
      <c r="O67" s="6"/>
      <c r="P67" s="6"/>
      <c r="Q67" s="6"/>
      <c r="R67" s="6"/>
      <c r="S67" s="6"/>
      <c r="T67" s="6"/>
      <c r="U67" s="6"/>
      <c r="V67" s="6"/>
      <c r="W67" s="6"/>
      <c r="X67" s="6"/>
      <c r="Y67" s="6"/>
      <c r="Z67" s="6"/>
    </row>
    <row r="68" ht="14.25" customHeight="1">
      <c r="A68" s="56">
        <v>7.0</v>
      </c>
      <c r="B68" s="65" t="s">
        <v>440</v>
      </c>
      <c r="C68" s="3"/>
      <c r="D68" s="3"/>
      <c r="E68" s="3"/>
      <c r="F68" s="4"/>
      <c r="G68" s="51">
        <v>2.0</v>
      </c>
      <c r="H68" s="6"/>
      <c r="I68" s="6"/>
      <c r="J68" s="6"/>
      <c r="K68" s="6"/>
      <c r="L68" s="6"/>
      <c r="M68" s="6"/>
      <c r="N68" s="6"/>
      <c r="O68" s="6"/>
      <c r="P68" s="6"/>
      <c r="Q68" s="6"/>
      <c r="R68" s="6"/>
      <c r="S68" s="6"/>
      <c r="T68" s="6"/>
      <c r="U68" s="6"/>
      <c r="V68" s="6"/>
      <c r="W68" s="6"/>
      <c r="X68" s="6"/>
      <c r="Y68" s="6"/>
      <c r="Z68" s="6"/>
    </row>
    <row r="69" ht="14.25" customHeight="1">
      <c r="A69" s="6"/>
      <c r="B69" s="6"/>
      <c r="C69" s="6"/>
      <c r="D69" s="6"/>
      <c r="E69" s="6"/>
      <c r="F69" s="6"/>
      <c r="G69" s="62" t="s">
        <v>150</v>
      </c>
      <c r="H69" s="44"/>
      <c r="I69" s="11"/>
      <c r="J69" s="58">
        <f>SUM(G62:G68)</f>
        <v>14</v>
      </c>
      <c r="K69" s="6"/>
      <c r="L69" s="6"/>
      <c r="M69" s="6"/>
      <c r="N69" s="6"/>
      <c r="O69" s="6"/>
      <c r="P69" s="6"/>
      <c r="Q69" s="6"/>
      <c r="R69" s="6"/>
      <c r="S69" s="6"/>
      <c r="T69" s="6"/>
      <c r="U69" s="6"/>
      <c r="V69" s="6"/>
      <c r="W69" s="6"/>
      <c r="X69" s="6"/>
      <c r="Y69" s="6"/>
      <c r="Z69" s="6"/>
    </row>
    <row r="70" ht="14.2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6"/>
      <c r="B71" s="6"/>
      <c r="C71" s="6"/>
      <c r="D71" s="6"/>
      <c r="E71" s="6"/>
      <c r="F71" s="6"/>
      <c r="G71" s="84" t="s">
        <v>445</v>
      </c>
      <c r="H71" s="3"/>
      <c r="I71" s="5"/>
      <c r="J71" s="85">
        <f>16+49+42+14</f>
        <v>121</v>
      </c>
      <c r="K71" s="6"/>
      <c r="L71" s="6"/>
      <c r="M71" s="6"/>
      <c r="N71" s="6"/>
      <c r="O71" s="6"/>
      <c r="P71" s="6"/>
      <c r="Q71" s="6"/>
      <c r="R71" s="6"/>
      <c r="S71" s="6"/>
      <c r="T71" s="6"/>
      <c r="U71" s="6"/>
      <c r="V71" s="6"/>
      <c r="W71" s="6"/>
      <c r="X71" s="6"/>
      <c r="Y71" s="6"/>
      <c r="Z71" s="6"/>
    </row>
    <row r="72" ht="14.2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14">
    <mergeCell ref="B64:F64"/>
    <mergeCell ref="B61:F61"/>
    <mergeCell ref="A60:J60"/>
    <mergeCell ref="B62:F62"/>
    <mergeCell ref="B63:F63"/>
    <mergeCell ref="G55:H55"/>
    <mergeCell ref="G58:I58"/>
    <mergeCell ref="G57:H57"/>
    <mergeCell ref="G56:H56"/>
    <mergeCell ref="B54:F54"/>
    <mergeCell ref="G54:H54"/>
    <mergeCell ref="B65:F65"/>
    <mergeCell ref="B55:F55"/>
    <mergeCell ref="B57:F57"/>
    <mergeCell ref="B56:F56"/>
    <mergeCell ref="B66:F66"/>
    <mergeCell ref="G49:H49"/>
    <mergeCell ref="B50:F50"/>
    <mergeCell ref="G50:H50"/>
    <mergeCell ref="B43:F43"/>
    <mergeCell ref="B46:F46"/>
    <mergeCell ref="G45:H45"/>
    <mergeCell ref="G46:H46"/>
    <mergeCell ref="B47:F47"/>
    <mergeCell ref="B53:F53"/>
    <mergeCell ref="G53:H53"/>
    <mergeCell ref="B48:F48"/>
    <mergeCell ref="B49:F49"/>
    <mergeCell ref="B67:F67"/>
    <mergeCell ref="B68:F68"/>
    <mergeCell ref="G71:I71"/>
    <mergeCell ref="G69:I69"/>
    <mergeCell ref="B51:F51"/>
    <mergeCell ref="B52:F52"/>
    <mergeCell ref="G51:H51"/>
    <mergeCell ref="G52:H52"/>
    <mergeCell ref="B45:F45"/>
    <mergeCell ref="B44:F44"/>
    <mergeCell ref="G39:I39"/>
    <mergeCell ref="G40:I40"/>
    <mergeCell ref="G44:I44"/>
    <mergeCell ref="G43:I43"/>
    <mergeCell ref="G47:H47"/>
    <mergeCell ref="G48:H48"/>
    <mergeCell ref="G35:I35"/>
    <mergeCell ref="G36:I36"/>
    <mergeCell ref="G37:I37"/>
    <mergeCell ref="G42:I42"/>
    <mergeCell ref="G38:I38"/>
    <mergeCell ref="B41:F41"/>
    <mergeCell ref="G41:I41"/>
    <mergeCell ref="B32:F32"/>
    <mergeCell ref="B30:F30"/>
    <mergeCell ref="B31:F31"/>
    <mergeCell ref="B35:F35"/>
    <mergeCell ref="G32:I32"/>
    <mergeCell ref="G33:I33"/>
    <mergeCell ref="G34:I34"/>
    <mergeCell ref="B33:F33"/>
    <mergeCell ref="B34:F34"/>
    <mergeCell ref="G29:I29"/>
    <mergeCell ref="B29:F29"/>
    <mergeCell ref="G18:I18"/>
    <mergeCell ref="G19:I19"/>
    <mergeCell ref="B24:F24"/>
    <mergeCell ref="G24:I24"/>
    <mergeCell ref="G30:I30"/>
    <mergeCell ref="G31:I31"/>
    <mergeCell ref="G26:I26"/>
    <mergeCell ref="B42:F42"/>
    <mergeCell ref="B39:F39"/>
    <mergeCell ref="B40:F40"/>
    <mergeCell ref="B36:F36"/>
    <mergeCell ref="B37:F37"/>
    <mergeCell ref="A28:K28"/>
    <mergeCell ref="B38:F38"/>
    <mergeCell ref="B8:F8"/>
    <mergeCell ref="G8:I8"/>
    <mergeCell ref="A11:N11"/>
    <mergeCell ref="B6:F6"/>
    <mergeCell ref="G6:I6"/>
    <mergeCell ref="B7:F7"/>
    <mergeCell ref="G7:I7"/>
    <mergeCell ref="B12:F12"/>
    <mergeCell ref="G12:I12"/>
    <mergeCell ref="B13:F13"/>
    <mergeCell ref="G13:I13"/>
    <mergeCell ref="B15:F15"/>
    <mergeCell ref="B14:F14"/>
    <mergeCell ref="A1:J1"/>
    <mergeCell ref="A2:J2"/>
    <mergeCell ref="B3:F3"/>
    <mergeCell ref="G3:I3"/>
    <mergeCell ref="G9:I9"/>
    <mergeCell ref="B20:F20"/>
    <mergeCell ref="B19:F19"/>
    <mergeCell ref="B21:F21"/>
    <mergeCell ref="G21:H21"/>
    <mergeCell ref="G22:H22"/>
    <mergeCell ref="G20:I20"/>
    <mergeCell ref="B17:F17"/>
    <mergeCell ref="B16:F16"/>
    <mergeCell ref="G16:I16"/>
    <mergeCell ref="B25:F25"/>
    <mergeCell ref="B22:F22"/>
    <mergeCell ref="B23:F23"/>
    <mergeCell ref="B18:F18"/>
    <mergeCell ref="G17:I17"/>
    <mergeCell ref="G23:H23"/>
    <mergeCell ref="G25:H25"/>
    <mergeCell ref="G14:I14"/>
    <mergeCell ref="G15:I15"/>
    <mergeCell ref="B5:F5"/>
    <mergeCell ref="G5:H5"/>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75"/>
    <col customWidth="1" min="2" max="2" width="10.75"/>
    <col customWidth="1" min="3" max="3" width="10.25"/>
    <col customWidth="1" min="4" max="4" width="13.13"/>
    <col customWidth="1" min="5" max="5" width="11.0"/>
    <col customWidth="1" min="6" max="6" width="4.25"/>
    <col customWidth="1" min="7" max="7" width="7.88"/>
    <col customWidth="1" min="8" max="8" width="7.75"/>
    <col customWidth="1" min="9" max="9" width="10.38"/>
    <col customWidth="1" min="10" max="10" width="7.5"/>
    <col customWidth="1" min="11" max="11" width="8.0"/>
    <col customWidth="1" min="12" max="26" width="7.63"/>
  </cols>
  <sheetData>
    <row r="1" ht="14.25" customHeight="1">
      <c r="A1" s="1" t="s">
        <v>2</v>
      </c>
      <c r="B1" s="3"/>
      <c r="C1" s="3"/>
      <c r="D1" s="3"/>
      <c r="E1" s="3"/>
      <c r="F1" s="3"/>
      <c r="G1" s="3"/>
      <c r="H1" s="5"/>
      <c r="I1" s="6"/>
      <c r="J1" s="6"/>
      <c r="K1" s="6"/>
      <c r="L1" s="6"/>
      <c r="M1" s="6"/>
      <c r="N1" s="6"/>
      <c r="O1" s="6"/>
      <c r="P1" s="6"/>
      <c r="Q1" s="6"/>
      <c r="R1" s="6"/>
      <c r="S1" s="6"/>
      <c r="T1" s="6"/>
      <c r="U1" s="6"/>
      <c r="V1" s="6"/>
      <c r="W1" s="6"/>
      <c r="X1" s="6"/>
      <c r="Y1" s="6"/>
      <c r="Z1" s="6"/>
    </row>
    <row r="2" ht="39.75" customHeight="1">
      <c r="A2" s="8" t="s">
        <v>588</v>
      </c>
      <c r="B2" s="3"/>
      <c r="C2" s="3"/>
      <c r="D2" s="3"/>
      <c r="E2" s="3"/>
      <c r="F2" s="3"/>
      <c r="G2" s="3"/>
      <c r="H2" s="3"/>
      <c r="I2" s="6"/>
      <c r="J2" s="10" t="s">
        <v>8</v>
      </c>
      <c r="K2" s="11"/>
      <c r="L2" s="6"/>
      <c r="M2" s="6"/>
      <c r="N2" s="6"/>
      <c r="O2" s="6"/>
      <c r="P2" s="6"/>
      <c r="Q2" s="6"/>
      <c r="R2" s="6"/>
      <c r="S2" s="6"/>
      <c r="T2" s="6"/>
      <c r="U2" s="6"/>
      <c r="V2" s="6"/>
      <c r="W2" s="6"/>
      <c r="X2" s="6"/>
      <c r="Y2" s="6"/>
      <c r="Z2" s="6"/>
    </row>
    <row r="3" ht="12.0" customHeight="1">
      <c r="A3" s="12" t="s">
        <v>5</v>
      </c>
      <c r="B3" s="12" t="s">
        <v>9</v>
      </c>
      <c r="C3" s="12" t="s">
        <v>10</v>
      </c>
      <c r="D3" s="12" t="s">
        <v>14</v>
      </c>
      <c r="E3" s="12" t="s">
        <v>13</v>
      </c>
      <c r="F3" s="12" t="s">
        <v>15</v>
      </c>
      <c r="G3" s="12" t="s">
        <v>17</v>
      </c>
      <c r="H3" s="12" t="s">
        <v>19</v>
      </c>
      <c r="I3" s="6"/>
      <c r="J3" s="6"/>
      <c r="K3" s="6"/>
      <c r="L3" s="6"/>
      <c r="M3" s="6"/>
      <c r="N3" s="6"/>
      <c r="O3" s="6"/>
      <c r="P3" s="6"/>
      <c r="Q3" s="6"/>
      <c r="R3" s="6"/>
      <c r="S3" s="6"/>
      <c r="T3" s="6"/>
      <c r="U3" s="6"/>
      <c r="V3" s="6"/>
      <c r="W3" s="6"/>
      <c r="X3" s="6"/>
      <c r="Y3" s="6"/>
      <c r="Z3" s="6"/>
    </row>
    <row r="4" ht="27.75" customHeight="1">
      <c r="A4" s="18"/>
      <c r="B4" s="18"/>
      <c r="C4" s="18"/>
      <c r="D4" s="18"/>
      <c r="E4" s="18"/>
      <c r="F4" s="18"/>
      <c r="G4" s="18"/>
      <c r="H4" s="18"/>
      <c r="I4" s="20" t="s">
        <v>20</v>
      </c>
      <c r="J4" s="21" t="s">
        <v>22</v>
      </c>
      <c r="K4" s="21" t="s">
        <v>23</v>
      </c>
      <c r="L4" s="6"/>
      <c r="M4" s="6"/>
      <c r="N4" s="6"/>
      <c r="O4" s="6"/>
      <c r="P4" s="6"/>
      <c r="Q4" s="6"/>
      <c r="R4" s="6"/>
      <c r="S4" s="6"/>
      <c r="T4" s="6"/>
      <c r="U4" s="6"/>
      <c r="V4" s="6"/>
      <c r="W4" s="6"/>
      <c r="X4" s="6"/>
      <c r="Y4" s="6"/>
      <c r="Z4" s="6"/>
    </row>
    <row r="5" ht="14.25" customHeight="1">
      <c r="A5" s="22">
        <v>2.0</v>
      </c>
      <c r="B5" s="23" t="s">
        <v>44</v>
      </c>
      <c r="C5" s="24" t="s">
        <v>45</v>
      </c>
      <c r="D5" s="25" t="s">
        <v>47</v>
      </c>
      <c r="E5" s="27" t="s">
        <v>48</v>
      </c>
      <c r="F5" s="30">
        <v>2015.0</v>
      </c>
      <c r="G5" s="30" t="s">
        <v>32</v>
      </c>
      <c r="H5" s="34">
        <f t="shared" ref="H5:H13" si="1">IF(G5="A",8,IF(G5="B",4,IF(G5="C",2,IF(G5="D",1,0))))</f>
        <v>4</v>
      </c>
      <c r="I5" s="6"/>
      <c r="J5" s="6">
        <f t="shared" ref="J5:J13" si="2">IF(G5="A*",H5, IF(G5="A", H5,0))/1</f>
        <v>0</v>
      </c>
      <c r="K5" s="6">
        <f t="shared" ref="K5:K13" si="3">IF(G5="B",H5,0)/1</f>
        <v>4</v>
      </c>
      <c r="L5" s="6"/>
      <c r="M5" s="6"/>
      <c r="N5" s="6"/>
      <c r="O5" s="6"/>
      <c r="P5" s="6"/>
      <c r="Q5" s="6"/>
      <c r="R5" s="6"/>
      <c r="S5" s="6"/>
      <c r="T5" s="6"/>
      <c r="U5" s="6"/>
      <c r="V5" s="6"/>
      <c r="W5" s="6"/>
      <c r="X5" s="6"/>
      <c r="Y5" s="6"/>
      <c r="Z5" s="6"/>
    </row>
    <row r="6" ht="14.25" customHeight="1">
      <c r="A6" s="22">
        <v>5.0</v>
      </c>
      <c r="B6" s="23" t="s">
        <v>69</v>
      </c>
      <c r="C6" s="24" t="s">
        <v>70</v>
      </c>
      <c r="D6" s="25" t="s">
        <v>71</v>
      </c>
      <c r="E6" s="27" t="s">
        <v>72</v>
      </c>
      <c r="F6" s="30">
        <v>2014.0</v>
      </c>
      <c r="G6" s="30" t="s">
        <v>73</v>
      </c>
      <c r="H6" s="34">
        <f t="shared" si="1"/>
        <v>8</v>
      </c>
      <c r="I6" s="6"/>
      <c r="J6" s="6">
        <f t="shared" si="2"/>
        <v>8</v>
      </c>
      <c r="K6" s="6">
        <f t="shared" si="3"/>
        <v>0</v>
      </c>
      <c r="L6" s="6"/>
      <c r="M6" s="6"/>
      <c r="N6" s="6"/>
      <c r="O6" s="6"/>
      <c r="P6" s="6"/>
      <c r="Q6" s="6"/>
      <c r="R6" s="6"/>
      <c r="S6" s="6"/>
      <c r="T6" s="6"/>
      <c r="U6" s="6"/>
      <c r="V6" s="6"/>
      <c r="W6" s="6"/>
      <c r="X6" s="6"/>
      <c r="Y6" s="6"/>
      <c r="Z6" s="6"/>
    </row>
    <row r="7" ht="14.25" customHeight="1">
      <c r="A7" s="22">
        <v>6.0</v>
      </c>
      <c r="B7" s="23" t="s">
        <v>75</v>
      </c>
      <c r="C7" s="24" t="s">
        <v>76</v>
      </c>
      <c r="D7" s="40" t="s">
        <v>78</v>
      </c>
      <c r="E7" s="27" t="s">
        <v>80</v>
      </c>
      <c r="F7" s="30">
        <v>2014.0</v>
      </c>
      <c r="G7" s="30" t="s">
        <v>35</v>
      </c>
      <c r="H7" s="34">
        <f t="shared" si="1"/>
        <v>1</v>
      </c>
      <c r="I7" s="6"/>
      <c r="J7" s="6">
        <f t="shared" si="2"/>
        <v>0</v>
      </c>
      <c r="K7" s="6">
        <f t="shared" si="3"/>
        <v>0</v>
      </c>
      <c r="L7" s="6"/>
      <c r="M7" s="6"/>
      <c r="N7" s="6"/>
      <c r="O7" s="6"/>
      <c r="P7" s="6"/>
      <c r="Q7" s="6"/>
      <c r="R7" s="6"/>
      <c r="S7" s="6"/>
      <c r="T7" s="6"/>
      <c r="U7" s="6"/>
      <c r="V7" s="6"/>
      <c r="W7" s="6"/>
      <c r="X7" s="6"/>
      <c r="Y7" s="6"/>
      <c r="Z7" s="6"/>
    </row>
    <row r="8" ht="14.25" customHeight="1">
      <c r="A8" s="22">
        <v>8.0</v>
      </c>
      <c r="B8" s="23" t="s">
        <v>89</v>
      </c>
      <c r="C8" s="24" t="s">
        <v>90</v>
      </c>
      <c r="D8" s="41" t="s">
        <v>92</v>
      </c>
      <c r="E8" s="6"/>
      <c r="F8" s="42">
        <v>2014.0</v>
      </c>
      <c r="G8" s="42" t="s">
        <v>35</v>
      </c>
      <c r="H8" s="34">
        <f t="shared" si="1"/>
        <v>1</v>
      </c>
      <c r="I8" s="6"/>
      <c r="J8" s="6">
        <f t="shared" si="2"/>
        <v>0</v>
      </c>
      <c r="K8" s="6">
        <f t="shared" si="3"/>
        <v>0</v>
      </c>
      <c r="L8" s="6"/>
      <c r="M8" s="6"/>
      <c r="N8" s="6"/>
      <c r="O8" s="6"/>
      <c r="P8" s="6"/>
      <c r="Q8" s="6"/>
      <c r="R8" s="6"/>
      <c r="S8" s="6"/>
      <c r="T8" s="6"/>
      <c r="U8" s="6"/>
      <c r="V8" s="6"/>
      <c r="W8" s="6"/>
      <c r="X8" s="6"/>
      <c r="Y8" s="6"/>
      <c r="Z8" s="6"/>
    </row>
    <row r="9" ht="14.25" customHeight="1">
      <c r="A9" s="22">
        <v>9.0</v>
      </c>
      <c r="B9" s="23" t="s">
        <v>100</v>
      </c>
      <c r="C9" s="24" t="s">
        <v>101</v>
      </c>
      <c r="D9" s="41" t="s">
        <v>102</v>
      </c>
      <c r="E9" s="6" t="s">
        <v>103</v>
      </c>
      <c r="F9" s="42">
        <v>2015.0</v>
      </c>
      <c r="G9" s="42" t="s">
        <v>35</v>
      </c>
      <c r="H9" s="34">
        <f t="shared" si="1"/>
        <v>1</v>
      </c>
      <c r="I9" s="6"/>
      <c r="J9" s="6">
        <f t="shared" si="2"/>
        <v>0</v>
      </c>
      <c r="K9" s="6">
        <f t="shared" si="3"/>
        <v>0</v>
      </c>
      <c r="L9" s="6"/>
      <c r="M9" s="6"/>
      <c r="N9" s="6"/>
      <c r="O9" s="6"/>
      <c r="P9" s="6"/>
      <c r="Q9" s="6"/>
      <c r="R9" s="6"/>
      <c r="S9" s="6"/>
      <c r="T9" s="6"/>
      <c r="U9" s="6"/>
      <c r="V9" s="6"/>
      <c r="W9" s="6"/>
      <c r="X9" s="6"/>
      <c r="Y9" s="6"/>
      <c r="Z9" s="6"/>
    </row>
    <row r="10" ht="14.25" customHeight="1">
      <c r="A10" s="22">
        <v>10.0</v>
      </c>
      <c r="B10" s="23" t="s">
        <v>108</v>
      </c>
      <c r="C10" s="24" t="s">
        <v>109</v>
      </c>
      <c r="D10" s="40" t="s">
        <v>110</v>
      </c>
      <c r="E10" s="27" t="s">
        <v>111</v>
      </c>
      <c r="F10" s="30">
        <v>2015.0</v>
      </c>
      <c r="G10" s="30" t="s">
        <v>32</v>
      </c>
      <c r="H10" s="34">
        <f t="shared" si="1"/>
        <v>4</v>
      </c>
      <c r="I10" s="6"/>
      <c r="J10" s="6">
        <f t="shared" si="2"/>
        <v>0</v>
      </c>
      <c r="K10" s="6">
        <f t="shared" si="3"/>
        <v>4</v>
      </c>
      <c r="L10" s="6"/>
      <c r="M10" s="6"/>
      <c r="N10" s="6"/>
      <c r="O10" s="6"/>
      <c r="P10" s="6"/>
      <c r="Q10" s="6"/>
      <c r="R10" s="6"/>
      <c r="S10" s="6"/>
      <c r="T10" s="6"/>
      <c r="U10" s="6"/>
      <c r="V10" s="6"/>
      <c r="W10" s="6"/>
      <c r="X10" s="6"/>
      <c r="Y10" s="6"/>
      <c r="Z10" s="6"/>
    </row>
    <row r="11" ht="14.25" customHeight="1">
      <c r="A11" s="22">
        <v>11.0</v>
      </c>
      <c r="B11" s="23" t="s">
        <v>117</v>
      </c>
      <c r="C11" s="24" t="s">
        <v>118</v>
      </c>
      <c r="D11" s="40" t="s">
        <v>119</v>
      </c>
      <c r="E11" s="27" t="s">
        <v>120</v>
      </c>
      <c r="F11" s="30">
        <v>2016.0</v>
      </c>
      <c r="G11" s="30" t="s">
        <v>68</v>
      </c>
      <c r="H11" s="34">
        <f t="shared" si="1"/>
        <v>2</v>
      </c>
      <c r="I11" s="6"/>
      <c r="J11" s="6">
        <f t="shared" si="2"/>
        <v>0</v>
      </c>
      <c r="K11" s="6">
        <f t="shared" si="3"/>
        <v>0</v>
      </c>
      <c r="L11" s="6"/>
      <c r="M11" s="6"/>
      <c r="N11" s="6"/>
      <c r="O11" s="6"/>
      <c r="P11" s="6"/>
      <c r="Q11" s="6"/>
      <c r="R11" s="6"/>
      <c r="S11" s="6"/>
      <c r="T11" s="6"/>
      <c r="U11" s="6"/>
      <c r="V11" s="6"/>
      <c r="W11" s="6"/>
      <c r="X11" s="6"/>
      <c r="Y11" s="6"/>
      <c r="Z11" s="6"/>
    </row>
    <row r="12" ht="14.25" customHeight="1">
      <c r="A12" s="49">
        <v>12.0</v>
      </c>
      <c r="B12" s="23" t="s">
        <v>124</v>
      </c>
      <c r="C12" s="24" t="s">
        <v>126</v>
      </c>
      <c r="D12" s="40" t="s">
        <v>127</v>
      </c>
      <c r="E12" s="51" t="s">
        <v>128</v>
      </c>
      <c r="F12" s="30">
        <v>2017.0</v>
      </c>
      <c r="G12" s="30" t="s">
        <v>32</v>
      </c>
      <c r="H12" s="34">
        <f t="shared" si="1"/>
        <v>4</v>
      </c>
      <c r="I12" s="6"/>
      <c r="J12" s="6">
        <f t="shared" si="2"/>
        <v>0</v>
      </c>
      <c r="K12" s="6">
        <f t="shared" si="3"/>
        <v>4</v>
      </c>
      <c r="L12" s="6"/>
      <c r="M12" s="6"/>
      <c r="N12" s="6"/>
      <c r="O12" s="6"/>
      <c r="P12" s="6"/>
      <c r="Q12" s="6"/>
      <c r="R12" s="6"/>
      <c r="S12" s="6"/>
      <c r="T12" s="6"/>
      <c r="U12" s="6"/>
      <c r="V12" s="6"/>
      <c r="W12" s="6"/>
      <c r="X12" s="6"/>
      <c r="Y12" s="6"/>
      <c r="Z12" s="6"/>
    </row>
    <row r="13" ht="14.25" customHeight="1">
      <c r="A13" s="49">
        <v>13.0</v>
      </c>
      <c r="B13" s="23" t="s">
        <v>133</v>
      </c>
      <c r="C13" s="24" t="s">
        <v>134</v>
      </c>
      <c r="D13" s="40" t="s">
        <v>135</v>
      </c>
      <c r="E13" s="51" t="s">
        <v>136</v>
      </c>
      <c r="F13" s="30">
        <v>2017.0</v>
      </c>
      <c r="G13" s="30" t="s">
        <v>35</v>
      </c>
      <c r="H13" s="34">
        <f t="shared" si="1"/>
        <v>1</v>
      </c>
      <c r="I13" s="6"/>
      <c r="J13" s="6">
        <f t="shared" si="2"/>
        <v>0</v>
      </c>
      <c r="K13" s="6">
        <f t="shared" si="3"/>
        <v>0</v>
      </c>
      <c r="L13" s="6"/>
      <c r="M13" s="6"/>
      <c r="N13" s="6"/>
      <c r="O13" s="6"/>
      <c r="P13" s="6"/>
      <c r="Q13" s="6"/>
      <c r="R13" s="6"/>
      <c r="S13" s="6"/>
      <c r="T13" s="6"/>
      <c r="U13" s="6"/>
      <c r="V13" s="6"/>
      <c r="W13" s="6"/>
      <c r="X13" s="6"/>
      <c r="Y13" s="6"/>
      <c r="Z13" s="6"/>
    </row>
    <row r="14" ht="14.25" customHeight="1">
      <c r="A14" s="6"/>
      <c r="B14" s="6"/>
      <c r="C14" s="6"/>
      <c r="D14" s="6"/>
      <c r="E14" s="6"/>
      <c r="F14" s="56"/>
      <c r="G14" s="57" t="s">
        <v>142</v>
      </c>
      <c r="H14" s="58">
        <f>SUM(H5:H13)/MAX(1,1-2)</f>
        <v>26</v>
      </c>
      <c r="I14" s="6">
        <v>26.0</v>
      </c>
      <c r="J14" s="6"/>
      <c r="K14" s="6"/>
      <c r="L14" s="6"/>
      <c r="M14" s="6"/>
      <c r="N14" s="6"/>
      <c r="O14" s="6"/>
      <c r="P14" s="6"/>
      <c r="Q14" s="6"/>
      <c r="R14" s="6"/>
      <c r="S14" s="6"/>
      <c r="T14" s="6"/>
      <c r="U14" s="6"/>
      <c r="V14" s="6"/>
      <c r="W14" s="6"/>
      <c r="X14" s="6"/>
      <c r="Y14" s="6"/>
      <c r="Z14" s="6"/>
    </row>
    <row r="15" ht="44.25" customHeight="1">
      <c r="A15" s="60" t="s">
        <v>618</v>
      </c>
      <c r="B15" s="61"/>
      <c r="C15" s="61"/>
      <c r="D15" s="61"/>
      <c r="E15" s="61"/>
      <c r="F15" s="61"/>
      <c r="G15" s="61"/>
      <c r="H15" s="61"/>
      <c r="I15" s="6"/>
      <c r="J15" s="6"/>
      <c r="K15" s="6"/>
      <c r="L15" s="6"/>
      <c r="M15" s="6"/>
      <c r="N15" s="6"/>
      <c r="O15" s="6"/>
      <c r="P15" s="6"/>
      <c r="Q15" s="6"/>
      <c r="R15" s="6"/>
      <c r="S15" s="6"/>
      <c r="T15" s="6"/>
      <c r="U15" s="6"/>
      <c r="V15" s="6"/>
      <c r="W15" s="6"/>
      <c r="X15" s="6"/>
      <c r="Y15" s="6"/>
      <c r="Z15" s="6"/>
    </row>
    <row r="16" ht="14.25" customHeight="1">
      <c r="A16" s="12" t="s">
        <v>151</v>
      </c>
      <c r="B16" s="12" t="s">
        <v>9</v>
      </c>
      <c r="C16" s="12" t="s">
        <v>10</v>
      </c>
      <c r="D16" s="12" t="s">
        <v>14</v>
      </c>
      <c r="E16" s="12" t="s">
        <v>13</v>
      </c>
      <c r="F16" s="12" t="s">
        <v>15</v>
      </c>
      <c r="G16" s="12" t="s">
        <v>17</v>
      </c>
      <c r="H16" s="12" t="s">
        <v>4</v>
      </c>
      <c r="I16" s="6"/>
      <c r="J16" s="6"/>
      <c r="K16" s="6"/>
      <c r="L16" s="6"/>
      <c r="M16" s="6"/>
      <c r="N16" s="6"/>
      <c r="O16" s="6"/>
      <c r="P16" s="6"/>
      <c r="Q16" s="6"/>
      <c r="R16" s="6"/>
      <c r="S16" s="6"/>
      <c r="T16" s="6"/>
      <c r="U16" s="6"/>
      <c r="V16" s="6"/>
      <c r="W16" s="6"/>
      <c r="X16" s="6"/>
      <c r="Y16" s="6"/>
      <c r="Z16" s="6"/>
    </row>
    <row r="17" ht="14.25" customHeight="1">
      <c r="A17" s="18"/>
      <c r="B17" s="18"/>
      <c r="C17" s="18"/>
      <c r="D17" s="18"/>
      <c r="E17" s="18"/>
      <c r="F17" s="18"/>
      <c r="G17" s="18"/>
      <c r="H17" s="18"/>
      <c r="I17" s="6"/>
      <c r="J17" s="6"/>
      <c r="K17" s="6"/>
      <c r="L17" s="6"/>
      <c r="M17" s="6"/>
      <c r="N17" s="6"/>
      <c r="O17" s="6"/>
      <c r="P17" s="6"/>
      <c r="Q17" s="6"/>
      <c r="R17" s="6"/>
      <c r="S17" s="6"/>
      <c r="T17" s="6"/>
      <c r="U17" s="6"/>
      <c r="V17" s="6"/>
      <c r="W17" s="6"/>
      <c r="X17" s="6"/>
      <c r="Y17" s="6"/>
      <c r="Z17" s="6"/>
    </row>
    <row r="18" ht="14.25" customHeight="1">
      <c r="A18" s="22">
        <v>10.0</v>
      </c>
      <c r="B18" s="23" t="s">
        <v>244</v>
      </c>
      <c r="C18" s="24" t="s">
        <v>246</v>
      </c>
      <c r="D18" s="66" t="s">
        <v>247</v>
      </c>
      <c r="E18" s="51" t="s">
        <v>249</v>
      </c>
      <c r="F18" s="42">
        <v>2014.0</v>
      </c>
      <c r="G18" s="42" t="s">
        <v>68</v>
      </c>
      <c r="H18" s="34">
        <f t="shared" ref="H18:H28" si="4">IF(G18="A",8,IF(G18="B",4,IF(G18="C",2,IF(G18="D",1,0))))</f>
        <v>2</v>
      </c>
      <c r="I18" s="6"/>
      <c r="J18" s="6">
        <f t="shared" ref="J18:J28" si="5">IF(G18="A*",H18, IF(G18="A", H18,0))/1</f>
        <v>0</v>
      </c>
      <c r="K18" s="6">
        <f t="shared" ref="K18:K28" si="6">IF(G18="B",H18,0)/1</f>
        <v>0</v>
      </c>
      <c r="L18" s="6"/>
      <c r="M18" s="6"/>
      <c r="N18" s="6"/>
      <c r="O18" s="6"/>
      <c r="P18" s="6"/>
      <c r="Q18" s="6"/>
      <c r="R18" s="6"/>
      <c r="S18" s="6"/>
      <c r="T18" s="6"/>
      <c r="U18" s="6"/>
      <c r="V18" s="6"/>
      <c r="W18" s="6"/>
      <c r="X18" s="6"/>
      <c r="Y18" s="6"/>
      <c r="Z18" s="6"/>
    </row>
    <row r="19" ht="14.25" customHeight="1">
      <c r="A19" s="22">
        <v>11.0</v>
      </c>
      <c r="B19" s="68" t="s">
        <v>250</v>
      </c>
      <c r="C19" s="24" t="s">
        <v>261</v>
      </c>
      <c r="D19" s="25" t="s">
        <v>263</v>
      </c>
      <c r="E19" s="27" t="s">
        <v>266</v>
      </c>
      <c r="F19" s="30">
        <v>2014.0</v>
      </c>
      <c r="G19" s="30" t="s">
        <v>32</v>
      </c>
      <c r="H19" s="34">
        <f t="shared" si="4"/>
        <v>4</v>
      </c>
      <c r="I19" s="6"/>
      <c r="J19" s="6">
        <f t="shared" si="5"/>
        <v>0</v>
      </c>
      <c r="K19" s="6">
        <f t="shared" si="6"/>
        <v>4</v>
      </c>
      <c r="L19" s="6"/>
      <c r="M19" s="6"/>
      <c r="N19" s="6"/>
      <c r="O19" s="6"/>
      <c r="P19" s="6"/>
      <c r="Q19" s="6"/>
      <c r="R19" s="6"/>
      <c r="S19" s="6"/>
      <c r="T19" s="6"/>
      <c r="U19" s="6"/>
      <c r="V19" s="6"/>
      <c r="W19" s="6"/>
      <c r="X19" s="6"/>
      <c r="Y19" s="6"/>
      <c r="Z19" s="6"/>
    </row>
    <row r="20" ht="14.25" customHeight="1">
      <c r="A20" s="22">
        <v>12.0</v>
      </c>
      <c r="B20" s="23" t="s">
        <v>269</v>
      </c>
      <c r="C20" s="24" t="s">
        <v>270</v>
      </c>
      <c r="D20" s="66" t="s">
        <v>98</v>
      </c>
      <c r="E20" s="51" t="s">
        <v>271</v>
      </c>
      <c r="F20" s="42">
        <v>2016.0</v>
      </c>
      <c r="G20" s="42" t="s">
        <v>73</v>
      </c>
      <c r="H20" s="34">
        <f t="shared" si="4"/>
        <v>8</v>
      </c>
      <c r="I20" s="6"/>
      <c r="J20" s="6">
        <f t="shared" si="5"/>
        <v>8</v>
      </c>
      <c r="K20" s="6">
        <f t="shared" si="6"/>
        <v>0</v>
      </c>
      <c r="L20" s="6"/>
      <c r="M20" s="6"/>
      <c r="N20" s="6"/>
      <c r="O20" s="6"/>
      <c r="P20" s="6"/>
      <c r="Q20" s="6"/>
      <c r="R20" s="6"/>
      <c r="S20" s="6"/>
      <c r="T20" s="6"/>
      <c r="U20" s="6"/>
      <c r="V20" s="6"/>
      <c r="W20" s="6"/>
      <c r="X20" s="6"/>
      <c r="Y20" s="6"/>
      <c r="Z20" s="6"/>
    </row>
    <row r="21" ht="14.25" customHeight="1">
      <c r="A21" s="22">
        <v>13.0</v>
      </c>
      <c r="B21" s="23" t="s">
        <v>274</v>
      </c>
      <c r="C21" s="24" t="s">
        <v>275</v>
      </c>
      <c r="D21" s="66" t="s">
        <v>276</v>
      </c>
      <c r="E21" s="51" t="s">
        <v>277</v>
      </c>
      <c r="F21" s="42">
        <v>2015.0</v>
      </c>
      <c r="G21" s="42" t="s">
        <v>32</v>
      </c>
      <c r="H21" s="34">
        <f t="shared" si="4"/>
        <v>4</v>
      </c>
      <c r="I21" s="6"/>
      <c r="J21" s="6">
        <f t="shared" si="5"/>
        <v>0</v>
      </c>
      <c r="K21" s="6">
        <f t="shared" si="6"/>
        <v>4</v>
      </c>
      <c r="L21" s="6"/>
      <c r="M21" s="6"/>
      <c r="N21" s="6"/>
      <c r="O21" s="6"/>
      <c r="P21" s="6"/>
      <c r="Q21" s="6"/>
      <c r="R21" s="6"/>
      <c r="S21" s="6"/>
      <c r="T21" s="6"/>
      <c r="U21" s="6"/>
      <c r="V21" s="6"/>
      <c r="W21" s="6"/>
      <c r="X21" s="6"/>
      <c r="Y21" s="6"/>
      <c r="Z21" s="6"/>
    </row>
    <row r="22" ht="14.25" customHeight="1">
      <c r="A22" s="22">
        <v>14.0</v>
      </c>
      <c r="B22" s="23" t="s">
        <v>281</v>
      </c>
      <c r="C22" s="24" t="s">
        <v>282</v>
      </c>
      <c r="D22" s="66" t="s">
        <v>283</v>
      </c>
      <c r="E22" s="51" t="s">
        <v>284</v>
      </c>
      <c r="F22" s="42">
        <v>2016.0</v>
      </c>
      <c r="G22" s="42" t="s">
        <v>32</v>
      </c>
      <c r="H22" s="34">
        <f t="shared" si="4"/>
        <v>4</v>
      </c>
      <c r="I22" s="6"/>
      <c r="J22" s="6">
        <f t="shared" si="5"/>
        <v>0</v>
      </c>
      <c r="K22" s="6">
        <f t="shared" si="6"/>
        <v>4</v>
      </c>
      <c r="L22" s="6"/>
      <c r="M22" s="6"/>
      <c r="N22" s="6"/>
      <c r="O22" s="6"/>
      <c r="P22" s="6"/>
      <c r="Q22" s="6"/>
      <c r="R22" s="6"/>
      <c r="S22" s="6"/>
      <c r="T22" s="6"/>
      <c r="U22" s="6"/>
      <c r="V22" s="6"/>
      <c r="W22" s="6"/>
      <c r="X22" s="6"/>
      <c r="Y22" s="6"/>
      <c r="Z22" s="6"/>
    </row>
    <row r="23" ht="14.25" customHeight="1">
      <c r="A23" s="22">
        <v>15.0</v>
      </c>
      <c r="B23" s="23" t="s">
        <v>288</v>
      </c>
      <c r="C23" s="24" t="s">
        <v>290</v>
      </c>
      <c r="D23" s="66" t="s">
        <v>291</v>
      </c>
      <c r="E23" s="51" t="s">
        <v>292</v>
      </c>
      <c r="F23" s="42">
        <v>2015.0</v>
      </c>
      <c r="G23" s="42" t="s">
        <v>35</v>
      </c>
      <c r="H23" s="34">
        <f t="shared" si="4"/>
        <v>1</v>
      </c>
      <c r="I23" s="6"/>
      <c r="J23" s="6">
        <f t="shared" si="5"/>
        <v>0</v>
      </c>
      <c r="K23" s="6">
        <f t="shared" si="6"/>
        <v>0</v>
      </c>
      <c r="L23" s="6"/>
      <c r="M23" s="6"/>
      <c r="N23" s="6"/>
      <c r="O23" s="6"/>
      <c r="P23" s="6"/>
      <c r="Q23" s="6"/>
      <c r="R23" s="6"/>
      <c r="S23" s="6"/>
      <c r="T23" s="6"/>
      <c r="U23" s="6"/>
      <c r="V23" s="6"/>
      <c r="W23" s="6"/>
      <c r="X23" s="6"/>
      <c r="Y23" s="6"/>
      <c r="Z23" s="6"/>
    </row>
    <row r="24" ht="14.25" customHeight="1">
      <c r="A24" s="22">
        <v>16.0</v>
      </c>
      <c r="B24" s="23" t="s">
        <v>295</v>
      </c>
      <c r="C24" s="24" t="s">
        <v>298</v>
      </c>
      <c r="D24" s="69" t="s">
        <v>299</v>
      </c>
      <c r="E24" s="51" t="s">
        <v>301</v>
      </c>
      <c r="F24" s="42">
        <v>2015.0</v>
      </c>
      <c r="G24" s="42" t="s">
        <v>35</v>
      </c>
      <c r="H24" s="70">
        <f t="shared" si="4"/>
        <v>1</v>
      </c>
      <c r="I24" s="6"/>
      <c r="J24" s="6">
        <f t="shared" si="5"/>
        <v>0</v>
      </c>
      <c r="K24" s="6">
        <f t="shared" si="6"/>
        <v>0</v>
      </c>
      <c r="L24" s="6"/>
      <c r="M24" s="6"/>
      <c r="N24" s="6"/>
      <c r="O24" s="6"/>
      <c r="P24" s="6"/>
      <c r="Q24" s="6"/>
      <c r="R24" s="6"/>
      <c r="S24" s="6"/>
      <c r="T24" s="6"/>
      <c r="U24" s="6"/>
      <c r="V24" s="6"/>
      <c r="W24" s="6"/>
      <c r="X24" s="6"/>
      <c r="Y24" s="6"/>
      <c r="Z24" s="6"/>
    </row>
    <row r="25" ht="14.25" customHeight="1">
      <c r="A25" s="49">
        <v>17.0</v>
      </c>
      <c r="B25" s="23" t="s">
        <v>307</v>
      </c>
      <c r="C25" s="24" t="s">
        <v>308</v>
      </c>
      <c r="D25" s="69" t="s">
        <v>310</v>
      </c>
      <c r="E25" s="51" t="s">
        <v>311</v>
      </c>
      <c r="F25" s="30">
        <v>2017.0</v>
      </c>
      <c r="G25" s="30" t="s">
        <v>73</v>
      </c>
      <c r="H25" s="34">
        <f t="shared" si="4"/>
        <v>8</v>
      </c>
      <c r="I25" s="6"/>
      <c r="J25" s="6">
        <f t="shared" si="5"/>
        <v>8</v>
      </c>
      <c r="K25" s="6">
        <f t="shared" si="6"/>
        <v>0</v>
      </c>
      <c r="L25" s="6"/>
      <c r="M25" s="6"/>
      <c r="N25" s="6"/>
      <c r="O25" s="6"/>
      <c r="P25" s="6"/>
      <c r="Q25" s="6"/>
      <c r="R25" s="6"/>
      <c r="S25" s="6"/>
      <c r="T25" s="6"/>
      <c r="U25" s="6"/>
      <c r="V25" s="6"/>
      <c r="W25" s="6"/>
      <c r="X25" s="6"/>
      <c r="Y25" s="6"/>
      <c r="Z25" s="6"/>
    </row>
    <row r="26" ht="14.25" customHeight="1">
      <c r="A26" s="49">
        <v>18.0</v>
      </c>
      <c r="B26" s="23" t="s">
        <v>314</v>
      </c>
      <c r="C26" s="24" t="s">
        <v>316</v>
      </c>
      <c r="D26" s="69" t="s">
        <v>318</v>
      </c>
      <c r="E26" s="51" t="s">
        <v>319</v>
      </c>
      <c r="F26" s="30">
        <v>2017.0</v>
      </c>
      <c r="G26" s="30" t="s">
        <v>35</v>
      </c>
      <c r="H26" s="34">
        <f t="shared" si="4"/>
        <v>1</v>
      </c>
      <c r="I26" s="6"/>
      <c r="J26" s="6">
        <f t="shared" si="5"/>
        <v>0</v>
      </c>
      <c r="K26" s="6">
        <f t="shared" si="6"/>
        <v>0</v>
      </c>
      <c r="L26" s="6"/>
      <c r="M26" s="6"/>
      <c r="N26" s="6"/>
      <c r="O26" s="6"/>
      <c r="P26" s="6"/>
      <c r="Q26" s="6"/>
      <c r="R26" s="6"/>
      <c r="S26" s="6"/>
      <c r="T26" s="6"/>
      <c r="U26" s="6"/>
      <c r="V26" s="6"/>
      <c r="W26" s="6"/>
      <c r="X26" s="6"/>
      <c r="Y26" s="6"/>
      <c r="Z26" s="6"/>
    </row>
    <row r="27" ht="14.25" customHeight="1">
      <c r="A27" s="49">
        <v>19.0</v>
      </c>
      <c r="B27" s="23" t="s">
        <v>324</v>
      </c>
      <c r="C27" s="24" t="s">
        <v>325</v>
      </c>
      <c r="D27" s="69" t="s">
        <v>326</v>
      </c>
      <c r="E27" s="51" t="s">
        <v>327</v>
      </c>
      <c r="F27" s="30">
        <v>2017.0</v>
      </c>
      <c r="G27" s="30" t="s">
        <v>68</v>
      </c>
      <c r="H27" s="34">
        <f t="shared" si="4"/>
        <v>2</v>
      </c>
      <c r="I27" s="6"/>
      <c r="J27" s="6">
        <f t="shared" si="5"/>
        <v>0</v>
      </c>
      <c r="K27" s="6">
        <f t="shared" si="6"/>
        <v>0</v>
      </c>
      <c r="L27" s="6"/>
      <c r="M27" s="6"/>
      <c r="N27" s="6"/>
      <c r="O27" s="6"/>
      <c r="P27" s="6"/>
      <c r="Q27" s="6"/>
      <c r="R27" s="6"/>
      <c r="S27" s="6"/>
      <c r="T27" s="6"/>
      <c r="U27" s="6"/>
      <c r="V27" s="6"/>
      <c r="W27" s="6"/>
      <c r="X27" s="6"/>
      <c r="Y27" s="6"/>
      <c r="Z27" s="6"/>
    </row>
    <row r="28" ht="14.25" customHeight="1">
      <c r="A28" s="49">
        <v>20.0</v>
      </c>
      <c r="B28" s="23" t="s">
        <v>331</v>
      </c>
      <c r="C28" s="24" t="s">
        <v>332</v>
      </c>
      <c r="D28" s="69" t="s">
        <v>334</v>
      </c>
      <c r="E28" s="51" t="s">
        <v>335</v>
      </c>
      <c r="F28" s="30">
        <v>2017.0</v>
      </c>
      <c r="G28" s="30" t="s">
        <v>35</v>
      </c>
      <c r="H28" s="34">
        <f t="shared" si="4"/>
        <v>1</v>
      </c>
      <c r="I28" s="6"/>
      <c r="J28" s="6">
        <f t="shared" si="5"/>
        <v>0</v>
      </c>
      <c r="K28" s="6">
        <f t="shared" si="6"/>
        <v>0</v>
      </c>
      <c r="L28" s="6"/>
      <c r="M28" s="6"/>
      <c r="N28" s="6"/>
      <c r="O28" s="6"/>
      <c r="P28" s="6"/>
      <c r="Q28" s="6"/>
      <c r="R28" s="6"/>
      <c r="S28" s="6"/>
      <c r="T28" s="6"/>
      <c r="U28" s="6"/>
      <c r="V28" s="6"/>
      <c r="W28" s="6"/>
      <c r="X28" s="6"/>
      <c r="Y28" s="6"/>
      <c r="Z28" s="6"/>
    </row>
    <row r="29" ht="14.25" customHeight="1">
      <c r="A29" s="6"/>
      <c r="B29" s="6"/>
      <c r="C29" s="6"/>
      <c r="D29" s="6"/>
      <c r="E29" s="6"/>
      <c r="F29" s="56"/>
      <c r="G29" s="57" t="s">
        <v>142</v>
      </c>
      <c r="H29" s="58">
        <f>SUM(H18:H28)/MAX(1,2-2)</f>
        <v>36</v>
      </c>
      <c r="I29" s="6">
        <v>36.0</v>
      </c>
      <c r="J29" s="6"/>
      <c r="K29" s="6"/>
      <c r="L29" s="6"/>
      <c r="M29" s="6"/>
      <c r="N29" s="6"/>
      <c r="O29" s="6"/>
      <c r="P29" s="6"/>
      <c r="Q29" s="6"/>
      <c r="R29" s="6"/>
      <c r="S29" s="6"/>
      <c r="T29" s="6"/>
      <c r="U29" s="6"/>
      <c r="V29" s="6"/>
      <c r="W29" s="6"/>
      <c r="X29" s="6"/>
      <c r="Y29" s="6"/>
      <c r="Z29" s="6"/>
    </row>
    <row r="30" ht="35.25" customHeight="1">
      <c r="A30" s="60" t="s">
        <v>660</v>
      </c>
      <c r="B30" s="61"/>
      <c r="C30" s="61"/>
      <c r="D30" s="61"/>
      <c r="E30" s="61"/>
      <c r="F30" s="61"/>
      <c r="G30" s="61"/>
      <c r="H30" s="61"/>
      <c r="I30" s="6"/>
      <c r="J30" s="6"/>
      <c r="K30" s="6"/>
      <c r="L30" s="6"/>
      <c r="M30" s="6"/>
      <c r="N30" s="6"/>
      <c r="O30" s="6"/>
      <c r="P30" s="6"/>
      <c r="Q30" s="6"/>
      <c r="R30" s="6"/>
      <c r="S30" s="6"/>
      <c r="T30" s="6"/>
      <c r="U30" s="6"/>
      <c r="V30" s="6"/>
      <c r="W30" s="6"/>
      <c r="X30" s="6"/>
      <c r="Y30" s="6"/>
      <c r="Z30" s="6"/>
    </row>
    <row r="31" ht="14.25" customHeight="1">
      <c r="A31" s="12" t="s">
        <v>151</v>
      </c>
      <c r="B31" s="12" t="s">
        <v>9</v>
      </c>
      <c r="C31" s="12" t="s">
        <v>10</v>
      </c>
      <c r="D31" s="12" t="s">
        <v>14</v>
      </c>
      <c r="E31" s="12" t="s">
        <v>13</v>
      </c>
      <c r="F31" s="12" t="s">
        <v>15</v>
      </c>
      <c r="G31" s="12" t="s">
        <v>17</v>
      </c>
      <c r="H31" s="12" t="s">
        <v>4</v>
      </c>
      <c r="I31" s="6"/>
      <c r="J31" s="6"/>
      <c r="K31" s="6"/>
      <c r="L31" s="6"/>
      <c r="M31" s="6"/>
      <c r="N31" s="6"/>
      <c r="O31" s="6"/>
      <c r="P31" s="6"/>
      <c r="Q31" s="6"/>
      <c r="R31" s="6"/>
      <c r="S31" s="6"/>
      <c r="T31" s="6"/>
      <c r="U31" s="6"/>
      <c r="V31" s="6"/>
      <c r="W31" s="6"/>
      <c r="X31" s="6"/>
      <c r="Y31" s="6"/>
      <c r="Z31" s="6"/>
    </row>
    <row r="32" ht="14.25" customHeight="1">
      <c r="A32" s="18"/>
      <c r="B32" s="18"/>
      <c r="C32" s="18"/>
      <c r="D32" s="18"/>
      <c r="E32" s="18"/>
      <c r="F32" s="18"/>
      <c r="G32" s="18"/>
      <c r="H32" s="18"/>
      <c r="I32" s="6"/>
      <c r="J32" s="6"/>
      <c r="K32" s="6"/>
      <c r="L32" s="6"/>
      <c r="M32" s="6"/>
      <c r="N32" s="6"/>
      <c r="O32" s="6"/>
      <c r="P32" s="6"/>
      <c r="Q32" s="6"/>
      <c r="R32" s="6"/>
      <c r="S32" s="6"/>
      <c r="T32" s="6"/>
      <c r="U32" s="6"/>
      <c r="V32" s="6"/>
      <c r="W32" s="6"/>
      <c r="X32" s="6"/>
      <c r="Y32" s="6"/>
      <c r="Z32" s="6"/>
    </row>
    <row r="33" ht="14.25" customHeight="1">
      <c r="A33" s="22">
        <v>2.0</v>
      </c>
      <c r="B33" s="23" t="s">
        <v>288</v>
      </c>
      <c r="C33" s="24" t="s">
        <v>290</v>
      </c>
      <c r="D33" s="41" t="s">
        <v>291</v>
      </c>
      <c r="E33" s="51" t="s">
        <v>292</v>
      </c>
      <c r="F33" s="42">
        <v>2015.0</v>
      </c>
      <c r="G33" s="42" t="s">
        <v>35</v>
      </c>
      <c r="H33" s="34">
        <f>IF(G33="A",8,IF(G33="B",4,IF(G33="C",2,IF(G33="D",1,0))))</f>
        <v>1</v>
      </c>
      <c r="I33" s="6"/>
      <c r="J33" s="6">
        <f>IF(G33="A*",H33, IF(G33="A", H33,0))/3</f>
        <v>0</v>
      </c>
      <c r="K33" s="6">
        <f>IF(G33="B",H33,0)/3</f>
        <v>0</v>
      </c>
      <c r="L33" s="6"/>
      <c r="M33" s="6"/>
      <c r="N33" s="6"/>
      <c r="O33" s="6"/>
      <c r="P33" s="6"/>
      <c r="Q33" s="6"/>
      <c r="R33" s="6"/>
      <c r="S33" s="6"/>
      <c r="T33" s="6"/>
      <c r="U33" s="6"/>
      <c r="V33" s="6"/>
      <c r="W33" s="6"/>
      <c r="X33" s="6"/>
      <c r="Y33" s="6"/>
      <c r="Z33" s="6"/>
    </row>
    <row r="34" ht="14.25" customHeight="1">
      <c r="A34" s="6"/>
      <c r="B34" s="6"/>
      <c r="C34" s="6"/>
      <c r="D34" s="6"/>
      <c r="E34" s="6"/>
      <c r="F34" s="56"/>
      <c r="G34" s="57" t="s">
        <v>142</v>
      </c>
      <c r="H34" s="58">
        <f>SUM(H33)/MAX(1,5-2)</f>
        <v>0.3333333333</v>
      </c>
      <c r="I34" s="6">
        <v>0.33333</v>
      </c>
      <c r="J34" s="6"/>
      <c r="K34" s="6"/>
      <c r="L34" s="6"/>
      <c r="M34" s="6"/>
      <c r="N34" s="6"/>
      <c r="O34" s="6"/>
      <c r="P34" s="6"/>
      <c r="Q34" s="6"/>
      <c r="R34" s="6"/>
      <c r="S34" s="6"/>
      <c r="T34" s="6"/>
      <c r="U34" s="6"/>
      <c r="V34" s="6"/>
      <c r="W34" s="6"/>
      <c r="X34" s="6"/>
      <c r="Y34" s="6"/>
      <c r="Z34" s="6"/>
    </row>
    <row r="35" ht="34.5" customHeight="1">
      <c r="A35" s="60" t="s">
        <v>661</v>
      </c>
      <c r="B35" s="61"/>
      <c r="C35" s="61"/>
      <c r="D35" s="61"/>
      <c r="E35" s="61"/>
      <c r="F35" s="61"/>
      <c r="G35" s="61"/>
      <c r="H35" s="61"/>
      <c r="I35" s="6"/>
      <c r="J35" s="6"/>
      <c r="K35" s="6"/>
      <c r="L35" s="6"/>
      <c r="M35" s="6"/>
      <c r="N35" s="6"/>
      <c r="O35" s="6"/>
      <c r="P35" s="6"/>
      <c r="Q35" s="6"/>
      <c r="R35" s="6"/>
      <c r="S35" s="6"/>
      <c r="T35" s="6"/>
      <c r="U35" s="6"/>
      <c r="V35" s="6"/>
      <c r="W35" s="6"/>
      <c r="X35" s="6"/>
      <c r="Y35" s="6"/>
      <c r="Z35" s="6"/>
    </row>
    <row r="36" ht="14.25" customHeight="1">
      <c r="A36" s="12" t="s">
        <v>151</v>
      </c>
      <c r="B36" s="12" t="s">
        <v>9</v>
      </c>
      <c r="C36" s="12" t="s">
        <v>10</v>
      </c>
      <c r="D36" s="12" t="s">
        <v>14</v>
      </c>
      <c r="E36" s="12" t="s">
        <v>13</v>
      </c>
      <c r="F36" s="12" t="s">
        <v>15</v>
      </c>
      <c r="G36" s="12" t="s">
        <v>17</v>
      </c>
      <c r="H36" s="12" t="s">
        <v>4</v>
      </c>
      <c r="I36" s="6"/>
      <c r="J36" s="6"/>
      <c r="K36" s="6"/>
      <c r="L36" s="6"/>
      <c r="M36" s="6"/>
      <c r="N36" s="6"/>
      <c r="O36" s="6"/>
      <c r="P36" s="6"/>
      <c r="Q36" s="6"/>
      <c r="R36" s="6"/>
      <c r="S36" s="6"/>
      <c r="T36" s="6"/>
      <c r="U36" s="6"/>
      <c r="V36" s="6"/>
      <c r="W36" s="6"/>
      <c r="X36" s="6"/>
      <c r="Y36" s="6"/>
      <c r="Z36" s="6"/>
    </row>
    <row r="37" ht="14.25" customHeight="1">
      <c r="A37" s="18"/>
      <c r="B37" s="18"/>
      <c r="C37" s="18"/>
      <c r="D37" s="18"/>
      <c r="E37" s="18"/>
      <c r="F37" s="18"/>
      <c r="G37" s="18"/>
      <c r="H37" s="18"/>
      <c r="I37" s="6"/>
      <c r="J37" s="6"/>
      <c r="K37" s="6"/>
      <c r="L37" s="6"/>
      <c r="M37" s="6"/>
      <c r="N37" s="6"/>
      <c r="O37" s="6"/>
      <c r="P37" s="6"/>
      <c r="Q37" s="6"/>
      <c r="R37" s="6"/>
      <c r="S37" s="6"/>
      <c r="T37" s="6"/>
      <c r="U37" s="6"/>
      <c r="V37" s="6"/>
      <c r="W37" s="6"/>
      <c r="X37" s="6"/>
      <c r="Y37" s="6"/>
      <c r="Z37" s="6"/>
    </row>
    <row r="38" ht="14.25" customHeight="1">
      <c r="A38" s="22">
        <v>1.0</v>
      </c>
      <c r="B38" s="23" t="s">
        <v>372</v>
      </c>
      <c r="C38" s="24" t="s">
        <v>373</v>
      </c>
      <c r="D38" s="25" t="s">
        <v>98</v>
      </c>
      <c r="E38" s="27" t="s">
        <v>375</v>
      </c>
      <c r="F38" s="30">
        <v>2015.0</v>
      </c>
      <c r="G38" s="30" t="s">
        <v>73</v>
      </c>
      <c r="H38" s="34">
        <f t="shared" ref="H38:H41" si="7">IF(G38="A",8,IF(G38="B",4,IF(G38="C",2,IF(G38="D",1,0))))</f>
        <v>8</v>
      </c>
      <c r="I38" s="6"/>
      <c r="J38" s="6">
        <f t="shared" ref="J38:J41" si="8">IF(G38="A*",H38, IF(G38="A", H38,0))/1</f>
        <v>8</v>
      </c>
      <c r="K38" s="6">
        <f t="shared" ref="K38:K41" si="9">IF(G38="B",H38,0)/1</f>
        <v>0</v>
      </c>
      <c r="L38" s="6"/>
      <c r="M38" s="6"/>
      <c r="N38" s="6"/>
      <c r="O38" s="6"/>
      <c r="P38" s="6"/>
      <c r="Q38" s="6"/>
      <c r="R38" s="6"/>
      <c r="S38" s="6"/>
      <c r="T38" s="6"/>
      <c r="U38" s="6"/>
      <c r="V38" s="6"/>
      <c r="W38" s="6"/>
      <c r="X38" s="6"/>
      <c r="Y38" s="6"/>
      <c r="Z38" s="6"/>
    </row>
    <row r="39" ht="14.25" customHeight="1">
      <c r="A39" s="22">
        <v>2.0</v>
      </c>
      <c r="B39" s="23" t="s">
        <v>379</v>
      </c>
      <c r="C39" s="24" t="s">
        <v>380</v>
      </c>
      <c r="D39" s="25" t="s">
        <v>381</v>
      </c>
      <c r="E39" s="27" t="s">
        <v>382</v>
      </c>
      <c r="F39" s="30">
        <v>2015.0</v>
      </c>
      <c r="G39" s="30" t="s">
        <v>68</v>
      </c>
      <c r="H39" s="34">
        <f t="shared" si="7"/>
        <v>2</v>
      </c>
      <c r="I39" s="6"/>
      <c r="J39" s="6">
        <f t="shared" si="8"/>
        <v>0</v>
      </c>
      <c r="K39" s="6">
        <f t="shared" si="9"/>
        <v>0</v>
      </c>
      <c r="L39" s="6"/>
      <c r="M39" s="6"/>
      <c r="N39" s="6"/>
      <c r="O39" s="6"/>
      <c r="P39" s="6"/>
      <c r="Q39" s="6"/>
      <c r="R39" s="6"/>
      <c r="S39" s="6"/>
      <c r="T39" s="6"/>
      <c r="U39" s="6"/>
      <c r="V39" s="6"/>
      <c r="W39" s="6"/>
      <c r="X39" s="6"/>
      <c r="Y39" s="6"/>
      <c r="Z39" s="6"/>
    </row>
    <row r="40" ht="14.25" customHeight="1">
      <c r="A40" s="22">
        <v>3.0</v>
      </c>
      <c r="B40" s="23" t="s">
        <v>384</v>
      </c>
      <c r="C40" s="24" t="s">
        <v>385</v>
      </c>
      <c r="D40" s="25" t="s">
        <v>47</v>
      </c>
      <c r="E40" s="27" t="s">
        <v>386</v>
      </c>
      <c r="F40" s="30">
        <v>2016.0</v>
      </c>
      <c r="G40" s="30" t="s">
        <v>32</v>
      </c>
      <c r="H40" s="34">
        <f t="shared" si="7"/>
        <v>4</v>
      </c>
      <c r="I40" s="6"/>
      <c r="J40" s="6">
        <f t="shared" si="8"/>
        <v>0</v>
      </c>
      <c r="K40" s="6">
        <f t="shared" si="9"/>
        <v>4</v>
      </c>
      <c r="L40" s="6"/>
      <c r="M40" s="6"/>
      <c r="N40" s="6"/>
      <c r="O40" s="6"/>
      <c r="P40" s="6"/>
      <c r="Q40" s="6"/>
      <c r="R40" s="6"/>
      <c r="S40" s="6"/>
      <c r="T40" s="6"/>
      <c r="U40" s="6"/>
      <c r="V40" s="6"/>
      <c r="W40" s="6"/>
      <c r="X40" s="6"/>
      <c r="Y40" s="6"/>
      <c r="Z40" s="6"/>
    </row>
    <row r="41" ht="14.25" customHeight="1">
      <c r="A41" s="22">
        <v>4.0</v>
      </c>
      <c r="B41" s="23" t="s">
        <v>389</v>
      </c>
      <c r="C41" s="24" t="s">
        <v>390</v>
      </c>
      <c r="D41" s="25" t="s">
        <v>391</v>
      </c>
      <c r="E41" s="27" t="s">
        <v>392</v>
      </c>
      <c r="F41" s="30"/>
      <c r="G41" s="30" t="s">
        <v>32</v>
      </c>
      <c r="H41" s="34">
        <f t="shared" si="7"/>
        <v>4</v>
      </c>
      <c r="I41" s="6"/>
      <c r="J41" s="6">
        <f t="shared" si="8"/>
        <v>0</v>
      </c>
      <c r="K41" s="6">
        <f t="shared" si="9"/>
        <v>4</v>
      </c>
      <c r="L41" s="6"/>
      <c r="M41" s="6"/>
      <c r="N41" s="6"/>
      <c r="O41" s="6"/>
      <c r="P41" s="6"/>
      <c r="Q41" s="6"/>
      <c r="R41" s="6"/>
      <c r="S41" s="6"/>
      <c r="T41" s="6"/>
      <c r="U41" s="6"/>
      <c r="V41" s="6"/>
      <c r="W41" s="6"/>
      <c r="X41" s="6"/>
      <c r="Y41" s="6"/>
      <c r="Z41" s="6"/>
    </row>
    <row r="42" ht="14.25" customHeight="1">
      <c r="A42" s="6"/>
      <c r="B42" s="6"/>
      <c r="C42" s="6"/>
      <c r="D42" s="6"/>
      <c r="E42" s="6"/>
      <c r="F42" s="56"/>
      <c r="G42" s="57" t="s">
        <v>142</v>
      </c>
      <c r="H42" s="58">
        <f>SUM(H38:H41)/MAX(1,3-2)</f>
        <v>18</v>
      </c>
      <c r="I42" s="6">
        <v>18.0</v>
      </c>
      <c r="J42" s="6"/>
      <c r="K42" s="6"/>
      <c r="L42" s="6"/>
      <c r="M42" s="6"/>
      <c r="N42" s="6"/>
      <c r="O42" s="6"/>
      <c r="P42" s="6"/>
      <c r="Q42" s="6"/>
      <c r="R42" s="6"/>
      <c r="S42" s="6"/>
      <c r="T42" s="6"/>
      <c r="U42" s="6"/>
      <c r="V42" s="6"/>
      <c r="W42" s="6"/>
      <c r="X42" s="6"/>
      <c r="Y42" s="6"/>
      <c r="Z42" s="6"/>
    </row>
    <row r="43" ht="14.25" customHeight="1">
      <c r="A43" s="6"/>
      <c r="B43" s="6"/>
      <c r="C43" s="6"/>
      <c r="D43" s="6"/>
      <c r="E43" s="6"/>
      <c r="F43" s="56"/>
      <c r="G43" s="56"/>
      <c r="H43" s="56"/>
      <c r="I43" s="6"/>
      <c r="J43" s="6"/>
      <c r="K43" s="6"/>
      <c r="L43" s="6"/>
      <c r="M43" s="6"/>
      <c r="N43" s="6"/>
      <c r="O43" s="6"/>
      <c r="P43" s="6"/>
      <c r="Q43" s="6"/>
      <c r="R43" s="6"/>
      <c r="S43" s="6"/>
      <c r="T43" s="6"/>
      <c r="U43" s="6"/>
      <c r="V43" s="6"/>
      <c r="W43" s="6"/>
      <c r="X43" s="6"/>
      <c r="Y43" s="6"/>
      <c r="Z43" s="6"/>
    </row>
    <row r="44" ht="41.25" customHeight="1">
      <c r="A44" s="60" t="s">
        <v>662</v>
      </c>
      <c r="B44" s="61"/>
      <c r="C44" s="61"/>
      <c r="D44" s="61"/>
      <c r="E44" s="61"/>
      <c r="F44" s="61"/>
      <c r="G44" s="61"/>
      <c r="H44" s="61"/>
      <c r="I44" s="6"/>
      <c r="J44" s="6"/>
      <c r="K44" s="6"/>
      <c r="L44" s="6"/>
      <c r="M44" s="6"/>
      <c r="N44" s="6"/>
      <c r="O44" s="6"/>
      <c r="P44" s="6"/>
      <c r="Q44" s="6"/>
      <c r="R44" s="6"/>
      <c r="S44" s="6"/>
      <c r="T44" s="6"/>
      <c r="U44" s="6"/>
      <c r="V44" s="6"/>
      <c r="W44" s="6"/>
      <c r="X44" s="6"/>
      <c r="Y44" s="6"/>
      <c r="Z44" s="6"/>
    </row>
    <row r="45" ht="14.25" customHeight="1">
      <c r="A45" s="12" t="s">
        <v>151</v>
      </c>
      <c r="B45" s="12" t="s">
        <v>9</v>
      </c>
      <c r="C45" s="12" t="s">
        <v>10</v>
      </c>
      <c r="D45" s="12" t="s">
        <v>14</v>
      </c>
      <c r="E45" s="12" t="s">
        <v>13</v>
      </c>
      <c r="F45" s="12" t="s">
        <v>15</v>
      </c>
      <c r="G45" s="12" t="s">
        <v>17</v>
      </c>
      <c r="H45" s="12" t="s">
        <v>4</v>
      </c>
      <c r="I45" s="6"/>
      <c r="J45" s="6"/>
      <c r="K45" s="6"/>
      <c r="L45" s="6"/>
      <c r="M45" s="6"/>
      <c r="N45" s="6"/>
      <c r="O45" s="6"/>
      <c r="P45" s="6"/>
      <c r="Q45" s="6"/>
      <c r="R45" s="6"/>
      <c r="S45" s="6"/>
      <c r="T45" s="6"/>
      <c r="U45" s="6"/>
      <c r="V45" s="6"/>
      <c r="W45" s="6"/>
      <c r="X45" s="6"/>
      <c r="Y45" s="6"/>
      <c r="Z45" s="6"/>
    </row>
    <row r="46" ht="14.25" customHeight="1">
      <c r="A46" s="18"/>
      <c r="B46" s="18"/>
      <c r="C46" s="18"/>
      <c r="D46" s="18"/>
      <c r="E46" s="18"/>
      <c r="F46" s="18"/>
      <c r="G46" s="18"/>
      <c r="H46" s="18"/>
      <c r="I46" s="6"/>
      <c r="J46" s="6"/>
      <c r="K46" s="6"/>
      <c r="L46" s="6"/>
      <c r="M46" s="6"/>
      <c r="N46" s="6"/>
      <c r="O46" s="6"/>
      <c r="P46" s="6"/>
      <c r="Q46" s="6"/>
      <c r="R46" s="6"/>
      <c r="S46" s="6"/>
      <c r="T46" s="6"/>
      <c r="U46" s="6"/>
      <c r="V46" s="6"/>
      <c r="W46" s="6"/>
      <c r="X46" s="6"/>
      <c r="Y46" s="6"/>
      <c r="Z46" s="6"/>
    </row>
    <row r="47" ht="14.25" customHeight="1">
      <c r="A47" s="22">
        <v>2.0</v>
      </c>
      <c r="B47" s="23" t="s">
        <v>406</v>
      </c>
      <c r="C47" s="24" t="s">
        <v>407</v>
      </c>
      <c r="D47" s="25" t="s">
        <v>408</v>
      </c>
      <c r="E47" s="27" t="s">
        <v>409</v>
      </c>
      <c r="F47" s="30">
        <v>2015.0</v>
      </c>
      <c r="G47" s="30" t="s">
        <v>73</v>
      </c>
      <c r="H47" s="34">
        <f>IF(G47="A",8,IF(G47="B",4,IF(G47="C",2,IF(G47="D",1,0))))</f>
        <v>8</v>
      </c>
      <c r="I47" s="6"/>
      <c r="J47" s="6">
        <f>IF(G47="A*",H47, IF(G47="A", H47,0))/5</f>
        <v>1.6</v>
      </c>
      <c r="K47" s="6">
        <f>IF(G47="B",H47,0)/5</f>
        <v>0</v>
      </c>
      <c r="L47" s="6"/>
      <c r="M47" s="6"/>
      <c r="N47" s="6"/>
      <c r="O47" s="6"/>
      <c r="P47" s="6"/>
      <c r="Q47" s="6"/>
      <c r="R47" s="6"/>
      <c r="S47" s="6"/>
      <c r="T47" s="6"/>
      <c r="U47" s="6"/>
      <c r="V47" s="6"/>
      <c r="W47" s="6"/>
      <c r="X47" s="6"/>
      <c r="Y47" s="6"/>
      <c r="Z47" s="6"/>
    </row>
    <row r="48" ht="14.25" customHeight="1">
      <c r="A48" s="6"/>
      <c r="B48" s="6"/>
      <c r="C48" s="6"/>
      <c r="D48" s="6"/>
      <c r="E48" s="6"/>
      <c r="F48" s="56"/>
      <c r="G48" s="57" t="s">
        <v>142</v>
      </c>
      <c r="H48" s="58">
        <f>SUM(H47)/MAX(1,7-2)</f>
        <v>1.6</v>
      </c>
      <c r="I48" s="6">
        <v>1.6</v>
      </c>
      <c r="J48" s="6"/>
      <c r="K48" s="6"/>
      <c r="L48" s="6"/>
      <c r="M48" s="6"/>
      <c r="N48" s="6"/>
      <c r="O48" s="6"/>
      <c r="P48" s="6"/>
      <c r="Q48" s="6"/>
      <c r="R48" s="6"/>
      <c r="S48" s="6"/>
      <c r="T48" s="6"/>
      <c r="U48" s="6"/>
      <c r="V48" s="6"/>
      <c r="W48" s="6"/>
      <c r="X48" s="6"/>
      <c r="Y48" s="6"/>
      <c r="Z48" s="6"/>
    </row>
    <row r="49" ht="14.25" customHeight="1">
      <c r="A49" s="6"/>
      <c r="B49" s="6"/>
      <c r="C49" s="6"/>
      <c r="D49" s="6"/>
      <c r="E49" s="6"/>
      <c r="F49" s="56"/>
      <c r="G49" s="56"/>
      <c r="H49" s="56"/>
      <c r="I49" s="6"/>
      <c r="J49" s="6"/>
      <c r="K49" s="6"/>
      <c r="L49" s="6"/>
      <c r="M49" s="6"/>
      <c r="N49" s="6"/>
      <c r="O49" s="6"/>
      <c r="P49" s="6"/>
      <c r="Q49" s="6"/>
      <c r="R49" s="6"/>
      <c r="S49" s="6"/>
      <c r="T49" s="6"/>
      <c r="U49" s="6"/>
      <c r="V49" s="6"/>
      <c r="W49" s="6"/>
      <c r="X49" s="6"/>
      <c r="Y49" s="6"/>
      <c r="Z49" s="6"/>
    </row>
    <row r="50" ht="42.0" customHeight="1">
      <c r="A50" s="60" t="s">
        <v>663</v>
      </c>
      <c r="B50" s="61"/>
      <c r="C50" s="61"/>
      <c r="D50" s="61"/>
      <c r="E50" s="61"/>
      <c r="F50" s="61"/>
      <c r="G50" s="61"/>
      <c r="H50" s="61"/>
      <c r="I50" s="6"/>
      <c r="J50" s="6"/>
      <c r="K50" s="6"/>
      <c r="L50" s="6"/>
      <c r="M50" s="6"/>
      <c r="N50" s="6"/>
      <c r="O50" s="6"/>
      <c r="P50" s="6"/>
      <c r="Q50" s="6"/>
      <c r="R50" s="6"/>
      <c r="S50" s="6"/>
      <c r="T50" s="6"/>
      <c r="U50" s="6"/>
      <c r="V50" s="6"/>
      <c r="W50" s="6"/>
      <c r="X50" s="6"/>
      <c r="Y50" s="6"/>
      <c r="Z50" s="6"/>
    </row>
    <row r="51" ht="14.25" customHeight="1">
      <c r="A51" s="12" t="s">
        <v>151</v>
      </c>
      <c r="B51" s="12" t="s">
        <v>9</v>
      </c>
      <c r="C51" s="12" t="s">
        <v>10</v>
      </c>
      <c r="D51" s="12" t="s">
        <v>14</v>
      </c>
      <c r="E51" s="12" t="s">
        <v>13</v>
      </c>
      <c r="F51" s="12" t="s">
        <v>15</v>
      </c>
      <c r="G51" s="12" t="s">
        <v>17</v>
      </c>
      <c r="H51" s="12" t="s">
        <v>4</v>
      </c>
      <c r="I51" s="6"/>
      <c r="J51" s="6"/>
      <c r="K51" s="6"/>
      <c r="L51" s="6"/>
      <c r="M51" s="6"/>
      <c r="N51" s="6"/>
      <c r="O51" s="6"/>
      <c r="P51" s="6"/>
      <c r="Q51" s="6"/>
      <c r="R51" s="6"/>
      <c r="S51" s="6"/>
      <c r="T51" s="6"/>
      <c r="U51" s="6"/>
      <c r="V51" s="6"/>
      <c r="W51" s="6"/>
      <c r="X51" s="6"/>
      <c r="Y51" s="6"/>
      <c r="Z51" s="6"/>
    </row>
    <row r="52" ht="14.25" customHeight="1">
      <c r="A52" s="18"/>
      <c r="B52" s="18"/>
      <c r="C52" s="18"/>
      <c r="D52" s="18"/>
      <c r="E52" s="18"/>
      <c r="F52" s="18"/>
      <c r="G52" s="18"/>
      <c r="H52" s="18"/>
      <c r="I52" s="6"/>
      <c r="J52" s="6"/>
      <c r="K52" s="6"/>
      <c r="L52" s="6"/>
      <c r="M52" s="6"/>
      <c r="N52" s="6"/>
      <c r="O52" s="6"/>
      <c r="P52" s="6"/>
      <c r="Q52" s="6"/>
      <c r="R52" s="6"/>
      <c r="S52" s="6"/>
      <c r="T52" s="6"/>
      <c r="U52" s="6"/>
      <c r="V52" s="6"/>
      <c r="W52" s="6"/>
      <c r="X52" s="6"/>
      <c r="Y52" s="6"/>
      <c r="Z52" s="6"/>
    </row>
    <row r="53" ht="14.25" customHeight="1">
      <c r="A53" s="22">
        <v>1.0</v>
      </c>
      <c r="B53" s="23" t="s">
        <v>427</v>
      </c>
      <c r="C53" s="24" t="s">
        <v>428</v>
      </c>
      <c r="D53" s="30" t="s">
        <v>429</v>
      </c>
      <c r="E53" s="27" t="s">
        <v>430</v>
      </c>
      <c r="F53" s="30">
        <v>2015.0</v>
      </c>
      <c r="G53" s="30" t="s">
        <v>73</v>
      </c>
      <c r="H53" s="34">
        <f t="shared" ref="H53:H54" si="10">IF(G53="A",8,IF(G53="B",4,IF(G53="C",2,IF(G53="D",1,0))))</f>
        <v>8</v>
      </c>
      <c r="I53" s="6"/>
      <c r="J53" s="6">
        <f t="shared" ref="J53:J54" si="11">IF(G53="A*",H53, IF(G53="A", H53,0))/2</f>
        <v>4</v>
      </c>
      <c r="K53" s="6">
        <f t="shared" ref="K53:K54" si="12">IF(G53="B",H53,0)/2</f>
        <v>0</v>
      </c>
      <c r="L53" s="6"/>
      <c r="M53" s="6"/>
      <c r="N53" s="6"/>
      <c r="O53" s="6"/>
      <c r="P53" s="6"/>
      <c r="Q53" s="6"/>
      <c r="R53" s="6"/>
      <c r="S53" s="6"/>
      <c r="T53" s="6"/>
      <c r="U53" s="6"/>
      <c r="V53" s="6"/>
      <c r="W53" s="6"/>
      <c r="X53" s="6"/>
      <c r="Y53" s="6"/>
      <c r="Z53" s="6"/>
    </row>
    <row r="54" ht="14.25" customHeight="1">
      <c r="A54" s="22">
        <v>2.0</v>
      </c>
      <c r="B54" s="23" t="s">
        <v>433</v>
      </c>
      <c r="C54" s="24" t="s">
        <v>434</v>
      </c>
      <c r="D54" s="30" t="s">
        <v>429</v>
      </c>
      <c r="E54" s="27" t="s">
        <v>435</v>
      </c>
      <c r="F54" s="30">
        <v>2017.0</v>
      </c>
      <c r="G54" s="30" t="s">
        <v>73</v>
      </c>
      <c r="H54" s="34">
        <f t="shared" si="10"/>
        <v>8</v>
      </c>
      <c r="I54" s="6"/>
      <c r="J54" s="6">
        <f t="shared" si="11"/>
        <v>4</v>
      </c>
      <c r="K54" s="6">
        <f t="shared" si="12"/>
        <v>0</v>
      </c>
      <c r="L54" s="6"/>
      <c r="M54" s="6"/>
      <c r="N54" s="6"/>
      <c r="O54" s="6"/>
      <c r="P54" s="6"/>
      <c r="Q54" s="6"/>
      <c r="R54" s="6"/>
      <c r="S54" s="6"/>
      <c r="T54" s="6"/>
      <c r="U54" s="6"/>
      <c r="V54" s="6"/>
      <c r="W54" s="6"/>
      <c r="X54" s="6"/>
      <c r="Y54" s="6"/>
      <c r="Z54" s="6"/>
    </row>
    <row r="55" ht="14.25" customHeight="1">
      <c r="A55" s="6"/>
      <c r="B55" s="6"/>
      <c r="C55" s="6"/>
      <c r="D55" s="6"/>
      <c r="E55" s="6"/>
      <c r="F55" s="56"/>
      <c r="G55" s="57" t="s">
        <v>142</v>
      </c>
      <c r="H55" s="58">
        <f>SUM(H54)/MAX(1,4-2)</f>
        <v>4</v>
      </c>
      <c r="I55" s="6">
        <v>4.0</v>
      </c>
      <c r="J55" s="6"/>
      <c r="K55" s="6"/>
      <c r="L55" s="6"/>
      <c r="M55" s="6"/>
      <c r="N55" s="6"/>
      <c r="O55" s="6"/>
      <c r="P55" s="6"/>
      <c r="Q55" s="6"/>
      <c r="R55" s="6"/>
      <c r="S55" s="6"/>
      <c r="T55" s="6"/>
      <c r="U55" s="6"/>
      <c r="V55" s="6"/>
      <c r="W55" s="6"/>
      <c r="X55" s="6"/>
      <c r="Y55" s="6"/>
      <c r="Z55" s="6"/>
    </row>
    <row r="56" ht="14.25" customHeight="1">
      <c r="A56" s="6"/>
      <c r="B56" s="6"/>
      <c r="C56" s="6"/>
      <c r="D56" s="6"/>
      <c r="E56" s="6"/>
      <c r="F56" s="56"/>
      <c r="G56" s="56"/>
      <c r="H56" s="56"/>
      <c r="I56" s="6"/>
      <c r="J56" s="6"/>
      <c r="K56" s="6"/>
      <c r="L56" s="6"/>
      <c r="M56" s="6"/>
      <c r="N56" s="6"/>
      <c r="O56" s="6"/>
      <c r="P56" s="6"/>
      <c r="Q56" s="6"/>
      <c r="R56" s="6"/>
      <c r="S56" s="6"/>
      <c r="T56" s="6"/>
      <c r="U56" s="6"/>
      <c r="V56" s="6"/>
      <c r="W56" s="6"/>
      <c r="X56" s="6"/>
      <c r="Y56" s="6"/>
      <c r="Z56" s="6"/>
    </row>
    <row r="57" ht="14.25" customHeight="1">
      <c r="A57" s="6"/>
      <c r="B57" s="6"/>
      <c r="C57" s="6"/>
      <c r="D57" s="6"/>
      <c r="E57" s="6"/>
      <c r="F57" s="56"/>
      <c r="G57" s="56"/>
      <c r="H57" s="56"/>
      <c r="I57" s="6"/>
      <c r="J57" s="6"/>
      <c r="K57" s="6"/>
      <c r="L57" s="6"/>
      <c r="M57" s="6"/>
      <c r="N57" s="6"/>
      <c r="O57" s="6"/>
      <c r="P57" s="6"/>
      <c r="Q57" s="6"/>
      <c r="R57" s="6"/>
      <c r="S57" s="6"/>
      <c r="T57" s="6"/>
      <c r="U57" s="6"/>
      <c r="V57" s="6"/>
      <c r="W57" s="6"/>
      <c r="X57" s="6"/>
      <c r="Y57" s="6"/>
      <c r="Z57" s="6"/>
    </row>
    <row r="58" ht="29.25" customHeight="1">
      <c r="A58" s="60" t="s">
        <v>664</v>
      </c>
      <c r="B58" s="61"/>
      <c r="C58" s="61"/>
      <c r="D58" s="61"/>
      <c r="E58" s="61"/>
      <c r="F58" s="61"/>
      <c r="G58" s="61"/>
      <c r="H58" s="61"/>
      <c r="I58" s="6"/>
      <c r="J58" s="6"/>
      <c r="K58" s="6"/>
      <c r="L58" s="6"/>
      <c r="M58" s="6"/>
      <c r="N58" s="6"/>
      <c r="O58" s="6"/>
      <c r="P58" s="6"/>
      <c r="Q58" s="6"/>
      <c r="R58" s="6"/>
      <c r="S58" s="6"/>
      <c r="T58" s="6"/>
      <c r="U58" s="6"/>
      <c r="V58" s="6"/>
      <c r="W58" s="6"/>
      <c r="X58" s="6"/>
      <c r="Y58" s="6"/>
      <c r="Z58" s="6"/>
    </row>
    <row r="59" ht="14.25" customHeight="1">
      <c r="A59" s="12" t="s">
        <v>151</v>
      </c>
      <c r="B59" s="12" t="s">
        <v>9</v>
      </c>
      <c r="C59" s="12" t="s">
        <v>10</v>
      </c>
      <c r="D59" s="12" t="s">
        <v>14</v>
      </c>
      <c r="E59" s="12" t="s">
        <v>13</v>
      </c>
      <c r="F59" s="12" t="s">
        <v>15</v>
      </c>
      <c r="G59" s="12" t="s">
        <v>17</v>
      </c>
      <c r="H59" s="12" t="s">
        <v>4</v>
      </c>
      <c r="I59" s="6"/>
      <c r="J59" s="6"/>
      <c r="K59" s="6"/>
      <c r="L59" s="6"/>
      <c r="M59" s="6"/>
      <c r="N59" s="6"/>
      <c r="O59" s="6"/>
      <c r="P59" s="6"/>
      <c r="Q59" s="6"/>
      <c r="R59" s="6"/>
      <c r="S59" s="6"/>
      <c r="T59" s="6"/>
      <c r="U59" s="6"/>
      <c r="V59" s="6"/>
      <c r="W59" s="6"/>
      <c r="X59" s="6"/>
      <c r="Y59" s="6"/>
      <c r="Z59" s="6"/>
    </row>
    <row r="60" ht="14.25" customHeight="1">
      <c r="A60" s="18"/>
      <c r="B60" s="18"/>
      <c r="C60" s="18"/>
      <c r="D60" s="18"/>
      <c r="E60" s="18"/>
      <c r="F60" s="18"/>
      <c r="G60" s="18"/>
      <c r="H60" s="18"/>
      <c r="I60" s="6"/>
      <c r="J60" s="6"/>
      <c r="K60" s="6"/>
      <c r="L60" s="6"/>
      <c r="M60" s="6"/>
      <c r="N60" s="6"/>
      <c r="O60" s="6"/>
      <c r="P60" s="6"/>
      <c r="Q60" s="6"/>
      <c r="R60" s="6"/>
      <c r="S60" s="6"/>
      <c r="T60" s="6"/>
      <c r="U60" s="6"/>
      <c r="V60" s="6"/>
      <c r="W60" s="6"/>
      <c r="X60" s="6"/>
      <c r="Y60" s="6"/>
      <c r="Z60" s="6"/>
    </row>
    <row r="61" ht="14.25" customHeight="1">
      <c r="A61" s="22">
        <v>1.0</v>
      </c>
      <c r="B61" s="23" t="s">
        <v>451</v>
      </c>
      <c r="C61" s="24" t="s">
        <v>452</v>
      </c>
      <c r="D61" s="25" t="s">
        <v>453</v>
      </c>
      <c r="E61" s="27" t="s">
        <v>454</v>
      </c>
      <c r="F61" s="30">
        <v>2015.0</v>
      </c>
      <c r="G61" s="30" t="s">
        <v>73</v>
      </c>
      <c r="H61" s="34">
        <f t="shared" ref="H61:H63" si="13">IF(G61="A",8,IF(G61="B",4,IF(G61="C",2,IF(G61="D",1,0))))</f>
        <v>8</v>
      </c>
      <c r="I61" s="6"/>
      <c r="J61" s="6">
        <f t="shared" ref="J61:J65" si="14">IF(G61="A*",H61, IF(G61="A", H61,0))/1</f>
        <v>8</v>
      </c>
      <c r="K61" s="6">
        <f t="shared" ref="K61:K65" si="15">IF(G61="B",H61,0)/1</f>
        <v>0</v>
      </c>
      <c r="L61" s="6"/>
      <c r="M61" s="6"/>
      <c r="N61" s="6"/>
      <c r="O61" s="6"/>
      <c r="P61" s="6"/>
      <c r="Q61" s="6"/>
      <c r="R61" s="6"/>
      <c r="S61" s="6"/>
      <c r="T61" s="6"/>
      <c r="U61" s="6"/>
      <c r="V61" s="6"/>
      <c r="W61" s="6"/>
      <c r="X61" s="6"/>
      <c r="Y61" s="6"/>
      <c r="Z61" s="6"/>
    </row>
    <row r="62" ht="14.25" customHeight="1">
      <c r="A62" s="22">
        <v>2.0</v>
      </c>
      <c r="B62" s="23" t="s">
        <v>455</v>
      </c>
      <c r="C62" s="24" t="s">
        <v>456</v>
      </c>
      <c r="D62" s="25" t="s">
        <v>194</v>
      </c>
      <c r="E62" s="27" t="s">
        <v>457</v>
      </c>
      <c r="F62" s="30">
        <v>2015.0</v>
      </c>
      <c r="G62" s="30" t="s">
        <v>32</v>
      </c>
      <c r="H62" s="34">
        <f t="shared" si="13"/>
        <v>4</v>
      </c>
      <c r="I62" s="6"/>
      <c r="J62" s="6">
        <f t="shared" si="14"/>
        <v>0</v>
      </c>
      <c r="K62" s="6">
        <f t="shared" si="15"/>
        <v>4</v>
      </c>
      <c r="L62" s="6"/>
      <c r="M62" s="6"/>
      <c r="N62" s="6"/>
      <c r="O62" s="6"/>
      <c r="P62" s="6"/>
      <c r="Q62" s="6"/>
      <c r="R62" s="6"/>
      <c r="S62" s="6"/>
      <c r="T62" s="6"/>
      <c r="U62" s="6"/>
      <c r="V62" s="6"/>
      <c r="W62" s="6"/>
      <c r="X62" s="6"/>
      <c r="Y62" s="6"/>
      <c r="Z62" s="6"/>
    </row>
    <row r="63" ht="14.25" customHeight="1">
      <c r="A63" s="22">
        <v>3.0</v>
      </c>
      <c r="B63" s="23" t="s">
        <v>458</v>
      </c>
      <c r="C63" s="24" t="s">
        <v>459</v>
      </c>
      <c r="D63" s="25" t="s">
        <v>460</v>
      </c>
      <c r="E63" s="27" t="s">
        <v>461</v>
      </c>
      <c r="F63" s="30">
        <v>2016.0</v>
      </c>
      <c r="G63" s="30" t="s">
        <v>32</v>
      </c>
      <c r="H63" s="34">
        <f t="shared" si="13"/>
        <v>4</v>
      </c>
      <c r="I63" s="6"/>
      <c r="J63" s="6">
        <f t="shared" si="14"/>
        <v>0</v>
      </c>
      <c r="K63" s="6">
        <f t="shared" si="15"/>
        <v>4</v>
      </c>
      <c r="L63" s="6"/>
      <c r="M63" s="6"/>
      <c r="N63" s="6"/>
      <c r="O63" s="6"/>
      <c r="P63" s="6"/>
      <c r="Q63" s="6"/>
      <c r="R63" s="6"/>
      <c r="S63" s="6"/>
      <c r="T63" s="6"/>
      <c r="U63" s="6"/>
      <c r="V63" s="6"/>
      <c r="W63" s="6"/>
      <c r="X63" s="6"/>
      <c r="Y63" s="6"/>
      <c r="Z63" s="6"/>
    </row>
    <row r="64" ht="14.25" customHeight="1">
      <c r="A64" s="22">
        <v>4.0</v>
      </c>
      <c r="B64" s="23" t="s">
        <v>462</v>
      </c>
      <c r="C64" s="24" t="s">
        <v>463</v>
      </c>
      <c r="D64" s="25" t="s">
        <v>464</v>
      </c>
      <c r="E64" s="27" t="s">
        <v>465</v>
      </c>
      <c r="F64" s="30">
        <v>2016.0</v>
      </c>
      <c r="G64" s="30" t="s">
        <v>32</v>
      </c>
      <c r="H64" s="34">
        <v>4.0</v>
      </c>
      <c r="I64" s="6"/>
      <c r="J64" s="6">
        <f t="shared" si="14"/>
        <v>0</v>
      </c>
      <c r="K64" s="6">
        <f t="shared" si="15"/>
        <v>4</v>
      </c>
      <c r="L64" s="6"/>
      <c r="M64" s="6"/>
      <c r="N64" s="6"/>
      <c r="O64" s="6"/>
      <c r="P64" s="6"/>
      <c r="Q64" s="6"/>
      <c r="R64" s="6"/>
      <c r="S64" s="6"/>
      <c r="T64" s="6"/>
      <c r="U64" s="6"/>
      <c r="V64" s="6"/>
      <c r="W64" s="6"/>
      <c r="X64" s="6"/>
      <c r="Y64" s="6"/>
      <c r="Z64" s="6"/>
    </row>
    <row r="65" ht="14.25" customHeight="1">
      <c r="A65" s="49">
        <v>5.0</v>
      </c>
      <c r="B65" s="23" t="s">
        <v>466</v>
      </c>
      <c r="C65" s="24" t="s">
        <v>467</v>
      </c>
      <c r="D65" s="69" t="s">
        <v>98</v>
      </c>
      <c r="E65" s="51" t="s">
        <v>468</v>
      </c>
      <c r="F65" s="56">
        <v>2017.0</v>
      </c>
      <c r="G65" s="56" t="s">
        <v>73</v>
      </c>
      <c r="H65" s="34">
        <v>4.0</v>
      </c>
      <c r="I65" s="6"/>
      <c r="J65" s="6">
        <f t="shared" si="14"/>
        <v>4</v>
      </c>
      <c r="K65" s="6">
        <f t="shared" si="15"/>
        <v>0</v>
      </c>
      <c r="L65" s="6"/>
      <c r="M65" s="6"/>
      <c r="N65" s="6"/>
      <c r="O65" s="6"/>
      <c r="P65" s="6"/>
      <c r="Q65" s="6"/>
      <c r="R65" s="6"/>
      <c r="S65" s="6"/>
      <c r="T65" s="6"/>
      <c r="U65" s="6"/>
      <c r="V65" s="6"/>
      <c r="W65" s="6"/>
      <c r="X65" s="6"/>
      <c r="Y65" s="6"/>
      <c r="Z65" s="6"/>
    </row>
    <row r="66" ht="14.25" customHeight="1">
      <c r="A66" s="6"/>
      <c r="B66" s="6"/>
      <c r="C66" s="6"/>
      <c r="D66" s="6"/>
      <c r="E66" s="6"/>
      <c r="F66" s="56"/>
      <c r="G66" s="57" t="s">
        <v>142</v>
      </c>
      <c r="H66" s="58">
        <f>SUM(H61:H65)/MAX(1,3-2)</f>
        <v>24</v>
      </c>
      <c r="I66" s="6">
        <v>24.0</v>
      </c>
      <c r="J66" s="6"/>
      <c r="K66" s="6"/>
      <c r="L66" s="6"/>
      <c r="M66" s="6"/>
      <c r="N66" s="6"/>
      <c r="O66" s="6"/>
      <c r="P66" s="6"/>
      <c r="Q66" s="6"/>
      <c r="R66" s="6"/>
      <c r="S66" s="6"/>
      <c r="T66" s="6"/>
      <c r="U66" s="6"/>
      <c r="V66" s="6"/>
      <c r="W66" s="6"/>
      <c r="X66" s="6"/>
      <c r="Y66" s="6"/>
      <c r="Z66" s="6"/>
    </row>
    <row r="67" ht="14.25" customHeight="1">
      <c r="A67" s="6"/>
      <c r="B67" s="6"/>
      <c r="C67" s="6"/>
      <c r="D67" s="6"/>
      <c r="E67" s="6"/>
      <c r="F67" s="56"/>
      <c r="G67" s="56"/>
      <c r="H67" s="56"/>
      <c r="I67" s="6"/>
      <c r="J67" s="6"/>
      <c r="K67" s="6"/>
      <c r="L67" s="6"/>
      <c r="M67" s="6"/>
      <c r="N67" s="6"/>
      <c r="O67" s="6"/>
      <c r="P67" s="6"/>
      <c r="Q67" s="6"/>
      <c r="R67" s="6"/>
      <c r="S67" s="6"/>
      <c r="T67" s="6"/>
      <c r="U67" s="6"/>
      <c r="V67" s="6"/>
      <c r="W67" s="6"/>
      <c r="X67" s="6"/>
      <c r="Y67" s="6"/>
      <c r="Z67" s="6"/>
    </row>
    <row r="68" ht="31.5" customHeight="1">
      <c r="A68" s="60" t="s">
        <v>665</v>
      </c>
      <c r="B68" s="61"/>
      <c r="C68" s="61"/>
      <c r="D68" s="61"/>
      <c r="E68" s="61"/>
      <c r="F68" s="61"/>
      <c r="G68" s="61"/>
      <c r="H68" s="61"/>
      <c r="I68" s="6"/>
      <c r="J68" s="6"/>
      <c r="K68" s="6"/>
      <c r="L68" s="6"/>
      <c r="M68" s="6"/>
      <c r="N68" s="6"/>
      <c r="O68" s="6"/>
      <c r="P68" s="6"/>
      <c r="Q68" s="6"/>
      <c r="R68" s="6"/>
      <c r="S68" s="6"/>
      <c r="T68" s="6"/>
      <c r="U68" s="6"/>
      <c r="V68" s="6"/>
      <c r="W68" s="6"/>
      <c r="X68" s="6"/>
      <c r="Y68" s="6"/>
      <c r="Z68" s="6"/>
    </row>
    <row r="69" ht="14.25" customHeight="1">
      <c r="A69" s="12" t="s">
        <v>151</v>
      </c>
      <c r="B69" s="12" t="s">
        <v>9</v>
      </c>
      <c r="C69" s="12" t="s">
        <v>10</v>
      </c>
      <c r="D69" s="12" t="s">
        <v>14</v>
      </c>
      <c r="E69" s="12" t="s">
        <v>13</v>
      </c>
      <c r="F69" s="12" t="s">
        <v>15</v>
      </c>
      <c r="G69" s="12" t="s">
        <v>17</v>
      </c>
      <c r="H69" s="12" t="s">
        <v>4</v>
      </c>
      <c r="I69" s="6"/>
      <c r="J69" s="6"/>
      <c r="K69" s="6"/>
      <c r="L69" s="6"/>
      <c r="M69" s="6"/>
      <c r="N69" s="6"/>
      <c r="O69" s="6"/>
      <c r="P69" s="6"/>
      <c r="Q69" s="6"/>
      <c r="R69" s="6"/>
      <c r="S69" s="6"/>
      <c r="T69" s="6"/>
      <c r="U69" s="6"/>
      <c r="V69" s="6"/>
      <c r="W69" s="6"/>
      <c r="X69" s="6"/>
      <c r="Y69" s="6"/>
      <c r="Z69" s="6"/>
    </row>
    <row r="70" ht="14.25" customHeight="1">
      <c r="A70" s="18"/>
      <c r="B70" s="18"/>
      <c r="C70" s="18"/>
      <c r="D70" s="18"/>
      <c r="E70" s="18"/>
      <c r="F70" s="18"/>
      <c r="G70" s="18"/>
      <c r="H70" s="18"/>
      <c r="I70" s="6"/>
      <c r="J70" s="6"/>
      <c r="K70" s="6"/>
      <c r="L70" s="6"/>
      <c r="M70" s="6"/>
      <c r="N70" s="6"/>
      <c r="O70" s="6"/>
      <c r="P70" s="6"/>
      <c r="Q70" s="6"/>
      <c r="R70" s="6"/>
      <c r="S70" s="6"/>
      <c r="T70" s="6"/>
      <c r="U70" s="6"/>
      <c r="V70" s="6"/>
      <c r="W70" s="6"/>
      <c r="X70" s="6"/>
      <c r="Y70" s="6"/>
      <c r="Z70" s="6"/>
    </row>
    <row r="71" ht="14.25" customHeight="1">
      <c r="A71" s="22">
        <v>1.0</v>
      </c>
      <c r="B71" s="23" t="s">
        <v>470</v>
      </c>
      <c r="C71" s="24" t="s">
        <v>471</v>
      </c>
      <c r="D71" s="25" t="s">
        <v>472</v>
      </c>
      <c r="E71" s="27" t="s">
        <v>473</v>
      </c>
      <c r="F71" s="30">
        <v>2015.0</v>
      </c>
      <c r="G71" s="30" t="s">
        <v>32</v>
      </c>
      <c r="H71" s="34">
        <f t="shared" ref="H71:H79" si="16">IF(G71="A",8,IF(G71="B",4,IF(G71="C",2,IF(G71="D",1,0))))</f>
        <v>4</v>
      </c>
      <c r="I71" s="6"/>
      <c r="J71" s="6">
        <f t="shared" ref="J71:J79" si="17">IF(G71="A*",H71, IF(G71="A", H71,0))/2</f>
        <v>0</v>
      </c>
      <c r="K71" s="6">
        <f t="shared" ref="K71:K79" si="18">IF(G71="B",H71,0)/2</f>
        <v>2</v>
      </c>
      <c r="L71" s="6"/>
      <c r="M71" s="6"/>
      <c r="N71" s="6"/>
      <c r="O71" s="6"/>
      <c r="P71" s="6"/>
      <c r="Q71" s="6"/>
      <c r="R71" s="6"/>
      <c r="S71" s="6"/>
      <c r="T71" s="6"/>
      <c r="U71" s="6"/>
      <c r="V71" s="6"/>
      <c r="W71" s="6"/>
      <c r="X71" s="6"/>
      <c r="Y71" s="6"/>
      <c r="Z71" s="6"/>
    </row>
    <row r="72" ht="14.25" customHeight="1">
      <c r="A72" s="22">
        <v>2.0</v>
      </c>
      <c r="B72" s="23" t="s">
        <v>474</v>
      </c>
      <c r="C72" s="24" t="s">
        <v>475</v>
      </c>
      <c r="D72" s="30" t="s">
        <v>187</v>
      </c>
      <c r="E72" s="27" t="s">
        <v>476</v>
      </c>
      <c r="F72" s="30">
        <v>2015.0</v>
      </c>
      <c r="G72" s="30" t="s">
        <v>73</v>
      </c>
      <c r="H72" s="34">
        <f t="shared" si="16"/>
        <v>8</v>
      </c>
      <c r="I72" s="6"/>
      <c r="J72" s="6">
        <f t="shared" si="17"/>
        <v>4</v>
      </c>
      <c r="K72" s="6">
        <f t="shared" si="18"/>
        <v>0</v>
      </c>
      <c r="L72" s="6"/>
      <c r="M72" s="6"/>
      <c r="N72" s="6"/>
      <c r="O72" s="6"/>
      <c r="P72" s="6"/>
      <c r="Q72" s="6"/>
      <c r="R72" s="6"/>
      <c r="S72" s="6"/>
      <c r="T72" s="6"/>
      <c r="U72" s="6"/>
      <c r="V72" s="6"/>
      <c r="W72" s="6"/>
      <c r="X72" s="6"/>
      <c r="Y72" s="6"/>
      <c r="Z72" s="6"/>
    </row>
    <row r="73" ht="14.25" customHeight="1">
      <c r="A73" s="22">
        <v>3.0</v>
      </c>
      <c r="B73" s="23" t="s">
        <v>477</v>
      </c>
      <c r="C73" s="24" t="s">
        <v>478</v>
      </c>
      <c r="D73" s="30" t="s">
        <v>479</v>
      </c>
      <c r="E73" s="27"/>
      <c r="F73" s="30">
        <v>2015.0</v>
      </c>
      <c r="G73" s="30" t="s">
        <v>73</v>
      </c>
      <c r="H73" s="34">
        <f t="shared" si="16"/>
        <v>8</v>
      </c>
      <c r="I73" s="6"/>
      <c r="J73" s="6">
        <f t="shared" si="17"/>
        <v>4</v>
      </c>
      <c r="K73" s="6">
        <f t="shared" si="18"/>
        <v>0</v>
      </c>
      <c r="L73" s="6"/>
      <c r="M73" s="6"/>
      <c r="N73" s="6"/>
      <c r="O73" s="6"/>
      <c r="P73" s="6"/>
      <c r="Q73" s="6"/>
      <c r="R73" s="6"/>
      <c r="S73" s="6"/>
      <c r="T73" s="6"/>
      <c r="U73" s="6"/>
      <c r="V73" s="6"/>
      <c r="W73" s="6"/>
      <c r="X73" s="6"/>
      <c r="Y73" s="6"/>
      <c r="Z73" s="6"/>
    </row>
    <row r="74" ht="14.25" customHeight="1">
      <c r="A74" s="22">
        <v>4.0</v>
      </c>
      <c r="B74" s="23" t="s">
        <v>480</v>
      </c>
      <c r="C74" s="24" t="s">
        <v>481</v>
      </c>
      <c r="D74" s="25" t="s">
        <v>482</v>
      </c>
      <c r="E74" s="27" t="s">
        <v>483</v>
      </c>
      <c r="F74" s="30">
        <v>2016.0</v>
      </c>
      <c r="G74" s="30" t="s">
        <v>35</v>
      </c>
      <c r="H74" s="34">
        <f t="shared" si="16"/>
        <v>1</v>
      </c>
      <c r="I74" s="6"/>
      <c r="J74" s="6">
        <f t="shared" si="17"/>
        <v>0</v>
      </c>
      <c r="K74" s="6">
        <f t="shared" si="18"/>
        <v>0</v>
      </c>
      <c r="L74" s="6"/>
      <c r="M74" s="6"/>
      <c r="N74" s="6"/>
      <c r="O74" s="6"/>
      <c r="P74" s="6"/>
      <c r="Q74" s="6"/>
      <c r="R74" s="6"/>
      <c r="S74" s="6"/>
      <c r="T74" s="6"/>
      <c r="U74" s="6"/>
      <c r="V74" s="6"/>
      <c r="W74" s="6"/>
      <c r="X74" s="6"/>
      <c r="Y74" s="6"/>
      <c r="Z74" s="6"/>
    </row>
    <row r="75" ht="14.25" customHeight="1">
      <c r="A75" s="49">
        <v>5.0</v>
      </c>
      <c r="B75" s="23" t="s">
        <v>484</v>
      </c>
      <c r="C75" s="86" t="s">
        <v>485</v>
      </c>
      <c r="D75" s="25" t="s">
        <v>486</v>
      </c>
      <c r="E75" s="27"/>
      <c r="F75" s="30">
        <v>2016.0</v>
      </c>
      <c r="G75" s="30" t="s">
        <v>35</v>
      </c>
      <c r="H75" s="34">
        <f t="shared" si="16"/>
        <v>1</v>
      </c>
      <c r="I75" s="6"/>
      <c r="J75" s="6">
        <f t="shared" si="17"/>
        <v>0</v>
      </c>
      <c r="K75" s="6">
        <f t="shared" si="18"/>
        <v>0</v>
      </c>
      <c r="L75" s="6"/>
      <c r="M75" s="6"/>
      <c r="N75" s="6"/>
      <c r="O75" s="6"/>
      <c r="P75" s="6"/>
      <c r="Q75" s="6"/>
      <c r="R75" s="6"/>
      <c r="S75" s="6"/>
      <c r="T75" s="6"/>
      <c r="U75" s="6"/>
      <c r="V75" s="6"/>
      <c r="W75" s="6"/>
      <c r="X75" s="6"/>
      <c r="Y75" s="6"/>
      <c r="Z75" s="6"/>
    </row>
    <row r="76" ht="14.25" customHeight="1">
      <c r="A76" s="49">
        <v>6.0</v>
      </c>
      <c r="B76" s="23" t="s">
        <v>487</v>
      </c>
      <c r="C76" s="86" t="s">
        <v>488</v>
      </c>
      <c r="D76" s="25" t="s">
        <v>489</v>
      </c>
      <c r="E76" s="27"/>
      <c r="F76" s="30">
        <v>2017.0</v>
      </c>
      <c r="G76" s="30" t="s">
        <v>35</v>
      </c>
      <c r="H76" s="34">
        <f t="shared" si="16"/>
        <v>1</v>
      </c>
      <c r="I76" s="6"/>
      <c r="J76" s="6">
        <f t="shared" si="17"/>
        <v>0</v>
      </c>
      <c r="K76" s="6">
        <f t="shared" si="18"/>
        <v>0</v>
      </c>
      <c r="L76" s="6"/>
      <c r="M76" s="6"/>
      <c r="N76" s="6"/>
      <c r="O76" s="6"/>
      <c r="P76" s="6"/>
      <c r="Q76" s="6"/>
      <c r="R76" s="6"/>
      <c r="S76" s="6"/>
      <c r="T76" s="6"/>
      <c r="U76" s="6"/>
      <c r="V76" s="6"/>
      <c r="W76" s="6"/>
      <c r="X76" s="6"/>
      <c r="Y76" s="6"/>
      <c r="Z76" s="6"/>
    </row>
    <row r="77" ht="14.25" customHeight="1">
      <c r="A77" s="49">
        <v>7.0</v>
      </c>
      <c r="B77" s="23" t="s">
        <v>490</v>
      </c>
      <c r="C77" s="86" t="s">
        <v>491</v>
      </c>
      <c r="D77" s="25" t="s">
        <v>187</v>
      </c>
      <c r="E77" s="27"/>
      <c r="F77" s="30">
        <v>2017.0</v>
      </c>
      <c r="G77" s="30" t="s">
        <v>73</v>
      </c>
      <c r="H77" s="34">
        <f t="shared" si="16"/>
        <v>8</v>
      </c>
      <c r="I77" s="6"/>
      <c r="J77" s="6">
        <f t="shared" si="17"/>
        <v>4</v>
      </c>
      <c r="K77" s="6">
        <f t="shared" si="18"/>
        <v>0</v>
      </c>
      <c r="L77" s="6"/>
      <c r="M77" s="6"/>
      <c r="N77" s="6"/>
      <c r="O77" s="6"/>
      <c r="P77" s="6"/>
      <c r="Q77" s="6"/>
      <c r="R77" s="6"/>
      <c r="S77" s="6"/>
      <c r="T77" s="6"/>
      <c r="U77" s="6"/>
      <c r="V77" s="6"/>
      <c r="W77" s="6"/>
      <c r="X77" s="6"/>
      <c r="Y77" s="6"/>
      <c r="Z77" s="6"/>
    </row>
    <row r="78" ht="14.25" customHeight="1">
      <c r="A78" s="49">
        <v>8.0</v>
      </c>
      <c r="B78" s="23" t="s">
        <v>492</v>
      </c>
      <c r="C78" s="86" t="s">
        <v>493</v>
      </c>
      <c r="D78" s="25" t="s">
        <v>494</v>
      </c>
      <c r="E78" s="27"/>
      <c r="F78" s="30">
        <v>2017.0</v>
      </c>
      <c r="G78" s="30" t="s">
        <v>35</v>
      </c>
      <c r="H78" s="34">
        <f t="shared" si="16"/>
        <v>1</v>
      </c>
      <c r="I78" s="6"/>
      <c r="J78" s="6">
        <f t="shared" si="17"/>
        <v>0</v>
      </c>
      <c r="K78" s="6">
        <f t="shared" si="18"/>
        <v>0</v>
      </c>
      <c r="L78" s="6"/>
      <c r="M78" s="6"/>
      <c r="N78" s="6"/>
      <c r="O78" s="6"/>
      <c r="P78" s="6"/>
      <c r="Q78" s="6"/>
      <c r="R78" s="6"/>
      <c r="S78" s="6"/>
      <c r="T78" s="6"/>
      <c r="U78" s="6"/>
      <c r="V78" s="6"/>
      <c r="W78" s="6"/>
      <c r="X78" s="6"/>
      <c r="Y78" s="6"/>
      <c r="Z78" s="6"/>
    </row>
    <row r="79" ht="14.25" customHeight="1">
      <c r="A79" s="49">
        <v>9.0</v>
      </c>
      <c r="B79" s="23" t="s">
        <v>495</v>
      </c>
      <c r="C79" s="52" t="s">
        <v>496</v>
      </c>
      <c r="D79" s="25" t="s">
        <v>497</v>
      </c>
      <c r="E79" s="27"/>
      <c r="F79" s="30">
        <v>2017.0</v>
      </c>
      <c r="G79" s="30" t="s">
        <v>68</v>
      </c>
      <c r="H79" s="34">
        <f t="shared" si="16"/>
        <v>2</v>
      </c>
      <c r="I79" s="6"/>
      <c r="J79" s="6">
        <f t="shared" si="17"/>
        <v>0</v>
      </c>
      <c r="K79" s="6">
        <f t="shared" si="18"/>
        <v>0</v>
      </c>
      <c r="L79" s="6"/>
      <c r="M79" s="6"/>
      <c r="N79" s="6"/>
      <c r="O79" s="6"/>
      <c r="P79" s="6"/>
      <c r="Q79" s="6"/>
      <c r="R79" s="6"/>
      <c r="S79" s="6"/>
      <c r="T79" s="6"/>
      <c r="U79" s="6"/>
      <c r="V79" s="6"/>
      <c r="W79" s="6"/>
      <c r="X79" s="6"/>
      <c r="Y79" s="6"/>
      <c r="Z79" s="6"/>
    </row>
    <row r="80" ht="14.25" customHeight="1">
      <c r="A80" s="6"/>
      <c r="B80" s="6"/>
      <c r="C80" s="6"/>
      <c r="D80" s="6"/>
      <c r="E80" s="6"/>
      <c r="F80" s="56"/>
      <c r="G80" s="57" t="s">
        <v>142</v>
      </c>
      <c r="H80" s="58">
        <f>SUM(H71:H79)/MAX(1,4-2)</f>
        <v>17</v>
      </c>
      <c r="I80" s="6">
        <v>17.0</v>
      </c>
      <c r="J80" s="6"/>
      <c r="K80" s="6"/>
      <c r="L80" s="6"/>
      <c r="M80" s="6"/>
      <c r="N80" s="6"/>
      <c r="O80" s="6"/>
      <c r="P80" s="6"/>
      <c r="Q80" s="6"/>
      <c r="R80" s="6"/>
      <c r="S80" s="6"/>
      <c r="T80" s="6"/>
      <c r="U80" s="6"/>
      <c r="V80" s="6"/>
      <c r="W80" s="6"/>
      <c r="X80" s="6"/>
      <c r="Y80" s="6"/>
      <c r="Z80" s="6"/>
    </row>
    <row r="81" ht="14.25" customHeight="1">
      <c r="A81" s="6"/>
      <c r="B81" s="6"/>
      <c r="C81" s="6"/>
      <c r="D81" s="6"/>
      <c r="E81" s="6"/>
      <c r="F81" s="56"/>
      <c r="G81" s="56"/>
      <c r="H81" s="56"/>
      <c r="I81" s="6"/>
      <c r="J81" s="6"/>
      <c r="K81" s="6"/>
      <c r="L81" s="6"/>
      <c r="M81" s="6"/>
      <c r="N81" s="6"/>
      <c r="O81" s="6"/>
      <c r="P81" s="6"/>
      <c r="Q81" s="6"/>
      <c r="R81" s="6"/>
      <c r="S81" s="6"/>
      <c r="T81" s="6"/>
      <c r="U81" s="6"/>
      <c r="V81" s="6"/>
      <c r="W81" s="6"/>
      <c r="X81" s="6"/>
      <c r="Y81" s="6"/>
      <c r="Z81" s="6"/>
    </row>
    <row r="82" ht="33.0" customHeight="1">
      <c r="A82" s="60" t="s">
        <v>666</v>
      </c>
      <c r="B82" s="61"/>
      <c r="C82" s="61"/>
      <c r="D82" s="61"/>
      <c r="E82" s="61"/>
      <c r="F82" s="61"/>
      <c r="G82" s="61"/>
      <c r="H82" s="61"/>
      <c r="I82" s="6"/>
      <c r="J82" s="6"/>
      <c r="K82" s="6"/>
      <c r="L82" s="6"/>
      <c r="M82" s="6"/>
      <c r="N82" s="6"/>
      <c r="O82" s="6"/>
      <c r="P82" s="6"/>
      <c r="Q82" s="6"/>
      <c r="R82" s="6"/>
      <c r="S82" s="6"/>
      <c r="T82" s="6"/>
      <c r="U82" s="6"/>
      <c r="V82" s="6"/>
      <c r="W82" s="6"/>
      <c r="X82" s="6"/>
      <c r="Y82" s="6"/>
      <c r="Z82" s="6"/>
    </row>
    <row r="83" ht="14.25" customHeight="1">
      <c r="A83" s="12" t="s">
        <v>151</v>
      </c>
      <c r="B83" s="12" t="s">
        <v>9</v>
      </c>
      <c r="C83" s="12" t="s">
        <v>10</v>
      </c>
      <c r="D83" s="12" t="s">
        <v>14</v>
      </c>
      <c r="E83" s="12" t="s">
        <v>13</v>
      </c>
      <c r="F83" s="12" t="s">
        <v>15</v>
      </c>
      <c r="G83" s="12" t="s">
        <v>17</v>
      </c>
      <c r="H83" s="12" t="s">
        <v>499</v>
      </c>
      <c r="I83" s="6"/>
      <c r="J83" s="6"/>
      <c r="K83" s="6"/>
      <c r="L83" s="6"/>
      <c r="M83" s="6"/>
      <c r="N83" s="6"/>
      <c r="O83" s="6"/>
      <c r="P83" s="6"/>
      <c r="Q83" s="6"/>
      <c r="R83" s="6"/>
      <c r="S83" s="6"/>
      <c r="T83" s="6"/>
      <c r="U83" s="6"/>
      <c r="V83" s="6"/>
      <c r="W83" s="6"/>
      <c r="X83" s="6"/>
      <c r="Y83" s="6"/>
      <c r="Z83" s="6"/>
    </row>
    <row r="84" ht="14.25" customHeight="1">
      <c r="A84" s="18"/>
      <c r="B84" s="18"/>
      <c r="C84" s="18"/>
      <c r="D84" s="18"/>
      <c r="E84" s="18"/>
      <c r="F84" s="18"/>
      <c r="G84" s="18"/>
      <c r="H84" s="18"/>
      <c r="I84" s="6"/>
      <c r="J84" s="6"/>
      <c r="K84" s="6"/>
      <c r="L84" s="6"/>
      <c r="M84" s="6"/>
      <c r="N84" s="6"/>
      <c r="O84" s="6"/>
      <c r="P84" s="6"/>
      <c r="Q84" s="6"/>
      <c r="R84" s="6"/>
      <c r="S84" s="6"/>
      <c r="T84" s="6"/>
      <c r="U84" s="6"/>
      <c r="V84" s="6"/>
      <c r="W84" s="6"/>
      <c r="X84" s="6"/>
      <c r="Y84" s="6"/>
      <c r="Z84" s="6"/>
    </row>
    <row r="85" ht="14.25" customHeight="1">
      <c r="A85" s="22">
        <v>1.0</v>
      </c>
      <c r="B85" s="23" t="s">
        <v>500</v>
      </c>
      <c r="C85" s="24" t="s">
        <v>501</v>
      </c>
      <c r="D85" s="30" t="s">
        <v>502</v>
      </c>
      <c r="E85" s="27" t="s">
        <v>503</v>
      </c>
      <c r="F85" s="30">
        <v>2014.0</v>
      </c>
      <c r="G85" s="30" t="s">
        <v>32</v>
      </c>
      <c r="H85" s="34">
        <f>IF(G85="A",8,IF(G85="B",4,IF(G85="C",2,IF(G85="D",1,0))))</f>
        <v>4</v>
      </c>
      <c r="I85" s="6"/>
      <c r="J85" s="6">
        <f>IF(G85="A*",H85, IF(G85="A", H85,0))/2</f>
        <v>0</v>
      </c>
      <c r="K85" s="6">
        <f>IF(G85="B",H85,0)/2</f>
        <v>2</v>
      </c>
      <c r="L85" s="6"/>
      <c r="M85" s="6"/>
      <c r="N85" s="6"/>
      <c r="O85" s="6"/>
      <c r="P85" s="6"/>
      <c r="Q85" s="6"/>
      <c r="R85" s="6"/>
      <c r="S85" s="6"/>
      <c r="T85" s="6"/>
      <c r="U85" s="6"/>
      <c r="V85" s="6"/>
      <c r="W85" s="6"/>
      <c r="X85" s="6"/>
      <c r="Y85" s="6"/>
      <c r="Z85" s="6"/>
    </row>
    <row r="86" ht="14.25" customHeight="1">
      <c r="A86" s="6"/>
      <c r="B86" s="6"/>
      <c r="C86" s="6"/>
      <c r="D86" s="6"/>
      <c r="E86" s="6"/>
      <c r="F86" s="56"/>
      <c r="G86" s="57" t="s">
        <v>142</v>
      </c>
      <c r="H86" s="58">
        <f>SUM(H85)/MAX(1,4-2)</f>
        <v>2</v>
      </c>
      <c r="I86" s="6">
        <v>2.0</v>
      </c>
      <c r="J86" s="6"/>
      <c r="K86" s="6"/>
      <c r="L86" s="6"/>
      <c r="M86" s="6"/>
      <c r="N86" s="6"/>
      <c r="O86" s="6"/>
      <c r="P86" s="6"/>
      <c r="Q86" s="6"/>
      <c r="R86" s="6"/>
      <c r="S86" s="6"/>
      <c r="T86" s="6"/>
      <c r="U86" s="6"/>
      <c r="V86" s="6"/>
      <c r="W86" s="6"/>
      <c r="X86" s="6"/>
      <c r="Y86" s="6"/>
      <c r="Z86" s="6"/>
    </row>
    <row r="87" ht="14.25" customHeight="1">
      <c r="A87" s="6"/>
      <c r="B87" s="6"/>
      <c r="C87" s="6"/>
      <c r="D87" s="6"/>
      <c r="E87" s="6"/>
      <c r="F87" s="56"/>
      <c r="G87" s="56"/>
      <c r="H87" s="56"/>
      <c r="I87" s="6"/>
      <c r="J87" s="6"/>
      <c r="K87" s="6"/>
      <c r="L87" s="6"/>
      <c r="M87" s="6"/>
      <c r="N87" s="6"/>
      <c r="O87" s="6"/>
      <c r="P87" s="6"/>
      <c r="Q87" s="6"/>
      <c r="R87" s="6"/>
      <c r="S87" s="6"/>
      <c r="T87" s="6"/>
      <c r="U87" s="6"/>
      <c r="V87" s="6"/>
      <c r="W87" s="6"/>
      <c r="X87" s="6"/>
      <c r="Y87" s="6"/>
      <c r="Z87" s="6"/>
    </row>
    <row r="88" ht="63.0" customHeight="1">
      <c r="A88" s="60" t="s">
        <v>667</v>
      </c>
      <c r="B88" s="61"/>
      <c r="C88" s="61"/>
      <c r="D88" s="61"/>
      <c r="E88" s="61"/>
      <c r="F88" s="61"/>
      <c r="G88" s="61"/>
      <c r="H88" s="61"/>
      <c r="I88" s="6"/>
      <c r="J88" s="6"/>
      <c r="K88" s="6"/>
      <c r="L88" s="6"/>
      <c r="M88" s="6"/>
      <c r="N88" s="6"/>
      <c r="O88" s="6"/>
      <c r="P88" s="6"/>
      <c r="Q88" s="6"/>
      <c r="R88" s="6"/>
      <c r="S88" s="6"/>
      <c r="T88" s="6"/>
      <c r="U88" s="6"/>
      <c r="V88" s="6"/>
      <c r="W88" s="6"/>
      <c r="X88" s="6"/>
      <c r="Y88" s="6"/>
      <c r="Z88" s="6"/>
    </row>
    <row r="89" ht="14.25" customHeight="1">
      <c r="A89" s="12" t="s">
        <v>151</v>
      </c>
      <c r="B89" s="12" t="s">
        <v>9</v>
      </c>
      <c r="C89" s="12" t="s">
        <v>10</v>
      </c>
      <c r="D89" s="12" t="s">
        <v>14</v>
      </c>
      <c r="E89" s="12" t="s">
        <v>13</v>
      </c>
      <c r="F89" s="12" t="s">
        <v>15</v>
      </c>
      <c r="G89" s="12" t="s">
        <v>17</v>
      </c>
      <c r="H89" s="12" t="s">
        <v>499</v>
      </c>
      <c r="I89" s="6"/>
      <c r="J89" s="6"/>
      <c r="K89" s="6"/>
      <c r="L89" s="6"/>
      <c r="M89" s="6"/>
      <c r="N89" s="6"/>
      <c r="O89" s="6"/>
      <c r="P89" s="6"/>
      <c r="Q89" s="6"/>
      <c r="R89" s="6"/>
      <c r="S89" s="6"/>
      <c r="T89" s="6"/>
      <c r="U89" s="6"/>
      <c r="V89" s="6"/>
      <c r="W89" s="6"/>
      <c r="X89" s="6"/>
      <c r="Y89" s="6"/>
      <c r="Z89" s="6"/>
    </row>
    <row r="90" ht="14.25" customHeight="1">
      <c r="A90" s="18"/>
      <c r="B90" s="18"/>
      <c r="C90" s="18"/>
      <c r="D90" s="18"/>
      <c r="E90" s="18"/>
      <c r="F90" s="18"/>
      <c r="G90" s="18"/>
      <c r="H90" s="18"/>
      <c r="I90" s="6"/>
      <c r="J90" s="6"/>
      <c r="K90" s="6"/>
      <c r="L90" s="6"/>
      <c r="M90" s="6"/>
      <c r="N90" s="6"/>
      <c r="O90" s="6"/>
      <c r="P90" s="6"/>
      <c r="Q90" s="6"/>
      <c r="R90" s="6"/>
      <c r="S90" s="6"/>
      <c r="T90" s="6"/>
      <c r="U90" s="6"/>
      <c r="V90" s="6"/>
      <c r="W90" s="6"/>
      <c r="X90" s="6"/>
      <c r="Y90" s="6"/>
      <c r="Z90" s="6"/>
    </row>
    <row r="91" ht="14.25" customHeight="1">
      <c r="A91" s="22">
        <v>1.0</v>
      </c>
      <c r="B91" s="23" t="s">
        <v>505</v>
      </c>
      <c r="C91" s="24" t="s">
        <v>506</v>
      </c>
      <c r="D91" s="30" t="s">
        <v>507</v>
      </c>
      <c r="E91" s="27" t="s">
        <v>508</v>
      </c>
      <c r="F91" s="30">
        <v>2017.0</v>
      </c>
      <c r="G91" s="30" t="s">
        <v>59</v>
      </c>
      <c r="H91" s="34">
        <v>12.0</v>
      </c>
      <c r="I91" s="6"/>
      <c r="J91" s="6">
        <f>IF(G91="A*",H91, IF(G91="A", H91,0))/2</f>
        <v>6</v>
      </c>
      <c r="K91" s="6">
        <f>IF(G91="B",H91,0)/2</f>
        <v>0</v>
      </c>
      <c r="L91" s="6"/>
      <c r="M91" s="6"/>
      <c r="N91" s="6"/>
      <c r="O91" s="6"/>
      <c r="P91" s="6"/>
      <c r="Q91" s="6"/>
      <c r="R91" s="6"/>
      <c r="S91" s="6"/>
      <c r="T91" s="6"/>
      <c r="U91" s="6"/>
      <c r="V91" s="6"/>
      <c r="W91" s="6"/>
      <c r="X91" s="6"/>
      <c r="Y91" s="6"/>
      <c r="Z91" s="6"/>
    </row>
    <row r="92" ht="14.25" customHeight="1">
      <c r="A92" s="6"/>
      <c r="B92" s="6"/>
      <c r="C92" s="6"/>
      <c r="D92" s="6"/>
      <c r="E92" s="6"/>
      <c r="F92" s="56"/>
      <c r="G92" s="57" t="s">
        <v>142</v>
      </c>
      <c r="H92" s="58">
        <f>SUM(H91)/MAX(1,4-2)</f>
        <v>6</v>
      </c>
      <c r="I92" s="6">
        <v>6.0</v>
      </c>
      <c r="J92" s="6"/>
      <c r="K92" s="6"/>
      <c r="L92" s="6"/>
      <c r="M92" s="6"/>
      <c r="N92" s="6"/>
      <c r="O92" s="6"/>
      <c r="P92" s="6"/>
      <c r="Q92" s="6"/>
      <c r="R92" s="6"/>
      <c r="S92" s="6"/>
      <c r="T92" s="6"/>
      <c r="U92" s="6"/>
      <c r="V92" s="6"/>
      <c r="W92" s="6"/>
      <c r="X92" s="6"/>
      <c r="Y92" s="6"/>
      <c r="Z92" s="6"/>
    </row>
    <row r="93" ht="14.25" customHeight="1">
      <c r="A93" s="6"/>
      <c r="B93" s="6"/>
      <c r="C93" s="6"/>
      <c r="D93" s="6"/>
      <c r="E93" s="6"/>
      <c r="F93" s="56"/>
      <c r="G93" s="56"/>
      <c r="H93" s="56"/>
      <c r="I93" s="6"/>
      <c r="J93" s="6"/>
      <c r="K93" s="6"/>
      <c r="L93" s="6"/>
      <c r="M93" s="6"/>
      <c r="N93" s="6"/>
      <c r="O93" s="6"/>
      <c r="P93" s="6"/>
      <c r="Q93" s="6"/>
      <c r="R93" s="6"/>
      <c r="S93" s="6"/>
      <c r="T93" s="6"/>
      <c r="U93" s="6"/>
      <c r="V93" s="6"/>
      <c r="W93" s="6"/>
      <c r="X93" s="6"/>
      <c r="Y93" s="6"/>
      <c r="Z93" s="6"/>
    </row>
    <row r="94" ht="39.75" customHeight="1">
      <c r="A94" s="60" t="s">
        <v>668</v>
      </c>
      <c r="B94" s="61"/>
      <c r="C94" s="61"/>
      <c r="D94" s="61"/>
      <c r="E94" s="61"/>
      <c r="F94" s="61"/>
      <c r="G94" s="61"/>
      <c r="H94" s="61"/>
      <c r="I94" s="6"/>
      <c r="J94" s="6"/>
      <c r="K94" s="6"/>
      <c r="L94" s="6"/>
      <c r="M94" s="6"/>
      <c r="N94" s="6"/>
      <c r="O94" s="6"/>
      <c r="P94" s="6"/>
      <c r="Q94" s="6"/>
      <c r="R94" s="6"/>
      <c r="S94" s="6"/>
      <c r="T94" s="6"/>
      <c r="U94" s="6"/>
      <c r="V94" s="6"/>
      <c r="W94" s="6"/>
      <c r="X94" s="6"/>
      <c r="Y94" s="6"/>
      <c r="Z94" s="6"/>
    </row>
    <row r="95" ht="14.25" customHeight="1">
      <c r="A95" s="12" t="s">
        <v>151</v>
      </c>
      <c r="B95" s="12" t="s">
        <v>9</v>
      </c>
      <c r="C95" s="12" t="s">
        <v>10</v>
      </c>
      <c r="D95" s="12" t="s">
        <v>14</v>
      </c>
      <c r="E95" s="12" t="s">
        <v>13</v>
      </c>
      <c r="F95" s="12" t="s">
        <v>15</v>
      </c>
      <c r="G95" s="12" t="s">
        <v>17</v>
      </c>
      <c r="H95" s="12" t="s">
        <v>499</v>
      </c>
      <c r="I95" s="6"/>
      <c r="J95" s="6"/>
      <c r="K95" s="6"/>
      <c r="L95" s="6"/>
      <c r="M95" s="6"/>
      <c r="N95" s="6"/>
      <c r="O95" s="6"/>
      <c r="P95" s="6"/>
      <c r="Q95" s="6"/>
      <c r="R95" s="6"/>
      <c r="S95" s="6"/>
      <c r="T95" s="6"/>
      <c r="U95" s="6"/>
      <c r="V95" s="6"/>
      <c r="W95" s="6"/>
      <c r="X95" s="6"/>
      <c r="Y95" s="6"/>
      <c r="Z95" s="6"/>
    </row>
    <row r="96" ht="14.25" customHeight="1">
      <c r="A96" s="18"/>
      <c r="B96" s="18"/>
      <c r="C96" s="18"/>
      <c r="D96" s="18"/>
      <c r="E96" s="18"/>
      <c r="F96" s="18"/>
      <c r="G96" s="18"/>
      <c r="H96" s="18"/>
      <c r="I96" s="6"/>
      <c r="J96" s="6"/>
      <c r="K96" s="6"/>
      <c r="L96" s="6"/>
      <c r="M96" s="6"/>
      <c r="N96" s="6"/>
      <c r="O96" s="6"/>
      <c r="P96" s="6"/>
      <c r="Q96" s="6"/>
      <c r="R96" s="6"/>
      <c r="S96" s="6"/>
      <c r="T96" s="6"/>
      <c r="U96" s="6"/>
      <c r="V96" s="6"/>
      <c r="W96" s="6"/>
      <c r="X96" s="6"/>
      <c r="Y96" s="6"/>
      <c r="Z96" s="6"/>
    </row>
    <row r="97" ht="14.25" customHeight="1">
      <c r="A97" s="22">
        <v>1.0</v>
      </c>
      <c r="B97" s="23" t="s">
        <v>510</v>
      </c>
      <c r="C97" s="24" t="s">
        <v>511</v>
      </c>
      <c r="D97" s="30" t="s">
        <v>512</v>
      </c>
      <c r="E97" s="27"/>
      <c r="F97" s="30">
        <v>2017.0</v>
      </c>
      <c r="G97" s="30" t="s">
        <v>73</v>
      </c>
      <c r="H97" s="34">
        <f>IF(G97="A",8,IF(G97="B",4,IF(G97="C",2,IF(G97="D",1,0))))</f>
        <v>8</v>
      </c>
      <c r="I97" s="6"/>
      <c r="J97" s="6">
        <f>IF(G97="A*",H97, IF(G97="A", H97,0))/1</f>
        <v>8</v>
      </c>
      <c r="K97" s="6">
        <f>IF(G97="B",H97,0)/1</f>
        <v>0</v>
      </c>
      <c r="L97" s="6"/>
      <c r="M97" s="6"/>
      <c r="N97" s="6"/>
      <c r="O97" s="6"/>
      <c r="P97" s="6"/>
      <c r="Q97" s="6"/>
      <c r="R97" s="6"/>
      <c r="S97" s="6"/>
      <c r="T97" s="6"/>
      <c r="U97" s="6"/>
      <c r="V97" s="6"/>
      <c r="W97" s="6"/>
      <c r="X97" s="6"/>
      <c r="Y97" s="6"/>
      <c r="Z97" s="6"/>
    </row>
    <row r="98" ht="14.25" customHeight="1">
      <c r="A98" s="6"/>
      <c r="B98" s="6"/>
      <c r="C98" s="6"/>
      <c r="D98" s="6"/>
      <c r="E98" s="6"/>
      <c r="F98" s="56"/>
      <c r="G98" s="57" t="s">
        <v>142</v>
      </c>
      <c r="H98" s="58">
        <f>SUM(H97)/MAX(1,4-2)</f>
        <v>4</v>
      </c>
      <c r="I98" s="6">
        <v>4.0</v>
      </c>
      <c r="J98" s="6"/>
      <c r="K98" s="6"/>
      <c r="L98" s="6"/>
      <c r="M98" s="6"/>
      <c r="N98" s="6"/>
      <c r="O98" s="6"/>
      <c r="P98" s="6"/>
      <c r="Q98" s="6"/>
      <c r="R98" s="6"/>
      <c r="S98" s="6"/>
      <c r="T98" s="6"/>
      <c r="U98" s="6"/>
      <c r="V98" s="6"/>
      <c r="W98" s="6"/>
      <c r="X98" s="6"/>
      <c r="Y98" s="6"/>
      <c r="Z98" s="6"/>
    </row>
    <row r="99" ht="14.25" customHeight="1">
      <c r="A99" s="6"/>
      <c r="B99" s="6"/>
      <c r="C99" s="6"/>
      <c r="D99" s="6"/>
      <c r="E99" s="6"/>
      <c r="F99" s="56"/>
      <c r="G99" s="56"/>
      <c r="H99" s="56"/>
      <c r="I99" s="6"/>
      <c r="J99" s="6"/>
      <c r="K99" s="6"/>
      <c r="L99" s="6"/>
      <c r="M99" s="6"/>
      <c r="N99" s="6"/>
      <c r="O99" s="6"/>
      <c r="P99" s="6"/>
      <c r="Q99" s="6"/>
      <c r="R99" s="6"/>
      <c r="S99" s="6"/>
      <c r="T99" s="6"/>
      <c r="U99" s="6"/>
      <c r="V99" s="6"/>
      <c r="W99" s="6"/>
      <c r="X99" s="6"/>
      <c r="Y99" s="6"/>
      <c r="Z99" s="6"/>
    </row>
    <row r="100" ht="47.25" customHeight="1">
      <c r="A100" s="60" t="s">
        <v>669</v>
      </c>
      <c r="B100" s="61"/>
      <c r="C100" s="61"/>
      <c r="D100" s="61"/>
      <c r="E100" s="61"/>
      <c r="F100" s="61"/>
      <c r="G100" s="61"/>
      <c r="H100" s="61"/>
      <c r="I100" s="6"/>
      <c r="J100" s="6"/>
      <c r="K100" s="6"/>
      <c r="L100" s="6"/>
      <c r="M100" s="6"/>
      <c r="N100" s="6"/>
      <c r="O100" s="6"/>
      <c r="P100" s="6"/>
      <c r="Q100" s="6"/>
      <c r="R100" s="6"/>
      <c r="S100" s="6"/>
      <c r="T100" s="6"/>
      <c r="U100" s="6"/>
      <c r="V100" s="6"/>
      <c r="W100" s="6"/>
      <c r="X100" s="6"/>
      <c r="Y100" s="6"/>
      <c r="Z100" s="6"/>
    </row>
    <row r="101" ht="14.25" customHeight="1">
      <c r="A101" s="12" t="s">
        <v>151</v>
      </c>
      <c r="B101" s="12" t="s">
        <v>9</v>
      </c>
      <c r="C101" s="12" t="s">
        <v>10</v>
      </c>
      <c r="D101" s="12" t="s">
        <v>14</v>
      </c>
      <c r="E101" s="12" t="s">
        <v>13</v>
      </c>
      <c r="F101" s="12" t="s">
        <v>15</v>
      </c>
      <c r="G101" s="12" t="s">
        <v>17</v>
      </c>
      <c r="H101" s="12" t="s">
        <v>499</v>
      </c>
      <c r="I101" s="6"/>
      <c r="J101" s="6"/>
      <c r="K101" s="6"/>
      <c r="L101" s="6"/>
      <c r="M101" s="6"/>
      <c r="N101" s="6"/>
      <c r="O101" s="6"/>
      <c r="P101" s="6"/>
      <c r="Q101" s="6"/>
      <c r="R101" s="6"/>
      <c r="S101" s="6"/>
      <c r="T101" s="6"/>
      <c r="U101" s="6"/>
      <c r="V101" s="6"/>
      <c r="W101" s="6"/>
      <c r="X101" s="6"/>
      <c r="Y101" s="6"/>
      <c r="Z101" s="6"/>
    </row>
    <row r="102" ht="14.25" customHeight="1">
      <c r="A102" s="18"/>
      <c r="B102" s="18"/>
      <c r="C102" s="18"/>
      <c r="D102" s="18"/>
      <c r="E102" s="18"/>
      <c r="F102" s="18"/>
      <c r="G102" s="18"/>
      <c r="H102" s="18"/>
      <c r="I102" s="6"/>
      <c r="J102" s="6"/>
      <c r="K102" s="6"/>
      <c r="L102" s="6"/>
      <c r="M102" s="6"/>
      <c r="N102" s="6"/>
      <c r="O102" s="6"/>
      <c r="P102" s="6"/>
      <c r="Q102" s="6"/>
      <c r="R102" s="6"/>
      <c r="S102" s="6"/>
      <c r="T102" s="6"/>
      <c r="U102" s="6"/>
      <c r="V102" s="6"/>
      <c r="W102" s="6"/>
      <c r="X102" s="6"/>
      <c r="Y102" s="6"/>
      <c r="Z102" s="6"/>
    </row>
    <row r="103" ht="14.25" customHeight="1">
      <c r="A103" s="22">
        <v>1.0</v>
      </c>
      <c r="B103" s="23" t="s">
        <v>514</v>
      </c>
      <c r="C103" s="24" t="s">
        <v>515</v>
      </c>
      <c r="D103" s="22" t="s">
        <v>516</v>
      </c>
      <c r="E103" s="22" t="s">
        <v>517</v>
      </c>
      <c r="F103" s="22">
        <v>2017.0</v>
      </c>
      <c r="G103" s="22" t="s">
        <v>73</v>
      </c>
      <c r="H103" s="34">
        <f>IF(G103="A",8,IF(G103="B",4,IF(G103="C",2,IF(G103="D",1,0))))</f>
        <v>8</v>
      </c>
      <c r="I103" s="6"/>
      <c r="J103" s="6">
        <f>IF(G103="A*",H103, IF(G103="A", H103,0))/3</f>
        <v>2.666666667</v>
      </c>
      <c r="K103" s="6">
        <f>IF(G103="B",H103,0)/3</f>
        <v>0</v>
      </c>
      <c r="L103" s="6"/>
      <c r="M103" s="6"/>
      <c r="N103" s="6"/>
      <c r="O103" s="6"/>
      <c r="P103" s="6"/>
      <c r="Q103" s="6"/>
      <c r="R103" s="6"/>
      <c r="S103" s="6"/>
      <c r="T103" s="6"/>
      <c r="U103" s="6"/>
      <c r="V103" s="6"/>
      <c r="W103" s="6"/>
      <c r="X103" s="6"/>
      <c r="Y103" s="6"/>
      <c r="Z103" s="6"/>
    </row>
    <row r="104" ht="14.25" customHeight="1">
      <c r="A104" s="6"/>
      <c r="B104" s="6"/>
      <c r="C104" s="6"/>
      <c r="D104" s="6"/>
      <c r="E104" s="6"/>
      <c r="F104" s="56"/>
      <c r="G104" s="57" t="s">
        <v>142</v>
      </c>
      <c r="H104" s="58">
        <f>SUM(H103)/MAX(1,5-2)</f>
        <v>2.666666667</v>
      </c>
      <c r="I104" s="6">
        <v>2.66</v>
      </c>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56"/>
      <c r="G105" s="56"/>
      <c r="H105" s="5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56"/>
      <c r="G106" s="56"/>
      <c r="H106" s="56"/>
      <c r="I106" s="6"/>
      <c r="J106" s="6"/>
      <c r="K106" s="6"/>
      <c r="L106" s="6"/>
      <c r="M106" s="6"/>
      <c r="N106" s="6"/>
      <c r="O106" s="6"/>
      <c r="P106" s="6"/>
      <c r="Q106" s="6"/>
      <c r="R106" s="6"/>
      <c r="S106" s="6"/>
      <c r="T106" s="6"/>
      <c r="U106" s="6"/>
      <c r="V106" s="6"/>
      <c r="W106" s="6"/>
      <c r="X106" s="6"/>
      <c r="Y106" s="6"/>
      <c r="Z106" s="6"/>
    </row>
    <row r="107" ht="48.0" customHeight="1">
      <c r="A107" s="60" t="s">
        <v>670</v>
      </c>
      <c r="B107" s="61"/>
      <c r="C107" s="61"/>
      <c r="D107" s="61"/>
      <c r="E107" s="61"/>
      <c r="F107" s="61"/>
      <c r="G107" s="61"/>
      <c r="H107" s="61"/>
      <c r="I107" s="6"/>
      <c r="J107" s="6"/>
      <c r="K107" s="6"/>
      <c r="L107" s="6"/>
      <c r="M107" s="6"/>
      <c r="N107" s="6"/>
      <c r="O107" s="6"/>
      <c r="P107" s="6"/>
      <c r="Q107" s="6"/>
      <c r="R107" s="6"/>
      <c r="S107" s="6"/>
      <c r="T107" s="6"/>
      <c r="U107" s="6"/>
      <c r="V107" s="6"/>
      <c r="W107" s="6"/>
      <c r="X107" s="6"/>
      <c r="Y107" s="6"/>
      <c r="Z107" s="6"/>
    </row>
    <row r="108" ht="14.25" customHeight="1">
      <c r="A108" s="12" t="s">
        <v>151</v>
      </c>
      <c r="B108" s="12" t="s">
        <v>9</v>
      </c>
      <c r="C108" s="12" t="s">
        <v>10</v>
      </c>
      <c r="D108" s="12" t="s">
        <v>14</v>
      </c>
      <c r="E108" s="12" t="s">
        <v>13</v>
      </c>
      <c r="F108" s="12" t="s">
        <v>15</v>
      </c>
      <c r="G108" s="12" t="s">
        <v>17</v>
      </c>
      <c r="H108" s="12" t="s">
        <v>499</v>
      </c>
      <c r="I108" s="6"/>
      <c r="J108" s="6"/>
      <c r="K108" s="6"/>
      <c r="L108" s="6"/>
      <c r="M108" s="6"/>
      <c r="N108" s="6"/>
      <c r="O108" s="6"/>
      <c r="P108" s="6"/>
      <c r="Q108" s="6"/>
      <c r="R108" s="6"/>
      <c r="S108" s="6"/>
      <c r="T108" s="6"/>
      <c r="U108" s="6"/>
      <c r="V108" s="6"/>
      <c r="W108" s="6"/>
      <c r="X108" s="6"/>
      <c r="Y108" s="6"/>
      <c r="Z108" s="6"/>
    </row>
    <row r="109" ht="14.25" customHeight="1">
      <c r="A109" s="18"/>
      <c r="B109" s="18"/>
      <c r="C109" s="18"/>
      <c r="D109" s="18"/>
      <c r="E109" s="18"/>
      <c r="F109" s="18"/>
      <c r="G109" s="18"/>
      <c r="H109" s="18"/>
      <c r="I109" s="6"/>
      <c r="J109" s="6"/>
      <c r="K109" s="6"/>
      <c r="L109" s="6"/>
      <c r="M109" s="6"/>
      <c r="N109" s="6"/>
      <c r="O109" s="6"/>
      <c r="P109" s="6"/>
      <c r="Q109" s="6"/>
      <c r="R109" s="6"/>
      <c r="S109" s="6"/>
      <c r="T109" s="6"/>
      <c r="U109" s="6"/>
      <c r="V109" s="6"/>
      <c r="W109" s="6"/>
      <c r="X109" s="6"/>
      <c r="Y109" s="6"/>
      <c r="Z109" s="6"/>
    </row>
    <row r="110" ht="14.25" customHeight="1">
      <c r="A110" s="22">
        <v>1.0</v>
      </c>
      <c r="B110" s="23" t="s">
        <v>519</v>
      </c>
      <c r="C110" s="24" t="s">
        <v>520</v>
      </c>
      <c r="D110" s="22" t="s">
        <v>521</v>
      </c>
      <c r="E110" s="22" t="s">
        <v>522</v>
      </c>
      <c r="F110" s="22">
        <v>2017.0</v>
      </c>
      <c r="G110" s="22" t="s">
        <v>73</v>
      </c>
      <c r="H110" s="34">
        <f>IF(G110="A",8,IF(G110="B",4,IF(G110="C",2,IF(G110="D",1,0))))</f>
        <v>8</v>
      </c>
      <c r="I110" s="6"/>
      <c r="J110" s="6">
        <f t="shared" ref="J110:J112" si="19">IF(G110="A*",H110, IF(G110="A", H110,0))/1</f>
        <v>8</v>
      </c>
      <c r="K110" s="6">
        <f t="shared" ref="K110:K112" si="20">IF(G110="B",H110,0)/1</f>
        <v>0</v>
      </c>
      <c r="L110" s="6"/>
      <c r="M110" s="6"/>
      <c r="N110" s="6"/>
      <c r="O110" s="6"/>
      <c r="P110" s="6"/>
      <c r="Q110" s="6"/>
      <c r="R110" s="6"/>
      <c r="S110" s="6"/>
      <c r="T110" s="6"/>
      <c r="U110" s="6"/>
      <c r="V110" s="6"/>
      <c r="W110" s="6"/>
      <c r="X110" s="6"/>
      <c r="Y110" s="6"/>
      <c r="Z110" s="6"/>
    </row>
    <row r="111" ht="14.25" customHeight="1">
      <c r="A111" s="22">
        <v>2.0</v>
      </c>
      <c r="B111" s="23" t="s">
        <v>523</v>
      </c>
      <c r="C111" s="24" t="s">
        <v>524</v>
      </c>
      <c r="D111" s="22" t="s">
        <v>57</v>
      </c>
      <c r="E111" s="22" t="s">
        <v>525</v>
      </c>
      <c r="F111" s="22">
        <v>2017.0</v>
      </c>
      <c r="G111" s="22" t="s">
        <v>59</v>
      </c>
      <c r="H111" s="34">
        <v>12.0</v>
      </c>
      <c r="I111" s="6"/>
      <c r="J111" s="6">
        <f t="shared" si="19"/>
        <v>12</v>
      </c>
      <c r="K111" s="6">
        <f t="shared" si="20"/>
        <v>0</v>
      </c>
      <c r="L111" s="6"/>
      <c r="M111" s="6"/>
      <c r="N111" s="6"/>
      <c r="O111" s="6"/>
      <c r="P111" s="6"/>
      <c r="Q111" s="6"/>
      <c r="R111" s="6"/>
      <c r="S111" s="6"/>
      <c r="T111" s="6"/>
      <c r="U111" s="6"/>
      <c r="V111" s="6"/>
      <c r="W111" s="6"/>
      <c r="X111" s="6"/>
      <c r="Y111" s="6"/>
      <c r="Z111" s="6"/>
    </row>
    <row r="112" ht="14.25" customHeight="1">
      <c r="A112" s="22">
        <v>3.0</v>
      </c>
      <c r="B112" s="23" t="s">
        <v>526</v>
      </c>
      <c r="C112" s="24" t="s">
        <v>527</v>
      </c>
      <c r="D112" s="22" t="s">
        <v>528</v>
      </c>
      <c r="E112" s="22" t="s">
        <v>529</v>
      </c>
      <c r="F112" s="22">
        <v>2017.0</v>
      </c>
      <c r="G112" s="22" t="s">
        <v>35</v>
      </c>
      <c r="H112" s="34">
        <f>IF(G112="A",8,IF(G112="B",4,IF(G112="C",2,IF(G112="D",1,0))))</f>
        <v>1</v>
      </c>
      <c r="I112" s="6"/>
      <c r="J112" s="6">
        <f t="shared" si="19"/>
        <v>0</v>
      </c>
      <c r="K112" s="6">
        <f t="shared" si="20"/>
        <v>0</v>
      </c>
      <c r="L112" s="6"/>
      <c r="M112" s="6"/>
      <c r="N112" s="6"/>
      <c r="O112" s="6"/>
      <c r="P112" s="6"/>
      <c r="Q112" s="6"/>
      <c r="R112" s="6"/>
      <c r="S112" s="6"/>
      <c r="T112" s="6"/>
      <c r="U112" s="6"/>
      <c r="V112" s="6"/>
      <c r="W112" s="6"/>
      <c r="X112" s="6"/>
      <c r="Y112" s="6"/>
      <c r="Z112" s="6"/>
    </row>
    <row r="113" ht="14.25" customHeight="1">
      <c r="A113" s="6"/>
      <c r="B113" s="6"/>
      <c r="C113" s="6"/>
      <c r="D113" s="6"/>
      <c r="E113" s="6"/>
      <c r="F113" s="56"/>
      <c r="G113" s="57" t="s">
        <v>142</v>
      </c>
      <c r="H113" s="58">
        <f>SUM(H110:H112)/MAX(1,3-2)</f>
        <v>21</v>
      </c>
      <c r="I113" s="6">
        <v>21.0</v>
      </c>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56"/>
      <c r="G114" s="56"/>
      <c r="H114" s="56"/>
      <c r="I114" s="6"/>
      <c r="J114" s="6"/>
      <c r="K114" s="6"/>
      <c r="L114" s="6"/>
      <c r="M114" s="6"/>
      <c r="N114" s="6"/>
      <c r="O114" s="6"/>
      <c r="P114" s="6"/>
      <c r="Q114" s="6"/>
      <c r="R114" s="6"/>
      <c r="S114" s="6"/>
      <c r="T114" s="6"/>
      <c r="U114" s="6"/>
      <c r="V114" s="6"/>
      <c r="W114" s="6"/>
      <c r="X114" s="6"/>
      <c r="Y114" s="6"/>
      <c r="Z114" s="6"/>
    </row>
    <row r="115" ht="60.75" customHeight="1">
      <c r="A115" s="60" t="s">
        <v>671</v>
      </c>
      <c r="B115" s="61"/>
      <c r="C115" s="61"/>
      <c r="D115" s="61"/>
      <c r="E115" s="61"/>
      <c r="F115" s="61"/>
      <c r="G115" s="61"/>
      <c r="H115" s="61"/>
      <c r="I115" s="6"/>
      <c r="J115" s="6"/>
      <c r="K115" s="6"/>
      <c r="L115" s="6"/>
      <c r="M115" s="6"/>
      <c r="N115" s="6"/>
      <c r="O115" s="6"/>
      <c r="P115" s="6"/>
      <c r="Q115" s="6"/>
      <c r="R115" s="6"/>
      <c r="S115" s="6"/>
      <c r="T115" s="6"/>
      <c r="U115" s="6"/>
      <c r="V115" s="6"/>
      <c r="W115" s="6"/>
      <c r="X115" s="6"/>
      <c r="Y115" s="6"/>
      <c r="Z115" s="6"/>
    </row>
    <row r="116" ht="14.25" customHeight="1">
      <c r="A116" s="12" t="s">
        <v>151</v>
      </c>
      <c r="B116" s="12" t="s">
        <v>9</v>
      </c>
      <c r="C116" s="12" t="s">
        <v>10</v>
      </c>
      <c r="D116" s="12" t="s">
        <v>14</v>
      </c>
      <c r="E116" s="12" t="s">
        <v>13</v>
      </c>
      <c r="F116" s="12" t="s">
        <v>15</v>
      </c>
      <c r="G116" s="12" t="s">
        <v>17</v>
      </c>
      <c r="H116" s="12" t="s">
        <v>499</v>
      </c>
      <c r="I116" s="6"/>
      <c r="J116" s="6"/>
      <c r="K116" s="6"/>
      <c r="L116" s="6"/>
      <c r="M116" s="6"/>
      <c r="N116" s="6"/>
      <c r="O116" s="6"/>
      <c r="P116" s="6"/>
      <c r="Q116" s="6"/>
      <c r="R116" s="6"/>
      <c r="S116" s="6"/>
      <c r="T116" s="6"/>
      <c r="U116" s="6"/>
      <c r="V116" s="6"/>
      <c r="W116" s="6"/>
      <c r="X116" s="6"/>
      <c r="Y116" s="6"/>
      <c r="Z116" s="6"/>
    </row>
    <row r="117" ht="14.25" customHeight="1">
      <c r="A117" s="18"/>
      <c r="B117" s="18"/>
      <c r="C117" s="18"/>
      <c r="D117" s="18"/>
      <c r="E117" s="18"/>
      <c r="F117" s="18"/>
      <c r="G117" s="18"/>
      <c r="H117" s="18"/>
      <c r="I117" s="6"/>
      <c r="J117" s="6"/>
      <c r="K117" s="6"/>
      <c r="L117" s="6"/>
      <c r="M117" s="6"/>
      <c r="N117" s="6"/>
      <c r="O117" s="6"/>
      <c r="P117" s="6"/>
      <c r="Q117" s="6"/>
      <c r="R117" s="6"/>
      <c r="S117" s="6"/>
      <c r="T117" s="6"/>
      <c r="U117" s="6"/>
      <c r="V117" s="6"/>
      <c r="W117" s="6"/>
      <c r="X117" s="6"/>
      <c r="Y117" s="6"/>
      <c r="Z117" s="6"/>
    </row>
    <row r="118" ht="14.25" customHeight="1">
      <c r="A118" s="22">
        <v>1.0</v>
      </c>
      <c r="B118" s="23" t="s">
        <v>531</v>
      </c>
      <c r="C118" s="24" t="s">
        <v>532</v>
      </c>
      <c r="D118" s="25" t="s">
        <v>98</v>
      </c>
      <c r="E118" s="27" t="s">
        <v>533</v>
      </c>
      <c r="F118" s="30">
        <v>2017.0</v>
      </c>
      <c r="G118" s="30" t="s">
        <v>73</v>
      </c>
      <c r="H118" s="34">
        <f>IF(G118="A",8,IF(G118="B",4,IF(G118="C",2,IF(G118="D",1,0))))</f>
        <v>8</v>
      </c>
      <c r="I118" s="6"/>
      <c r="J118" s="6">
        <f>IF(G118="A*",H118, IF(G118="A", H118,0))/3</f>
        <v>2.666666667</v>
      </c>
      <c r="K118" s="6">
        <f>IF(G118="B",H118,0)/3</f>
        <v>0</v>
      </c>
      <c r="L118" s="6"/>
      <c r="M118" s="6"/>
      <c r="N118" s="6"/>
      <c r="O118" s="6"/>
      <c r="P118" s="6"/>
      <c r="Q118" s="6"/>
      <c r="R118" s="6"/>
      <c r="S118" s="6"/>
      <c r="T118" s="6"/>
      <c r="U118" s="6"/>
      <c r="V118" s="6"/>
      <c r="W118" s="6"/>
      <c r="X118" s="6"/>
      <c r="Y118" s="6"/>
      <c r="Z118" s="6"/>
    </row>
    <row r="119" ht="14.25" customHeight="1">
      <c r="A119" s="6"/>
      <c r="B119" s="6"/>
      <c r="C119" s="6"/>
      <c r="D119" s="6"/>
      <c r="E119" s="6"/>
      <c r="F119" s="56"/>
      <c r="G119" s="57" t="s">
        <v>142</v>
      </c>
      <c r="H119" s="58">
        <f>SUM(H118)/MAX(1,5-2)</f>
        <v>2.666666667</v>
      </c>
      <c r="I119" s="6">
        <v>2.66</v>
      </c>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56"/>
      <c r="G120" s="56"/>
      <c r="H120" s="5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56"/>
      <c r="G121" s="56"/>
      <c r="H121" s="56"/>
      <c r="I121" s="6"/>
      <c r="J121" s="6"/>
      <c r="K121" s="6"/>
      <c r="L121" s="6"/>
      <c r="M121" s="6"/>
      <c r="N121" s="6"/>
      <c r="O121" s="6"/>
      <c r="P121" s="6"/>
      <c r="Q121" s="6"/>
      <c r="R121" s="6"/>
      <c r="S121" s="6"/>
      <c r="T121" s="6"/>
      <c r="U121" s="6"/>
      <c r="V121" s="6"/>
      <c r="W121" s="6"/>
      <c r="X121" s="6"/>
      <c r="Y121" s="6"/>
      <c r="Z121" s="6"/>
    </row>
    <row r="122" ht="52.5" customHeight="1">
      <c r="A122" s="87" t="s">
        <v>672</v>
      </c>
      <c r="B122" s="3"/>
      <c r="C122" s="3"/>
      <c r="D122" s="3"/>
      <c r="E122" s="3"/>
      <c r="F122" s="3"/>
      <c r="G122" s="3"/>
      <c r="H122" s="4"/>
      <c r="I122" s="6"/>
      <c r="J122" s="6"/>
      <c r="K122" s="6"/>
      <c r="L122" s="6"/>
      <c r="M122" s="6"/>
      <c r="N122" s="6"/>
      <c r="O122" s="6"/>
      <c r="P122" s="6"/>
      <c r="Q122" s="6"/>
      <c r="R122" s="6"/>
      <c r="S122" s="6"/>
      <c r="T122" s="6"/>
      <c r="U122" s="6"/>
      <c r="V122" s="6"/>
      <c r="W122" s="6"/>
      <c r="X122" s="6"/>
      <c r="Y122" s="6"/>
      <c r="Z122" s="6"/>
    </row>
    <row r="123" ht="14.25" customHeight="1">
      <c r="A123" s="12" t="s">
        <v>151</v>
      </c>
      <c r="B123" s="12" t="s">
        <v>9</v>
      </c>
      <c r="C123" s="12" t="s">
        <v>10</v>
      </c>
      <c r="D123" s="12" t="s">
        <v>14</v>
      </c>
      <c r="E123" s="12" t="s">
        <v>13</v>
      </c>
      <c r="F123" s="12" t="s">
        <v>15</v>
      </c>
      <c r="G123" s="12" t="s">
        <v>17</v>
      </c>
      <c r="H123" s="12" t="s">
        <v>499</v>
      </c>
      <c r="I123" s="6"/>
      <c r="J123" s="6"/>
      <c r="K123" s="6"/>
      <c r="L123" s="6"/>
      <c r="M123" s="6"/>
      <c r="N123" s="6"/>
      <c r="O123" s="6"/>
      <c r="P123" s="6"/>
      <c r="Q123" s="6"/>
      <c r="R123" s="6"/>
      <c r="S123" s="6"/>
      <c r="T123" s="6"/>
      <c r="U123" s="6"/>
      <c r="V123" s="6"/>
      <c r="W123" s="6"/>
      <c r="X123" s="6"/>
      <c r="Y123" s="6"/>
      <c r="Z123" s="6"/>
    </row>
    <row r="124" ht="14.25" customHeight="1">
      <c r="A124" s="18"/>
      <c r="B124" s="18"/>
      <c r="C124" s="18"/>
      <c r="D124" s="18"/>
      <c r="E124" s="18"/>
      <c r="F124" s="18"/>
      <c r="G124" s="18"/>
      <c r="H124" s="18"/>
      <c r="I124" s="6"/>
      <c r="J124" s="6"/>
      <c r="K124" s="6"/>
      <c r="L124" s="6"/>
      <c r="M124" s="6"/>
      <c r="N124" s="6"/>
      <c r="O124" s="6"/>
      <c r="P124" s="6"/>
      <c r="Q124" s="6"/>
      <c r="R124" s="6"/>
      <c r="S124" s="6"/>
      <c r="T124" s="6"/>
      <c r="U124" s="6"/>
      <c r="V124" s="6"/>
      <c r="W124" s="6"/>
      <c r="X124" s="6"/>
      <c r="Y124" s="6"/>
      <c r="Z124" s="6"/>
    </row>
    <row r="125" ht="62.25" customHeight="1">
      <c r="A125" s="22">
        <v>1.0</v>
      </c>
      <c r="B125" s="23" t="s">
        <v>535</v>
      </c>
      <c r="C125" s="24" t="s">
        <v>536</v>
      </c>
      <c r="D125" s="25" t="s">
        <v>537</v>
      </c>
      <c r="E125" s="27" t="s">
        <v>538</v>
      </c>
      <c r="F125" s="30">
        <v>2016.0</v>
      </c>
      <c r="G125" s="30" t="s">
        <v>73</v>
      </c>
      <c r="H125" s="34">
        <f t="shared" ref="H125:H130" si="21">IF(G125="A",8,IF(G125="B",4,IF(G125="C",2,IF(G125="D",1,0))))</f>
        <v>8</v>
      </c>
      <c r="I125" s="6"/>
      <c r="J125" s="6">
        <f t="shared" ref="J125:J130" si="22">IF(G125="A*",H125, IF(G125="A", H125,0))/4</f>
        <v>2</v>
      </c>
      <c r="K125" s="6">
        <f t="shared" ref="K125:K130" si="23">IF(G125="B",H125,0)/4</f>
        <v>0</v>
      </c>
      <c r="L125" s="6"/>
      <c r="M125" s="6"/>
      <c r="N125" s="6"/>
      <c r="O125" s="6"/>
      <c r="P125" s="6"/>
      <c r="Q125" s="6"/>
      <c r="R125" s="6"/>
      <c r="S125" s="6"/>
      <c r="T125" s="6"/>
      <c r="U125" s="6"/>
      <c r="V125" s="6"/>
      <c r="W125" s="6"/>
      <c r="X125" s="6"/>
      <c r="Y125" s="6"/>
      <c r="Z125" s="6"/>
    </row>
    <row r="126" ht="121.5" customHeight="1">
      <c r="A126" s="22">
        <v>2.0</v>
      </c>
      <c r="B126" s="23" t="s">
        <v>539</v>
      </c>
      <c r="C126" s="24" t="s">
        <v>540</v>
      </c>
      <c r="D126" s="25" t="s">
        <v>541</v>
      </c>
      <c r="E126" s="27" t="s">
        <v>542</v>
      </c>
      <c r="F126" s="30">
        <v>2016.0</v>
      </c>
      <c r="G126" s="30" t="s">
        <v>73</v>
      </c>
      <c r="H126" s="34">
        <f t="shared" si="21"/>
        <v>8</v>
      </c>
      <c r="I126" s="6"/>
      <c r="J126" s="6">
        <f t="shared" si="22"/>
        <v>2</v>
      </c>
      <c r="K126" s="6">
        <f t="shared" si="23"/>
        <v>0</v>
      </c>
      <c r="L126" s="6"/>
      <c r="M126" s="6"/>
      <c r="N126" s="6"/>
      <c r="O126" s="6"/>
      <c r="P126" s="6"/>
      <c r="Q126" s="6"/>
      <c r="R126" s="6"/>
      <c r="S126" s="6"/>
      <c r="T126" s="6"/>
      <c r="U126" s="6"/>
      <c r="V126" s="6"/>
      <c r="W126" s="6"/>
      <c r="X126" s="6"/>
      <c r="Y126" s="6"/>
      <c r="Z126" s="6"/>
    </row>
    <row r="127" ht="121.5" customHeight="1">
      <c r="A127" s="49">
        <v>3.0</v>
      </c>
      <c r="B127" s="23" t="s">
        <v>543</v>
      </c>
      <c r="C127" s="24" t="s">
        <v>544</v>
      </c>
      <c r="D127" s="25" t="s">
        <v>545</v>
      </c>
      <c r="E127" s="27" t="s">
        <v>546</v>
      </c>
      <c r="F127" s="30">
        <v>2017.0</v>
      </c>
      <c r="G127" s="30" t="s">
        <v>73</v>
      </c>
      <c r="H127" s="34">
        <f t="shared" si="21"/>
        <v>8</v>
      </c>
      <c r="I127" s="6"/>
      <c r="J127" s="6">
        <f t="shared" si="22"/>
        <v>2</v>
      </c>
      <c r="K127" s="6">
        <f t="shared" si="23"/>
        <v>0</v>
      </c>
      <c r="L127" s="6"/>
      <c r="M127" s="6"/>
      <c r="N127" s="6"/>
      <c r="O127" s="6"/>
      <c r="P127" s="6"/>
      <c r="Q127" s="6"/>
      <c r="R127" s="6"/>
      <c r="S127" s="6"/>
      <c r="T127" s="6"/>
      <c r="U127" s="6"/>
      <c r="V127" s="6"/>
      <c r="W127" s="6"/>
      <c r="X127" s="6"/>
      <c r="Y127" s="6"/>
      <c r="Z127" s="6"/>
    </row>
    <row r="128" ht="121.5" customHeight="1">
      <c r="A128" s="49">
        <v>4.0</v>
      </c>
      <c r="B128" s="23" t="s">
        <v>547</v>
      </c>
      <c r="C128" s="24" t="s">
        <v>548</v>
      </c>
      <c r="D128" s="25" t="s">
        <v>549</v>
      </c>
      <c r="E128" s="27"/>
      <c r="F128" s="30">
        <v>2017.0</v>
      </c>
      <c r="G128" s="30" t="s">
        <v>35</v>
      </c>
      <c r="H128" s="34">
        <f t="shared" si="21"/>
        <v>1</v>
      </c>
      <c r="I128" s="6"/>
      <c r="J128" s="6">
        <f t="shared" si="22"/>
        <v>0</v>
      </c>
      <c r="K128" s="6">
        <f t="shared" si="23"/>
        <v>0</v>
      </c>
      <c r="L128" s="6"/>
      <c r="M128" s="6"/>
      <c r="N128" s="6"/>
      <c r="O128" s="6"/>
      <c r="P128" s="6"/>
      <c r="Q128" s="6"/>
      <c r="R128" s="6"/>
      <c r="S128" s="6"/>
      <c r="T128" s="6"/>
      <c r="U128" s="6"/>
      <c r="V128" s="6"/>
      <c r="W128" s="6"/>
      <c r="X128" s="6"/>
      <c r="Y128" s="6"/>
      <c r="Z128" s="6"/>
    </row>
    <row r="129" ht="121.5" customHeight="1">
      <c r="A129" s="49">
        <v>5.0</v>
      </c>
      <c r="B129" s="23" t="s">
        <v>550</v>
      </c>
      <c r="C129" s="24" t="s">
        <v>551</v>
      </c>
      <c r="D129" s="25" t="s">
        <v>552</v>
      </c>
      <c r="E129" s="27" t="s">
        <v>553</v>
      </c>
      <c r="F129" s="30">
        <v>2017.0</v>
      </c>
      <c r="G129" s="30" t="s">
        <v>68</v>
      </c>
      <c r="H129" s="34">
        <f t="shared" si="21"/>
        <v>2</v>
      </c>
      <c r="I129" s="6"/>
      <c r="J129" s="6">
        <f t="shared" si="22"/>
        <v>0</v>
      </c>
      <c r="K129" s="6">
        <f t="shared" si="23"/>
        <v>0</v>
      </c>
      <c r="L129" s="6"/>
      <c r="M129" s="6"/>
      <c r="N129" s="6"/>
      <c r="O129" s="6"/>
      <c r="P129" s="6"/>
      <c r="Q129" s="6"/>
      <c r="R129" s="6"/>
      <c r="S129" s="6"/>
      <c r="T129" s="6"/>
      <c r="U129" s="6"/>
      <c r="V129" s="6"/>
      <c r="W129" s="6"/>
      <c r="X129" s="6"/>
      <c r="Y129" s="6"/>
      <c r="Z129" s="6"/>
    </row>
    <row r="130" ht="121.5" customHeight="1">
      <c r="A130" s="49">
        <v>6.0</v>
      </c>
      <c r="B130" s="23" t="s">
        <v>554</v>
      </c>
      <c r="C130" s="24" t="s">
        <v>551</v>
      </c>
      <c r="D130" s="25" t="s">
        <v>552</v>
      </c>
      <c r="E130" s="27" t="s">
        <v>555</v>
      </c>
      <c r="F130" s="30">
        <v>2017.0</v>
      </c>
      <c r="G130" s="30" t="s">
        <v>68</v>
      </c>
      <c r="H130" s="34">
        <f t="shared" si="21"/>
        <v>2</v>
      </c>
      <c r="I130" s="6"/>
      <c r="J130" s="6">
        <f t="shared" si="22"/>
        <v>0</v>
      </c>
      <c r="K130" s="6">
        <f t="shared" si="23"/>
        <v>0</v>
      </c>
      <c r="L130" s="6"/>
      <c r="M130" s="6"/>
      <c r="N130" s="6"/>
      <c r="O130" s="6"/>
      <c r="P130" s="6"/>
      <c r="Q130" s="6"/>
      <c r="R130" s="6"/>
      <c r="S130" s="6"/>
      <c r="T130" s="6"/>
      <c r="U130" s="6"/>
      <c r="V130" s="6"/>
      <c r="W130" s="6"/>
      <c r="X130" s="6"/>
      <c r="Y130" s="6"/>
      <c r="Z130" s="6"/>
    </row>
    <row r="131" ht="14.25" customHeight="1">
      <c r="A131" s="6"/>
      <c r="B131" s="6"/>
      <c r="C131" s="6"/>
      <c r="D131" s="6"/>
      <c r="E131" s="6"/>
      <c r="F131" s="56"/>
      <c r="G131" s="57" t="s">
        <v>142</v>
      </c>
      <c r="H131" s="58">
        <f>SUM(H125:H130)/MAX(1,6-2)</f>
        <v>7.25</v>
      </c>
      <c r="I131" s="6">
        <v>7.25</v>
      </c>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56"/>
      <c r="G132" s="56"/>
      <c r="H132" s="5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56"/>
      <c r="G133" s="6"/>
      <c r="H133" s="6"/>
      <c r="I133" s="6"/>
      <c r="J133" s="6"/>
      <c r="K133" s="6"/>
      <c r="L133" s="6"/>
      <c r="M133" s="6"/>
      <c r="N133" s="6"/>
      <c r="O133" s="6"/>
      <c r="P133" s="6"/>
      <c r="Q133" s="6"/>
      <c r="R133" s="6"/>
      <c r="S133" s="6"/>
      <c r="T133" s="6"/>
      <c r="U133" s="6"/>
      <c r="V133" s="6"/>
      <c r="W133" s="6"/>
      <c r="X133" s="6"/>
      <c r="Y133" s="6"/>
      <c r="Z133" s="6"/>
    </row>
    <row r="134" ht="38.25" customHeight="1">
      <c r="A134" s="87" t="s">
        <v>673</v>
      </c>
      <c r="B134" s="3"/>
      <c r="C134" s="3"/>
      <c r="D134" s="3"/>
      <c r="E134" s="3"/>
      <c r="F134" s="3"/>
      <c r="G134" s="3"/>
      <c r="H134" s="4"/>
      <c r="I134" s="6"/>
      <c r="J134" s="6"/>
      <c r="K134" s="6"/>
      <c r="L134" s="6"/>
      <c r="M134" s="6"/>
      <c r="N134" s="6"/>
      <c r="O134" s="6"/>
      <c r="P134" s="6"/>
      <c r="Q134" s="6"/>
      <c r="R134" s="6"/>
      <c r="S134" s="6"/>
      <c r="T134" s="6"/>
      <c r="U134" s="6"/>
      <c r="V134" s="6"/>
      <c r="W134" s="6"/>
      <c r="X134" s="6"/>
      <c r="Y134" s="6"/>
      <c r="Z134" s="6"/>
    </row>
    <row r="135" ht="14.25" customHeight="1">
      <c r="A135" s="12" t="s">
        <v>151</v>
      </c>
      <c r="B135" s="12" t="s">
        <v>9</v>
      </c>
      <c r="C135" s="12" t="s">
        <v>10</v>
      </c>
      <c r="D135" s="12" t="s">
        <v>14</v>
      </c>
      <c r="E135" s="12" t="s">
        <v>13</v>
      </c>
      <c r="F135" s="12" t="s">
        <v>15</v>
      </c>
      <c r="G135" s="12" t="s">
        <v>17</v>
      </c>
      <c r="H135" s="12" t="s">
        <v>4</v>
      </c>
      <c r="I135" s="6"/>
      <c r="J135" s="6"/>
      <c r="K135" s="6"/>
      <c r="L135" s="6"/>
      <c r="M135" s="6"/>
      <c r="N135" s="6"/>
      <c r="O135" s="6"/>
      <c r="P135" s="6"/>
      <c r="Q135" s="6"/>
      <c r="R135" s="6"/>
      <c r="S135" s="6"/>
      <c r="T135" s="6"/>
      <c r="U135" s="6"/>
      <c r="V135" s="6"/>
      <c r="W135" s="6"/>
      <c r="X135" s="6"/>
      <c r="Y135" s="6"/>
      <c r="Z135" s="6"/>
    </row>
    <row r="136" ht="14.25" customHeight="1">
      <c r="A136" s="18"/>
      <c r="B136" s="18"/>
      <c r="C136" s="18"/>
      <c r="D136" s="18"/>
      <c r="E136" s="18"/>
      <c r="F136" s="18"/>
      <c r="G136" s="18"/>
      <c r="H136" s="18"/>
      <c r="I136" s="6"/>
      <c r="J136" s="6"/>
      <c r="K136" s="6"/>
      <c r="L136" s="6"/>
      <c r="M136" s="6"/>
      <c r="N136" s="6"/>
      <c r="O136" s="6"/>
      <c r="P136" s="6"/>
      <c r="Q136" s="6"/>
      <c r="R136" s="6"/>
      <c r="S136" s="6"/>
      <c r="T136" s="6"/>
      <c r="U136" s="6"/>
      <c r="V136" s="6"/>
      <c r="W136" s="6"/>
      <c r="X136" s="6"/>
      <c r="Y136" s="6"/>
      <c r="Z136" s="6"/>
    </row>
    <row r="137" ht="14.25" customHeight="1">
      <c r="A137" s="22">
        <v>1.0</v>
      </c>
      <c r="B137" s="23" t="s">
        <v>571</v>
      </c>
      <c r="C137" s="24" t="s">
        <v>572</v>
      </c>
      <c r="D137" s="25" t="s">
        <v>460</v>
      </c>
      <c r="E137" s="27" t="s">
        <v>573</v>
      </c>
      <c r="F137" s="30">
        <v>2016.0</v>
      </c>
      <c r="G137" s="30" t="s">
        <v>32</v>
      </c>
      <c r="H137" s="34">
        <f t="shared" ref="H137:H141" si="24">IF(G137="A",8,IF(G137="B",4,IF(G137="C",2,IF(G137="D",1,0))))</f>
        <v>4</v>
      </c>
      <c r="I137" s="6"/>
      <c r="J137" s="6">
        <f t="shared" ref="J137:J141" si="25">IF(G137="A*",H137, IF(G137="A", H137,0))/2</f>
        <v>0</v>
      </c>
      <c r="K137" s="6">
        <f t="shared" ref="K137:K141" si="26">IF(G137="B",H137,0)/2</f>
        <v>2</v>
      </c>
      <c r="L137" s="6"/>
      <c r="M137" s="6"/>
      <c r="N137" s="6"/>
      <c r="O137" s="6"/>
      <c r="P137" s="6"/>
      <c r="Q137" s="6"/>
      <c r="R137" s="6"/>
      <c r="S137" s="6"/>
      <c r="T137" s="6"/>
      <c r="U137" s="6"/>
      <c r="V137" s="6"/>
      <c r="W137" s="6"/>
      <c r="X137" s="6"/>
      <c r="Y137" s="6"/>
      <c r="Z137" s="6"/>
    </row>
    <row r="138" ht="14.25" customHeight="1">
      <c r="A138" s="49">
        <v>2.0</v>
      </c>
      <c r="B138" s="23" t="s">
        <v>574</v>
      </c>
      <c r="C138" s="24" t="s">
        <v>575</v>
      </c>
      <c r="D138" s="25" t="s">
        <v>576</v>
      </c>
      <c r="E138" s="27"/>
      <c r="F138" s="30">
        <v>2016.0</v>
      </c>
      <c r="G138" s="30" t="s">
        <v>73</v>
      </c>
      <c r="H138" s="34">
        <f t="shared" si="24"/>
        <v>8</v>
      </c>
      <c r="I138" s="6"/>
      <c r="J138" s="6">
        <f t="shared" si="25"/>
        <v>4</v>
      </c>
      <c r="K138" s="6">
        <f t="shared" si="26"/>
        <v>0</v>
      </c>
      <c r="L138" s="6"/>
      <c r="M138" s="6"/>
      <c r="N138" s="6"/>
      <c r="O138" s="6"/>
      <c r="P138" s="6"/>
      <c r="Q138" s="6"/>
      <c r="R138" s="6"/>
      <c r="S138" s="6"/>
      <c r="T138" s="6"/>
      <c r="U138" s="6"/>
      <c r="V138" s="6"/>
      <c r="W138" s="6"/>
      <c r="X138" s="6"/>
      <c r="Y138" s="6"/>
      <c r="Z138" s="6"/>
    </row>
    <row r="139" ht="14.25" customHeight="1">
      <c r="A139" s="49">
        <v>3.0</v>
      </c>
      <c r="B139" s="23" t="s">
        <v>577</v>
      </c>
      <c r="C139" s="24" t="s">
        <v>578</v>
      </c>
      <c r="D139" s="25" t="s">
        <v>579</v>
      </c>
      <c r="E139" s="27" t="s">
        <v>580</v>
      </c>
      <c r="F139" s="30">
        <v>2017.0</v>
      </c>
      <c r="G139" s="30" t="s">
        <v>68</v>
      </c>
      <c r="H139" s="34">
        <f t="shared" si="24"/>
        <v>2</v>
      </c>
      <c r="I139" s="6"/>
      <c r="J139" s="6">
        <f t="shared" si="25"/>
        <v>0</v>
      </c>
      <c r="K139" s="6">
        <f t="shared" si="26"/>
        <v>0</v>
      </c>
      <c r="L139" s="6"/>
      <c r="M139" s="6"/>
      <c r="N139" s="6"/>
      <c r="O139" s="6"/>
      <c r="P139" s="6"/>
      <c r="Q139" s="6"/>
      <c r="R139" s="6"/>
      <c r="S139" s="6"/>
      <c r="T139" s="6"/>
      <c r="U139" s="6"/>
      <c r="V139" s="6"/>
      <c r="W139" s="6"/>
      <c r="X139" s="6"/>
      <c r="Y139" s="6"/>
      <c r="Z139" s="6"/>
    </row>
    <row r="140" ht="14.25" customHeight="1">
      <c r="A140" s="49">
        <v>4.0</v>
      </c>
      <c r="B140" s="23" t="s">
        <v>581</v>
      </c>
      <c r="C140" s="24" t="s">
        <v>582</v>
      </c>
      <c r="D140" s="25" t="s">
        <v>583</v>
      </c>
      <c r="E140" s="27"/>
      <c r="F140" s="30">
        <v>2017.0</v>
      </c>
      <c r="G140" s="30" t="s">
        <v>35</v>
      </c>
      <c r="H140" s="34">
        <f t="shared" si="24"/>
        <v>1</v>
      </c>
      <c r="I140" s="6"/>
      <c r="J140" s="6">
        <f t="shared" si="25"/>
        <v>0</v>
      </c>
      <c r="K140" s="6">
        <f t="shared" si="26"/>
        <v>0</v>
      </c>
      <c r="L140" s="6"/>
      <c r="M140" s="6"/>
      <c r="N140" s="6"/>
      <c r="O140" s="6"/>
      <c r="P140" s="6"/>
      <c r="Q140" s="6"/>
      <c r="R140" s="6"/>
      <c r="S140" s="6"/>
      <c r="T140" s="6"/>
      <c r="U140" s="6"/>
      <c r="V140" s="6"/>
      <c r="W140" s="6"/>
      <c r="X140" s="6"/>
      <c r="Y140" s="6"/>
      <c r="Z140" s="6"/>
    </row>
    <row r="141" ht="14.25" customHeight="1">
      <c r="A141" s="49">
        <v>5.0</v>
      </c>
      <c r="B141" s="23" t="s">
        <v>584</v>
      </c>
      <c r="C141" s="24" t="s">
        <v>585</v>
      </c>
      <c r="D141" s="25" t="s">
        <v>586</v>
      </c>
      <c r="E141" s="27"/>
      <c r="F141" s="30">
        <v>2016.0</v>
      </c>
      <c r="G141" s="30" t="s">
        <v>35</v>
      </c>
      <c r="H141" s="34">
        <f t="shared" si="24"/>
        <v>1</v>
      </c>
      <c r="I141" s="6"/>
      <c r="J141" s="6">
        <f t="shared" si="25"/>
        <v>0</v>
      </c>
      <c r="K141" s="6">
        <f t="shared" si="26"/>
        <v>0</v>
      </c>
      <c r="L141" s="6"/>
      <c r="M141" s="6"/>
      <c r="N141" s="6"/>
      <c r="O141" s="6"/>
      <c r="P141" s="6"/>
      <c r="Q141" s="6"/>
      <c r="R141" s="6"/>
      <c r="S141" s="6"/>
      <c r="T141" s="6"/>
      <c r="U141" s="6"/>
      <c r="V141" s="6"/>
      <c r="W141" s="6"/>
      <c r="X141" s="6"/>
      <c r="Y141" s="6"/>
      <c r="Z141" s="6"/>
    </row>
    <row r="142" ht="30.75" customHeight="1">
      <c r="A142" s="49"/>
      <c r="B142" s="88"/>
      <c r="C142" s="89"/>
      <c r="D142" s="69"/>
      <c r="E142" s="6"/>
      <c r="F142" s="56"/>
      <c r="G142" s="57" t="s">
        <v>142</v>
      </c>
      <c r="H142" s="58">
        <f>SUM(H137:H141)/MAX(1,4-2)</f>
        <v>8</v>
      </c>
      <c r="I142" s="6">
        <v>8.0</v>
      </c>
      <c r="J142" s="6"/>
      <c r="K142" s="6"/>
      <c r="L142" s="6"/>
      <c r="M142" s="6"/>
      <c r="N142" s="6"/>
      <c r="O142" s="6"/>
      <c r="P142" s="6"/>
      <c r="Q142" s="6"/>
      <c r="R142" s="6"/>
      <c r="S142" s="6"/>
      <c r="T142" s="6"/>
      <c r="U142" s="6"/>
      <c r="V142" s="6"/>
      <c r="W142" s="6"/>
      <c r="X142" s="6"/>
      <c r="Y142" s="6"/>
      <c r="Z142" s="6"/>
    </row>
    <row r="143" ht="30.75" customHeight="1">
      <c r="A143" s="49"/>
      <c r="B143" s="88"/>
      <c r="C143" s="52"/>
      <c r="D143" s="69"/>
      <c r="E143" s="6"/>
      <c r="F143" s="56"/>
      <c r="G143" s="6"/>
      <c r="H143" s="6"/>
      <c r="I143" s="6"/>
      <c r="J143" s="6"/>
      <c r="K143" s="6"/>
      <c r="L143" s="6"/>
      <c r="M143" s="6"/>
      <c r="N143" s="6"/>
      <c r="O143" s="6"/>
      <c r="P143" s="6"/>
      <c r="Q143" s="6"/>
      <c r="R143" s="6"/>
      <c r="S143" s="6"/>
      <c r="T143" s="6"/>
      <c r="U143" s="6"/>
      <c r="V143" s="6"/>
      <c r="W143" s="6"/>
      <c r="X143" s="6"/>
      <c r="Y143" s="6"/>
      <c r="Z143" s="6"/>
    </row>
    <row r="144" ht="30.75" customHeight="1">
      <c r="A144" s="87" t="s">
        <v>674</v>
      </c>
      <c r="B144" s="3"/>
      <c r="C144" s="3"/>
      <c r="D144" s="3"/>
      <c r="E144" s="3"/>
      <c r="F144" s="3"/>
      <c r="G144" s="3"/>
      <c r="H144" s="4"/>
      <c r="I144" s="6"/>
      <c r="J144" s="6"/>
      <c r="K144" s="6"/>
      <c r="L144" s="6"/>
      <c r="M144" s="6"/>
      <c r="N144" s="6"/>
      <c r="O144" s="6"/>
      <c r="P144" s="6"/>
      <c r="Q144" s="6"/>
      <c r="R144" s="6"/>
      <c r="S144" s="6"/>
      <c r="T144" s="6"/>
      <c r="U144" s="6"/>
      <c r="V144" s="6"/>
      <c r="W144" s="6"/>
      <c r="X144" s="6"/>
      <c r="Y144" s="6"/>
      <c r="Z144" s="6"/>
    </row>
    <row r="145" ht="30.75" customHeight="1">
      <c r="A145" s="12" t="s">
        <v>151</v>
      </c>
      <c r="B145" s="12" t="s">
        <v>9</v>
      </c>
      <c r="C145" s="12" t="s">
        <v>10</v>
      </c>
      <c r="D145" s="12" t="s">
        <v>14</v>
      </c>
      <c r="E145" s="12" t="s">
        <v>13</v>
      </c>
      <c r="F145" s="12" t="s">
        <v>15</v>
      </c>
      <c r="G145" s="12" t="s">
        <v>17</v>
      </c>
      <c r="H145" s="12" t="s">
        <v>4</v>
      </c>
      <c r="I145" s="6"/>
      <c r="J145" s="6"/>
      <c r="K145" s="6"/>
      <c r="L145" s="6"/>
      <c r="M145" s="6"/>
      <c r="N145" s="6"/>
      <c r="O145" s="6"/>
      <c r="P145" s="6"/>
      <c r="Q145" s="6"/>
      <c r="R145" s="6"/>
      <c r="S145" s="6"/>
      <c r="T145" s="6"/>
      <c r="U145" s="6"/>
      <c r="V145" s="6"/>
      <c r="W145" s="6"/>
      <c r="X145" s="6"/>
      <c r="Y145" s="6"/>
      <c r="Z145" s="6"/>
    </row>
    <row r="146" ht="30.75" customHeight="1">
      <c r="A146" s="18"/>
      <c r="B146" s="18"/>
      <c r="C146" s="18"/>
      <c r="D146" s="18"/>
      <c r="E146" s="18"/>
      <c r="F146" s="18"/>
      <c r="G146" s="18"/>
      <c r="H146" s="18"/>
      <c r="I146" s="6"/>
      <c r="J146" s="6"/>
      <c r="K146" s="6"/>
      <c r="L146" s="6"/>
      <c r="M146" s="6"/>
      <c r="N146" s="6"/>
      <c r="O146" s="6"/>
      <c r="P146" s="6"/>
      <c r="Q146" s="6"/>
      <c r="R146" s="6"/>
      <c r="S146" s="6"/>
      <c r="T146" s="6"/>
      <c r="U146" s="6"/>
      <c r="V146" s="6"/>
      <c r="W146" s="6"/>
      <c r="X146" s="6"/>
      <c r="Y146" s="6"/>
      <c r="Z146" s="6"/>
    </row>
    <row r="147" ht="14.25" customHeight="1">
      <c r="A147" s="22">
        <v>1.0</v>
      </c>
      <c r="B147" s="23" t="s">
        <v>589</v>
      </c>
      <c r="C147" s="24" t="s">
        <v>590</v>
      </c>
      <c r="D147" s="25" t="s">
        <v>591</v>
      </c>
      <c r="E147" s="27"/>
      <c r="F147" s="30">
        <v>2016.0</v>
      </c>
      <c r="G147" s="30" t="s">
        <v>35</v>
      </c>
      <c r="H147" s="34">
        <f>IF(G147="A",8,IF(G147="B",4,IF(G147="C",2,IF(G147="D",1,0))))</f>
        <v>1</v>
      </c>
      <c r="I147" s="6"/>
      <c r="J147" s="6"/>
      <c r="K147" s="6"/>
      <c r="L147" s="6"/>
      <c r="M147" s="6"/>
      <c r="N147" s="6"/>
      <c r="O147" s="6"/>
      <c r="P147" s="6"/>
      <c r="Q147" s="6"/>
      <c r="R147" s="6"/>
      <c r="S147" s="6"/>
      <c r="T147" s="6"/>
      <c r="U147" s="6"/>
      <c r="V147" s="6"/>
      <c r="W147" s="6"/>
      <c r="X147" s="6"/>
      <c r="Y147" s="6"/>
      <c r="Z147" s="6"/>
    </row>
    <row r="148" ht="30.75" customHeight="1">
      <c r="A148" s="22">
        <v>2.0</v>
      </c>
      <c r="B148" s="23" t="s">
        <v>592</v>
      </c>
      <c r="C148" s="24" t="s">
        <v>593</v>
      </c>
      <c r="D148" s="25" t="s">
        <v>594</v>
      </c>
      <c r="E148" s="27"/>
      <c r="F148" s="30">
        <v>2017.0</v>
      </c>
      <c r="G148" s="30" t="s">
        <v>59</v>
      </c>
      <c r="H148" s="34">
        <v>12.0</v>
      </c>
      <c r="I148" s="6"/>
      <c r="J148" s="6">
        <f t="shared" ref="J148:J151" si="27">IF(G148="A*",H148, IF(G148="A", H148,0))/4</f>
        <v>3</v>
      </c>
      <c r="K148" s="6">
        <f t="shared" ref="K148:K151" si="28">IF(G148="B",H148,0)/4</f>
        <v>0</v>
      </c>
      <c r="L148" s="6"/>
      <c r="M148" s="6"/>
      <c r="N148" s="6"/>
      <c r="O148" s="6"/>
      <c r="P148" s="6"/>
      <c r="Q148" s="6"/>
      <c r="R148" s="6"/>
      <c r="S148" s="6"/>
      <c r="T148" s="6"/>
      <c r="U148" s="6"/>
      <c r="V148" s="6"/>
      <c r="W148" s="6"/>
      <c r="X148" s="6"/>
      <c r="Y148" s="6"/>
      <c r="Z148" s="6"/>
    </row>
    <row r="149" ht="30.75" customHeight="1">
      <c r="A149" s="22">
        <v>3.0</v>
      </c>
      <c r="B149" s="23" t="s">
        <v>595</v>
      </c>
      <c r="C149" s="24" t="s">
        <v>596</v>
      </c>
      <c r="D149" s="25" t="s">
        <v>429</v>
      </c>
      <c r="E149" s="27" t="s">
        <v>597</v>
      </c>
      <c r="F149" s="30">
        <v>2017.0</v>
      </c>
      <c r="G149" s="30" t="s">
        <v>73</v>
      </c>
      <c r="H149" s="34">
        <f t="shared" ref="H149:H151" si="29">IF(G149="A",8,IF(G149="B",4,IF(G149="C",2,IF(G149="D",1,0))))</f>
        <v>8</v>
      </c>
      <c r="I149" s="6"/>
      <c r="J149" s="6">
        <f t="shared" si="27"/>
        <v>2</v>
      </c>
      <c r="K149" s="6">
        <f t="shared" si="28"/>
        <v>0</v>
      </c>
      <c r="L149" s="6"/>
      <c r="M149" s="6"/>
      <c r="N149" s="6"/>
      <c r="O149" s="6"/>
      <c r="P149" s="6"/>
      <c r="Q149" s="6"/>
      <c r="R149" s="6"/>
      <c r="S149" s="6"/>
      <c r="T149" s="6"/>
      <c r="U149" s="6"/>
      <c r="V149" s="6"/>
      <c r="W149" s="6"/>
      <c r="X149" s="6"/>
      <c r="Y149" s="6"/>
      <c r="Z149" s="6"/>
    </row>
    <row r="150" ht="30.75" customHeight="1">
      <c r="A150" s="22">
        <v>4.0</v>
      </c>
      <c r="B150" s="23" t="s">
        <v>598</v>
      </c>
      <c r="C150" s="24" t="s">
        <v>599</v>
      </c>
      <c r="D150" s="25" t="s">
        <v>600</v>
      </c>
      <c r="E150" s="27" t="s">
        <v>601</v>
      </c>
      <c r="F150" s="30">
        <v>2017.0</v>
      </c>
      <c r="G150" s="30" t="s">
        <v>68</v>
      </c>
      <c r="H150" s="34">
        <f t="shared" si="29"/>
        <v>2</v>
      </c>
      <c r="I150" s="6"/>
      <c r="J150" s="6">
        <f t="shared" si="27"/>
        <v>0</v>
      </c>
      <c r="K150" s="6">
        <f t="shared" si="28"/>
        <v>0</v>
      </c>
      <c r="L150" s="6"/>
      <c r="M150" s="6"/>
      <c r="N150" s="6"/>
      <c r="O150" s="6"/>
      <c r="P150" s="6"/>
      <c r="Q150" s="6"/>
      <c r="R150" s="6"/>
      <c r="S150" s="6"/>
      <c r="T150" s="6"/>
      <c r="U150" s="6"/>
      <c r="V150" s="6"/>
      <c r="W150" s="6"/>
      <c r="X150" s="6"/>
      <c r="Y150" s="6"/>
      <c r="Z150" s="6"/>
    </row>
    <row r="151" ht="30.75" customHeight="1">
      <c r="A151" s="22">
        <v>5.0</v>
      </c>
      <c r="B151" s="23" t="s">
        <v>602</v>
      </c>
      <c r="C151" s="24" t="s">
        <v>603</v>
      </c>
      <c r="D151" s="25" t="s">
        <v>604</v>
      </c>
      <c r="E151" s="27"/>
      <c r="F151" s="30">
        <v>2016.0</v>
      </c>
      <c r="G151" s="30" t="s">
        <v>35</v>
      </c>
      <c r="H151" s="34">
        <f t="shared" si="29"/>
        <v>1</v>
      </c>
      <c r="I151" s="6"/>
      <c r="J151" s="6">
        <f t="shared" si="27"/>
        <v>0</v>
      </c>
      <c r="K151" s="6">
        <f t="shared" si="28"/>
        <v>0</v>
      </c>
      <c r="L151" s="6"/>
      <c r="M151" s="6"/>
      <c r="N151" s="6"/>
      <c r="O151" s="6"/>
      <c r="P151" s="6"/>
      <c r="Q151" s="6"/>
      <c r="R151" s="6"/>
      <c r="S151" s="6"/>
      <c r="T151" s="6"/>
      <c r="U151" s="6"/>
      <c r="V151" s="6"/>
      <c r="W151" s="6"/>
      <c r="X151" s="6"/>
      <c r="Y151" s="6"/>
      <c r="Z151" s="6"/>
    </row>
    <row r="152" ht="30.75" customHeight="1">
      <c r="A152" s="49"/>
      <c r="B152" s="88"/>
      <c r="C152" s="52"/>
      <c r="D152" s="69"/>
      <c r="E152" s="6"/>
      <c r="F152" s="56"/>
      <c r="G152" s="57" t="s">
        <v>142</v>
      </c>
      <c r="H152" s="58">
        <f>SUM(H147:H151)/MAX(1,6-2)</f>
        <v>6</v>
      </c>
      <c r="I152" s="6">
        <v>6.0</v>
      </c>
      <c r="J152" s="6"/>
      <c r="K152" s="6"/>
      <c r="L152" s="6"/>
      <c r="M152" s="6"/>
      <c r="N152" s="6"/>
      <c r="O152" s="6"/>
      <c r="P152" s="6"/>
      <c r="Q152" s="6"/>
      <c r="R152" s="6"/>
      <c r="S152" s="6"/>
      <c r="T152" s="6"/>
      <c r="U152" s="6"/>
      <c r="V152" s="6"/>
      <c r="W152" s="6"/>
      <c r="X152" s="6"/>
      <c r="Y152" s="6"/>
      <c r="Z152" s="6"/>
    </row>
    <row r="153" ht="30.75" customHeight="1">
      <c r="A153" s="49"/>
      <c r="B153" s="88"/>
      <c r="C153" s="52"/>
      <c r="D153" s="69"/>
      <c r="E153" s="6"/>
      <c r="F153" s="56"/>
      <c r="G153" s="6"/>
      <c r="H153" s="6"/>
      <c r="I153" s="6"/>
      <c r="J153" s="6"/>
      <c r="K153" s="6"/>
      <c r="L153" s="6"/>
      <c r="M153" s="6"/>
      <c r="N153" s="6"/>
      <c r="O153" s="6"/>
      <c r="P153" s="6"/>
      <c r="Q153" s="6"/>
      <c r="R153" s="6"/>
      <c r="S153" s="6"/>
      <c r="T153" s="6"/>
      <c r="U153" s="6"/>
      <c r="V153" s="6"/>
      <c r="W153" s="6"/>
      <c r="X153" s="6"/>
      <c r="Y153" s="6"/>
      <c r="Z153" s="6"/>
    </row>
    <row r="154" ht="14.25" customHeight="1">
      <c r="A154" s="49"/>
      <c r="B154" s="88"/>
      <c r="C154" s="52"/>
      <c r="D154" s="69"/>
      <c r="E154" s="6"/>
      <c r="F154" s="56"/>
      <c r="G154" s="56"/>
      <c r="H154" s="56"/>
      <c r="I154" s="6"/>
      <c r="J154" s="6"/>
      <c r="K154" s="6"/>
      <c r="L154" s="6"/>
      <c r="M154" s="6"/>
      <c r="N154" s="6"/>
      <c r="O154" s="6"/>
      <c r="P154" s="6"/>
      <c r="Q154" s="6"/>
      <c r="R154" s="6"/>
      <c r="S154" s="6"/>
      <c r="T154" s="6"/>
      <c r="U154" s="6"/>
      <c r="V154" s="6"/>
      <c r="W154" s="6"/>
      <c r="X154" s="6"/>
      <c r="Y154" s="6"/>
      <c r="Z154" s="6"/>
    </row>
    <row r="155" ht="49.5" customHeight="1">
      <c r="A155" s="87" t="s">
        <v>675</v>
      </c>
      <c r="B155" s="3"/>
      <c r="C155" s="3"/>
      <c r="D155" s="3"/>
      <c r="E155" s="3"/>
      <c r="F155" s="3"/>
      <c r="G155" s="3"/>
      <c r="H155" s="4"/>
      <c r="I155" s="6"/>
      <c r="J155" s="6"/>
      <c r="K155" s="6"/>
      <c r="L155" s="6"/>
      <c r="M155" s="6"/>
      <c r="N155" s="6"/>
      <c r="O155" s="6"/>
      <c r="P155" s="6"/>
      <c r="Q155" s="6"/>
      <c r="R155" s="6"/>
      <c r="S155" s="6"/>
      <c r="T155" s="6"/>
      <c r="U155" s="6"/>
      <c r="V155" s="6"/>
      <c r="W155" s="6"/>
      <c r="X155" s="6"/>
      <c r="Y155" s="6"/>
      <c r="Z155" s="6"/>
    </row>
    <row r="156" ht="30.75" customHeight="1">
      <c r="A156" s="12" t="s">
        <v>151</v>
      </c>
      <c r="B156" s="12" t="s">
        <v>9</v>
      </c>
      <c r="C156" s="12" t="s">
        <v>10</v>
      </c>
      <c r="D156" s="12" t="s">
        <v>14</v>
      </c>
      <c r="E156" s="12" t="s">
        <v>13</v>
      </c>
      <c r="F156" s="12" t="s">
        <v>15</v>
      </c>
      <c r="G156" s="12" t="s">
        <v>17</v>
      </c>
      <c r="H156" s="12" t="s">
        <v>4</v>
      </c>
      <c r="I156" s="6"/>
      <c r="J156" s="6"/>
      <c r="K156" s="6"/>
      <c r="L156" s="6"/>
      <c r="M156" s="6"/>
      <c r="N156" s="6"/>
      <c r="O156" s="6"/>
      <c r="P156" s="6"/>
      <c r="Q156" s="6"/>
      <c r="R156" s="6"/>
      <c r="S156" s="6"/>
      <c r="T156" s="6"/>
      <c r="U156" s="6"/>
      <c r="V156" s="6"/>
      <c r="W156" s="6"/>
      <c r="X156" s="6"/>
      <c r="Y156" s="6"/>
      <c r="Z156" s="6"/>
    </row>
    <row r="157" ht="30.75" customHeight="1">
      <c r="A157" s="18"/>
      <c r="B157" s="18"/>
      <c r="C157" s="18"/>
      <c r="D157" s="18"/>
      <c r="E157" s="18"/>
      <c r="F157" s="18"/>
      <c r="G157" s="18"/>
      <c r="H157" s="18"/>
      <c r="I157" s="6"/>
      <c r="J157" s="6"/>
      <c r="K157" s="6"/>
      <c r="L157" s="6"/>
      <c r="M157" s="6"/>
      <c r="N157" s="6"/>
      <c r="O157" s="6"/>
      <c r="P157" s="6"/>
      <c r="Q157" s="6"/>
      <c r="R157" s="6"/>
      <c r="S157" s="6"/>
      <c r="T157" s="6"/>
      <c r="U157" s="6"/>
      <c r="V157" s="6"/>
      <c r="W157" s="6"/>
      <c r="X157" s="6"/>
      <c r="Y157" s="6"/>
      <c r="Z157" s="6"/>
    </row>
    <row r="158" ht="14.25" customHeight="1">
      <c r="A158" s="22">
        <v>1.0</v>
      </c>
      <c r="B158" s="23" t="s">
        <v>606</v>
      </c>
      <c r="C158" s="24" t="s">
        <v>607</v>
      </c>
      <c r="D158" s="25" t="s">
        <v>608</v>
      </c>
      <c r="E158" s="27" t="s">
        <v>573</v>
      </c>
      <c r="F158" s="30">
        <v>2016.0</v>
      </c>
      <c r="G158" s="30" t="s">
        <v>68</v>
      </c>
      <c r="H158" s="34">
        <f t="shared" ref="H158:H166" si="30">IF(G158="A",8,IF(G158="B",4,IF(G158="C",2,IF(G158="D",1,0))))</f>
        <v>2</v>
      </c>
      <c r="I158" s="6"/>
      <c r="J158" s="6">
        <f t="shared" ref="J158:J166" si="31">IF(G158="A*",H158, IF(G158="A", H158,0))/2</f>
        <v>0</v>
      </c>
      <c r="K158" s="6">
        <f t="shared" ref="K158:K166" si="32">IF(G158="B",H158,0)/2</f>
        <v>0</v>
      </c>
      <c r="L158" s="6"/>
      <c r="M158" s="6"/>
      <c r="N158" s="6"/>
      <c r="O158" s="6"/>
      <c r="P158" s="6"/>
      <c r="Q158" s="6"/>
      <c r="R158" s="6"/>
      <c r="S158" s="6"/>
      <c r="T158" s="6"/>
      <c r="U158" s="6"/>
      <c r="V158" s="6"/>
      <c r="W158" s="6"/>
      <c r="X158" s="6"/>
      <c r="Y158" s="6"/>
      <c r="Z158" s="6"/>
    </row>
    <row r="159" ht="14.25" customHeight="1">
      <c r="A159" s="22">
        <v>2.0</v>
      </c>
      <c r="B159" s="23" t="s">
        <v>609</v>
      </c>
      <c r="C159" s="24" t="s">
        <v>610</v>
      </c>
      <c r="D159" s="25" t="s">
        <v>611</v>
      </c>
      <c r="E159" s="27" t="s">
        <v>612</v>
      </c>
      <c r="F159" s="30">
        <v>2016.0</v>
      </c>
      <c r="G159" s="30" t="s">
        <v>73</v>
      </c>
      <c r="H159" s="34">
        <f t="shared" si="30"/>
        <v>8</v>
      </c>
      <c r="I159" s="6"/>
      <c r="J159" s="6">
        <f t="shared" si="31"/>
        <v>4</v>
      </c>
      <c r="K159" s="6">
        <f t="shared" si="32"/>
        <v>0</v>
      </c>
      <c r="L159" s="6"/>
      <c r="M159" s="6"/>
      <c r="N159" s="6"/>
      <c r="O159" s="6"/>
      <c r="P159" s="6"/>
      <c r="Q159" s="6"/>
      <c r="R159" s="6"/>
      <c r="S159" s="6"/>
      <c r="T159" s="6"/>
      <c r="U159" s="6"/>
      <c r="V159" s="6"/>
      <c r="W159" s="6"/>
      <c r="X159" s="6"/>
      <c r="Y159" s="6"/>
      <c r="Z159" s="6"/>
    </row>
    <row r="160" ht="14.25" customHeight="1">
      <c r="A160" s="22">
        <v>3.0</v>
      </c>
      <c r="B160" s="23" t="s">
        <v>613</v>
      </c>
      <c r="C160" s="24" t="s">
        <v>614</v>
      </c>
      <c r="D160" s="25" t="s">
        <v>615</v>
      </c>
      <c r="E160" s="27" t="s">
        <v>616</v>
      </c>
      <c r="F160" s="30">
        <v>2017.0</v>
      </c>
      <c r="G160" s="30" t="s">
        <v>68</v>
      </c>
      <c r="H160" s="34">
        <f t="shared" si="30"/>
        <v>2</v>
      </c>
      <c r="I160" s="6"/>
      <c r="J160" s="6">
        <f t="shared" si="31"/>
        <v>0</v>
      </c>
      <c r="K160" s="6">
        <f t="shared" si="32"/>
        <v>0</v>
      </c>
      <c r="L160" s="6"/>
      <c r="M160" s="6"/>
      <c r="N160" s="6"/>
      <c r="O160" s="6"/>
      <c r="P160" s="6"/>
      <c r="Q160" s="6"/>
      <c r="R160" s="6"/>
      <c r="S160" s="6"/>
      <c r="T160" s="6"/>
      <c r="U160" s="6"/>
      <c r="V160" s="6"/>
      <c r="W160" s="6"/>
      <c r="X160" s="6"/>
      <c r="Y160" s="6"/>
      <c r="Z160" s="6"/>
    </row>
    <row r="161" ht="14.25" customHeight="1">
      <c r="A161" s="22">
        <v>4.0</v>
      </c>
      <c r="B161" s="23" t="s">
        <v>617</v>
      </c>
      <c r="C161" s="24" t="s">
        <v>619</v>
      </c>
      <c r="D161" s="25" t="s">
        <v>620</v>
      </c>
      <c r="E161" s="27" t="s">
        <v>621</v>
      </c>
      <c r="F161" s="30">
        <v>2017.0</v>
      </c>
      <c r="G161" s="30" t="s">
        <v>32</v>
      </c>
      <c r="H161" s="34">
        <f t="shared" si="30"/>
        <v>4</v>
      </c>
      <c r="I161" s="6"/>
      <c r="J161" s="6">
        <f t="shared" si="31"/>
        <v>0</v>
      </c>
      <c r="K161" s="6">
        <f t="shared" si="32"/>
        <v>2</v>
      </c>
      <c r="L161" s="6"/>
      <c r="M161" s="6"/>
      <c r="N161" s="6"/>
      <c r="O161" s="6"/>
      <c r="P161" s="6"/>
      <c r="Q161" s="6"/>
      <c r="R161" s="6"/>
      <c r="S161" s="6"/>
      <c r="T161" s="6"/>
      <c r="U161" s="6"/>
      <c r="V161" s="6"/>
      <c r="W161" s="6"/>
      <c r="X161" s="6"/>
      <c r="Y161" s="6"/>
      <c r="Z161" s="6"/>
    </row>
    <row r="162" ht="14.25" customHeight="1">
      <c r="A162" s="22">
        <v>5.0</v>
      </c>
      <c r="B162" s="23" t="s">
        <v>622</v>
      </c>
      <c r="C162" s="24" t="s">
        <v>623</v>
      </c>
      <c r="D162" s="25" t="s">
        <v>624</v>
      </c>
      <c r="E162" s="27"/>
      <c r="F162" s="30">
        <v>2017.0</v>
      </c>
      <c r="G162" s="30" t="s">
        <v>35</v>
      </c>
      <c r="H162" s="34">
        <f t="shared" si="30"/>
        <v>1</v>
      </c>
      <c r="I162" s="6"/>
      <c r="J162" s="6">
        <f t="shared" si="31"/>
        <v>0</v>
      </c>
      <c r="K162" s="6">
        <f t="shared" si="32"/>
        <v>0</v>
      </c>
      <c r="L162" s="6"/>
      <c r="M162" s="6"/>
      <c r="N162" s="6"/>
      <c r="O162" s="6"/>
      <c r="P162" s="6"/>
      <c r="Q162" s="6"/>
      <c r="R162" s="6"/>
      <c r="S162" s="6"/>
      <c r="T162" s="6"/>
      <c r="U162" s="6"/>
      <c r="V162" s="6"/>
      <c r="W162" s="6"/>
      <c r="X162" s="6"/>
      <c r="Y162" s="6"/>
      <c r="Z162" s="6"/>
    </row>
    <row r="163" ht="14.25" customHeight="1">
      <c r="A163" s="22">
        <v>6.0</v>
      </c>
      <c r="B163" s="23" t="s">
        <v>625</v>
      </c>
      <c r="C163" s="24" t="s">
        <v>676</v>
      </c>
      <c r="D163" s="25" t="s">
        <v>627</v>
      </c>
      <c r="E163" s="27" t="s">
        <v>628</v>
      </c>
      <c r="F163" s="30">
        <v>2016.0</v>
      </c>
      <c r="G163" s="30" t="s">
        <v>35</v>
      </c>
      <c r="H163" s="34">
        <f t="shared" si="30"/>
        <v>1</v>
      </c>
      <c r="I163" s="6"/>
      <c r="J163" s="6">
        <f t="shared" si="31"/>
        <v>0</v>
      </c>
      <c r="K163" s="6">
        <f t="shared" si="32"/>
        <v>0</v>
      </c>
      <c r="L163" s="6"/>
      <c r="M163" s="6"/>
      <c r="N163" s="6"/>
      <c r="O163" s="6"/>
      <c r="P163" s="6"/>
      <c r="Q163" s="6"/>
      <c r="R163" s="6"/>
      <c r="S163" s="6"/>
      <c r="T163" s="6"/>
      <c r="U163" s="6"/>
      <c r="V163" s="6"/>
      <c r="W163" s="6"/>
      <c r="X163" s="6"/>
      <c r="Y163" s="6"/>
      <c r="Z163" s="6"/>
    </row>
    <row r="164" ht="14.25" customHeight="1">
      <c r="A164" s="22">
        <v>7.0</v>
      </c>
      <c r="B164" s="23" t="s">
        <v>629</v>
      </c>
      <c r="C164" s="6" t="s">
        <v>630</v>
      </c>
      <c r="D164" s="25" t="s">
        <v>631</v>
      </c>
      <c r="E164" s="27" t="s">
        <v>632</v>
      </c>
      <c r="F164" s="30">
        <v>2017.0</v>
      </c>
      <c r="G164" s="30" t="s">
        <v>35</v>
      </c>
      <c r="H164" s="34">
        <f t="shared" si="30"/>
        <v>1</v>
      </c>
      <c r="I164" s="6"/>
      <c r="J164" s="6">
        <f t="shared" si="31"/>
        <v>0</v>
      </c>
      <c r="K164" s="6">
        <f t="shared" si="32"/>
        <v>0</v>
      </c>
      <c r="L164" s="6"/>
      <c r="M164" s="6"/>
      <c r="N164" s="6"/>
      <c r="O164" s="6"/>
      <c r="P164" s="6"/>
      <c r="Q164" s="6"/>
      <c r="R164" s="6"/>
      <c r="S164" s="6"/>
      <c r="T164" s="6"/>
      <c r="U164" s="6"/>
      <c r="V164" s="6"/>
      <c r="W164" s="6"/>
      <c r="X164" s="6"/>
      <c r="Y164" s="6"/>
      <c r="Z164" s="6"/>
    </row>
    <row r="165" ht="14.25" customHeight="1">
      <c r="A165" s="22">
        <v>8.0</v>
      </c>
      <c r="B165" s="23" t="s">
        <v>633</v>
      </c>
      <c r="C165" s="6" t="s">
        <v>634</v>
      </c>
      <c r="D165" s="25" t="s">
        <v>635</v>
      </c>
      <c r="E165" s="27"/>
      <c r="F165" s="30">
        <v>2016.0</v>
      </c>
      <c r="G165" s="30" t="s">
        <v>35</v>
      </c>
      <c r="H165" s="34">
        <f t="shared" si="30"/>
        <v>1</v>
      </c>
      <c r="I165" s="6"/>
      <c r="J165" s="6">
        <f t="shared" si="31"/>
        <v>0</v>
      </c>
      <c r="K165" s="6">
        <f t="shared" si="32"/>
        <v>0</v>
      </c>
      <c r="L165" s="6"/>
      <c r="M165" s="6"/>
      <c r="N165" s="6"/>
      <c r="O165" s="6"/>
      <c r="P165" s="6"/>
      <c r="Q165" s="6"/>
      <c r="R165" s="6"/>
      <c r="S165" s="6"/>
      <c r="T165" s="6"/>
      <c r="U165" s="6"/>
      <c r="V165" s="6"/>
      <c r="W165" s="6"/>
      <c r="X165" s="6"/>
      <c r="Y165" s="6"/>
      <c r="Z165" s="6"/>
    </row>
    <row r="166" ht="14.25" customHeight="1">
      <c r="A166" s="22">
        <v>9.0</v>
      </c>
      <c r="B166" s="23" t="s">
        <v>636</v>
      </c>
      <c r="C166" s="24" t="s">
        <v>637</v>
      </c>
      <c r="D166" s="25" t="s">
        <v>638</v>
      </c>
      <c r="E166" s="27" t="s">
        <v>639</v>
      </c>
      <c r="F166" s="30">
        <v>2016.0</v>
      </c>
      <c r="G166" s="30" t="s">
        <v>73</v>
      </c>
      <c r="H166" s="34">
        <f t="shared" si="30"/>
        <v>8</v>
      </c>
      <c r="I166" s="6"/>
      <c r="J166" s="6">
        <f t="shared" si="31"/>
        <v>4</v>
      </c>
      <c r="K166" s="6">
        <f t="shared" si="32"/>
        <v>0</v>
      </c>
      <c r="L166" s="6"/>
      <c r="M166" s="6"/>
      <c r="N166" s="6"/>
      <c r="O166" s="6"/>
      <c r="P166" s="6"/>
      <c r="Q166" s="6"/>
      <c r="R166" s="6"/>
      <c r="S166" s="6"/>
      <c r="T166" s="6"/>
      <c r="U166" s="6"/>
      <c r="V166" s="6"/>
      <c r="W166" s="6"/>
      <c r="X166" s="6"/>
      <c r="Y166" s="6"/>
      <c r="Z166" s="6"/>
    </row>
    <row r="167" ht="30.75" customHeight="1">
      <c r="A167" s="49"/>
      <c r="B167" s="88"/>
      <c r="C167" s="24"/>
      <c r="D167" s="69"/>
      <c r="E167" s="6"/>
      <c r="F167" s="56"/>
      <c r="G167" s="57" t="s">
        <v>142</v>
      </c>
      <c r="H167" s="58">
        <f>SUM(H158:H166)/MAX(1,4-2)</f>
        <v>14</v>
      </c>
      <c r="I167" s="6">
        <v>14.0</v>
      </c>
      <c r="J167" s="6"/>
      <c r="K167" s="6"/>
      <c r="L167" s="6"/>
      <c r="M167" s="6"/>
      <c r="N167" s="6"/>
      <c r="O167" s="6"/>
      <c r="P167" s="6"/>
      <c r="Q167" s="6"/>
      <c r="R167" s="6"/>
      <c r="S167" s="6"/>
      <c r="T167" s="6"/>
      <c r="U167" s="6"/>
      <c r="V167" s="6"/>
      <c r="W167" s="6"/>
      <c r="X167" s="6"/>
      <c r="Y167" s="6"/>
      <c r="Z167" s="6"/>
    </row>
    <row r="168" ht="30.75" customHeight="1">
      <c r="A168" s="49"/>
      <c r="B168" s="88"/>
      <c r="C168" s="52"/>
      <c r="D168" s="69"/>
      <c r="E168" s="6"/>
      <c r="F168" s="56"/>
      <c r="G168" s="6"/>
      <c r="H168" s="6"/>
      <c r="I168" s="6"/>
      <c r="J168" s="6"/>
      <c r="K168" s="6"/>
      <c r="L168" s="6"/>
      <c r="M168" s="6"/>
      <c r="N168" s="6"/>
      <c r="O168" s="6"/>
      <c r="P168" s="6"/>
      <c r="Q168" s="6"/>
      <c r="R168" s="6"/>
      <c r="S168" s="6"/>
      <c r="T168" s="6"/>
      <c r="U168" s="6"/>
      <c r="V168" s="6"/>
      <c r="W168" s="6"/>
      <c r="X168" s="6"/>
      <c r="Y168" s="6"/>
      <c r="Z168" s="6"/>
    </row>
    <row r="169" ht="51.75" customHeight="1">
      <c r="A169" s="87" t="s">
        <v>677</v>
      </c>
      <c r="B169" s="3"/>
      <c r="C169" s="3"/>
      <c r="D169" s="3"/>
      <c r="E169" s="3"/>
      <c r="F169" s="3"/>
      <c r="G169" s="3"/>
      <c r="H169" s="4"/>
      <c r="I169" s="6"/>
      <c r="J169" s="6"/>
      <c r="K169" s="6"/>
      <c r="L169" s="6"/>
      <c r="M169" s="6"/>
      <c r="N169" s="6"/>
      <c r="O169" s="6"/>
      <c r="P169" s="6"/>
      <c r="Q169" s="6"/>
      <c r="R169" s="6"/>
      <c r="S169" s="6"/>
      <c r="T169" s="6"/>
      <c r="U169" s="6"/>
      <c r="V169" s="6"/>
      <c r="W169" s="6"/>
      <c r="X169" s="6"/>
      <c r="Y169" s="6"/>
      <c r="Z169" s="6"/>
    </row>
    <row r="170" ht="14.25" customHeight="1">
      <c r="A170" s="12" t="s">
        <v>151</v>
      </c>
      <c r="B170" s="12" t="s">
        <v>9</v>
      </c>
      <c r="C170" s="12" t="s">
        <v>10</v>
      </c>
      <c r="D170" s="12" t="s">
        <v>14</v>
      </c>
      <c r="E170" s="12" t="s">
        <v>13</v>
      </c>
      <c r="F170" s="12" t="s">
        <v>15</v>
      </c>
      <c r="G170" s="12" t="s">
        <v>17</v>
      </c>
      <c r="H170" s="12" t="s">
        <v>4</v>
      </c>
      <c r="I170" s="6"/>
      <c r="J170" s="6"/>
      <c r="K170" s="6"/>
      <c r="L170" s="6"/>
      <c r="M170" s="6"/>
      <c r="N170" s="6"/>
      <c r="O170" s="6"/>
      <c r="P170" s="6"/>
      <c r="Q170" s="6"/>
      <c r="R170" s="6"/>
      <c r="S170" s="6"/>
      <c r="T170" s="6"/>
      <c r="U170" s="6"/>
      <c r="V170" s="6"/>
      <c r="W170" s="6"/>
      <c r="X170" s="6"/>
      <c r="Y170" s="6"/>
      <c r="Z170" s="6"/>
    </row>
    <row r="171" ht="14.25" customHeight="1">
      <c r="A171" s="18"/>
      <c r="B171" s="18"/>
      <c r="C171" s="18"/>
      <c r="D171" s="18"/>
      <c r="E171" s="18"/>
      <c r="F171" s="18"/>
      <c r="G171" s="18"/>
      <c r="H171" s="18"/>
      <c r="I171" s="6"/>
      <c r="J171" s="6"/>
      <c r="K171" s="6"/>
      <c r="L171" s="6"/>
      <c r="M171" s="6"/>
      <c r="N171" s="6"/>
      <c r="O171" s="6"/>
      <c r="P171" s="6"/>
      <c r="Q171" s="6"/>
      <c r="R171" s="6"/>
      <c r="S171" s="6"/>
      <c r="T171" s="6"/>
      <c r="U171" s="6"/>
      <c r="V171" s="6"/>
      <c r="W171" s="6"/>
      <c r="X171" s="6"/>
      <c r="Y171" s="6"/>
      <c r="Z171" s="6"/>
    </row>
    <row r="172" ht="14.25" customHeight="1">
      <c r="A172" s="22">
        <v>1.0</v>
      </c>
      <c r="B172" s="23" t="s">
        <v>641</v>
      </c>
      <c r="C172" s="24" t="s">
        <v>642</v>
      </c>
      <c r="D172" s="25" t="s">
        <v>643</v>
      </c>
      <c r="E172" s="27" t="s">
        <v>644</v>
      </c>
      <c r="F172" s="30">
        <v>2017.0</v>
      </c>
      <c r="G172" s="30" t="s">
        <v>59</v>
      </c>
      <c r="H172" s="34">
        <v>12.0</v>
      </c>
      <c r="I172" s="6"/>
      <c r="J172" s="6">
        <f t="shared" ref="J172:J176" si="33">IF(G172="A*",H172, IF(G172="A", H172,0))/2</f>
        <v>6</v>
      </c>
      <c r="K172" s="6">
        <f t="shared" ref="K172:K176" si="34">IF(G172="B",H172,0)/2</f>
        <v>0</v>
      </c>
      <c r="L172" s="6"/>
      <c r="M172" s="6"/>
      <c r="N172" s="6"/>
      <c r="O172" s="6"/>
      <c r="P172" s="6"/>
      <c r="Q172" s="6"/>
      <c r="R172" s="6"/>
      <c r="S172" s="6"/>
      <c r="T172" s="6"/>
      <c r="U172" s="6"/>
      <c r="V172" s="6"/>
      <c r="W172" s="6"/>
      <c r="X172" s="6"/>
      <c r="Y172" s="6"/>
      <c r="Z172" s="6"/>
    </row>
    <row r="173" ht="14.25" customHeight="1">
      <c r="A173" s="49">
        <v>2.0</v>
      </c>
      <c r="B173" s="23" t="s">
        <v>645</v>
      </c>
      <c r="C173" s="24" t="s">
        <v>646</v>
      </c>
      <c r="D173" s="25" t="s">
        <v>647</v>
      </c>
      <c r="E173" s="27"/>
      <c r="F173" s="30">
        <v>2016.0</v>
      </c>
      <c r="G173" s="30" t="s">
        <v>68</v>
      </c>
      <c r="H173" s="34">
        <f t="shared" ref="H173:H176" si="35">IF(G173="A",8,IF(G173="B",4,IF(G173="C",2,IF(G173="D",1,0))))</f>
        <v>2</v>
      </c>
      <c r="I173" s="6"/>
      <c r="J173" s="6">
        <f t="shared" si="33"/>
        <v>0</v>
      </c>
      <c r="K173" s="6">
        <f t="shared" si="34"/>
        <v>0</v>
      </c>
      <c r="L173" s="6"/>
      <c r="M173" s="6"/>
      <c r="N173" s="6"/>
      <c r="O173" s="6"/>
      <c r="P173" s="6"/>
      <c r="Q173" s="6"/>
      <c r="R173" s="6"/>
      <c r="S173" s="6"/>
      <c r="T173" s="6"/>
      <c r="U173" s="6"/>
      <c r="V173" s="6"/>
      <c r="W173" s="6"/>
      <c r="X173" s="6"/>
      <c r="Y173" s="6"/>
      <c r="Z173" s="6"/>
    </row>
    <row r="174" ht="14.25" customHeight="1">
      <c r="A174" s="49">
        <v>3.0</v>
      </c>
      <c r="B174" s="23" t="s">
        <v>648</v>
      </c>
      <c r="C174" s="24" t="s">
        <v>649</v>
      </c>
      <c r="D174" s="25" t="s">
        <v>650</v>
      </c>
      <c r="E174" s="27"/>
      <c r="F174" s="30">
        <v>2016.0</v>
      </c>
      <c r="G174" s="30" t="s">
        <v>68</v>
      </c>
      <c r="H174" s="34">
        <f t="shared" si="35"/>
        <v>2</v>
      </c>
      <c r="I174" s="6"/>
      <c r="J174" s="6">
        <f t="shared" si="33"/>
        <v>0</v>
      </c>
      <c r="K174" s="6">
        <f t="shared" si="34"/>
        <v>0</v>
      </c>
      <c r="L174" s="6"/>
      <c r="M174" s="6"/>
      <c r="N174" s="6"/>
      <c r="O174" s="6"/>
      <c r="P174" s="6"/>
      <c r="Q174" s="6"/>
      <c r="R174" s="6"/>
      <c r="S174" s="6"/>
      <c r="T174" s="6"/>
      <c r="U174" s="6"/>
      <c r="V174" s="6"/>
      <c r="W174" s="6"/>
      <c r="X174" s="6"/>
      <c r="Y174" s="6"/>
      <c r="Z174" s="6"/>
    </row>
    <row r="175" ht="14.25" customHeight="1">
      <c r="A175" s="49">
        <v>4.0</v>
      </c>
      <c r="B175" s="23" t="s">
        <v>651</v>
      </c>
      <c r="C175" s="24" t="s">
        <v>652</v>
      </c>
      <c r="D175" s="25" t="s">
        <v>653</v>
      </c>
      <c r="E175" s="27"/>
      <c r="F175" s="30">
        <v>2016.0</v>
      </c>
      <c r="G175" s="30" t="s">
        <v>68</v>
      </c>
      <c r="H175" s="34">
        <f t="shared" si="35"/>
        <v>2</v>
      </c>
      <c r="I175" s="6"/>
      <c r="J175" s="6">
        <f t="shared" si="33"/>
        <v>0</v>
      </c>
      <c r="K175" s="6">
        <f t="shared" si="34"/>
        <v>0</v>
      </c>
      <c r="L175" s="6"/>
      <c r="M175" s="6"/>
      <c r="N175" s="6"/>
      <c r="O175" s="6"/>
      <c r="P175" s="6"/>
      <c r="Q175" s="6"/>
      <c r="R175" s="6"/>
      <c r="S175" s="6"/>
      <c r="T175" s="6"/>
      <c r="U175" s="6"/>
      <c r="V175" s="6"/>
      <c r="W175" s="6"/>
      <c r="X175" s="6"/>
      <c r="Y175" s="6"/>
      <c r="Z175" s="6"/>
    </row>
    <row r="176" ht="14.25" customHeight="1">
      <c r="A176" s="49">
        <v>5.0</v>
      </c>
      <c r="B176" s="23" t="s">
        <v>654</v>
      </c>
      <c r="C176" s="24" t="s">
        <v>655</v>
      </c>
      <c r="D176" s="25" t="s">
        <v>656</v>
      </c>
      <c r="E176" s="27"/>
      <c r="F176" s="30">
        <v>2016.0</v>
      </c>
      <c r="G176" s="30" t="s">
        <v>68</v>
      </c>
      <c r="H176" s="34">
        <f t="shared" si="35"/>
        <v>2</v>
      </c>
      <c r="I176" s="6"/>
      <c r="J176" s="6">
        <f t="shared" si="33"/>
        <v>0</v>
      </c>
      <c r="K176" s="6">
        <f t="shared" si="34"/>
        <v>0</v>
      </c>
      <c r="L176" s="6"/>
      <c r="M176" s="6"/>
      <c r="N176" s="6"/>
      <c r="O176" s="6"/>
      <c r="P176" s="6"/>
      <c r="Q176" s="6"/>
      <c r="R176" s="6"/>
      <c r="S176" s="6"/>
      <c r="T176" s="6"/>
      <c r="U176" s="6"/>
      <c r="V176" s="6"/>
      <c r="W176" s="6"/>
      <c r="X176" s="6"/>
      <c r="Y176" s="6"/>
      <c r="Z176" s="6"/>
    </row>
    <row r="177" ht="14.25" customHeight="1">
      <c r="A177" s="49"/>
      <c r="B177" s="88"/>
      <c r="C177" s="52"/>
      <c r="D177" s="69"/>
      <c r="E177" s="6"/>
      <c r="F177" s="56"/>
      <c r="G177" s="57" t="s">
        <v>142</v>
      </c>
      <c r="H177" s="58">
        <f>SUM(H172:H176)/MAX(1,4-2)</f>
        <v>10</v>
      </c>
      <c r="I177" s="6">
        <v>10.0</v>
      </c>
      <c r="J177" s="6"/>
      <c r="K177" s="6"/>
      <c r="L177" s="6"/>
      <c r="M177" s="6"/>
      <c r="N177" s="6"/>
      <c r="O177" s="6"/>
      <c r="P177" s="6"/>
      <c r="Q177" s="6"/>
      <c r="R177" s="6"/>
      <c r="S177" s="6"/>
      <c r="T177" s="6"/>
      <c r="U177" s="6"/>
      <c r="V177" s="6"/>
      <c r="W177" s="6"/>
      <c r="X177" s="6"/>
      <c r="Y177" s="6"/>
      <c r="Z177" s="6"/>
    </row>
    <row r="178" ht="14.25" customHeight="1">
      <c r="A178" s="49"/>
      <c r="B178" s="88"/>
      <c r="C178" s="52"/>
      <c r="D178" s="56"/>
      <c r="E178" s="6"/>
      <c r="F178" s="56"/>
      <c r="G178" s="71" t="s">
        <v>657</v>
      </c>
      <c r="H178" s="72">
        <f>SUM(I1:I178)</f>
        <v>210.50333</v>
      </c>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56"/>
      <c r="G179" s="73" t="s">
        <v>658</v>
      </c>
      <c r="H179" s="90">
        <f>SUM(J5:J176)</f>
        <v>133.9333333</v>
      </c>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56"/>
      <c r="G180" s="73" t="s">
        <v>361</v>
      </c>
      <c r="H180" s="90">
        <f>SUM(K5:K176)</f>
        <v>52</v>
      </c>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56"/>
      <c r="G181" s="76" t="s">
        <v>659</v>
      </c>
      <c r="H181" s="91">
        <f>SUM(H179:H180)</f>
        <v>185.9333333</v>
      </c>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56"/>
      <c r="G182" s="56"/>
      <c r="H182" s="5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56"/>
      <c r="G183" s="56"/>
      <c r="H183" s="5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56"/>
      <c r="G184" s="56"/>
      <c r="H184" s="5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56"/>
      <c r="G185" s="56"/>
      <c r="H185" s="5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56"/>
      <c r="G186" s="56"/>
      <c r="H186" s="5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56"/>
      <c r="G187" s="56"/>
      <c r="H187" s="5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56"/>
      <c r="G188" s="56"/>
      <c r="H188" s="5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56"/>
      <c r="G189" s="56"/>
      <c r="H189" s="5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56"/>
      <c r="G190" s="56"/>
      <c r="H190" s="5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56"/>
      <c r="G191" s="56"/>
      <c r="H191" s="5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56"/>
      <c r="G192" s="56"/>
      <c r="H192" s="5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56"/>
      <c r="G193" s="56"/>
      <c r="H193" s="5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56"/>
      <c r="G194" s="56"/>
      <c r="H194" s="5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56"/>
      <c r="G195" s="56"/>
      <c r="H195" s="5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56"/>
      <c r="G196" s="56"/>
      <c r="H196" s="5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56"/>
      <c r="G197" s="56"/>
      <c r="H197" s="5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56"/>
      <c r="G198" s="56"/>
      <c r="H198" s="5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56"/>
      <c r="G199" s="56"/>
      <c r="H199" s="5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56"/>
      <c r="G200" s="56"/>
      <c r="H200" s="5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56"/>
      <c r="G201" s="56"/>
      <c r="H201" s="5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56"/>
      <c r="G202" s="56"/>
      <c r="H202" s="5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56"/>
      <c r="G203" s="56"/>
      <c r="H203" s="5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56"/>
      <c r="G204" s="56"/>
      <c r="H204" s="5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56"/>
      <c r="G205" s="56"/>
      <c r="H205" s="5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56"/>
      <c r="G206" s="56"/>
      <c r="H206" s="5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56"/>
      <c r="G207" s="56"/>
      <c r="H207" s="5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56"/>
      <c r="G208" s="56"/>
      <c r="H208" s="5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56"/>
      <c r="G209" s="56"/>
      <c r="H209" s="5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56"/>
      <c r="G210" s="56"/>
      <c r="H210" s="5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56"/>
      <c r="G211" s="56"/>
      <c r="H211" s="5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56"/>
      <c r="G212" s="56"/>
      <c r="H212" s="5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56"/>
      <c r="G213" s="56"/>
      <c r="H213" s="5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56"/>
      <c r="G214" s="56"/>
      <c r="H214" s="5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56"/>
      <c r="G215" s="56"/>
      <c r="H215" s="5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56"/>
      <c r="G216" s="56"/>
      <c r="H216" s="5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56"/>
      <c r="G217" s="56"/>
      <c r="H217" s="5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56"/>
      <c r="G218" s="56"/>
      <c r="H218" s="5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56"/>
      <c r="G219" s="56"/>
      <c r="H219" s="5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56"/>
      <c r="G220" s="56"/>
      <c r="H220" s="5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56"/>
      <c r="G221" s="56"/>
      <c r="H221" s="5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56"/>
      <c r="G222" s="56"/>
      <c r="H222" s="5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56"/>
      <c r="G223" s="56"/>
      <c r="H223" s="5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56"/>
      <c r="G224" s="56"/>
      <c r="H224" s="5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56"/>
      <c r="G225" s="56"/>
      <c r="H225" s="5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56"/>
      <c r="G226" s="56"/>
      <c r="H226" s="5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56"/>
      <c r="G227" s="56"/>
      <c r="H227" s="5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56"/>
      <c r="G228" s="56"/>
      <c r="H228" s="5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56"/>
      <c r="G229" s="56"/>
      <c r="H229" s="5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56"/>
      <c r="G230" s="56"/>
      <c r="H230" s="5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56"/>
      <c r="G231" s="56"/>
      <c r="H231" s="5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56"/>
      <c r="G232" s="56"/>
      <c r="H232" s="5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56"/>
      <c r="G233" s="56"/>
      <c r="H233" s="5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56"/>
      <c r="G234" s="56"/>
      <c r="H234" s="5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56"/>
      <c r="G235" s="56"/>
      <c r="H235" s="5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56"/>
      <c r="G236" s="56"/>
      <c r="H236" s="5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56"/>
      <c r="G237" s="56"/>
      <c r="H237" s="5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56"/>
      <c r="G238" s="56"/>
      <c r="H238" s="5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56"/>
      <c r="G239" s="56"/>
      <c r="H239" s="5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56"/>
      <c r="G240" s="56"/>
      <c r="H240" s="5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56"/>
      <c r="G241" s="56"/>
      <c r="H241" s="5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56"/>
      <c r="G242" s="56"/>
      <c r="H242" s="5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56"/>
      <c r="G243" s="56"/>
      <c r="H243" s="5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56"/>
      <c r="G244" s="56"/>
      <c r="H244" s="5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56"/>
      <c r="G245" s="56"/>
      <c r="H245" s="5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56"/>
      <c r="G246" s="56"/>
      <c r="H246" s="5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56"/>
      <c r="G247" s="56"/>
      <c r="H247" s="5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56"/>
      <c r="G248" s="56"/>
      <c r="H248" s="5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56"/>
      <c r="G249" s="56"/>
      <c r="H249" s="5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56"/>
      <c r="G250" s="56"/>
      <c r="H250" s="5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56"/>
      <c r="G251" s="56"/>
      <c r="H251" s="5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56"/>
      <c r="G252" s="56"/>
      <c r="H252" s="5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56"/>
      <c r="G253" s="56"/>
      <c r="H253" s="5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56"/>
      <c r="G254" s="56"/>
      <c r="H254" s="5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56"/>
      <c r="G255" s="56"/>
      <c r="H255" s="5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56"/>
      <c r="G256" s="56"/>
      <c r="H256" s="5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56"/>
      <c r="G257" s="56"/>
      <c r="H257" s="5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56"/>
      <c r="G258" s="56"/>
      <c r="H258" s="5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56"/>
      <c r="G259" s="56"/>
      <c r="H259" s="5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56"/>
      <c r="G260" s="56"/>
      <c r="H260" s="5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56"/>
      <c r="G261" s="56"/>
      <c r="H261" s="5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56"/>
      <c r="G262" s="56"/>
      <c r="H262" s="5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56"/>
      <c r="G263" s="56"/>
      <c r="H263" s="5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56"/>
      <c r="G264" s="56"/>
      <c r="H264" s="5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56"/>
      <c r="G265" s="56"/>
      <c r="H265" s="5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56"/>
      <c r="G266" s="56"/>
      <c r="H266" s="5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56"/>
      <c r="G267" s="56"/>
      <c r="H267" s="5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56"/>
      <c r="G268" s="56"/>
      <c r="H268" s="5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56"/>
      <c r="G269" s="56"/>
      <c r="H269" s="5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56"/>
      <c r="G270" s="56"/>
      <c r="H270" s="5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56"/>
      <c r="G271" s="56"/>
      <c r="H271" s="5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56"/>
      <c r="G272" s="56"/>
      <c r="H272" s="5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56"/>
      <c r="G273" s="56"/>
      <c r="H273" s="5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56"/>
      <c r="G274" s="56"/>
      <c r="H274" s="5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56"/>
      <c r="G275" s="56"/>
      <c r="H275" s="5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56"/>
      <c r="G276" s="56"/>
      <c r="H276" s="5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56"/>
      <c r="G277" s="56"/>
      <c r="H277" s="5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56"/>
      <c r="G278" s="56"/>
      <c r="H278" s="5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56"/>
      <c r="G279" s="56"/>
      <c r="H279" s="5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56"/>
      <c r="G280" s="56"/>
      <c r="H280" s="5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56"/>
      <c r="G281" s="56"/>
      <c r="H281" s="5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56"/>
      <c r="G282" s="56"/>
      <c r="H282" s="5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56"/>
      <c r="G283" s="56"/>
      <c r="H283" s="5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56"/>
      <c r="G284" s="56"/>
      <c r="H284" s="5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56"/>
      <c r="G285" s="56"/>
      <c r="H285" s="5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56"/>
      <c r="G286" s="56"/>
      <c r="H286" s="5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56"/>
      <c r="G287" s="56"/>
      <c r="H287" s="5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56"/>
      <c r="G288" s="56"/>
      <c r="H288" s="5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56"/>
      <c r="G289" s="56"/>
      <c r="H289" s="5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56"/>
      <c r="G290" s="56"/>
      <c r="H290" s="5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56"/>
      <c r="G291" s="56"/>
      <c r="H291" s="5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56"/>
      <c r="G292" s="56"/>
      <c r="H292" s="5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56"/>
      <c r="G293" s="56"/>
      <c r="H293" s="5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56"/>
      <c r="G294" s="56"/>
      <c r="H294" s="5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56"/>
      <c r="G295" s="56"/>
      <c r="H295" s="5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56"/>
      <c r="G296" s="56"/>
      <c r="H296" s="5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56"/>
      <c r="G297" s="56"/>
      <c r="H297" s="5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56"/>
      <c r="G298" s="56"/>
      <c r="H298" s="5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56"/>
      <c r="G299" s="56"/>
      <c r="H299" s="5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56"/>
      <c r="G300" s="56"/>
      <c r="H300" s="5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56"/>
      <c r="G301" s="56"/>
      <c r="H301" s="5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56"/>
      <c r="G302" s="56"/>
      <c r="H302" s="5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56"/>
      <c r="G303" s="56"/>
      <c r="H303" s="5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56"/>
      <c r="G304" s="56"/>
      <c r="H304" s="5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56"/>
      <c r="G305" s="56"/>
      <c r="H305" s="5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56"/>
      <c r="G306" s="56"/>
      <c r="H306" s="5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56"/>
      <c r="G307" s="56"/>
      <c r="H307" s="5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56"/>
      <c r="G308" s="56"/>
      <c r="H308" s="5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56"/>
      <c r="G309" s="56"/>
      <c r="H309" s="5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56"/>
      <c r="G310" s="56"/>
      <c r="H310" s="5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56"/>
      <c r="G311" s="56"/>
      <c r="H311" s="5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56"/>
      <c r="G312" s="56"/>
      <c r="H312" s="5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56"/>
      <c r="G313" s="56"/>
      <c r="H313" s="5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56"/>
      <c r="G314" s="56"/>
      <c r="H314" s="5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56"/>
      <c r="G315" s="56"/>
      <c r="H315" s="5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56"/>
      <c r="G316" s="56"/>
      <c r="H316" s="5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56"/>
      <c r="G317" s="56"/>
      <c r="H317" s="5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56"/>
      <c r="G318" s="56"/>
      <c r="H318" s="5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56"/>
      <c r="G319" s="56"/>
      <c r="H319" s="5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56"/>
      <c r="G320" s="56"/>
      <c r="H320" s="5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56"/>
      <c r="G321" s="56"/>
      <c r="H321" s="5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56"/>
      <c r="G322" s="56"/>
      <c r="H322" s="5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56"/>
      <c r="G323" s="56"/>
      <c r="H323" s="5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56"/>
      <c r="G324" s="56"/>
      <c r="H324" s="5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56"/>
      <c r="G325" s="56"/>
      <c r="H325" s="5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56"/>
      <c r="G326" s="56"/>
      <c r="H326" s="5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56"/>
      <c r="G327" s="56"/>
      <c r="H327" s="5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56"/>
      <c r="G328" s="56"/>
      <c r="H328" s="5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56"/>
      <c r="G329" s="56"/>
      <c r="H329" s="5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56"/>
      <c r="G330" s="56"/>
      <c r="H330" s="5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56"/>
      <c r="G331" s="56"/>
      <c r="H331" s="5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56"/>
      <c r="G332" s="56"/>
      <c r="H332" s="5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56"/>
      <c r="G333" s="56"/>
      <c r="H333" s="5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56"/>
      <c r="G334" s="56"/>
      <c r="H334" s="5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56"/>
      <c r="G335" s="56"/>
      <c r="H335" s="5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56"/>
      <c r="G336" s="56"/>
      <c r="H336" s="5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56"/>
      <c r="G337" s="56"/>
      <c r="H337" s="5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56"/>
      <c r="G338" s="56"/>
      <c r="H338" s="5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56"/>
      <c r="G339" s="56"/>
      <c r="H339" s="5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56"/>
      <c r="G340" s="56"/>
      <c r="H340" s="5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56"/>
      <c r="G341" s="56"/>
      <c r="H341" s="5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56"/>
      <c r="G342" s="56"/>
      <c r="H342" s="5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56"/>
      <c r="G343" s="56"/>
      <c r="H343" s="5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56"/>
      <c r="G344" s="56"/>
      <c r="H344" s="5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56"/>
      <c r="G345" s="56"/>
      <c r="H345" s="5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56"/>
      <c r="G346" s="56"/>
      <c r="H346" s="5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56"/>
      <c r="G347" s="56"/>
      <c r="H347" s="5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56"/>
      <c r="G348" s="56"/>
      <c r="H348" s="5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56"/>
      <c r="G349" s="56"/>
      <c r="H349" s="5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56"/>
      <c r="G350" s="56"/>
      <c r="H350" s="5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56"/>
      <c r="G351" s="56"/>
      <c r="H351" s="5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56"/>
      <c r="G352" s="56"/>
      <c r="H352" s="5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56"/>
      <c r="G353" s="56"/>
      <c r="H353" s="5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56"/>
      <c r="G354" s="56"/>
      <c r="H354" s="5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56"/>
      <c r="G355" s="56"/>
      <c r="H355" s="5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56"/>
      <c r="G356" s="56"/>
      <c r="H356" s="5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56"/>
      <c r="G357" s="56"/>
      <c r="H357" s="5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56"/>
      <c r="G358" s="56"/>
      <c r="H358" s="5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56"/>
      <c r="G359" s="56"/>
      <c r="H359" s="5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56"/>
      <c r="G360" s="56"/>
      <c r="H360" s="5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56"/>
      <c r="G361" s="56"/>
      <c r="H361" s="5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56"/>
      <c r="G362" s="56"/>
      <c r="H362" s="5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56"/>
      <c r="G363" s="56"/>
      <c r="H363" s="5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56"/>
      <c r="G364" s="56"/>
      <c r="H364" s="5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56"/>
      <c r="G365" s="56"/>
      <c r="H365" s="5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56"/>
      <c r="G366" s="56"/>
      <c r="H366" s="5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56"/>
      <c r="G367" s="56"/>
      <c r="H367" s="5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56"/>
      <c r="G368" s="56"/>
      <c r="H368" s="5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56"/>
      <c r="G369" s="56"/>
      <c r="H369" s="5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56"/>
      <c r="G370" s="56"/>
      <c r="H370" s="5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56"/>
      <c r="G371" s="56"/>
      <c r="H371" s="5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56"/>
      <c r="G372" s="56"/>
      <c r="H372" s="5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56"/>
      <c r="G373" s="56"/>
      <c r="H373" s="5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56"/>
      <c r="G374" s="56"/>
      <c r="H374" s="5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56"/>
      <c r="G375" s="56"/>
      <c r="H375" s="5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56"/>
      <c r="G376" s="56"/>
      <c r="H376" s="5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56"/>
      <c r="G377" s="56"/>
      <c r="H377" s="5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56"/>
      <c r="G378" s="56"/>
      <c r="H378" s="5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56"/>
      <c r="G379" s="56"/>
      <c r="H379" s="5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56"/>
      <c r="G380" s="56"/>
      <c r="H380" s="5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56"/>
      <c r="G381" s="56"/>
      <c r="H381" s="5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56"/>
      <c r="G382" s="56"/>
      <c r="H382" s="5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56"/>
      <c r="G383" s="56"/>
      <c r="H383" s="5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56"/>
      <c r="G384" s="56"/>
      <c r="H384" s="5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56"/>
      <c r="G385" s="56"/>
      <c r="H385" s="5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56"/>
      <c r="G386" s="56"/>
      <c r="H386" s="5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56"/>
      <c r="G387" s="56"/>
      <c r="H387" s="5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56"/>
      <c r="G388" s="56"/>
      <c r="H388" s="5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56"/>
      <c r="G389" s="56"/>
      <c r="H389" s="5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56"/>
      <c r="G390" s="56"/>
      <c r="H390" s="5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56"/>
      <c r="G391" s="56"/>
      <c r="H391" s="5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56"/>
      <c r="G392" s="56"/>
      <c r="H392" s="5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56"/>
      <c r="G393" s="56"/>
      <c r="H393" s="5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56"/>
      <c r="G394" s="56"/>
      <c r="H394" s="5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56"/>
      <c r="G395" s="56"/>
      <c r="H395" s="5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56"/>
      <c r="G396" s="56"/>
      <c r="H396" s="5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56"/>
      <c r="G397" s="56"/>
      <c r="H397" s="5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56"/>
      <c r="G398" s="56"/>
      <c r="H398" s="5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56"/>
      <c r="G399" s="56"/>
      <c r="H399" s="5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56"/>
      <c r="G400" s="56"/>
      <c r="H400" s="5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56"/>
      <c r="G401" s="56"/>
      <c r="H401" s="5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56"/>
      <c r="G402" s="56"/>
      <c r="H402" s="5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56"/>
      <c r="G403" s="56"/>
      <c r="H403" s="5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56"/>
      <c r="G404" s="56"/>
      <c r="H404" s="5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56"/>
      <c r="G405" s="56"/>
      <c r="H405" s="5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56"/>
      <c r="G406" s="56"/>
      <c r="H406" s="5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56"/>
      <c r="G407" s="56"/>
      <c r="H407" s="5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56"/>
      <c r="G408" s="56"/>
      <c r="H408" s="5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56"/>
      <c r="G409" s="56"/>
      <c r="H409" s="5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56"/>
      <c r="G410" s="56"/>
      <c r="H410" s="5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56"/>
      <c r="G411" s="56"/>
      <c r="H411" s="5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56"/>
      <c r="G412" s="56"/>
      <c r="H412" s="5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56"/>
      <c r="G413" s="56"/>
      <c r="H413" s="5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56"/>
      <c r="G414" s="56"/>
      <c r="H414" s="5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56"/>
      <c r="G415" s="56"/>
      <c r="H415" s="5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56"/>
      <c r="G416" s="56"/>
      <c r="H416" s="5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56"/>
      <c r="G417" s="56"/>
      <c r="H417" s="5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56"/>
      <c r="G418" s="56"/>
      <c r="H418" s="5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56"/>
      <c r="G419" s="56"/>
      <c r="H419" s="5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56"/>
      <c r="G420" s="56"/>
      <c r="H420" s="5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56"/>
      <c r="G421" s="56"/>
      <c r="H421" s="5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56"/>
      <c r="G422" s="56"/>
      <c r="H422" s="5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56"/>
      <c r="G423" s="56"/>
      <c r="H423" s="5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56"/>
      <c r="G424" s="56"/>
      <c r="H424" s="5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56"/>
      <c r="G425" s="56"/>
      <c r="H425" s="5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56"/>
      <c r="G426" s="56"/>
      <c r="H426" s="5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56"/>
      <c r="G427" s="56"/>
      <c r="H427" s="5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56"/>
      <c r="G428" s="56"/>
      <c r="H428" s="5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56"/>
      <c r="G429" s="56"/>
      <c r="H429" s="5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56"/>
      <c r="G430" s="56"/>
      <c r="H430" s="5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56"/>
      <c r="G431" s="56"/>
      <c r="H431" s="5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56"/>
      <c r="G432" s="56"/>
      <c r="H432" s="5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56"/>
      <c r="G433" s="56"/>
      <c r="H433" s="5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56"/>
      <c r="G434" s="56"/>
      <c r="H434" s="5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56"/>
      <c r="G435" s="56"/>
      <c r="H435" s="5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56"/>
      <c r="G436" s="56"/>
      <c r="H436" s="5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56"/>
      <c r="G437" s="56"/>
      <c r="H437" s="5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56"/>
      <c r="G438" s="56"/>
      <c r="H438" s="5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56"/>
      <c r="G439" s="56"/>
      <c r="H439" s="5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56"/>
      <c r="G440" s="56"/>
      <c r="H440" s="5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56"/>
      <c r="G441" s="56"/>
      <c r="H441" s="5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56"/>
      <c r="G442" s="56"/>
      <c r="H442" s="5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56"/>
      <c r="G443" s="56"/>
      <c r="H443" s="5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56"/>
      <c r="G444" s="56"/>
      <c r="H444" s="5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56"/>
      <c r="G445" s="56"/>
      <c r="H445" s="5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56"/>
      <c r="G446" s="56"/>
      <c r="H446" s="5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56"/>
      <c r="G447" s="56"/>
      <c r="H447" s="5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56"/>
      <c r="G448" s="56"/>
      <c r="H448" s="5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56"/>
      <c r="G449" s="56"/>
      <c r="H449" s="5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56"/>
      <c r="G450" s="56"/>
      <c r="H450" s="5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56"/>
      <c r="G451" s="56"/>
      <c r="H451" s="5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56"/>
      <c r="G452" s="56"/>
      <c r="H452" s="5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56"/>
      <c r="G453" s="56"/>
      <c r="H453" s="5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56"/>
      <c r="G454" s="56"/>
      <c r="H454" s="5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56"/>
      <c r="G455" s="56"/>
      <c r="H455" s="5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56"/>
      <c r="G456" s="56"/>
      <c r="H456" s="5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56"/>
      <c r="G457" s="56"/>
      <c r="H457" s="5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56"/>
      <c r="G458" s="56"/>
      <c r="H458" s="5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56"/>
      <c r="G459" s="56"/>
      <c r="H459" s="5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56"/>
      <c r="G460" s="56"/>
      <c r="H460" s="5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56"/>
      <c r="G461" s="56"/>
      <c r="H461" s="5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56"/>
      <c r="G462" s="56"/>
      <c r="H462" s="5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56"/>
      <c r="G463" s="56"/>
      <c r="H463" s="5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56"/>
      <c r="G464" s="56"/>
      <c r="H464" s="5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56"/>
      <c r="G465" s="56"/>
      <c r="H465" s="5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56"/>
      <c r="G466" s="56"/>
      <c r="H466" s="5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56"/>
      <c r="G467" s="56"/>
      <c r="H467" s="5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56"/>
      <c r="G468" s="56"/>
      <c r="H468" s="5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56"/>
      <c r="G469" s="56"/>
      <c r="H469" s="5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56"/>
      <c r="G470" s="56"/>
      <c r="H470" s="5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56"/>
      <c r="G471" s="56"/>
      <c r="H471" s="5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56"/>
      <c r="G472" s="56"/>
      <c r="H472" s="5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56"/>
      <c r="G473" s="56"/>
      <c r="H473" s="5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56"/>
      <c r="G474" s="56"/>
      <c r="H474" s="5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56"/>
      <c r="G475" s="56"/>
      <c r="H475" s="5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56"/>
      <c r="G476" s="56"/>
      <c r="H476" s="5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56"/>
      <c r="G477" s="56"/>
      <c r="H477" s="5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56"/>
      <c r="G478" s="56"/>
      <c r="H478" s="5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56"/>
      <c r="G479" s="56"/>
      <c r="H479" s="5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56"/>
      <c r="G480" s="56"/>
      <c r="H480" s="5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56"/>
      <c r="G481" s="56"/>
      <c r="H481" s="5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56"/>
      <c r="G482" s="56"/>
      <c r="H482" s="5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56"/>
      <c r="G483" s="56"/>
      <c r="H483" s="5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56"/>
      <c r="G484" s="56"/>
      <c r="H484" s="5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56"/>
      <c r="G485" s="56"/>
      <c r="H485" s="5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56"/>
      <c r="G486" s="56"/>
      <c r="H486" s="5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56"/>
      <c r="G487" s="56"/>
      <c r="H487" s="5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56"/>
      <c r="G488" s="56"/>
      <c r="H488" s="5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56"/>
      <c r="G489" s="56"/>
      <c r="H489" s="5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56"/>
      <c r="G490" s="56"/>
      <c r="H490" s="5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56"/>
      <c r="G491" s="56"/>
      <c r="H491" s="5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56"/>
      <c r="G492" s="56"/>
      <c r="H492" s="5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56"/>
      <c r="G493" s="56"/>
      <c r="H493" s="5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56"/>
      <c r="G494" s="56"/>
      <c r="H494" s="5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56"/>
      <c r="G495" s="56"/>
      <c r="H495" s="5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56"/>
      <c r="G496" s="56"/>
      <c r="H496" s="5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56"/>
      <c r="G497" s="56"/>
      <c r="H497" s="5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56"/>
      <c r="G498" s="56"/>
      <c r="H498" s="5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56"/>
      <c r="G499" s="56"/>
      <c r="H499" s="5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56"/>
      <c r="G500" s="56"/>
      <c r="H500" s="5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56"/>
      <c r="G501" s="56"/>
      <c r="H501" s="5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56"/>
      <c r="G502" s="56"/>
      <c r="H502" s="5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56"/>
      <c r="G503" s="56"/>
      <c r="H503" s="5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56"/>
      <c r="G504" s="56"/>
      <c r="H504" s="5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56"/>
      <c r="G505" s="56"/>
      <c r="H505" s="5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56"/>
      <c r="G506" s="56"/>
      <c r="H506" s="5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56"/>
      <c r="G507" s="56"/>
      <c r="H507" s="5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56"/>
      <c r="G508" s="56"/>
      <c r="H508" s="5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56"/>
      <c r="G509" s="56"/>
      <c r="H509" s="5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56"/>
      <c r="G510" s="56"/>
      <c r="H510" s="5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56"/>
      <c r="G511" s="56"/>
      <c r="H511" s="5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56"/>
      <c r="G512" s="56"/>
      <c r="H512" s="5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56"/>
      <c r="G513" s="56"/>
      <c r="H513" s="5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56"/>
      <c r="G514" s="56"/>
      <c r="H514" s="5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56"/>
      <c r="G515" s="56"/>
      <c r="H515" s="5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56"/>
      <c r="G516" s="56"/>
      <c r="H516" s="5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56"/>
      <c r="G517" s="56"/>
      <c r="H517" s="5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56"/>
      <c r="G518" s="56"/>
      <c r="H518" s="5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56"/>
      <c r="G519" s="56"/>
      <c r="H519" s="5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56"/>
      <c r="G520" s="56"/>
      <c r="H520" s="5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56"/>
      <c r="G521" s="56"/>
      <c r="H521" s="5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56"/>
      <c r="G522" s="56"/>
      <c r="H522" s="5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56"/>
      <c r="G523" s="56"/>
      <c r="H523" s="5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56"/>
      <c r="G524" s="56"/>
      <c r="H524" s="5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56"/>
      <c r="G525" s="56"/>
      <c r="H525" s="5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56"/>
      <c r="G526" s="56"/>
      <c r="H526" s="5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56"/>
      <c r="G527" s="56"/>
      <c r="H527" s="5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56"/>
      <c r="G528" s="56"/>
      <c r="H528" s="5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56"/>
      <c r="G529" s="56"/>
      <c r="H529" s="5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56"/>
      <c r="G530" s="56"/>
      <c r="H530" s="5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56"/>
      <c r="G531" s="56"/>
      <c r="H531" s="5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56"/>
      <c r="G532" s="56"/>
      <c r="H532" s="5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56"/>
      <c r="G533" s="56"/>
      <c r="H533" s="5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56"/>
      <c r="G534" s="56"/>
      <c r="H534" s="5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56"/>
      <c r="G535" s="56"/>
      <c r="H535" s="5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56"/>
      <c r="G536" s="56"/>
      <c r="H536" s="5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56"/>
      <c r="G537" s="56"/>
      <c r="H537" s="5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56"/>
      <c r="G538" s="56"/>
      <c r="H538" s="5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56"/>
      <c r="G539" s="56"/>
      <c r="H539" s="5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56"/>
      <c r="G540" s="56"/>
      <c r="H540" s="5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56"/>
      <c r="G541" s="56"/>
      <c r="H541" s="5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56"/>
      <c r="G542" s="56"/>
      <c r="H542" s="5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56"/>
      <c r="G543" s="56"/>
      <c r="H543" s="5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56"/>
      <c r="G544" s="56"/>
      <c r="H544" s="5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56"/>
      <c r="G545" s="56"/>
      <c r="H545" s="5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56"/>
      <c r="G546" s="56"/>
      <c r="H546" s="5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56"/>
      <c r="G547" s="56"/>
      <c r="H547" s="5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56"/>
      <c r="G548" s="56"/>
      <c r="H548" s="5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56"/>
      <c r="G549" s="56"/>
      <c r="H549" s="5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56"/>
      <c r="G550" s="56"/>
      <c r="H550" s="5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56"/>
      <c r="G551" s="56"/>
      <c r="H551" s="5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56"/>
      <c r="G552" s="56"/>
      <c r="H552" s="5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56"/>
      <c r="G553" s="56"/>
      <c r="H553" s="5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56"/>
      <c r="G554" s="56"/>
      <c r="H554" s="5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56"/>
      <c r="G555" s="56"/>
      <c r="H555" s="5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56"/>
      <c r="G556" s="56"/>
      <c r="H556" s="5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56"/>
      <c r="G557" s="56"/>
      <c r="H557" s="5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56"/>
      <c r="G558" s="56"/>
      <c r="H558" s="5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56"/>
      <c r="G559" s="56"/>
      <c r="H559" s="5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56"/>
      <c r="G560" s="56"/>
      <c r="H560" s="5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56"/>
      <c r="G561" s="56"/>
      <c r="H561" s="5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56"/>
      <c r="G562" s="56"/>
      <c r="H562" s="5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56"/>
      <c r="G563" s="56"/>
      <c r="H563" s="5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56"/>
      <c r="G564" s="56"/>
      <c r="H564" s="5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56"/>
      <c r="G565" s="56"/>
      <c r="H565" s="5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56"/>
      <c r="G566" s="56"/>
      <c r="H566" s="5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56"/>
      <c r="G567" s="56"/>
      <c r="H567" s="5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56"/>
      <c r="G568" s="56"/>
      <c r="H568" s="5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56"/>
      <c r="G569" s="56"/>
      <c r="H569" s="5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56"/>
      <c r="G570" s="56"/>
      <c r="H570" s="5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56"/>
      <c r="G571" s="56"/>
      <c r="H571" s="5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56"/>
      <c r="G572" s="56"/>
      <c r="H572" s="5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56"/>
      <c r="G573" s="56"/>
      <c r="H573" s="5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56"/>
      <c r="G574" s="56"/>
      <c r="H574" s="5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56"/>
      <c r="G575" s="56"/>
      <c r="H575" s="5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56"/>
      <c r="G576" s="56"/>
      <c r="H576" s="5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56"/>
      <c r="G577" s="56"/>
      <c r="H577" s="5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56"/>
      <c r="G578" s="56"/>
      <c r="H578" s="5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56"/>
      <c r="G579" s="56"/>
      <c r="H579" s="5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56"/>
      <c r="G580" s="56"/>
      <c r="H580" s="5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56"/>
      <c r="G581" s="56"/>
      <c r="H581" s="5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56"/>
      <c r="G582" s="56"/>
      <c r="H582" s="5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56"/>
      <c r="G583" s="56"/>
      <c r="H583" s="5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56"/>
      <c r="G584" s="56"/>
      <c r="H584" s="5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56"/>
      <c r="G585" s="56"/>
      <c r="H585" s="5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56"/>
      <c r="G586" s="56"/>
      <c r="H586" s="5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56"/>
      <c r="G587" s="56"/>
      <c r="H587" s="5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56"/>
      <c r="G588" s="56"/>
      <c r="H588" s="5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56"/>
      <c r="G589" s="56"/>
      <c r="H589" s="5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56"/>
      <c r="G590" s="56"/>
      <c r="H590" s="5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56"/>
      <c r="G591" s="56"/>
      <c r="H591" s="5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56"/>
      <c r="G592" s="56"/>
      <c r="H592" s="5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56"/>
      <c r="G593" s="56"/>
      <c r="H593" s="5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56"/>
      <c r="G594" s="56"/>
      <c r="H594" s="5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56"/>
      <c r="G595" s="56"/>
      <c r="H595" s="5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56"/>
      <c r="G596" s="56"/>
      <c r="H596" s="5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56"/>
      <c r="G597" s="56"/>
      <c r="H597" s="5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56"/>
      <c r="G598" s="56"/>
      <c r="H598" s="5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56"/>
      <c r="G599" s="56"/>
      <c r="H599" s="5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56"/>
      <c r="G600" s="56"/>
      <c r="H600" s="5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56"/>
      <c r="G601" s="56"/>
      <c r="H601" s="5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56"/>
      <c r="G602" s="56"/>
      <c r="H602" s="5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56"/>
      <c r="G603" s="56"/>
      <c r="H603" s="5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56"/>
      <c r="G604" s="56"/>
      <c r="H604" s="5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56"/>
      <c r="G605" s="56"/>
      <c r="H605" s="5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56"/>
      <c r="G606" s="56"/>
      <c r="H606" s="5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56"/>
      <c r="G607" s="56"/>
      <c r="H607" s="5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56"/>
      <c r="G608" s="56"/>
      <c r="H608" s="5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56"/>
      <c r="G609" s="56"/>
      <c r="H609" s="5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56"/>
      <c r="G610" s="56"/>
      <c r="H610" s="5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56"/>
      <c r="G611" s="56"/>
      <c r="H611" s="5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56"/>
      <c r="G612" s="56"/>
      <c r="H612" s="5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56"/>
      <c r="G613" s="56"/>
      <c r="H613" s="5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56"/>
      <c r="G614" s="56"/>
      <c r="H614" s="5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56"/>
      <c r="G615" s="56"/>
      <c r="H615" s="5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56"/>
      <c r="G616" s="56"/>
      <c r="H616" s="5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56"/>
      <c r="G617" s="56"/>
      <c r="H617" s="5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56"/>
      <c r="G618" s="56"/>
      <c r="H618" s="5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56"/>
      <c r="G619" s="56"/>
      <c r="H619" s="5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56"/>
      <c r="G620" s="56"/>
      <c r="H620" s="5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56"/>
      <c r="G621" s="56"/>
      <c r="H621" s="5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56"/>
      <c r="G622" s="56"/>
      <c r="H622" s="5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56"/>
      <c r="G623" s="56"/>
      <c r="H623" s="5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56"/>
      <c r="G624" s="56"/>
      <c r="H624" s="5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56"/>
      <c r="G625" s="56"/>
      <c r="H625" s="5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56"/>
      <c r="G626" s="56"/>
      <c r="H626" s="5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56"/>
      <c r="G627" s="56"/>
      <c r="H627" s="5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56"/>
      <c r="G628" s="56"/>
      <c r="H628" s="5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56"/>
      <c r="G629" s="56"/>
      <c r="H629" s="5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56"/>
      <c r="G630" s="56"/>
      <c r="H630" s="5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56"/>
      <c r="G631" s="56"/>
      <c r="H631" s="5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56"/>
      <c r="G632" s="56"/>
      <c r="H632" s="5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56"/>
      <c r="G633" s="56"/>
      <c r="H633" s="5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56"/>
      <c r="G634" s="56"/>
      <c r="H634" s="5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56"/>
      <c r="G635" s="56"/>
      <c r="H635" s="5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56"/>
      <c r="G636" s="56"/>
      <c r="H636" s="5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56"/>
      <c r="G637" s="56"/>
      <c r="H637" s="5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56"/>
      <c r="G638" s="56"/>
      <c r="H638" s="5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56"/>
      <c r="G639" s="56"/>
      <c r="H639" s="5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56"/>
      <c r="G640" s="56"/>
      <c r="H640" s="5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56"/>
      <c r="G641" s="56"/>
      <c r="H641" s="5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56"/>
      <c r="G642" s="56"/>
      <c r="H642" s="5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56"/>
      <c r="G643" s="56"/>
      <c r="H643" s="5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56"/>
      <c r="G644" s="56"/>
      <c r="H644" s="5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56"/>
      <c r="G645" s="56"/>
      <c r="H645" s="5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56"/>
      <c r="G646" s="56"/>
      <c r="H646" s="5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56"/>
      <c r="G647" s="56"/>
      <c r="H647" s="5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56"/>
      <c r="G648" s="56"/>
      <c r="H648" s="5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56"/>
      <c r="G649" s="56"/>
      <c r="H649" s="5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56"/>
      <c r="G650" s="56"/>
      <c r="H650" s="5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56"/>
      <c r="G651" s="56"/>
      <c r="H651" s="5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56"/>
      <c r="G652" s="56"/>
      <c r="H652" s="5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56"/>
      <c r="G653" s="56"/>
      <c r="H653" s="5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56"/>
      <c r="G654" s="56"/>
      <c r="H654" s="5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56"/>
      <c r="G655" s="56"/>
      <c r="H655" s="5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56"/>
      <c r="G656" s="56"/>
      <c r="H656" s="5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56"/>
      <c r="G657" s="56"/>
      <c r="H657" s="5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56"/>
      <c r="G658" s="56"/>
      <c r="H658" s="5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56"/>
      <c r="G659" s="56"/>
      <c r="H659" s="5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56"/>
      <c r="G660" s="56"/>
      <c r="H660" s="5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56"/>
      <c r="G661" s="56"/>
      <c r="H661" s="5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56"/>
      <c r="G662" s="56"/>
      <c r="H662" s="5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56"/>
      <c r="G663" s="56"/>
      <c r="H663" s="5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56"/>
      <c r="G664" s="56"/>
      <c r="H664" s="5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56"/>
      <c r="G665" s="56"/>
      <c r="H665" s="5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56"/>
      <c r="G666" s="56"/>
      <c r="H666" s="5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56"/>
      <c r="G667" s="56"/>
      <c r="H667" s="5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56"/>
      <c r="G668" s="56"/>
      <c r="H668" s="5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56"/>
      <c r="G669" s="56"/>
      <c r="H669" s="5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56"/>
      <c r="G670" s="56"/>
      <c r="H670" s="5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56"/>
      <c r="G671" s="56"/>
      <c r="H671" s="5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56"/>
      <c r="G672" s="56"/>
      <c r="H672" s="5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56"/>
      <c r="G673" s="56"/>
      <c r="H673" s="5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56"/>
      <c r="G674" s="56"/>
      <c r="H674" s="5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56"/>
      <c r="G675" s="56"/>
      <c r="H675" s="5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56"/>
      <c r="G676" s="56"/>
      <c r="H676" s="5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56"/>
      <c r="G677" s="56"/>
      <c r="H677" s="5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56"/>
      <c r="G678" s="56"/>
      <c r="H678" s="5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56"/>
      <c r="G679" s="56"/>
      <c r="H679" s="5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56"/>
      <c r="G680" s="56"/>
      <c r="H680" s="5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56"/>
      <c r="G681" s="56"/>
      <c r="H681" s="5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56"/>
      <c r="G682" s="56"/>
      <c r="H682" s="5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56"/>
      <c r="G683" s="56"/>
      <c r="H683" s="5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56"/>
      <c r="G684" s="56"/>
      <c r="H684" s="5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56"/>
      <c r="G685" s="56"/>
      <c r="H685" s="5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56"/>
      <c r="G686" s="56"/>
      <c r="H686" s="5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56"/>
      <c r="G687" s="56"/>
      <c r="H687" s="5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56"/>
      <c r="G688" s="56"/>
      <c r="H688" s="5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56"/>
      <c r="G689" s="56"/>
      <c r="H689" s="5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56"/>
      <c r="G690" s="56"/>
      <c r="H690" s="5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56"/>
      <c r="G691" s="56"/>
      <c r="H691" s="5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56"/>
      <c r="G692" s="56"/>
      <c r="H692" s="5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56"/>
      <c r="G693" s="56"/>
      <c r="H693" s="5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56"/>
      <c r="G694" s="56"/>
      <c r="H694" s="5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56"/>
      <c r="G695" s="56"/>
      <c r="H695" s="5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56"/>
      <c r="G696" s="56"/>
      <c r="H696" s="5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56"/>
      <c r="G697" s="56"/>
      <c r="H697" s="5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56"/>
      <c r="G698" s="56"/>
      <c r="H698" s="5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56"/>
      <c r="G699" s="56"/>
      <c r="H699" s="5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56"/>
      <c r="G700" s="56"/>
      <c r="H700" s="5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56"/>
      <c r="G701" s="56"/>
      <c r="H701" s="5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56"/>
      <c r="G702" s="56"/>
      <c r="H702" s="5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56"/>
      <c r="G703" s="56"/>
      <c r="H703" s="5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56"/>
      <c r="G704" s="56"/>
      <c r="H704" s="5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56"/>
      <c r="G705" s="56"/>
      <c r="H705" s="5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56"/>
      <c r="G706" s="56"/>
      <c r="H706" s="5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56"/>
      <c r="G707" s="56"/>
      <c r="H707" s="5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56"/>
      <c r="G708" s="56"/>
      <c r="H708" s="5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56"/>
      <c r="G709" s="56"/>
      <c r="H709" s="5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56"/>
      <c r="G710" s="56"/>
      <c r="H710" s="5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56"/>
      <c r="G711" s="56"/>
      <c r="H711" s="5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56"/>
      <c r="G712" s="56"/>
      <c r="H712" s="5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56"/>
      <c r="G713" s="56"/>
      <c r="H713" s="5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56"/>
      <c r="G714" s="56"/>
      <c r="H714" s="5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56"/>
      <c r="G715" s="56"/>
      <c r="H715" s="5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56"/>
      <c r="G716" s="56"/>
      <c r="H716" s="5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56"/>
      <c r="G717" s="56"/>
      <c r="H717" s="5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56"/>
      <c r="G718" s="56"/>
      <c r="H718" s="5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56"/>
      <c r="G719" s="56"/>
      <c r="H719" s="5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56"/>
      <c r="G720" s="56"/>
      <c r="H720" s="5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56"/>
      <c r="G721" s="56"/>
      <c r="H721" s="5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56"/>
      <c r="G722" s="56"/>
      <c r="H722" s="5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56"/>
      <c r="G723" s="56"/>
      <c r="H723" s="5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56"/>
      <c r="G724" s="56"/>
      <c r="H724" s="5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56"/>
      <c r="G725" s="56"/>
      <c r="H725" s="5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56"/>
      <c r="G726" s="56"/>
      <c r="H726" s="5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56"/>
      <c r="G727" s="56"/>
      <c r="H727" s="5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56"/>
      <c r="G728" s="56"/>
      <c r="H728" s="5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56"/>
      <c r="G729" s="56"/>
      <c r="H729" s="5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56"/>
      <c r="G730" s="56"/>
      <c r="H730" s="5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56"/>
      <c r="G731" s="56"/>
      <c r="H731" s="5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56"/>
      <c r="G732" s="56"/>
      <c r="H732" s="5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56"/>
      <c r="G733" s="56"/>
      <c r="H733" s="5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56"/>
      <c r="G734" s="56"/>
      <c r="H734" s="5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56"/>
      <c r="G735" s="56"/>
      <c r="H735" s="5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56"/>
      <c r="G736" s="56"/>
      <c r="H736" s="5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56"/>
      <c r="G737" s="56"/>
      <c r="H737" s="5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56"/>
      <c r="G738" s="56"/>
      <c r="H738" s="5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56"/>
      <c r="G739" s="56"/>
      <c r="H739" s="5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56"/>
      <c r="G740" s="56"/>
      <c r="H740" s="5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56"/>
      <c r="G741" s="56"/>
      <c r="H741" s="5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56"/>
      <c r="G742" s="56"/>
      <c r="H742" s="5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56"/>
      <c r="G743" s="56"/>
      <c r="H743" s="5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56"/>
      <c r="G744" s="56"/>
      <c r="H744" s="5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56"/>
      <c r="G745" s="56"/>
      <c r="H745" s="5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56"/>
      <c r="G746" s="56"/>
      <c r="H746" s="5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56"/>
      <c r="G747" s="56"/>
      <c r="H747" s="5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56"/>
      <c r="G748" s="56"/>
      <c r="H748" s="5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56"/>
      <c r="G749" s="56"/>
      <c r="H749" s="5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56"/>
      <c r="G750" s="56"/>
      <c r="H750" s="5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56"/>
      <c r="G751" s="56"/>
      <c r="H751" s="5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56"/>
      <c r="G752" s="56"/>
      <c r="H752" s="5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56"/>
      <c r="G753" s="56"/>
      <c r="H753" s="5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56"/>
      <c r="G754" s="56"/>
      <c r="H754" s="5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56"/>
      <c r="G755" s="56"/>
      <c r="H755" s="5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56"/>
      <c r="G756" s="56"/>
      <c r="H756" s="5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56"/>
      <c r="G757" s="56"/>
      <c r="H757" s="5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56"/>
      <c r="G758" s="56"/>
      <c r="H758" s="5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56"/>
      <c r="G759" s="56"/>
      <c r="H759" s="5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56"/>
      <c r="G760" s="56"/>
      <c r="H760" s="5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56"/>
      <c r="G761" s="56"/>
      <c r="H761" s="5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56"/>
      <c r="G762" s="56"/>
      <c r="H762" s="5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56"/>
      <c r="G763" s="56"/>
      <c r="H763" s="5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56"/>
      <c r="G764" s="56"/>
      <c r="H764" s="5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56"/>
      <c r="G765" s="56"/>
      <c r="H765" s="5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56"/>
      <c r="G766" s="56"/>
      <c r="H766" s="5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56"/>
      <c r="G767" s="56"/>
      <c r="H767" s="5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56"/>
      <c r="G768" s="56"/>
      <c r="H768" s="5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56"/>
      <c r="G769" s="56"/>
      <c r="H769" s="5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56"/>
      <c r="G770" s="56"/>
      <c r="H770" s="5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56"/>
      <c r="G771" s="56"/>
      <c r="H771" s="5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56"/>
      <c r="G772" s="56"/>
      <c r="H772" s="5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56"/>
      <c r="G773" s="56"/>
      <c r="H773" s="5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56"/>
      <c r="G774" s="56"/>
      <c r="H774" s="5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56"/>
      <c r="G775" s="56"/>
      <c r="H775" s="5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56"/>
      <c r="G776" s="56"/>
      <c r="H776" s="5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56"/>
      <c r="G777" s="56"/>
      <c r="H777" s="5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56"/>
      <c r="G778" s="56"/>
      <c r="H778" s="5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56"/>
      <c r="G779" s="56"/>
      <c r="H779" s="5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56"/>
      <c r="G780" s="56"/>
      <c r="H780" s="5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56"/>
      <c r="G781" s="56"/>
      <c r="H781" s="5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56"/>
      <c r="G782" s="56"/>
      <c r="H782" s="5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56"/>
      <c r="G783" s="56"/>
      <c r="H783" s="5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56"/>
      <c r="G784" s="56"/>
      <c r="H784" s="5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56"/>
      <c r="G785" s="56"/>
      <c r="H785" s="5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56"/>
      <c r="G786" s="56"/>
      <c r="H786" s="5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56"/>
      <c r="G787" s="56"/>
      <c r="H787" s="5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56"/>
      <c r="G788" s="56"/>
      <c r="H788" s="5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56"/>
      <c r="G789" s="56"/>
      <c r="H789" s="5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56"/>
      <c r="G790" s="56"/>
      <c r="H790" s="5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56"/>
      <c r="G791" s="56"/>
      <c r="H791" s="5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56"/>
      <c r="G792" s="56"/>
      <c r="H792" s="5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56"/>
      <c r="G793" s="56"/>
      <c r="H793" s="5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56"/>
      <c r="G794" s="56"/>
      <c r="H794" s="5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56"/>
      <c r="G795" s="56"/>
      <c r="H795" s="5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56"/>
      <c r="G796" s="56"/>
      <c r="H796" s="5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56"/>
      <c r="G797" s="56"/>
      <c r="H797" s="5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56"/>
      <c r="G798" s="56"/>
      <c r="H798" s="5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56"/>
      <c r="G799" s="56"/>
      <c r="H799" s="5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56"/>
      <c r="G800" s="56"/>
      <c r="H800" s="5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56"/>
      <c r="G801" s="56"/>
      <c r="H801" s="5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56"/>
      <c r="G802" s="56"/>
      <c r="H802" s="5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56"/>
      <c r="G803" s="56"/>
      <c r="H803" s="5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56"/>
      <c r="G804" s="56"/>
      <c r="H804" s="5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56"/>
      <c r="G805" s="56"/>
      <c r="H805" s="5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56"/>
      <c r="G806" s="56"/>
      <c r="H806" s="5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56"/>
      <c r="G807" s="56"/>
      <c r="H807" s="5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56"/>
      <c r="G808" s="56"/>
      <c r="H808" s="5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56"/>
      <c r="G809" s="56"/>
      <c r="H809" s="5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56"/>
      <c r="G810" s="56"/>
      <c r="H810" s="5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56"/>
      <c r="G811" s="56"/>
      <c r="H811" s="5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56"/>
      <c r="G812" s="56"/>
      <c r="H812" s="5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56"/>
      <c r="G813" s="56"/>
      <c r="H813" s="5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56"/>
      <c r="G814" s="56"/>
      <c r="H814" s="5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56"/>
      <c r="G815" s="56"/>
      <c r="H815" s="5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56"/>
      <c r="G816" s="56"/>
      <c r="H816" s="5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56"/>
      <c r="G817" s="56"/>
      <c r="H817" s="5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56"/>
      <c r="G818" s="56"/>
      <c r="H818" s="5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56"/>
      <c r="G819" s="56"/>
      <c r="H819" s="5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56"/>
      <c r="G820" s="56"/>
      <c r="H820" s="5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56"/>
      <c r="G821" s="56"/>
      <c r="H821" s="5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56"/>
      <c r="G822" s="56"/>
      <c r="H822" s="5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56"/>
      <c r="G823" s="56"/>
      <c r="H823" s="5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56"/>
      <c r="G824" s="56"/>
      <c r="H824" s="5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56"/>
      <c r="G825" s="56"/>
      <c r="H825" s="5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56"/>
      <c r="G826" s="56"/>
      <c r="H826" s="5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56"/>
      <c r="G827" s="56"/>
      <c r="H827" s="5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56"/>
      <c r="G828" s="56"/>
      <c r="H828" s="5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56"/>
      <c r="G829" s="56"/>
      <c r="H829" s="5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56"/>
      <c r="G830" s="56"/>
      <c r="H830" s="5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56"/>
      <c r="G831" s="56"/>
      <c r="H831" s="5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56"/>
      <c r="G832" s="56"/>
      <c r="H832" s="5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56"/>
      <c r="G833" s="56"/>
      <c r="H833" s="5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56"/>
      <c r="G834" s="56"/>
      <c r="H834" s="5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56"/>
      <c r="G835" s="56"/>
      <c r="H835" s="5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56"/>
      <c r="G836" s="56"/>
      <c r="H836" s="5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56"/>
      <c r="G837" s="56"/>
      <c r="H837" s="5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56"/>
      <c r="G838" s="56"/>
      <c r="H838" s="5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56"/>
      <c r="G839" s="56"/>
      <c r="H839" s="5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56"/>
      <c r="G840" s="56"/>
      <c r="H840" s="5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56"/>
      <c r="G841" s="56"/>
      <c r="H841" s="5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56"/>
      <c r="G842" s="56"/>
      <c r="H842" s="5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56"/>
      <c r="G843" s="56"/>
      <c r="H843" s="5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56"/>
      <c r="G844" s="56"/>
      <c r="H844" s="5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56"/>
      <c r="G845" s="56"/>
      <c r="H845" s="5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56"/>
      <c r="G846" s="56"/>
      <c r="H846" s="5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56"/>
      <c r="G847" s="56"/>
      <c r="H847" s="5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56"/>
      <c r="G848" s="56"/>
      <c r="H848" s="5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56"/>
      <c r="G849" s="56"/>
      <c r="H849" s="5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56"/>
      <c r="G850" s="56"/>
      <c r="H850" s="5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56"/>
      <c r="G851" s="56"/>
      <c r="H851" s="5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56"/>
      <c r="G852" s="56"/>
      <c r="H852" s="5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56"/>
      <c r="G853" s="56"/>
      <c r="H853" s="5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56"/>
      <c r="G854" s="56"/>
      <c r="H854" s="5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56"/>
      <c r="G855" s="56"/>
      <c r="H855" s="5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56"/>
      <c r="G856" s="56"/>
      <c r="H856" s="5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56"/>
      <c r="G857" s="56"/>
      <c r="H857" s="5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56"/>
      <c r="G858" s="56"/>
      <c r="H858" s="5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56"/>
      <c r="G859" s="56"/>
      <c r="H859" s="5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56"/>
      <c r="G860" s="56"/>
      <c r="H860" s="5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56"/>
      <c r="G861" s="56"/>
      <c r="H861" s="5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56"/>
      <c r="G862" s="56"/>
      <c r="H862" s="5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56"/>
      <c r="G863" s="56"/>
      <c r="H863" s="5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56"/>
      <c r="G864" s="56"/>
      <c r="H864" s="5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56"/>
      <c r="G865" s="56"/>
      <c r="H865" s="5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56"/>
      <c r="G866" s="56"/>
      <c r="H866" s="5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56"/>
      <c r="G867" s="56"/>
      <c r="H867" s="5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56"/>
      <c r="G868" s="56"/>
      <c r="H868" s="5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56"/>
      <c r="G869" s="56"/>
      <c r="H869" s="5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56"/>
      <c r="G870" s="56"/>
      <c r="H870" s="5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56"/>
      <c r="G871" s="56"/>
      <c r="H871" s="5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56"/>
      <c r="G872" s="56"/>
      <c r="H872" s="5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56"/>
      <c r="G873" s="56"/>
      <c r="H873" s="5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56"/>
      <c r="G874" s="56"/>
      <c r="H874" s="5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56"/>
      <c r="G875" s="56"/>
      <c r="H875" s="5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56"/>
      <c r="G876" s="56"/>
      <c r="H876" s="5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56"/>
      <c r="G877" s="56"/>
      <c r="H877" s="5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56"/>
      <c r="G878" s="56"/>
      <c r="H878" s="5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56"/>
      <c r="G879" s="56"/>
      <c r="H879" s="5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56"/>
      <c r="G880" s="56"/>
      <c r="H880" s="5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56"/>
      <c r="G881" s="56"/>
      <c r="H881" s="5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56"/>
      <c r="G882" s="56"/>
      <c r="H882" s="5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56"/>
      <c r="G883" s="56"/>
      <c r="H883" s="5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56"/>
      <c r="G884" s="56"/>
      <c r="H884" s="5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56"/>
      <c r="G885" s="56"/>
      <c r="H885" s="5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56"/>
      <c r="G886" s="56"/>
      <c r="H886" s="5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56"/>
      <c r="G887" s="56"/>
      <c r="H887" s="5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56"/>
      <c r="G888" s="56"/>
      <c r="H888" s="5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56"/>
      <c r="G889" s="56"/>
      <c r="H889" s="5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56"/>
      <c r="G890" s="56"/>
      <c r="H890" s="5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56"/>
      <c r="G891" s="56"/>
      <c r="H891" s="5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56"/>
      <c r="G892" s="56"/>
      <c r="H892" s="5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56"/>
      <c r="G893" s="56"/>
      <c r="H893" s="5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56"/>
      <c r="G894" s="56"/>
      <c r="H894" s="5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56"/>
      <c r="G895" s="56"/>
      <c r="H895" s="5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56"/>
      <c r="G896" s="56"/>
      <c r="H896" s="5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56"/>
      <c r="G897" s="56"/>
      <c r="H897" s="5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56"/>
      <c r="G898" s="56"/>
      <c r="H898" s="5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56"/>
      <c r="G899" s="56"/>
      <c r="H899" s="5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56"/>
      <c r="G900" s="56"/>
      <c r="H900" s="5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56"/>
      <c r="G901" s="56"/>
      <c r="H901" s="5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56"/>
      <c r="G902" s="56"/>
      <c r="H902" s="5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56"/>
      <c r="G903" s="56"/>
      <c r="H903" s="5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56"/>
      <c r="G904" s="56"/>
      <c r="H904" s="5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56"/>
      <c r="G905" s="56"/>
      <c r="H905" s="5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56"/>
      <c r="G906" s="56"/>
      <c r="H906" s="5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56"/>
      <c r="G907" s="56"/>
      <c r="H907" s="5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56"/>
      <c r="G908" s="56"/>
      <c r="H908" s="5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56"/>
      <c r="G909" s="56"/>
      <c r="H909" s="5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56"/>
      <c r="G910" s="56"/>
      <c r="H910" s="5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56"/>
      <c r="G911" s="56"/>
      <c r="H911" s="5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56"/>
      <c r="G912" s="56"/>
      <c r="H912" s="5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56"/>
      <c r="G913" s="56"/>
      <c r="H913" s="5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56"/>
      <c r="G914" s="56"/>
      <c r="H914" s="5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56"/>
      <c r="G915" s="56"/>
      <c r="H915" s="5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56"/>
      <c r="G916" s="56"/>
      <c r="H916" s="5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56"/>
      <c r="G917" s="56"/>
      <c r="H917" s="5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56"/>
      <c r="G918" s="56"/>
      <c r="H918" s="5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56"/>
      <c r="G919" s="56"/>
      <c r="H919" s="5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56"/>
      <c r="G920" s="56"/>
      <c r="H920" s="5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56"/>
      <c r="G921" s="56"/>
      <c r="H921" s="5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56"/>
      <c r="G922" s="56"/>
      <c r="H922" s="5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56"/>
      <c r="G923" s="56"/>
      <c r="H923" s="5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56"/>
      <c r="G924" s="56"/>
      <c r="H924" s="5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56"/>
      <c r="G925" s="56"/>
      <c r="H925" s="5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56"/>
      <c r="G926" s="56"/>
      <c r="H926" s="5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56"/>
      <c r="G927" s="56"/>
      <c r="H927" s="5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56"/>
      <c r="G928" s="56"/>
      <c r="H928" s="5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56"/>
      <c r="G929" s="56"/>
      <c r="H929" s="5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56"/>
      <c r="G930" s="56"/>
      <c r="H930" s="5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56"/>
      <c r="G931" s="56"/>
      <c r="H931" s="5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56"/>
      <c r="G932" s="56"/>
      <c r="H932" s="5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56"/>
      <c r="G933" s="56"/>
      <c r="H933" s="5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56"/>
      <c r="G934" s="56"/>
      <c r="H934" s="5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56"/>
      <c r="G935" s="56"/>
      <c r="H935" s="5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56"/>
      <c r="G936" s="56"/>
      <c r="H936" s="5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56"/>
      <c r="G937" s="56"/>
      <c r="H937" s="5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56"/>
      <c r="G938" s="56"/>
      <c r="H938" s="5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56"/>
      <c r="G939" s="56"/>
      <c r="H939" s="5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56"/>
      <c r="G940" s="56"/>
      <c r="H940" s="5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56"/>
      <c r="G941" s="56"/>
      <c r="H941" s="5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56"/>
      <c r="G942" s="56"/>
      <c r="H942" s="5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56"/>
      <c r="G943" s="56"/>
      <c r="H943" s="5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56"/>
      <c r="G944" s="56"/>
      <c r="H944" s="5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56"/>
      <c r="G945" s="56"/>
      <c r="H945" s="5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56"/>
      <c r="G946" s="56"/>
      <c r="H946" s="5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56"/>
      <c r="G947" s="56"/>
      <c r="H947" s="5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56"/>
      <c r="G948" s="56"/>
      <c r="H948" s="5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56"/>
      <c r="G949" s="56"/>
      <c r="H949" s="5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56"/>
      <c r="G950" s="56"/>
      <c r="H950" s="5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56"/>
      <c r="G951" s="56"/>
      <c r="H951" s="5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56"/>
      <c r="G952" s="56"/>
      <c r="H952" s="5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56"/>
      <c r="G953" s="56"/>
      <c r="H953" s="5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56"/>
      <c r="G954" s="56"/>
      <c r="H954" s="5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56"/>
      <c r="G955" s="56"/>
      <c r="H955" s="5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56"/>
      <c r="G956" s="56"/>
      <c r="H956" s="5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56"/>
      <c r="G957" s="56"/>
      <c r="H957" s="5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56"/>
      <c r="G958" s="56"/>
      <c r="H958" s="5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56"/>
      <c r="G959" s="56"/>
      <c r="H959" s="5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56"/>
      <c r="G960" s="56"/>
      <c r="H960" s="5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56"/>
      <c r="G961" s="56"/>
      <c r="H961" s="5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56"/>
      <c r="G962" s="56"/>
      <c r="H962" s="5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56"/>
      <c r="G963" s="56"/>
      <c r="H963" s="5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56"/>
      <c r="G964" s="56"/>
      <c r="H964" s="5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56"/>
      <c r="G965" s="56"/>
      <c r="H965" s="5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56"/>
      <c r="G966" s="56"/>
      <c r="H966" s="5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56"/>
      <c r="G967" s="56"/>
      <c r="H967" s="5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56"/>
      <c r="G968" s="56"/>
      <c r="H968" s="5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56"/>
      <c r="G969" s="56"/>
      <c r="H969" s="5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56"/>
      <c r="G970" s="56"/>
      <c r="H970" s="5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56"/>
      <c r="G971" s="56"/>
      <c r="H971" s="5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56"/>
      <c r="G972" s="56"/>
      <c r="H972" s="5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56"/>
      <c r="G973" s="56"/>
      <c r="H973" s="5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56"/>
      <c r="G974" s="56"/>
      <c r="H974" s="5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56"/>
      <c r="G975" s="56"/>
      <c r="H975" s="5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56"/>
      <c r="G976" s="56"/>
      <c r="H976" s="5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56"/>
      <c r="G977" s="56"/>
      <c r="H977" s="5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56"/>
      <c r="G978" s="56"/>
      <c r="H978" s="5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56"/>
      <c r="G979" s="56"/>
      <c r="H979" s="5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56"/>
      <c r="G980" s="56"/>
      <c r="H980" s="5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56"/>
      <c r="G981" s="56"/>
      <c r="H981" s="5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56"/>
      <c r="G982" s="56"/>
      <c r="H982" s="5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56"/>
      <c r="G983" s="56"/>
      <c r="H983" s="5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56"/>
      <c r="G984" s="56"/>
      <c r="H984" s="5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56"/>
      <c r="G985" s="56"/>
      <c r="H985" s="5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56"/>
      <c r="G986" s="56"/>
      <c r="H986" s="5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56"/>
      <c r="G987" s="56"/>
      <c r="H987" s="5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56"/>
      <c r="G988" s="56"/>
      <c r="H988" s="5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56"/>
      <c r="G989" s="56"/>
      <c r="H989" s="5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56"/>
      <c r="G990" s="56"/>
      <c r="H990" s="5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56"/>
      <c r="G991" s="56"/>
      <c r="H991" s="5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56"/>
      <c r="G992" s="56"/>
      <c r="H992" s="5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56"/>
      <c r="G993" s="56"/>
      <c r="H993" s="5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56"/>
      <c r="G994" s="56"/>
      <c r="H994" s="5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56"/>
      <c r="G995" s="56"/>
      <c r="H995" s="5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56"/>
      <c r="G996" s="56"/>
      <c r="H996" s="5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56"/>
      <c r="G997" s="56"/>
      <c r="H997" s="5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56"/>
      <c r="G998" s="56"/>
      <c r="H998" s="5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56"/>
      <c r="G999" s="56"/>
      <c r="H999" s="5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56"/>
      <c r="G1000" s="56"/>
      <c r="H1000" s="56"/>
      <c r="I1000" s="6"/>
      <c r="J1000" s="6"/>
      <c r="K1000" s="6"/>
      <c r="L1000" s="6"/>
      <c r="M1000" s="6"/>
      <c r="N1000" s="6"/>
      <c r="O1000" s="6"/>
      <c r="P1000" s="6"/>
      <c r="Q1000" s="6"/>
      <c r="R1000" s="6"/>
      <c r="S1000" s="6"/>
      <c r="T1000" s="6"/>
      <c r="U1000" s="6"/>
      <c r="V1000" s="6"/>
      <c r="W1000" s="6"/>
      <c r="X1000" s="6"/>
      <c r="Y1000" s="6"/>
      <c r="Z1000" s="6"/>
    </row>
  </sheetData>
  <mergeCells count="173">
    <mergeCell ref="A170:A171"/>
    <mergeCell ref="B170:B171"/>
    <mergeCell ref="C170:C171"/>
    <mergeCell ref="D170:D171"/>
    <mergeCell ref="E170:E171"/>
    <mergeCell ref="F170:F171"/>
    <mergeCell ref="G145:G146"/>
    <mergeCell ref="H145:H146"/>
    <mergeCell ref="C135:C136"/>
    <mergeCell ref="C123:C124"/>
    <mergeCell ref="D123:D124"/>
    <mergeCell ref="A135:A136"/>
    <mergeCell ref="B135:B136"/>
    <mergeCell ref="C156:C157"/>
    <mergeCell ref="A169:H169"/>
    <mergeCell ref="B145:B146"/>
    <mergeCell ref="A144:H144"/>
    <mergeCell ref="A145:A146"/>
    <mergeCell ref="F123:F124"/>
    <mergeCell ref="G123:G124"/>
    <mergeCell ref="A123:A124"/>
    <mergeCell ref="B123:B124"/>
    <mergeCell ref="E123:E124"/>
    <mergeCell ref="G170:G171"/>
    <mergeCell ref="H170:H171"/>
    <mergeCell ref="E156:E157"/>
    <mergeCell ref="G156:G157"/>
    <mergeCell ref="H156:H157"/>
    <mergeCell ref="E145:E146"/>
    <mergeCell ref="H123:H124"/>
    <mergeCell ref="G116:G117"/>
    <mergeCell ref="H116:H117"/>
    <mergeCell ref="A116:A117"/>
    <mergeCell ref="B116:B117"/>
    <mergeCell ref="D116:D117"/>
    <mergeCell ref="E116:E117"/>
    <mergeCell ref="F116:F117"/>
    <mergeCell ref="C116:C117"/>
    <mergeCell ref="D135:D136"/>
    <mergeCell ref="E135:E136"/>
    <mergeCell ref="F135:F136"/>
    <mergeCell ref="G135:G136"/>
    <mergeCell ref="H135:H136"/>
    <mergeCell ref="A134:H134"/>
    <mergeCell ref="A122:H122"/>
    <mergeCell ref="F156:F157"/>
    <mergeCell ref="F145:F146"/>
    <mergeCell ref="D156:D157"/>
    <mergeCell ref="A155:H155"/>
    <mergeCell ref="A156:A157"/>
    <mergeCell ref="B156:B157"/>
    <mergeCell ref="C145:C146"/>
    <mergeCell ref="D145:D146"/>
    <mergeCell ref="C101:C102"/>
    <mergeCell ref="D101:D102"/>
    <mergeCell ref="D108:D109"/>
    <mergeCell ref="E108:E109"/>
    <mergeCell ref="G108:G109"/>
    <mergeCell ref="H108:H109"/>
    <mergeCell ref="A107:H107"/>
    <mergeCell ref="B108:B109"/>
    <mergeCell ref="C108:C109"/>
    <mergeCell ref="A115:H115"/>
    <mergeCell ref="A108:A109"/>
    <mergeCell ref="F108:F109"/>
    <mergeCell ref="G51:G52"/>
    <mergeCell ref="G83:G84"/>
    <mergeCell ref="G69:G70"/>
    <mergeCell ref="B83:B84"/>
    <mergeCell ref="C83:C84"/>
    <mergeCell ref="D83:D84"/>
    <mergeCell ref="E83:E84"/>
    <mergeCell ref="F83:F84"/>
    <mergeCell ref="A83:A84"/>
    <mergeCell ref="G31:G32"/>
    <mergeCell ref="G45:G46"/>
    <mergeCell ref="C45:C46"/>
    <mergeCell ref="D45:D46"/>
    <mergeCell ref="C31:C32"/>
    <mergeCell ref="D31:D32"/>
    <mergeCell ref="E31:E32"/>
    <mergeCell ref="F31:F32"/>
    <mergeCell ref="E45:E46"/>
    <mergeCell ref="F45:F46"/>
    <mergeCell ref="B45:B46"/>
    <mergeCell ref="D59:D60"/>
    <mergeCell ref="E59:E60"/>
    <mergeCell ref="F59:F60"/>
    <mergeCell ref="A59:A60"/>
    <mergeCell ref="E69:E70"/>
    <mergeCell ref="F69:F70"/>
    <mergeCell ref="A45:A46"/>
    <mergeCell ref="A51:A52"/>
    <mergeCell ref="B51:B52"/>
    <mergeCell ref="A69:A70"/>
    <mergeCell ref="B69:B70"/>
    <mergeCell ref="C69:C70"/>
    <mergeCell ref="D69:D70"/>
    <mergeCell ref="E36:E37"/>
    <mergeCell ref="F36:F37"/>
    <mergeCell ref="A35:H35"/>
    <mergeCell ref="D36:D37"/>
    <mergeCell ref="A36:A37"/>
    <mergeCell ref="A44:H44"/>
    <mergeCell ref="B36:B37"/>
    <mergeCell ref="C36:C37"/>
    <mergeCell ref="G36:G37"/>
    <mergeCell ref="C3:C4"/>
    <mergeCell ref="D3:D4"/>
    <mergeCell ref="G3:G4"/>
    <mergeCell ref="H3:H4"/>
    <mergeCell ref="E3:E4"/>
    <mergeCell ref="F3:F4"/>
    <mergeCell ref="A1:H1"/>
    <mergeCell ref="A2:H2"/>
    <mergeCell ref="J2:K2"/>
    <mergeCell ref="A16:A17"/>
    <mergeCell ref="B16:B17"/>
    <mergeCell ref="C16:C17"/>
    <mergeCell ref="D16:D17"/>
    <mergeCell ref="A31:A32"/>
    <mergeCell ref="A30:H30"/>
    <mergeCell ref="C51:C52"/>
    <mergeCell ref="D51:D52"/>
    <mergeCell ref="E51:E52"/>
    <mergeCell ref="F51:F52"/>
    <mergeCell ref="A50:H50"/>
    <mergeCell ref="H51:H52"/>
    <mergeCell ref="H36:H37"/>
    <mergeCell ref="H45:H46"/>
    <mergeCell ref="A3:A4"/>
    <mergeCell ref="B3:B4"/>
    <mergeCell ref="A94:H94"/>
    <mergeCell ref="A88:H88"/>
    <mergeCell ref="A89:A90"/>
    <mergeCell ref="B89:B90"/>
    <mergeCell ref="C89:C90"/>
    <mergeCell ref="E101:E102"/>
    <mergeCell ref="H31:H32"/>
    <mergeCell ref="B31:B32"/>
    <mergeCell ref="H16:H17"/>
    <mergeCell ref="A15:H15"/>
    <mergeCell ref="H69:H70"/>
    <mergeCell ref="A68:H68"/>
    <mergeCell ref="B95:B96"/>
    <mergeCell ref="A95:A96"/>
    <mergeCell ref="H101:H102"/>
    <mergeCell ref="A100:H100"/>
    <mergeCell ref="C95:C96"/>
    <mergeCell ref="G101:G102"/>
    <mergeCell ref="A101:A102"/>
    <mergeCell ref="B101:B102"/>
    <mergeCell ref="D95:D96"/>
    <mergeCell ref="A58:H58"/>
    <mergeCell ref="B59:B60"/>
    <mergeCell ref="C59:C60"/>
    <mergeCell ref="G59:G60"/>
    <mergeCell ref="H59:H60"/>
    <mergeCell ref="G16:G17"/>
    <mergeCell ref="E16:E17"/>
    <mergeCell ref="F16:F17"/>
    <mergeCell ref="H83:H84"/>
    <mergeCell ref="A82:H82"/>
    <mergeCell ref="F101:F102"/>
    <mergeCell ref="G89:G90"/>
    <mergeCell ref="F89:F90"/>
    <mergeCell ref="G95:G96"/>
    <mergeCell ref="D89:D90"/>
    <mergeCell ref="E89:E90"/>
    <mergeCell ref="E95:E96"/>
    <mergeCell ref="F95:F96"/>
    <mergeCell ref="H95:H96"/>
    <mergeCell ref="H89:H90"/>
  </mergeCells>
  <hyperlinks>
    <hyperlink r:id="rId1" ref="B19"/>
  </hyperlinks>
  <printOptions/>
  <pageMargins bottom="0.75" footer="0.0" header="0.0" left="0.7" right="0.7" top="0.75"/>
  <pageSetup orientation="landscape"/>
  <drawing r:id="rId2"/>
</worksheet>
</file>