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rrett\Dropbox\Rockets\Designs\Hybrid Motor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B16" i="1" l="1"/>
  <c r="B14" i="1"/>
  <c r="E8" i="1"/>
  <c r="E13" i="1" l="1"/>
  <c r="E3" i="1"/>
  <c r="B5" i="1"/>
  <c r="G3" i="1" l="1"/>
  <c r="E4" i="1"/>
  <c r="H13" i="1"/>
  <c r="H14" i="1" s="1"/>
  <c r="B24" i="1" l="1"/>
  <c r="B26" i="1" s="1"/>
  <c r="B21" i="1"/>
</calcChain>
</file>

<file path=xl/sharedStrings.xml><?xml version="1.0" encoding="utf-8"?>
<sst xmlns="http://schemas.openxmlformats.org/spreadsheetml/2006/main" count="64" uniqueCount="53">
  <si>
    <t>dia</t>
  </si>
  <si>
    <t>mdot O2</t>
  </si>
  <si>
    <t>a</t>
  </si>
  <si>
    <t>n</t>
  </si>
  <si>
    <t>Inputs</t>
  </si>
  <si>
    <t>outputs</t>
  </si>
  <si>
    <t>rdot</t>
  </si>
  <si>
    <t>Gox</t>
  </si>
  <si>
    <t>Tank size</t>
  </si>
  <si>
    <t>54mm OD</t>
  </si>
  <si>
    <t>ID</t>
  </si>
  <si>
    <t>m</t>
  </si>
  <si>
    <t>length</t>
  </si>
  <si>
    <t>Output</t>
  </si>
  <si>
    <t>Volume</t>
  </si>
  <si>
    <t>Mass</t>
  </si>
  <si>
    <t>N2O Density</t>
  </si>
  <si>
    <t>kg/m^3</t>
  </si>
  <si>
    <t>L</t>
  </si>
  <si>
    <t>Kg</t>
  </si>
  <si>
    <t>Comb Chamb</t>
  </si>
  <si>
    <t>Injector</t>
  </si>
  <si>
    <t>Flow rate</t>
  </si>
  <si>
    <t>Area</t>
  </si>
  <si>
    <t>kg/s</t>
  </si>
  <si>
    <t>mm/sec?</t>
  </si>
  <si>
    <t>dia port</t>
  </si>
  <si>
    <t>dia chamber</t>
  </si>
  <si>
    <t>rho fuel</t>
  </si>
  <si>
    <t>m^3</t>
  </si>
  <si>
    <t>MdotF</t>
  </si>
  <si>
    <t>C*</t>
  </si>
  <si>
    <t>&lt;-C*=p1At/Mdot</t>
  </si>
  <si>
    <t>Nozzle</t>
  </si>
  <si>
    <t>Total massflow</t>
  </si>
  <si>
    <t>in</t>
  </si>
  <si>
    <t>^ source for C*: Numerical and Experimental Investigation of Hybrid Rocket Motors Transient Behavior</t>
  </si>
  <si>
    <t>Range of 1400 to 1500</t>
  </si>
  <si>
    <t>ISP theo</t>
  </si>
  <si>
    <t>C*/g</t>
  </si>
  <si>
    <t>http://www.nakka-rocketry.net/th_imp.html</t>
  </si>
  <si>
    <t>Pressure in</t>
  </si>
  <si>
    <t>Combustion E</t>
  </si>
  <si>
    <t>Nozzle throat area</t>
  </si>
  <si>
    <t>%</t>
  </si>
  <si>
    <t>Pa</t>
  </si>
  <si>
    <t>Cd</t>
  </si>
  <si>
    <t>O/F ration 2 to 2.5 for hydrocarbon hybrid (Cantwell talk)</t>
  </si>
  <si>
    <t>3 mm/s regression rate</t>
  </si>
  <si>
    <t>0.21&lt;-based on contrail systems</t>
  </si>
  <si>
    <t>O/F</t>
  </si>
  <si>
    <t>absorb noise in motor</t>
  </si>
  <si>
    <t>O/F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</si>
</sst>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10" sqref="E10"/>
    </sheetView>
  </sheetViews>
  <sheetFormatPr defaultRowHeight="15" x14ac:dyDescent="0.25"/>
  <cols>
    <col min="1" max="1" width="14.42578125" bestFit="1" customWidth="1"/>
    <col min="2" max="2" width="11.28515625" bestFit="1" customWidth="1"/>
    <col min="5" max="5" width="12" bestFit="1" customWidth="1"/>
  </cols>
  <sheetData>
    <row r="1" spans="1:11" x14ac:dyDescent="0.25">
      <c r="A1" t="s">
        <v>4</v>
      </c>
      <c r="D1" t="s">
        <v>13</v>
      </c>
    </row>
    <row r="2" spans="1:11" x14ac:dyDescent="0.25">
      <c r="A2" s="2" t="s">
        <v>8</v>
      </c>
      <c r="B2" t="s">
        <v>9</v>
      </c>
      <c r="C2" t="s">
        <v>11</v>
      </c>
      <c r="D2" t="s">
        <v>9</v>
      </c>
      <c r="K2" t="s">
        <v>47</v>
      </c>
    </row>
    <row r="3" spans="1:11" x14ac:dyDescent="0.25">
      <c r="A3" t="s">
        <v>10</v>
      </c>
      <c r="B3" s="1">
        <v>0.05</v>
      </c>
      <c r="C3" t="s">
        <v>11</v>
      </c>
      <c r="D3" t="s">
        <v>14</v>
      </c>
      <c r="E3" s="1">
        <f>B4*(PI()*B3^2)/4</f>
        <v>5.8904862254808622E-4</v>
      </c>
      <c r="F3" t="s">
        <v>29</v>
      </c>
      <c r="G3" s="4">
        <f>E3*1000</f>
        <v>0.58904862254808621</v>
      </c>
      <c r="H3" t="s">
        <v>18</v>
      </c>
      <c r="K3" t="s">
        <v>48</v>
      </c>
    </row>
    <row r="4" spans="1:11" x14ac:dyDescent="0.25">
      <c r="A4" t="s">
        <v>12</v>
      </c>
      <c r="B4">
        <v>0.3</v>
      </c>
      <c r="C4" t="s">
        <v>11</v>
      </c>
      <c r="D4" t="s">
        <v>15</v>
      </c>
      <c r="E4" s="1">
        <f>E3*B5</f>
        <v>0.44178646691106466</v>
      </c>
      <c r="F4" t="s">
        <v>19</v>
      </c>
      <c r="K4" t="s">
        <v>51</v>
      </c>
    </row>
    <row r="5" spans="1:11" x14ac:dyDescent="0.25">
      <c r="A5" t="s">
        <v>16</v>
      </c>
      <c r="B5">
        <f>750</f>
        <v>750</v>
      </c>
      <c r="C5" t="s">
        <v>17</v>
      </c>
    </row>
    <row r="7" spans="1:11" x14ac:dyDescent="0.25">
      <c r="A7" s="2" t="s">
        <v>21</v>
      </c>
    </row>
    <row r="8" spans="1:11" x14ac:dyDescent="0.25">
      <c r="A8" t="s">
        <v>0</v>
      </c>
      <c r="B8" s="3">
        <v>0.25</v>
      </c>
      <c r="C8" t="s">
        <v>35</v>
      </c>
      <c r="D8" t="s">
        <v>23</v>
      </c>
      <c r="E8">
        <f>(B8*0.0254)^2*PI()/4</f>
        <v>3.1669217443593606E-5</v>
      </c>
    </row>
    <row r="9" spans="1:11" x14ac:dyDescent="0.25">
      <c r="D9" t="s">
        <v>22</v>
      </c>
      <c r="E9">
        <v>1</v>
      </c>
      <c r="F9" t="s">
        <v>24</v>
      </c>
      <c r="G9" t="s">
        <v>49</v>
      </c>
    </row>
    <row r="11" spans="1:11" x14ac:dyDescent="0.25">
      <c r="A11" t="s">
        <v>4</v>
      </c>
      <c r="D11" t="s">
        <v>5</v>
      </c>
    </row>
    <row r="12" spans="1:11" x14ac:dyDescent="0.25">
      <c r="A12" s="2" t="s">
        <v>20</v>
      </c>
    </row>
    <row r="13" spans="1:11" x14ac:dyDescent="0.25">
      <c r="A13" t="s">
        <v>26</v>
      </c>
      <c r="B13" s="1">
        <v>2.5000000000000001E-2</v>
      </c>
      <c r="C13" t="s">
        <v>11</v>
      </c>
      <c r="D13" t="s">
        <v>7</v>
      </c>
      <c r="E13" s="1">
        <f>(4*B16)/(PI()*B13^2)</f>
        <v>2037.1832715762603</v>
      </c>
      <c r="G13" t="s">
        <v>6</v>
      </c>
      <c r="H13" s="1">
        <f>B16*E13^B17</f>
        <v>3.2576143220967082</v>
      </c>
      <c r="I13" t="s">
        <v>25</v>
      </c>
    </row>
    <row r="14" spans="1:11" x14ac:dyDescent="0.25">
      <c r="A14" t="s">
        <v>27</v>
      </c>
      <c r="B14">
        <f>0.054</f>
        <v>5.3999999999999999E-2</v>
      </c>
      <c r="G14" t="s">
        <v>30</v>
      </c>
      <c r="H14" s="1">
        <f>B20*PI()*B13*B15*(H13/1000)</f>
        <v>4.605343750137561E-2</v>
      </c>
      <c r="I14" t="s">
        <v>24</v>
      </c>
    </row>
    <row r="15" spans="1:11" x14ac:dyDescent="0.25">
      <c r="A15" t="s">
        <v>12</v>
      </c>
      <c r="B15">
        <v>0.2</v>
      </c>
      <c r="C15" t="s">
        <v>11</v>
      </c>
      <c r="G15" t="s">
        <v>31</v>
      </c>
      <c r="H15">
        <v>1400</v>
      </c>
      <c r="J15" t="s">
        <v>32</v>
      </c>
    </row>
    <row r="16" spans="1:11" x14ac:dyDescent="0.25">
      <c r="A16" t="s">
        <v>1</v>
      </c>
      <c r="B16">
        <f>E9</f>
        <v>1</v>
      </c>
      <c r="C16" t="s">
        <v>24</v>
      </c>
      <c r="I16" t="s">
        <v>36</v>
      </c>
    </row>
    <row r="17" spans="1:10" x14ac:dyDescent="0.25">
      <c r="A17" t="s">
        <v>2</v>
      </c>
      <c r="B17" s="1">
        <v>0.155</v>
      </c>
      <c r="I17" t="s">
        <v>37</v>
      </c>
    </row>
    <row r="18" spans="1:10" x14ac:dyDescent="0.25">
      <c r="A18" t="s">
        <v>3</v>
      </c>
      <c r="B18">
        <v>0.5</v>
      </c>
      <c r="G18" t="s">
        <v>38</v>
      </c>
      <c r="H18">
        <f>H15/9.81</f>
        <v>142.71151885830784</v>
      </c>
      <c r="I18" t="s">
        <v>39</v>
      </c>
      <c r="J18" t="s">
        <v>40</v>
      </c>
    </row>
    <row r="20" spans="1:10" x14ac:dyDescent="0.25">
      <c r="A20" t="s">
        <v>28</v>
      </c>
      <c r="B20">
        <v>900</v>
      </c>
      <c r="C20" t="s">
        <v>17</v>
      </c>
    </row>
    <row r="21" spans="1:10" x14ac:dyDescent="0.25">
      <c r="A21" t="s">
        <v>50</v>
      </c>
      <c r="B21" s="1">
        <f>B16/H14</f>
        <v>21.713905720287006</v>
      </c>
    </row>
    <row r="23" spans="1:10" x14ac:dyDescent="0.25">
      <c r="A23" s="2" t="s">
        <v>33</v>
      </c>
    </row>
    <row r="24" spans="1:10" x14ac:dyDescent="0.25">
      <c r="A24" t="s">
        <v>34</v>
      </c>
      <c r="B24" s="1">
        <f>B16+H14</f>
        <v>1.0460534375013757</v>
      </c>
    </row>
    <row r="25" spans="1:10" x14ac:dyDescent="0.25">
      <c r="A25" t="s">
        <v>42</v>
      </c>
      <c r="B25">
        <v>0.95</v>
      </c>
      <c r="C25" t="s">
        <v>44</v>
      </c>
    </row>
    <row r="26" spans="1:10" x14ac:dyDescent="0.25">
      <c r="A26" t="s">
        <v>41</v>
      </c>
      <c r="B26">
        <f>(B24*H15*B25)/(B27*B28)</f>
        <v>278250.21437536593</v>
      </c>
      <c r="C26" t="s">
        <v>45</v>
      </c>
    </row>
    <row r="27" spans="1:10" x14ac:dyDescent="0.25">
      <c r="A27" t="s">
        <v>43</v>
      </c>
      <c r="B27">
        <v>0.01</v>
      </c>
      <c r="C27" t="s">
        <v>11</v>
      </c>
    </row>
    <row r="28" spans="1:10" x14ac:dyDescent="0.25">
      <c r="A28" t="s">
        <v>46</v>
      </c>
      <c r="B28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2016-01-29T21:53:24Z</dcterms:created>
  <dcterms:modified xsi:type="dcterms:W3CDTF">2016-09-27T23:29:22Z</dcterms:modified>
</cp:coreProperties>
</file>