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E855CB8A-D94C-4C9E-9995-A09D78048264}" xr6:coauthVersionLast="47" xr6:coauthVersionMax="47" xr10:uidLastSave="{00000000-0000-0000-0000-000000000000}"/>
  <bookViews>
    <workbookView xWindow="28680" yWindow="-120" windowWidth="29040" windowHeight="15720" tabRatio="929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22" r:id="rId26"/>
    <sheet name="SNA" sheetId="77" r:id="rId27"/>
    <sheet name="SOA" sheetId="121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20" r:id="rId34"/>
    <sheet name="RKA" sheetId="136" r:id="rId35"/>
    <sheet name="PCT" sheetId="42" r:id="rId36"/>
    <sheet name="FCT" sheetId="70" r:id="rId37"/>
    <sheet name="PKT" sheetId="43" r:id="rId38"/>
    <sheet name="CKT" sheetId="44" r:id="rId39"/>
    <sheet name="CCT" sheetId="74" r:id="rId40"/>
    <sheet name="CST" sheetId="64" r:id="rId41"/>
    <sheet name="RST" sheetId="123" r:id="rId42"/>
    <sheet name="ROT" sheetId="124" r:id="rId43"/>
    <sheet name="SOT" sheetId="125" r:id="rId44"/>
    <sheet name="RKT" sheetId="137" r:id="rId45"/>
    <sheet name="Elevation" sheetId="115" r:id="rId46"/>
    <sheet name="CompletionsDemand" sheetId="8" r:id="rId47"/>
    <sheet name="PadRates" sheetId="65" r:id="rId48"/>
    <sheet name="FlowbackRates" sheetId="75" r:id="rId49"/>
    <sheet name="WellPressure" sheetId="116" r:id="rId50"/>
    <sheet name="InitialPipelineCapacity" sheetId="118" r:id="rId51"/>
    <sheet name="InitialPipelineDiameters" sheetId="119" r:id="rId52"/>
    <sheet name="InitialDisposalCapacity" sheetId="46" r:id="rId53"/>
    <sheet name="InitialStorageCapacity" sheetId="80" r:id="rId54"/>
    <sheet name="InitialTreatmentCapacity" sheetId="67" r:id="rId55"/>
    <sheet name="ReuseMinimum" sheetId="126" r:id="rId56"/>
    <sheet name="ReuseCapacity" sheetId="127" r:id="rId57"/>
    <sheet name="FreshwaterSourcingAvailability" sheetId="47" r:id="rId58"/>
    <sheet name="CompletionsPadStorage" sheetId="72" r:id="rId59"/>
    <sheet name="PadOffloadingCapacity" sheetId="48" r:id="rId60"/>
    <sheet name="NodeCapacities" sheetId="102" r:id="rId61"/>
    <sheet name="DisposalOperatingCapacity" sheetId="112" r:id="rId62"/>
    <sheet name="DisposalOperationalCost" sheetId="49" r:id="rId63"/>
    <sheet name="TreatmentOperationalCost" sheetId="68" r:id="rId64"/>
    <sheet name="ReuseOperationalCost" sheetId="50" r:id="rId65"/>
    <sheet name="PipelineOperationalCost" sheetId="69" r:id="rId66"/>
    <sheet name="FreshSourcingCost" sheetId="52" r:id="rId67"/>
    <sheet name="TruckingHourlyCost" sheetId="71" r:id="rId68"/>
    <sheet name="TruckingTime" sheetId="7" r:id="rId69"/>
    <sheet name="DisposalExpansionCost" sheetId="90" r:id="rId70"/>
    <sheet name="DisposalCapacityIncrements" sheetId="79" r:id="rId71"/>
    <sheet name="StorageExpansionCost" sheetId="91" r:id="rId72"/>
    <sheet name="StorageCapacityIncrements" sheetId="81" r:id="rId73"/>
    <sheet name="TreatmentExpansionCost" sheetId="92" r:id="rId74"/>
    <sheet name="TreatmentCapacityIncrements" sheetId="87" r:id="rId75"/>
    <sheet name="PipelineCapexDistanceBased" sheetId="89" r:id="rId76"/>
    <sheet name="PipelineExpansionDistance" sheetId="94" r:id="rId77"/>
    <sheet name="PipelineCapexCapacityBased" sheetId="98" r:id="rId78"/>
    <sheet name="PipelineCapacityIncrements" sheetId="97" r:id="rId79"/>
    <sheet name="PipelineDiameterValues" sheetId="78" r:id="rId80"/>
    <sheet name="TreatmentEfficiency" sheetId="107" r:id="rId81"/>
    <sheet name="RemovalEfficiency" sheetId="114" r:id="rId82"/>
    <sheet name="DesalinationTechnologies" sheetId="111" r:id="rId83"/>
    <sheet name="DesalinationSites" sheetId="113" r:id="rId84"/>
    <sheet name="BeneficialReuseCredit" sheetId="128" r:id="rId85"/>
    <sheet name="CompletionsPadOutsideSystem" sheetId="110" r:id="rId86"/>
    <sheet name="Hydraulics" sheetId="93" r:id="rId87"/>
    <sheet name="Economics" sheetId="95" r:id="rId88"/>
    <sheet name="PadWaterQuality" sheetId="99" r:id="rId89"/>
    <sheet name="StorageInitialWaterQuality" sheetId="100" r:id="rId90"/>
    <sheet name="PadStorageInitialWaterQuality" sheetId="101" r:id="rId91"/>
    <sheet name="TreatmentExpansionLeadTime" sheetId="129" r:id="rId92"/>
    <sheet name="DisposalExpansionLeadTime" sheetId="130" r:id="rId93"/>
    <sheet name="StorageExpansionLeadTime" sheetId="131" r:id="rId94"/>
    <sheet name="PipelineExpansionLeadTime_Dist" sheetId="132" r:id="rId95"/>
    <sheet name="PipelineExpansionLeadTime_Capac" sheetId="133" r:id="rId96"/>
  </sheets>
  <definedNames>
    <definedName name="_xlnm._FilterDatabase" localSheetId="76" hidden="1">#REF!</definedName>
    <definedName name="_xlnm.Extract" localSheetId="76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1" l="1"/>
  <c r="A1" i="133"/>
  <c r="A1" i="130"/>
  <c r="A1" i="129"/>
  <c r="A1" i="132"/>
  <c r="A1" i="127"/>
  <c r="B1" i="126" l="1"/>
  <c r="A1" i="101" l="1"/>
  <c r="A1" i="100"/>
  <c r="A1" i="99"/>
  <c r="A1" i="78"/>
  <c r="A1" i="97"/>
  <c r="A1" i="98"/>
  <c r="A1" i="94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67"/>
  <c r="A1" i="80"/>
  <c r="A1" i="46"/>
  <c r="A1" i="118"/>
  <c r="A1" i="75"/>
  <c r="A1" i="65"/>
  <c r="A1" i="128"/>
  <c r="A1" i="8"/>
  <c r="BA18" i="116" l="1"/>
  <c r="AZ17" i="116"/>
  <c r="AW17" i="116"/>
  <c r="AO17" i="116"/>
  <c r="AN17" i="116"/>
  <c r="AM17" i="116"/>
  <c r="AL17" i="116"/>
  <c r="AJ17" i="116"/>
  <c r="AG17" i="116"/>
  <c r="Y17" i="116"/>
  <c r="X17" i="116"/>
  <c r="W17" i="116"/>
  <c r="V17" i="116"/>
  <c r="T17" i="116"/>
  <c r="Q17" i="116"/>
  <c r="BA17" i="116"/>
  <c r="AW16" i="116"/>
  <c r="AV16" i="116"/>
  <c r="AU16" i="116"/>
  <c r="AT16" i="116"/>
  <c r="AR16" i="116"/>
  <c r="AO16" i="116"/>
  <c r="AG16" i="116"/>
  <c r="AF16" i="116"/>
  <c r="AE16" i="116"/>
  <c r="AD16" i="116"/>
  <c r="AB16" i="116"/>
  <c r="Y16" i="116"/>
  <c r="V16" i="116"/>
  <c r="Q16" i="116"/>
  <c r="P16" i="116"/>
  <c r="O16" i="116"/>
  <c r="N16" i="116"/>
  <c r="L16" i="116"/>
  <c r="I16" i="116"/>
  <c r="F16" i="116"/>
  <c r="AS16" i="116"/>
  <c r="AW15" i="116"/>
  <c r="AZ14" i="116"/>
  <c r="AW14" i="116"/>
  <c r="AT14" i="116"/>
  <c r="AP14" i="116"/>
  <c r="AO14" i="116"/>
  <c r="AN14" i="116"/>
  <c r="AM14" i="116"/>
  <c r="AL14" i="116"/>
  <c r="AJ14" i="116"/>
  <c r="AG14" i="116"/>
  <c r="AD14" i="116"/>
  <c r="Z14" i="116"/>
  <c r="Y14" i="116"/>
  <c r="X14" i="116"/>
  <c r="W14" i="116"/>
  <c r="V14" i="116"/>
  <c r="T14" i="116"/>
  <c r="Q14" i="116"/>
  <c r="N14" i="116"/>
  <c r="J14" i="116"/>
  <c r="I14" i="116"/>
  <c r="H14" i="116"/>
  <c r="G14" i="116"/>
  <c r="F14" i="116"/>
  <c r="D14" i="116"/>
  <c r="BA14" i="116"/>
  <c r="BA13" i="116"/>
  <c r="AS13" i="116"/>
  <c r="AR13" i="116"/>
  <c r="AQ13" i="116"/>
  <c r="AP13" i="116"/>
  <c r="AN13" i="116"/>
  <c r="AK13" i="116"/>
  <c r="AC13" i="116"/>
  <c r="AB13" i="116"/>
  <c r="AA13" i="116"/>
  <c r="Z13" i="116"/>
  <c r="X13" i="116"/>
  <c r="U13" i="116"/>
  <c r="M13" i="116"/>
  <c r="L13" i="116"/>
  <c r="K13" i="116"/>
  <c r="J13" i="116"/>
  <c r="H13" i="116"/>
  <c r="E13" i="116"/>
  <c r="AO13" i="116"/>
  <c r="AX12" i="116"/>
  <c r="AW12" i="116"/>
  <c r="AV12" i="116"/>
  <c r="AU12" i="116"/>
  <c r="AT12" i="116"/>
  <c r="AR12" i="116"/>
  <c r="AO12" i="116"/>
  <c r="AL12" i="116"/>
  <c r="AG12" i="116"/>
  <c r="AF12" i="116"/>
  <c r="AE12" i="116"/>
  <c r="AD12" i="116"/>
  <c r="AB12" i="116"/>
  <c r="Y12" i="116"/>
  <c r="V12" i="116"/>
  <c r="R12" i="116"/>
  <c r="Q12" i="116"/>
  <c r="P12" i="116"/>
  <c r="O12" i="116"/>
  <c r="N12" i="116"/>
  <c r="L12" i="116"/>
  <c r="I12" i="116"/>
  <c r="F12" i="116"/>
  <c r="AS12" i="116"/>
  <c r="AW11" i="116"/>
  <c r="AZ10" i="116"/>
  <c r="AW10" i="116"/>
  <c r="AT10" i="116"/>
  <c r="AP10" i="116"/>
  <c r="AO10" i="116"/>
  <c r="AN10" i="116"/>
  <c r="AM10" i="116"/>
  <c r="AL10" i="116"/>
  <c r="AJ10" i="116"/>
  <c r="AG10" i="116"/>
  <c r="AD10" i="116"/>
  <c r="Z10" i="116"/>
  <c r="Y10" i="116"/>
  <c r="X10" i="116"/>
  <c r="W10" i="116"/>
  <c r="V10" i="116"/>
  <c r="T10" i="116"/>
  <c r="Q10" i="116"/>
  <c r="N10" i="116"/>
  <c r="J10" i="116"/>
  <c r="I10" i="116"/>
  <c r="H10" i="116"/>
  <c r="G10" i="116"/>
  <c r="F10" i="116"/>
  <c r="D10" i="116"/>
  <c r="BA10" i="116"/>
  <c r="BA9" i="116"/>
  <c r="AS9" i="116"/>
  <c r="AR9" i="116"/>
  <c r="AQ9" i="116"/>
  <c r="AP9" i="116"/>
  <c r="AN9" i="116"/>
  <c r="AK9" i="116"/>
  <c r="AC9" i="116"/>
  <c r="AB9" i="116"/>
  <c r="AA9" i="116"/>
  <c r="Z9" i="116"/>
  <c r="X9" i="116"/>
  <c r="U9" i="116"/>
  <c r="M9" i="116"/>
  <c r="L9" i="116"/>
  <c r="K9" i="116"/>
  <c r="J9" i="116"/>
  <c r="H9" i="116"/>
  <c r="E9" i="116"/>
  <c r="AO9" i="116"/>
  <c r="AW8" i="116"/>
  <c r="AV8" i="116"/>
  <c r="AU8" i="116"/>
  <c r="AT8" i="116"/>
  <c r="AR8" i="116"/>
  <c r="AO8" i="116"/>
  <c r="AL8" i="116"/>
  <c r="AG8" i="116"/>
  <c r="AF8" i="116"/>
  <c r="AE8" i="116"/>
  <c r="AD8" i="116"/>
  <c r="AB8" i="116"/>
  <c r="Y8" i="116"/>
  <c r="V8" i="116"/>
  <c r="Q8" i="116"/>
  <c r="P8" i="116"/>
  <c r="O8" i="116"/>
  <c r="N8" i="116"/>
  <c r="L8" i="116"/>
  <c r="I8" i="116"/>
  <c r="F8" i="116"/>
  <c r="AS8" i="116"/>
  <c r="AW7" i="116"/>
  <c r="AZ6" i="116"/>
  <c r="AW6" i="116"/>
  <c r="AT6" i="116"/>
  <c r="AP6" i="116"/>
  <c r="AO6" i="116"/>
  <c r="AN6" i="116"/>
  <c r="AM6" i="116"/>
  <c r="AL6" i="116"/>
  <c r="AJ6" i="116"/>
  <c r="AG6" i="116"/>
  <c r="AD6" i="116"/>
  <c r="Z6" i="116"/>
  <c r="Y6" i="116"/>
  <c r="X6" i="116"/>
  <c r="W6" i="116"/>
  <c r="V6" i="116"/>
  <c r="T6" i="116"/>
  <c r="Q6" i="116"/>
  <c r="N6" i="116"/>
  <c r="J6" i="116"/>
  <c r="I6" i="116"/>
  <c r="H6" i="116"/>
  <c r="G6" i="116"/>
  <c r="F6" i="116"/>
  <c r="D6" i="116"/>
  <c r="BA6" i="116"/>
  <c r="BA5" i="116"/>
  <c r="AS5" i="116"/>
  <c r="AR5" i="116"/>
  <c r="AQ5" i="116"/>
  <c r="AP5" i="116"/>
  <c r="AN5" i="116"/>
  <c r="AK5" i="116"/>
  <c r="AC5" i="116"/>
  <c r="AB5" i="116"/>
  <c r="AA5" i="116"/>
  <c r="Z5" i="116"/>
  <c r="X5" i="116"/>
  <c r="U5" i="116"/>
  <c r="M5" i="116"/>
  <c r="L5" i="116"/>
  <c r="K5" i="116"/>
  <c r="J5" i="116"/>
  <c r="H5" i="116"/>
  <c r="E5" i="116"/>
  <c r="AO5" i="116"/>
  <c r="AW4" i="116"/>
  <c r="AV4" i="116"/>
  <c r="AU4" i="116"/>
  <c r="AT4" i="116"/>
  <c r="AR4" i="116"/>
  <c r="AO4" i="116"/>
  <c r="AL4" i="116"/>
  <c r="AG4" i="116"/>
  <c r="AF4" i="116"/>
  <c r="AE4" i="116"/>
  <c r="AD4" i="116"/>
  <c r="AB4" i="116"/>
  <c r="Y4" i="116"/>
  <c r="V4" i="116"/>
  <c r="R4" i="116"/>
  <c r="Q4" i="116"/>
  <c r="P4" i="116"/>
  <c r="O4" i="116"/>
  <c r="N4" i="116"/>
  <c r="L4" i="116"/>
  <c r="I4" i="116"/>
  <c r="F4" i="116"/>
  <c r="AS4" i="116"/>
  <c r="AW3" i="116"/>
  <c r="AI3" i="116" l="1"/>
  <c r="D11" i="116"/>
  <c r="D15" i="116"/>
  <c r="U3" i="116"/>
  <c r="U7" i="116"/>
  <c r="E11" i="116"/>
  <c r="AK11" i="116"/>
  <c r="BA11" i="116"/>
  <c r="E15" i="116"/>
  <c r="U15" i="116"/>
  <c r="AK15" i="116"/>
  <c r="BA15" i="116"/>
  <c r="AO18" i="116"/>
  <c r="R3" i="116"/>
  <c r="AI7" i="116"/>
  <c r="AZ11" i="116"/>
  <c r="E3" i="116"/>
  <c r="E7" i="116"/>
  <c r="U11" i="116"/>
  <c r="F3" i="116"/>
  <c r="V3" i="116"/>
  <c r="AH4" i="116"/>
  <c r="AX4" i="116"/>
  <c r="N5" i="116"/>
  <c r="AD5" i="116"/>
  <c r="AT5" i="116"/>
  <c r="F7" i="116"/>
  <c r="V7" i="116"/>
  <c r="AL7" i="116"/>
  <c r="R8" i="116"/>
  <c r="AH8" i="116"/>
  <c r="AX8" i="116"/>
  <c r="N9" i="116"/>
  <c r="AD9" i="116"/>
  <c r="AT9" i="116"/>
  <c r="F11" i="116"/>
  <c r="V11" i="116"/>
  <c r="AL11" i="116"/>
  <c r="AH12" i="116"/>
  <c r="AD13" i="116"/>
  <c r="AT13" i="116"/>
  <c r="F15" i="116"/>
  <c r="V15" i="116"/>
  <c r="AL15" i="116"/>
  <c r="R16" i="116"/>
  <c r="AH16" i="116"/>
  <c r="AX16" i="116"/>
  <c r="Z17" i="116"/>
  <c r="AP17" i="116"/>
  <c r="AP18" i="116"/>
  <c r="R7" i="116"/>
  <c r="AY3" i="116"/>
  <c r="AJ3" i="116"/>
  <c r="AK7" i="116"/>
  <c r="G3" i="116"/>
  <c r="W3" i="116"/>
  <c r="AM3" i="116"/>
  <c r="C4" i="116"/>
  <c r="S4" i="116"/>
  <c r="AI4" i="116"/>
  <c r="AY4" i="116"/>
  <c r="O5" i="116"/>
  <c r="AE5" i="116"/>
  <c r="AU5" i="116"/>
  <c r="K6" i="116"/>
  <c r="AA6" i="116"/>
  <c r="AQ6" i="116"/>
  <c r="G7" i="116"/>
  <c r="W7" i="116"/>
  <c r="AM7" i="116"/>
  <c r="C8" i="116"/>
  <c r="S8" i="116"/>
  <c r="AI8" i="116"/>
  <c r="AY8" i="116"/>
  <c r="O9" i="116"/>
  <c r="AE9" i="116"/>
  <c r="AU9" i="116"/>
  <c r="K10" i="116"/>
  <c r="AA10" i="116"/>
  <c r="AQ10" i="116"/>
  <c r="G11" i="116"/>
  <c r="W11" i="116"/>
  <c r="AM11" i="116"/>
  <c r="C12" i="116"/>
  <c r="S12" i="116"/>
  <c r="AI12" i="116"/>
  <c r="AY12" i="116"/>
  <c r="O13" i="116"/>
  <c r="AE13" i="116"/>
  <c r="AU13" i="116"/>
  <c r="K14" i="116"/>
  <c r="AA14" i="116"/>
  <c r="AQ14" i="116"/>
  <c r="G15" i="116"/>
  <c r="W15" i="116"/>
  <c r="AM15" i="116"/>
  <c r="C16" i="116"/>
  <c r="S16" i="116"/>
  <c r="AI16" i="116"/>
  <c r="AY16" i="116"/>
  <c r="AA17" i="116"/>
  <c r="AQ17" i="116"/>
  <c r="AQ18" i="116"/>
  <c r="AH15" i="116"/>
  <c r="AY7" i="116"/>
  <c r="C11" i="116"/>
  <c r="AI15" i="116"/>
  <c r="AJ7" i="116"/>
  <c r="AZ15" i="116"/>
  <c r="AK3" i="116"/>
  <c r="AL3" i="116"/>
  <c r="H3" i="116"/>
  <c r="X3" i="116"/>
  <c r="AN3" i="116"/>
  <c r="D4" i="116"/>
  <c r="T4" i="116"/>
  <c r="AJ4" i="116"/>
  <c r="AZ4" i="116"/>
  <c r="P5" i="116"/>
  <c r="AF5" i="116"/>
  <c r="AV5" i="116"/>
  <c r="L6" i="116"/>
  <c r="AB6" i="116"/>
  <c r="AR6" i="116"/>
  <c r="H7" i="116"/>
  <c r="X7" i="116"/>
  <c r="AN7" i="116"/>
  <c r="D8" i="116"/>
  <c r="T8" i="116"/>
  <c r="AJ8" i="116"/>
  <c r="AZ8" i="116"/>
  <c r="P9" i="116"/>
  <c r="AF9" i="116"/>
  <c r="AV9" i="116"/>
  <c r="L10" i="116"/>
  <c r="AB10" i="116"/>
  <c r="AR10" i="116"/>
  <c r="H11" i="116"/>
  <c r="X11" i="116"/>
  <c r="AN11" i="116"/>
  <c r="D12" i="116"/>
  <c r="T12" i="116"/>
  <c r="AJ12" i="116"/>
  <c r="AZ12" i="116"/>
  <c r="P13" i="116"/>
  <c r="AF13" i="116"/>
  <c r="AV13" i="116"/>
  <c r="L14" i="116"/>
  <c r="AB14" i="116"/>
  <c r="AR14" i="116"/>
  <c r="H15" i="116"/>
  <c r="X15" i="116"/>
  <c r="AN15" i="116"/>
  <c r="D16" i="116"/>
  <c r="T16" i="116"/>
  <c r="AJ16" i="116"/>
  <c r="AZ16" i="116"/>
  <c r="AB17" i="116"/>
  <c r="AR17" i="116"/>
  <c r="AR18" i="116"/>
  <c r="AX11" i="116"/>
  <c r="C15" i="116"/>
  <c r="T15" i="116"/>
  <c r="BA7" i="116"/>
  <c r="N13" i="116"/>
  <c r="I3" i="116"/>
  <c r="Y3" i="116"/>
  <c r="AO3" i="116"/>
  <c r="E4" i="116"/>
  <c r="U4" i="116"/>
  <c r="AK4" i="116"/>
  <c r="BA4" i="116"/>
  <c r="Q5" i="116"/>
  <c r="AG5" i="116"/>
  <c r="AW5" i="116"/>
  <c r="M6" i="116"/>
  <c r="AC6" i="116"/>
  <c r="AS6" i="116"/>
  <c r="I7" i="116"/>
  <c r="Y7" i="116"/>
  <c r="AO7" i="116"/>
  <c r="E8" i="116"/>
  <c r="U8" i="116"/>
  <c r="AK8" i="116"/>
  <c r="BA8" i="116"/>
  <c r="Q9" i="116"/>
  <c r="AG9" i="116"/>
  <c r="AW9" i="116"/>
  <c r="M10" i="116"/>
  <c r="AC10" i="116"/>
  <c r="AS10" i="116"/>
  <c r="I11" i="116"/>
  <c r="Y11" i="116"/>
  <c r="AO11" i="116"/>
  <c r="E12" i="116"/>
  <c r="U12" i="116"/>
  <c r="AK12" i="116"/>
  <c r="BA12" i="116"/>
  <c r="Q13" i="116"/>
  <c r="AG13" i="116"/>
  <c r="AW13" i="116"/>
  <c r="M14" i="116"/>
  <c r="AC14" i="116"/>
  <c r="AS14" i="116"/>
  <c r="I15" i="116"/>
  <c r="Y15" i="116"/>
  <c r="AO15" i="116"/>
  <c r="E16" i="116"/>
  <c r="U16" i="116"/>
  <c r="AK16" i="116"/>
  <c r="BA16" i="116"/>
  <c r="AC17" i="116"/>
  <c r="AS17" i="116"/>
  <c r="AS18" i="116"/>
  <c r="AH7" i="116"/>
  <c r="C3" i="116"/>
  <c r="D3" i="116"/>
  <c r="AN18" i="116"/>
  <c r="Z3" i="116"/>
  <c r="AP3" i="116"/>
  <c r="J7" i="116"/>
  <c r="AP7" i="116"/>
  <c r="R9" i="116"/>
  <c r="AH9" i="116"/>
  <c r="AX9" i="116"/>
  <c r="J11" i="116"/>
  <c r="Z11" i="116"/>
  <c r="AP11" i="116"/>
  <c r="R13" i="116"/>
  <c r="AH13" i="116"/>
  <c r="AX13" i="116"/>
  <c r="J15" i="116"/>
  <c r="Z15" i="116"/>
  <c r="AP15" i="116"/>
  <c r="AL16" i="116"/>
  <c r="AD17" i="116"/>
  <c r="AT17" i="116"/>
  <c r="AT18" i="116"/>
  <c r="S3" i="116"/>
  <c r="S7" i="116"/>
  <c r="S11" i="116"/>
  <c r="AZ7" i="116"/>
  <c r="AJ11" i="116"/>
  <c r="K3" i="116"/>
  <c r="AA3" i="116"/>
  <c r="AQ3" i="116"/>
  <c r="G4" i="116"/>
  <c r="W4" i="116"/>
  <c r="AM4" i="116"/>
  <c r="C5" i="116"/>
  <c r="S5" i="116"/>
  <c r="AI5" i="116"/>
  <c r="AY5" i="116"/>
  <c r="O6" i="116"/>
  <c r="AE6" i="116"/>
  <c r="AU6" i="116"/>
  <c r="K7" i="116"/>
  <c r="AA7" i="116"/>
  <c r="AQ7" i="116"/>
  <c r="G8" i="116"/>
  <c r="W8" i="116"/>
  <c r="AM8" i="116"/>
  <c r="C9" i="116"/>
  <c r="S9" i="116"/>
  <c r="AI9" i="116"/>
  <c r="AY9" i="116"/>
  <c r="O10" i="116"/>
  <c r="AE10" i="116"/>
  <c r="AU10" i="116"/>
  <c r="K11" i="116"/>
  <c r="AA11" i="116"/>
  <c r="AQ11" i="116"/>
  <c r="G12" i="116"/>
  <c r="W12" i="116"/>
  <c r="AM12" i="116"/>
  <c r="C13" i="116"/>
  <c r="S13" i="116"/>
  <c r="AI13" i="116"/>
  <c r="AY13" i="116"/>
  <c r="O14" i="116"/>
  <c r="AE14" i="116"/>
  <c r="AU14" i="116"/>
  <c r="K15" i="116"/>
  <c r="AA15" i="116"/>
  <c r="AQ15" i="116"/>
  <c r="G16" i="116"/>
  <c r="W16" i="116"/>
  <c r="AM16" i="116"/>
  <c r="O17" i="116"/>
  <c r="AE17" i="116"/>
  <c r="AU17" i="116"/>
  <c r="AU18" i="116"/>
  <c r="AH3" i="116"/>
  <c r="AY15" i="116"/>
  <c r="AZ3" i="116"/>
  <c r="D7" i="116"/>
  <c r="BA3" i="116"/>
  <c r="J3" i="116"/>
  <c r="R5" i="116"/>
  <c r="AH5" i="116"/>
  <c r="AX5" i="116"/>
  <c r="Z7" i="116"/>
  <c r="L3" i="116"/>
  <c r="AB3" i="116"/>
  <c r="AR3" i="116"/>
  <c r="H4" i="116"/>
  <c r="X4" i="116"/>
  <c r="AN4" i="116"/>
  <c r="D5" i="116"/>
  <c r="T5" i="116"/>
  <c r="AJ5" i="116"/>
  <c r="AZ5" i="116"/>
  <c r="P6" i="116"/>
  <c r="AF6" i="116"/>
  <c r="AV6" i="116"/>
  <c r="L7" i="116"/>
  <c r="AB7" i="116"/>
  <c r="AR7" i="116"/>
  <c r="H8" i="116"/>
  <c r="X8" i="116"/>
  <c r="AN8" i="116"/>
  <c r="D9" i="116"/>
  <c r="T9" i="116"/>
  <c r="AJ9" i="116"/>
  <c r="AZ9" i="116"/>
  <c r="P10" i="116"/>
  <c r="AF10" i="116"/>
  <c r="AV10" i="116"/>
  <c r="L11" i="116"/>
  <c r="AB11" i="116"/>
  <c r="AR11" i="116"/>
  <c r="H12" i="116"/>
  <c r="X12" i="116"/>
  <c r="AN12" i="116"/>
  <c r="D13" i="116"/>
  <c r="T13" i="116"/>
  <c r="AJ13" i="116"/>
  <c r="AZ13" i="116"/>
  <c r="P14" i="116"/>
  <c r="AF14" i="116"/>
  <c r="AV14" i="116"/>
  <c r="L15" i="116"/>
  <c r="AB15" i="116"/>
  <c r="AR15" i="116"/>
  <c r="H16" i="116"/>
  <c r="X16" i="116"/>
  <c r="AN16" i="116"/>
  <c r="P17" i="116"/>
  <c r="AF17" i="116"/>
  <c r="AV17" i="116"/>
  <c r="AV18" i="116"/>
  <c r="AI11" i="116"/>
  <c r="T11" i="116"/>
  <c r="AJ15" i="116"/>
  <c r="AS3" i="116"/>
  <c r="AC11" i="116"/>
  <c r="M15" i="116"/>
  <c r="AC15" i="116"/>
  <c r="AS15" i="116"/>
  <c r="AW18" i="116"/>
  <c r="AX3" i="116"/>
  <c r="AH11" i="116"/>
  <c r="AM18" i="116"/>
  <c r="T3" i="116"/>
  <c r="T7" i="116"/>
  <c r="M3" i="116"/>
  <c r="M7" i="116"/>
  <c r="AC7" i="116"/>
  <c r="AS7" i="116"/>
  <c r="M11" i="116"/>
  <c r="N3" i="116"/>
  <c r="AD3" i="116"/>
  <c r="AT3" i="116"/>
  <c r="J4" i="116"/>
  <c r="Z4" i="116"/>
  <c r="AP4" i="116"/>
  <c r="F5" i="116"/>
  <c r="V5" i="116"/>
  <c r="AL5" i="116"/>
  <c r="R6" i="116"/>
  <c r="AH6" i="116"/>
  <c r="AX6" i="116"/>
  <c r="N7" i="116"/>
  <c r="AD7" i="116"/>
  <c r="AT7" i="116"/>
  <c r="J8" i="116"/>
  <c r="Z8" i="116"/>
  <c r="AP8" i="116"/>
  <c r="F9" i="116"/>
  <c r="V9" i="116"/>
  <c r="AL9" i="116"/>
  <c r="R10" i="116"/>
  <c r="AH10" i="116"/>
  <c r="AX10" i="116"/>
  <c r="N11" i="116"/>
  <c r="AD11" i="116"/>
  <c r="AT11" i="116"/>
  <c r="J12" i="116"/>
  <c r="Z12" i="116"/>
  <c r="AP12" i="116"/>
  <c r="F13" i="116"/>
  <c r="V13" i="116"/>
  <c r="AL13" i="116"/>
  <c r="R14" i="116"/>
  <c r="AH14" i="116"/>
  <c r="AX14" i="116"/>
  <c r="N15" i="116"/>
  <c r="AD15" i="116"/>
  <c r="AT15" i="116"/>
  <c r="J16" i="116"/>
  <c r="Z16" i="116"/>
  <c r="AP16" i="116"/>
  <c r="R17" i="116"/>
  <c r="AH17" i="116"/>
  <c r="AX17" i="116"/>
  <c r="AX18" i="116"/>
  <c r="AX15" i="116"/>
  <c r="C7" i="116"/>
  <c r="S15" i="116"/>
  <c r="AC3" i="116"/>
  <c r="AS11" i="116"/>
  <c r="O3" i="116"/>
  <c r="AE3" i="116"/>
  <c r="AU3" i="116"/>
  <c r="K4" i="116"/>
  <c r="AA4" i="116"/>
  <c r="AQ4" i="116"/>
  <c r="G5" i="116"/>
  <c r="W5" i="116"/>
  <c r="AM5" i="116"/>
  <c r="C6" i="116"/>
  <c r="S6" i="116"/>
  <c r="AI6" i="116"/>
  <c r="AY6" i="116"/>
  <c r="O7" i="116"/>
  <c r="AE7" i="116"/>
  <c r="AU7" i="116"/>
  <c r="K8" i="116"/>
  <c r="AA8" i="116"/>
  <c r="AQ8" i="116"/>
  <c r="G9" i="116"/>
  <c r="W9" i="116"/>
  <c r="AM9" i="116"/>
  <c r="C10" i="116"/>
  <c r="S10" i="116"/>
  <c r="AI10" i="116"/>
  <c r="AY10" i="116"/>
  <c r="O11" i="116"/>
  <c r="AE11" i="116"/>
  <c r="AU11" i="116"/>
  <c r="K12" i="116"/>
  <c r="AA12" i="116"/>
  <c r="AQ12" i="116"/>
  <c r="G13" i="116"/>
  <c r="W13" i="116"/>
  <c r="AM13" i="116"/>
  <c r="C14" i="116"/>
  <c r="S14" i="116"/>
  <c r="AI14" i="116"/>
  <c r="AY14" i="116"/>
  <c r="O15" i="116"/>
  <c r="AE15" i="116"/>
  <c r="AU15" i="116"/>
  <c r="K16" i="116"/>
  <c r="AA16" i="116"/>
  <c r="AQ16" i="116"/>
  <c r="S17" i="116"/>
  <c r="AI17" i="116"/>
  <c r="AY17" i="116"/>
  <c r="AY18" i="116"/>
  <c r="R11" i="116"/>
  <c r="AY11" i="116"/>
  <c r="AF3" i="116"/>
  <c r="P7" i="116"/>
  <c r="AF7" i="116"/>
  <c r="P11" i="116"/>
  <c r="AF11" i="116"/>
  <c r="AV11" i="116"/>
  <c r="P15" i="116"/>
  <c r="AF15" i="116"/>
  <c r="AV15" i="116"/>
  <c r="AZ18" i="116"/>
  <c r="AX7" i="116"/>
  <c r="R15" i="116"/>
  <c r="P3" i="116"/>
  <c r="AV3" i="116"/>
  <c r="AV7" i="116"/>
  <c r="Q3" i="116"/>
  <c r="AG3" i="116"/>
  <c r="M4" i="116"/>
  <c r="AC4" i="116"/>
  <c r="I5" i="116"/>
  <c r="Y5" i="116"/>
  <c r="E6" i="116"/>
  <c r="U6" i="116"/>
  <c r="AK6" i="116"/>
  <c r="Q7" i="116"/>
  <c r="AG7" i="116"/>
  <c r="M8" i="116"/>
  <c r="AC8" i="116"/>
  <c r="I9" i="116"/>
  <c r="Y9" i="116"/>
  <c r="E10" i="116"/>
  <c r="U10" i="116"/>
  <c r="AK10" i="116"/>
  <c r="Q11" i="116"/>
  <c r="AG11" i="116"/>
  <c r="M12" i="116"/>
  <c r="AC12" i="116"/>
  <c r="I13" i="116"/>
  <c r="Y13" i="116"/>
  <c r="E14" i="116"/>
  <c r="U14" i="116"/>
  <c r="AK14" i="116"/>
  <c r="Q15" i="116"/>
  <c r="AG15" i="116"/>
  <c r="M16" i="116"/>
  <c r="AC16" i="116"/>
  <c r="U17" i="116"/>
  <c r="AK17" i="116"/>
  <c r="A1" i="112" l="1"/>
  <c r="AL4" i="7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I17" i="94" l="1"/>
  <c r="BA3" i="75"/>
  <c r="AV4" i="75"/>
  <c r="R3" i="75" l="1"/>
  <c r="T3" i="75"/>
  <c r="AC3" i="75"/>
  <c r="Q3" i="75"/>
  <c r="AD3" i="75"/>
  <c r="AZ3" i="75"/>
  <c r="AF3" i="75"/>
  <c r="AO3" i="75"/>
  <c r="AP3" i="75"/>
  <c r="AR3" i="7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</calcChain>
</file>

<file path=xl/sharedStrings.xml><?xml version="1.0" encoding="utf-8"?>
<sst xmlns="http://schemas.openxmlformats.org/spreadsheetml/2006/main" count="3434" uniqueCount="316">
  <si>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</si>
  <si>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</si>
  <si>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</si>
  <si>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</si>
  <si>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</si>
  <si>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</si>
  <si>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</si>
  <si>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</si>
  <si>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</si>
  <si>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</si>
  <si>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</si>
  <si>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</si>
  <si>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</si>
  <si>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</si>
  <si>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</si>
  <si>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</si>
  <si>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</si>
  <si>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</si>
  <si>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</si>
  <si>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</si>
  <si>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</si>
  <si>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</si>
  <si>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</si>
  <si>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</si>
  <si>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</si>
  <si>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</si>
  <si>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</si>
  <si>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</si>
  <si>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</si>
  <si>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</si>
  <si>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</si>
  <si>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</si>
  <si>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</si>
  <si>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</si>
  <si>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</si>
  <si>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</si>
  <si>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</si>
  <si>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</si>
  <si>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</si>
  <si>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</si>
  <si>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</si>
  <si>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</si>
  <si>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</si>
  <si>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</si>
  <si>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</si>
  <si>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</si>
  <si>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</si>
  <si>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</si>
  <si>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</si>
  <si>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</si>
  <si>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</si>
  <si>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</si>
  <si>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</si>
  <si>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</si>
  <si>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</si>
  <si>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</si>
  <si>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</si>
  <si>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</si>
  <si>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</si>
  <si>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</si>
  <si>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</si>
  <si>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</si>
  <si>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</si>
  <si>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</si>
  <si>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</si>
  <si>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</si>
  <si>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</si>
  <si>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</si>
  <si>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</si>
  <si>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</si>
  <si>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</si>
  <si>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</si>
  <si>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</si>
  <si>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</si>
  <si>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</si>
  <si>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</si>
  <si>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</si>
  <si>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</si>
  <si>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</si>
  <si>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</si>
  <si>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</si>
  <si>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</si>
  <si>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</si>
  <si>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</si>
  <si>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</si>
  <si>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</si>
  <si>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</si>
  <si>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</si>
  <si>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</si>
  <si>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</si>
  <si>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</si>
  <si>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</si>
  <si>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</si>
  <si>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</si>
  <si>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</si>
  <si>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</si>
  <si>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</si>
  <si>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</si>
  <si>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</si>
  <si>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</si>
  <si>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</si>
  <si>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</si>
  <si>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</si>
  <si>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</si>
  <si>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</si>
  <si>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</si>
  <si>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</si>
  <si>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</si>
  <si>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</si>
  <si>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</si>
  <si>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</si>
  <si>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</si>
  <si>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</si>
  <si>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</si>
  <si>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</si>
  <si>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</si>
  <si>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</si>
  <si>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</si>
  <si>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</si>
  <si>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</si>
  <si>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</si>
  <si>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</si>
  <si>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</si>
  <si>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</si>
  <si>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</si>
  <si>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</si>
  <si>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</si>
  <si>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</si>
  <si>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</si>
  <si>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</si>
  <si>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</si>
  <si>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</si>
  <si>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</si>
  <si>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</si>
  <si>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</si>
  <si>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</si>
  <si>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R02</t>
  </si>
  <si>
    <t>R03</t>
  </si>
  <si>
    <t>R04</t>
  </si>
  <si>
    <t>R05</t>
  </si>
  <si>
    <t>CB</t>
  </si>
  <si>
    <t>CB-EV</t>
  </si>
  <si>
    <t>FF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</si>
  <si>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</si>
  <si>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</si>
  <si>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</si>
  <si>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</si>
  <si>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</si>
  <si>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</si>
  <si>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</si>
  <si>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</si>
  <si>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</si>
  <si>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</si>
  <si>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</si>
  <si>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</si>
  <si>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</si>
  <si>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</si>
  <si>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</si>
  <si>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</si>
  <si>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</si>
  <si>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</si>
  <si>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</si>
  <si>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</si>
  <si>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</si>
  <si>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</si>
  <si>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</si>
  <si>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</si>
  <si>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</si>
  <si>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</si>
  <si>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</si>
  <si>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</si>
  <si>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</si>
  <si>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</si>
  <si>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</si>
  <si>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</si>
  <si>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</si>
  <si>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D8</t>
  </si>
  <si>
    <t>List of all Storage Capacity Identifiers [-]</t>
  </si>
  <si>
    <t>C0</t>
  </si>
  <si>
    <t>C1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</si>
  <si>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</si>
  <si>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</si>
  <si>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</si>
  <si>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</si>
  <si>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</si>
  <si>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</si>
  <si>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</si>
  <si>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</si>
  <si>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</si>
  <si>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</si>
  <si>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</si>
  <si>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</si>
  <si>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</si>
  <si>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</si>
  <si>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</si>
  <si>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</si>
  <si>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</si>
  <si>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</si>
  <si>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</si>
  <si>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</si>
  <si>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</si>
  <si>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</si>
  <si>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</si>
  <si>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</si>
  <si>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</si>
  <si>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</si>
  <si>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</si>
  <si>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</si>
  <si>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</si>
  <si>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</si>
  <si>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</si>
  <si>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</si>
  <si>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</si>
  <si>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</si>
  <si>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</si>
  <si>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</si>
  <si>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</si>
  <si>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</si>
  <si>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</si>
  <si>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</si>
  <si>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</si>
  <si>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</si>
  <si>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</si>
  <si>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</si>
  <si>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</si>
  <si>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</si>
  <si>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</si>
  <si>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</si>
  <si>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</si>
  <si>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</si>
  <si>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</si>
  <si>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</si>
  <si>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</si>
  <si>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</si>
  <si>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</si>
  <si>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</si>
  <si>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</si>
  <si>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</si>
  <si>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</si>
  <si>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</si>
  <si>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</si>
  <si>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</si>
  <si>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</si>
  <si>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</si>
  <si>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</si>
  <si>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</si>
  <si>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</si>
  <si>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</si>
  <si>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</si>
  <si>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</si>
  <si>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</si>
  <si>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</si>
  <si>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</si>
  <si>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</si>
  <si>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</si>
  <si>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</si>
  <si>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</si>
  <si>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</si>
  <si>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</si>
  <si>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</si>
  <si>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</si>
  <si>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</si>
  <si>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</si>
  <si>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</si>
  <si>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</si>
  <si>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</si>
  <si>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</si>
  <si>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</si>
  <si>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</si>
  <si>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</si>
  <si>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</si>
  <si>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</si>
  <si>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</si>
  <si>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</si>
  <si>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</si>
  <si>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</si>
  <si>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</si>
  <si>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</si>
  <si>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</si>
  <si>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</si>
  <si>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</si>
  <si>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</si>
  <si>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</si>
  <si>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</si>
  <si>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</si>
  <si>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</si>
  <si>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</si>
  <si>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</si>
  <si>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</si>
  <si>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</si>
  <si>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</si>
  <si>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</si>
  <si>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</si>
  <si>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</si>
  <si>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</si>
  <si>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</si>
  <si>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</si>
  <si>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</si>
  <si>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</si>
  <si>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</si>
  <si>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</si>
  <si>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</si>
  <si>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</si>
  <si>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</si>
  <si>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Treatment Sites to Beneficial Reuse Piping Arcs (1 denotes an arc for the treated stream and 2 denotes an arc for the residual stream) [-]</t>
  </si>
  <si>
    <t>Storage Sites to Beneficial Reuse Piping Arcs [-]</t>
  </si>
  <si>
    <t>Network Nodes to Beneficial Reuse Piping Arcs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</si>
  <si>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</si>
  <si>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</si>
  <si>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</si>
  <si>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Sites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</si>
  <si>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</si>
  <si>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</si>
  <si>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pipeline_expansion_lead_time</t>
  </si>
  <si>
    <t>Treatment Sites to Disposal Piping Arcs (1 denotes an arc for the treated stream and 2 denotes an arc for the residual stream) [-]</t>
  </si>
  <si>
    <t>Treatment Sites to Disposal Trucking Arcs (1 denotes an arc for the treated stream and 2 denotes an arc for the residual stream)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</si>
</sst>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32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2" borderId="42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2" borderId="33" xfId="0" applyFont="1" applyFill="1" applyBorder="1"/>
    <xf numFmtId="0" fontId="1" fillId="2" borderId="34" xfId="0" applyFont="1" applyFill="1" applyBorder="1"/>
    <xf numFmtId="165" fontId="1" fillId="3" borderId="0" xfId="0" applyNumberFormat="1" applyFont="1" applyFill="1" applyAlignment="1">
      <alignment horizontal="center"/>
    </xf>
    <xf numFmtId="43" fontId="1" fillId="3" borderId="43" xfId="2" applyFont="1" applyFill="1" applyBorder="1" applyAlignment="1">
      <alignment horizontal="center"/>
    </xf>
    <xf numFmtId="3" fontId="1" fillId="3" borderId="26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427181</xdr:colOff>
      <xdr:row>2</xdr:row>
      <xdr:rowOff>11546</xdr:rowOff>
    </xdr:from>
    <xdr:to>
      <xdr:col>22</xdr:col>
      <xdr:colOff>599823</xdr:colOff>
      <xdr:row>29</xdr:row>
      <xdr:rowOff>54016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643757-8A56-DABF-6190-C867780BD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181" y="381001"/>
          <a:ext cx="13045824" cy="5030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5" zoomScaleNormal="115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5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25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25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25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25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25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25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25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25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25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25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25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25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25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25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25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25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25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25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25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25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25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25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25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25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25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25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25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25">
      <c r="B31" s="17"/>
      <c r="C31" s="22" t="s">
        <v>31</v>
      </c>
      <c r="D31" s="19"/>
      <c r="E31" s="19"/>
      <c r="F31" s="19" t="s">
        <v>32</v>
      </c>
      <c r="G31" s="19"/>
      <c r="H31" s="19"/>
      <c r="I31" s="19"/>
      <c r="J31" s="19"/>
      <c r="K31" s="20"/>
      <c r="M31" s="26" t="s">
        <v>33</v>
      </c>
    </row>
    <row r="32" spans="2:13" x14ac:dyDescent="0.25">
      <c r="B32" s="17"/>
      <c r="C32" s="22" t="s">
        <v>34</v>
      </c>
      <c r="D32" s="19"/>
      <c r="E32" s="19"/>
      <c r="F32" s="19" t="s">
        <v>35</v>
      </c>
      <c r="G32" s="19"/>
      <c r="H32" s="19"/>
      <c r="I32" s="19"/>
      <c r="J32" s="19"/>
      <c r="K32" s="20"/>
    </row>
    <row r="33" spans="2:11" x14ac:dyDescent="0.25">
      <c r="B33" s="17"/>
      <c r="C33" s="22" t="s">
        <v>36</v>
      </c>
      <c r="D33" s="19"/>
      <c r="E33" s="19"/>
      <c r="F33" s="19" t="s">
        <v>37</v>
      </c>
      <c r="G33" s="19"/>
      <c r="H33" s="19"/>
      <c r="I33" s="19"/>
      <c r="J33" s="19"/>
      <c r="K33" s="20"/>
    </row>
    <row r="34" spans="2:11" x14ac:dyDescent="0.25">
      <c r="B34" s="17"/>
      <c r="C34" s="22" t="s">
        <v>38</v>
      </c>
      <c r="D34" s="19"/>
      <c r="E34" s="19"/>
      <c r="F34" s="19" t="s">
        <v>39</v>
      </c>
      <c r="G34" s="19"/>
      <c r="H34" s="19"/>
      <c r="I34" s="19"/>
      <c r="J34" s="19"/>
      <c r="K34" s="20"/>
    </row>
    <row r="35" spans="2:11" x14ac:dyDescent="0.25">
      <c r="B35" s="17"/>
      <c r="C35" s="22" t="s">
        <v>40</v>
      </c>
      <c r="D35" s="19"/>
      <c r="E35" s="19"/>
      <c r="F35" s="19" t="s">
        <v>41</v>
      </c>
      <c r="G35" s="19"/>
      <c r="H35" s="19"/>
      <c r="I35" s="19"/>
      <c r="J35" s="19"/>
      <c r="K35" s="20"/>
    </row>
    <row r="36" spans="2:11" x14ac:dyDescent="0.25">
      <c r="B36" s="17"/>
      <c r="C36" s="22" t="s">
        <v>42</v>
      </c>
      <c r="D36" s="19"/>
      <c r="E36" s="19"/>
      <c r="F36" s="19" t="s">
        <v>43</v>
      </c>
      <c r="G36" s="19"/>
      <c r="H36" s="19"/>
      <c r="I36" s="19"/>
      <c r="J36" s="19"/>
      <c r="K36" s="20"/>
    </row>
    <row r="37" spans="2:11" ht="15.75" thickBot="1" x14ac:dyDescent="0.3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6"/>
  <sheetViews>
    <sheetView workbookViewId="0">
      <selection activeCell="E26" sqref="E2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136</v>
      </c>
      <c r="N2" s="13"/>
      <c r="O2" s="13"/>
      <c r="P2" s="13"/>
    </row>
    <row r="3" spans="1:16" x14ac:dyDescent="0.25">
      <c r="A3" s="4" t="s">
        <v>137</v>
      </c>
    </row>
    <row r="4" spans="1:16" x14ac:dyDescent="0.25">
      <c r="A4" s="4" t="s">
        <v>138</v>
      </c>
    </row>
    <row r="5" spans="1:16" x14ac:dyDescent="0.25">
      <c r="A5" s="4" t="s">
        <v>139</v>
      </c>
    </row>
    <row r="6" spans="1:16" x14ac:dyDescent="0.25">
      <c r="A6" s="1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140</v>
      </c>
    </row>
    <row r="3" spans="1:16" x14ac:dyDescent="0.25">
      <c r="A3" s="4" t="s">
        <v>141</v>
      </c>
      <c r="N3" s="13"/>
      <c r="O3" s="13"/>
      <c r="P3" s="13"/>
    </row>
    <row r="4" spans="1:16" x14ac:dyDescent="0.25">
      <c r="A4" s="4" t="s">
        <v>142</v>
      </c>
    </row>
    <row r="5" spans="1:16" x14ac:dyDescent="0.25">
      <c r="A5" s="1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143</v>
      </c>
    </row>
    <row r="2" spans="1:16" x14ac:dyDescent="0.25">
      <c r="A2" s="4"/>
    </row>
    <row r="3" spans="1:16" x14ac:dyDescent="0.25">
      <c r="A3" s="12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144</v>
      </c>
    </row>
    <row r="2" spans="1:16" x14ac:dyDescent="0.25">
      <c r="A2" s="4" t="s">
        <v>145</v>
      </c>
    </row>
    <row r="3" spans="1:16" x14ac:dyDescent="0.25">
      <c r="A3" s="4" t="s">
        <v>146</v>
      </c>
      <c r="N3" s="13"/>
      <c r="O3" s="13"/>
      <c r="P3" s="13"/>
    </row>
    <row r="4" spans="1:16" x14ac:dyDescent="0.25">
      <c r="A4" s="4" t="s">
        <v>147</v>
      </c>
    </row>
    <row r="5" spans="1:16" x14ac:dyDescent="0.25">
      <c r="A5" s="4" t="s">
        <v>148</v>
      </c>
    </row>
    <row r="6" spans="1:16" x14ac:dyDescent="0.25">
      <c r="A6" s="4" t="s">
        <v>149</v>
      </c>
    </row>
    <row r="7" spans="1:16" x14ac:dyDescent="0.25">
      <c r="A7" s="4" t="s">
        <v>150</v>
      </c>
    </row>
    <row r="8" spans="1:16" x14ac:dyDescent="0.25">
      <c r="A8" s="4" t="s">
        <v>151</v>
      </c>
    </row>
    <row r="9" spans="1:16" x14ac:dyDescent="0.25">
      <c r="A9" s="4" t="s">
        <v>152</v>
      </c>
    </row>
    <row r="10" spans="1:16" x14ac:dyDescent="0.25">
      <c r="A10" s="4" t="s">
        <v>153</v>
      </c>
    </row>
    <row r="11" spans="1:16" x14ac:dyDescent="0.25">
      <c r="A11" s="4" t="s">
        <v>154</v>
      </c>
    </row>
    <row r="12" spans="1:16" x14ac:dyDescent="0.25">
      <c r="A12" s="4" t="s">
        <v>155</v>
      </c>
    </row>
    <row r="13" spans="1:16" x14ac:dyDescent="0.25">
      <c r="A13" s="4" t="s">
        <v>156</v>
      </c>
    </row>
    <row r="14" spans="1:16" x14ac:dyDescent="0.25">
      <c r="A14" s="4" t="s">
        <v>157</v>
      </c>
    </row>
    <row r="15" spans="1:16" x14ac:dyDescent="0.25">
      <c r="A15" s="4" t="s">
        <v>158</v>
      </c>
    </row>
    <row r="16" spans="1:16" x14ac:dyDescent="0.25">
      <c r="A16" s="4" t="s">
        <v>159</v>
      </c>
    </row>
    <row r="17" spans="1:1" x14ac:dyDescent="0.25">
      <c r="A17" s="4" t="s">
        <v>160</v>
      </c>
    </row>
    <row r="18" spans="1:1" x14ac:dyDescent="0.25">
      <c r="A18" s="4" t="s">
        <v>161</v>
      </c>
    </row>
    <row r="19" spans="1:1" x14ac:dyDescent="0.25">
      <c r="A19" s="4" t="s">
        <v>162</v>
      </c>
    </row>
    <row r="20" spans="1:1" x14ac:dyDescent="0.25">
      <c r="A20" s="4" t="s">
        <v>163</v>
      </c>
    </row>
    <row r="21" spans="1:1" x14ac:dyDescent="0.25">
      <c r="A21" s="4" t="s">
        <v>164</v>
      </c>
    </row>
    <row r="22" spans="1:1" x14ac:dyDescent="0.25">
      <c r="A22" s="4" t="s">
        <v>165</v>
      </c>
    </row>
    <row r="23" spans="1:1" x14ac:dyDescent="0.25">
      <c r="A23" s="4" t="s">
        <v>166</v>
      </c>
    </row>
    <row r="24" spans="1:1" x14ac:dyDescent="0.25">
      <c r="A24" s="4" t="s">
        <v>167</v>
      </c>
    </row>
    <row r="25" spans="1:1" x14ac:dyDescent="0.25">
      <c r="A25" s="4" t="s">
        <v>168</v>
      </c>
    </row>
    <row r="26" spans="1:1" x14ac:dyDescent="0.25">
      <c r="A26" s="4" t="s">
        <v>169</v>
      </c>
    </row>
    <row r="27" spans="1:1" x14ac:dyDescent="0.25">
      <c r="A27" s="4" t="s">
        <v>170</v>
      </c>
    </row>
    <row r="28" spans="1:1" x14ac:dyDescent="0.25">
      <c r="A28" s="4" t="s">
        <v>171</v>
      </c>
    </row>
    <row r="29" spans="1:1" x14ac:dyDescent="0.25">
      <c r="A29" s="4" t="s">
        <v>172</v>
      </c>
    </row>
    <row r="30" spans="1:1" x14ac:dyDescent="0.25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4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173</v>
      </c>
    </row>
    <row r="2" spans="1:1" x14ac:dyDescent="0.25">
      <c r="A2" s="4" t="s">
        <v>174</v>
      </c>
    </row>
    <row r="3" spans="1:1" x14ac:dyDescent="0.25">
      <c r="A3" s="4" t="s">
        <v>175</v>
      </c>
    </row>
    <row r="4" spans="1:1" x14ac:dyDescent="0.25">
      <c r="A4" s="4" t="s">
        <v>176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177</v>
      </c>
    </row>
    <row r="2" spans="1:16" x14ac:dyDescent="0.25">
      <c r="A2" s="4" t="s">
        <v>178</v>
      </c>
    </row>
    <row r="3" spans="1:16" x14ac:dyDescent="0.25">
      <c r="A3" s="4" t="s">
        <v>179</v>
      </c>
      <c r="N3" s="13"/>
      <c r="O3" s="13"/>
      <c r="P3" s="13"/>
    </row>
    <row r="4" spans="1:16" x14ac:dyDescent="0.25">
      <c r="A4" s="12"/>
    </row>
    <row r="5" spans="1:16" x14ac:dyDescent="0.25">
      <c r="A5" s="12"/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180</v>
      </c>
    </row>
    <row r="2" spans="1:16" x14ac:dyDescent="0.25">
      <c r="A2" s="4" t="s">
        <v>181</v>
      </c>
    </row>
    <row r="3" spans="1:16" x14ac:dyDescent="0.25">
      <c r="A3" s="4" t="s">
        <v>182</v>
      </c>
      <c r="N3" s="13"/>
      <c r="O3" s="13"/>
      <c r="P3" s="13"/>
    </row>
    <row r="4" spans="1:16" x14ac:dyDescent="0.25">
      <c r="A4" s="4" t="s">
        <v>183</v>
      </c>
    </row>
    <row r="5" spans="1:16" x14ac:dyDescent="0.25">
      <c r="A5" s="4" t="s">
        <v>184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185</v>
      </c>
    </row>
    <row r="2" spans="1:16" x14ac:dyDescent="0.25">
      <c r="A2" s="4" t="s">
        <v>186</v>
      </c>
    </row>
    <row r="3" spans="1:16" x14ac:dyDescent="0.25">
      <c r="A3" s="4" t="s">
        <v>187</v>
      </c>
      <c r="N3" s="13"/>
      <c r="O3" s="13"/>
      <c r="P3" s="13"/>
    </row>
    <row r="4" spans="1:16" x14ac:dyDescent="0.25">
      <c r="A4" s="12"/>
    </row>
    <row r="5" spans="1:16" x14ac:dyDescent="0.25">
      <c r="A5" s="12"/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13" sqref="A13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30" ht="16.5" thickBot="1" x14ac:dyDescent="0.3">
      <c r="A1" s="1" t="s">
        <v>188</v>
      </c>
    </row>
    <row r="2" spans="1:30" s="8" customFormat="1" x14ac:dyDescent="0.25">
      <c r="A2" s="6" t="s">
        <v>189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89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90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91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6.5" thickBot="1" x14ac:dyDescent="0.3">
      <c r="A16" s="29" t="s">
        <v>102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30" ht="16.5" thickBot="1" x14ac:dyDescent="0.3">
      <c r="A1" s="1" t="s">
        <v>190</v>
      </c>
    </row>
    <row r="2" spans="1:30" s="8" customFormat="1" x14ac:dyDescent="0.25">
      <c r="A2" s="6" t="s">
        <v>191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119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25">
      <c r="A4" s="28" t="s">
        <v>120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0"/>
    </row>
    <row r="21" spans="3:13" x14ac:dyDescent="0.25">
      <c r="C21" s="41"/>
      <c r="F21" s="41"/>
    </row>
    <row r="23" spans="3:13" x14ac:dyDescent="0.25">
      <c r="C23" s="42"/>
    </row>
    <row r="24" spans="3:13" x14ac:dyDescent="0.25">
      <c r="C24" s="42"/>
    </row>
    <row r="25" spans="3:13" x14ac:dyDescent="0.25">
      <c r="C25" s="42"/>
    </row>
    <row r="26" spans="3:13" x14ac:dyDescent="0.25">
      <c r="C26" s="42"/>
    </row>
    <row r="27" spans="3:13" x14ac:dyDescent="0.25">
      <c r="C27" s="42"/>
    </row>
    <row r="28" spans="3:13" x14ac:dyDescent="0.25">
      <c r="C28" s="42"/>
    </row>
    <row r="29" spans="3:13" x14ac:dyDescent="0.25">
      <c r="C29" s="42"/>
    </row>
    <row r="30" spans="3:13" x14ac:dyDescent="0.25">
      <c r="C30" s="42"/>
    </row>
    <row r="31" spans="3:13" x14ac:dyDescent="0.25">
      <c r="C31" s="42"/>
      <c r="M31" s="26"/>
    </row>
    <row r="32" spans="3:13" x14ac:dyDescent="0.25">
      <c r="C32" s="42"/>
    </row>
    <row r="33" spans="3:3" x14ac:dyDescent="0.25">
      <c r="C33" s="42"/>
    </row>
    <row r="34" spans="3:3" x14ac:dyDescent="0.25">
      <c r="C34" s="42"/>
    </row>
    <row r="35" spans="3:3" x14ac:dyDescent="0.25">
      <c r="C35" s="42"/>
    </row>
    <row r="36" spans="3:3" x14ac:dyDescent="0.25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13" sqref="A13"/>
    </sheetView>
  </sheetViews>
  <sheetFormatPr defaultColWidth="9.28515625" defaultRowHeight="15.75" x14ac:dyDescent="0.25"/>
  <cols>
    <col min="1" max="1" width="17.42578125" style="1" customWidth="1"/>
    <col min="2" max="16384" width="9.28515625" style="1"/>
  </cols>
  <sheetData>
    <row r="1" spans="1:4" ht="16.5" thickBot="1" x14ac:dyDescent="0.3">
      <c r="A1" s="1" t="s">
        <v>192</v>
      </c>
    </row>
    <row r="2" spans="1:4" s="8" customFormat="1" x14ac:dyDescent="0.25">
      <c r="A2" s="6" t="s">
        <v>191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119</v>
      </c>
      <c r="B3" s="9"/>
      <c r="C3" s="9"/>
      <c r="D3" s="31"/>
    </row>
    <row r="4" spans="1:4" x14ac:dyDescent="0.25">
      <c r="A4" s="28" t="s">
        <v>120</v>
      </c>
      <c r="B4" s="9"/>
      <c r="C4" s="9"/>
      <c r="D4" s="31"/>
    </row>
    <row r="5" spans="1:4" ht="16.5" thickBot="1" x14ac:dyDescent="0.3">
      <c r="A5" s="29" t="s">
        <v>121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5.28515625" style="1" customWidth="1"/>
    <col min="2" max="16384" width="9.28515625" style="1"/>
  </cols>
  <sheetData>
    <row r="1" spans="1:30" ht="16.5" thickBot="1" x14ac:dyDescent="0.3">
      <c r="A1" s="1" t="s">
        <v>193</v>
      </c>
    </row>
    <row r="2" spans="1:30" s="8" customFormat="1" x14ac:dyDescent="0.25">
      <c r="A2" s="6" t="s">
        <v>194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145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146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147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148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149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25">
      <c r="A8" s="28" t="s">
        <v>150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25">
      <c r="A9" s="28" t="s">
        <v>151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25">
      <c r="A10" s="28" t="s">
        <v>152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25">
      <c r="A11" s="28" t="s">
        <v>153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25">
      <c r="A12" s="28" t="s">
        <v>154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25">
      <c r="A13" s="28" t="s">
        <v>155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25">
      <c r="A14" s="28" t="s">
        <v>156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25">
      <c r="A15" s="28" t="s">
        <v>157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25">
      <c r="A16" s="28" t="s">
        <v>158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25">
      <c r="A17" s="28" t="s">
        <v>159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25">
      <c r="A18" s="28" t="s">
        <v>160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25">
      <c r="A19" s="28" t="s">
        <v>161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25">
      <c r="A20" s="28" t="s">
        <v>162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25">
      <c r="A21" s="28" t="s">
        <v>163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25">
      <c r="A22" s="28" t="s">
        <v>164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25">
      <c r="A23" s="28" t="s">
        <v>165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25">
      <c r="A24" s="28" t="s">
        <v>166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25">
      <c r="A25" s="28" t="s">
        <v>167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25">
      <c r="A26" s="28" t="s">
        <v>168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25">
      <c r="A27" s="28" t="s">
        <v>169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25">
      <c r="A28" s="28" t="s">
        <v>170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25">
      <c r="A29" s="28" t="s">
        <v>171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6.5" thickBot="1" x14ac:dyDescent="0.3">
      <c r="A30" s="29" t="s">
        <v>172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25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13" sqref="A13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4" ht="16.5" thickBot="1" x14ac:dyDescent="0.3">
      <c r="A1" s="1" t="s">
        <v>195</v>
      </c>
    </row>
    <row r="2" spans="1:4" s="8" customFormat="1" x14ac:dyDescent="0.25">
      <c r="A2" s="6" t="s">
        <v>194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145</v>
      </c>
      <c r="B3" s="9"/>
      <c r="C3" s="9"/>
      <c r="D3" s="31"/>
    </row>
    <row r="4" spans="1:4" x14ac:dyDescent="0.25">
      <c r="A4" s="28" t="s">
        <v>146</v>
      </c>
      <c r="B4" s="9"/>
      <c r="C4" s="9"/>
      <c r="D4" s="31"/>
    </row>
    <row r="5" spans="1:4" x14ac:dyDescent="0.25">
      <c r="A5" s="28" t="s">
        <v>147</v>
      </c>
      <c r="B5" s="9"/>
      <c r="C5" s="9"/>
      <c r="D5" s="31"/>
    </row>
    <row r="6" spans="1:4" x14ac:dyDescent="0.25">
      <c r="A6" s="28" t="s">
        <v>148</v>
      </c>
      <c r="B6" s="9"/>
      <c r="C6" s="9"/>
      <c r="D6" s="31"/>
    </row>
    <row r="7" spans="1:4" x14ac:dyDescent="0.25">
      <c r="A7" s="28" t="s">
        <v>149</v>
      </c>
      <c r="B7" s="9"/>
      <c r="C7" s="9"/>
      <c r="D7" s="31"/>
    </row>
    <row r="8" spans="1:4" x14ac:dyDescent="0.25">
      <c r="A8" s="28" t="s">
        <v>150</v>
      </c>
      <c r="B8" s="9"/>
      <c r="C8" s="9"/>
      <c r="D8" s="31"/>
    </row>
    <row r="9" spans="1:4" x14ac:dyDescent="0.25">
      <c r="A9" s="28" t="s">
        <v>151</v>
      </c>
      <c r="B9" s="9"/>
      <c r="C9" s="9"/>
      <c r="D9" s="31"/>
    </row>
    <row r="10" spans="1:4" x14ac:dyDescent="0.25">
      <c r="A10" s="28" t="s">
        <v>152</v>
      </c>
      <c r="B10" s="9"/>
      <c r="C10" s="9"/>
      <c r="D10" s="31"/>
    </row>
    <row r="11" spans="1:4" x14ac:dyDescent="0.25">
      <c r="A11" s="28" t="s">
        <v>153</v>
      </c>
      <c r="B11" s="9"/>
      <c r="C11" s="9"/>
      <c r="D11" s="31"/>
    </row>
    <row r="12" spans="1:4" x14ac:dyDescent="0.25">
      <c r="A12" s="28" t="s">
        <v>154</v>
      </c>
      <c r="B12" s="9"/>
      <c r="C12" s="9"/>
      <c r="D12" s="31"/>
    </row>
    <row r="13" spans="1:4" x14ac:dyDescent="0.25">
      <c r="A13" s="28" t="s">
        <v>155</v>
      </c>
      <c r="B13" s="9"/>
      <c r="C13" s="9"/>
      <c r="D13" s="31"/>
    </row>
    <row r="14" spans="1:4" x14ac:dyDescent="0.25">
      <c r="A14" s="28" t="s">
        <v>156</v>
      </c>
      <c r="B14" s="9"/>
      <c r="C14" s="9"/>
      <c r="D14" s="31"/>
    </row>
    <row r="15" spans="1:4" x14ac:dyDescent="0.25">
      <c r="A15" s="28" t="s">
        <v>157</v>
      </c>
      <c r="B15" s="9"/>
      <c r="C15" s="9"/>
      <c r="D15" s="31"/>
    </row>
    <row r="16" spans="1:4" x14ac:dyDescent="0.25">
      <c r="A16" s="28" t="s">
        <v>158</v>
      </c>
      <c r="B16" s="9"/>
      <c r="C16" s="9"/>
      <c r="D16" s="31"/>
    </row>
    <row r="17" spans="1:4" x14ac:dyDescent="0.25">
      <c r="A17" s="28" t="s">
        <v>159</v>
      </c>
      <c r="B17" s="9"/>
      <c r="C17" s="9"/>
      <c r="D17" s="31"/>
    </row>
    <row r="18" spans="1:4" x14ac:dyDescent="0.25">
      <c r="A18" s="28" t="s">
        <v>160</v>
      </c>
      <c r="B18" s="9"/>
      <c r="C18" s="9"/>
      <c r="D18" s="31"/>
    </row>
    <row r="19" spans="1:4" x14ac:dyDescent="0.25">
      <c r="A19" s="28" t="s">
        <v>161</v>
      </c>
      <c r="B19" s="9"/>
      <c r="C19" s="9"/>
      <c r="D19" s="31"/>
    </row>
    <row r="20" spans="1:4" x14ac:dyDescent="0.25">
      <c r="A20" s="28" t="s">
        <v>162</v>
      </c>
      <c r="B20" s="9"/>
      <c r="C20" s="9"/>
      <c r="D20" s="31"/>
    </row>
    <row r="21" spans="1:4" x14ac:dyDescent="0.25">
      <c r="A21" s="28" t="s">
        <v>163</v>
      </c>
      <c r="B21" s="9"/>
      <c r="C21" s="9"/>
      <c r="D21" s="31"/>
    </row>
    <row r="22" spans="1:4" x14ac:dyDescent="0.25">
      <c r="A22" s="28" t="s">
        <v>164</v>
      </c>
      <c r="B22" s="9"/>
      <c r="C22" s="9"/>
      <c r="D22" s="31"/>
    </row>
    <row r="23" spans="1:4" x14ac:dyDescent="0.25">
      <c r="A23" s="28" t="s">
        <v>165</v>
      </c>
      <c r="B23" s="9"/>
      <c r="C23" s="9"/>
      <c r="D23" s="31"/>
    </row>
    <row r="24" spans="1:4" x14ac:dyDescent="0.25">
      <c r="A24" s="28" t="s">
        <v>166</v>
      </c>
      <c r="B24" s="9"/>
      <c r="C24" s="9"/>
      <c r="D24" s="31"/>
    </row>
    <row r="25" spans="1:4" x14ac:dyDescent="0.25">
      <c r="A25" s="28" t="s">
        <v>167</v>
      </c>
      <c r="B25" s="9"/>
      <c r="C25" s="9"/>
      <c r="D25" s="31"/>
    </row>
    <row r="26" spans="1:4" x14ac:dyDescent="0.25">
      <c r="A26" s="28" t="s">
        <v>168</v>
      </c>
      <c r="B26" s="9"/>
      <c r="C26" s="9"/>
      <c r="D26" s="31"/>
    </row>
    <row r="27" spans="1:4" x14ac:dyDescent="0.25">
      <c r="A27" s="28" t="s">
        <v>169</v>
      </c>
      <c r="B27" s="9"/>
      <c r="C27" s="9"/>
      <c r="D27" s="31"/>
    </row>
    <row r="28" spans="1:4" x14ac:dyDescent="0.25">
      <c r="A28" s="28" t="s">
        <v>170</v>
      </c>
      <c r="B28" s="9"/>
      <c r="C28" s="9"/>
      <c r="D28" s="31"/>
    </row>
    <row r="29" spans="1:4" x14ac:dyDescent="0.25">
      <c r="A29" s="28" t="s">
        <v>171</v>
      </c>
      <c r="B29" s="9"/>
      <c r="C29" s="9"/>
      <c r="D29" s="31"/>
    </row>
    <row r="30" spans="1:4" ht="16.5" thickBot="1" x14ac:dyDescent="0.3">
      <c r="A30" s="29" t="s">
        <v>172</v>
      </c>
      <c r="B30" s="10"/>
      <c r="C30" s="10"/>
      <c r="D30" s="11"/>
    </row>
    <row r="31" spans="1:4" x14ac:dyDescent="0.25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13" sqref="A13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6" ht="16.5" thickBot="1" x14ac:dyDescent="0.3">
      <c r="A1" s="1" t="s">
        <v>196</v>
      </c>
    </row>
    <row r="2" spans="1:6" s="8" customFormat="1" x14ac:dyDescent="0.25">
      <c r="A2" s="6" t="s">
        <v>194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5">
      <c r="A3" s="28" t="s">
        <v>145</v>
      </c>
      <c r="B3" s="9">
        <v>1</v>
      </c>
      <c r="C3" s="9"/>
      <c r="D3" s="9"/>
      <c r="E3" s="9"/>
      <c r="F3" s="31"/>
    </row>
    <row r="4" spans="1:6" x14ac:dyDescent="0.25">
      <c r="A4" s="28" t="s">
        <v>146</v>
      </c>
      <c r="B4" s="9"/>
      <c r="C4" s="9"/>
      <c r="D4" s="9"/>
      <c r="E4" s="9"/>
      <c r="F4" s="31"/>
    </row>
    <row r="5" spans="1:6" x14ac:dyDescent="0.25">
      <c r="A5" s="28" t="s">
        <v>147</v>
      </c>
      <c r="B5" s="9"/>
      <c r="C5" s="9"/>
      <c r="D5" s="9"/>
      <c r="E5" s="9"/>
      <c r="F5" s="31"/>
    </row>
    <row r="6" spans="1:6" x14ac:dyDescent="0.25">
      <c r="A6" s="28" t="s">
        <v>148</v>
      </c>
      <c r="B6" s="9"/>
      <c r="C6" s="9">
        <v>1</v>
      </c>
      <c r="D6" s="9"/>
      <c r="E6" s="9"/>
      <c r="F6" s="31"/>
    </row>
    <row r="7" spans="1:6" x14ac:dyDescent="0.25">
      <c r="A7" s="28" t="s">
        <v>149</v>
      </c>
      <c r="B7" s="9"/>
      <c r="C7" s="9"/>
      <c r="D7" s="9"/>
      <c r="E7" s="9"/>
      <c r="F7" s="31"/>
    </row>
    <row r="8" spans="1:6" x14ac:dyDescent="0.25">
      <c r="A8" s="28" t="s">
        <v>150</v>
      </c>
      <c r="B8" s="9"/>
      <c r="C8" s="9"/>
      <c r="D8" s="9"/>
      <c r="E8" s="9"/>
      <c r="F8" s="31"/>
    </row>
    <row r="9" spans="1:6" x14ac:dyDescent="0.25">
      <c r="A9" s="28" t="s">
        <v>151</v>
      </c>
      <c r="B9" s="9"/>
      <c r="C9" s="9"/>
      <c r="D9" s="9"/>
      <c r="E9" s="9"/>
      <c r="F9" s="31"/>
    </row>
    <row r="10" spans="1:6" x14ac:dyDescent="0.25">
      <c r="A10" s="28" t="s">
        <v>152</v>
      </c>
      <c r="B10" s="9"/>
      <c r="C10" s="9"/>
      <c r="D10" s="9"/>
      <c r="E10" s="9"/>
      <c r="F10" s="31"/>
    </row>
    <row r="11" spans="1:6" x14ac:dyDescent="0.25">
      <c r="A11" s="28" t="s">
        <v>153</v>
      </c>
      <c r="B11" s="9"/>
      <c r="C11" s="9"/>
      <c r="D11" s="9"/>
      <c r="E11" s="9"/>
      <c r="F11" s="31"/>
    </row>
    <row r="12" spans="1:6" x14ac:dyDescent="0.25">
      <c r="A12" s="28" t="s">
        <v>154</v>
      </c>
      <c r="B12" s="9"/>
      <c r="C12" s="9"/>
      <c r="D12" s="9"/>
      <c r="E12" s="9"/>
      <c r="F12" s="31"/>
    </row>
    <row r="13" spans="1:6" x14ac:dyDescent="0.25">
      <c r="A13" s="28" t="s">
        <v>155</v>
      </c>
      <c r="B13" s="9"/>
      <c r="C13" s="9"/>
      <c r="D13" s="9"/>
      <c r="E13" s="9"/>
      <c r="F13" s="31"/>
    </row>
    <row r="14" spans="1:6" x14ac:dyDescent="0.25">
      <c r="A14" s="28" t="s">
        <v>156</v>
      </c>
      <c r="B14" s="9"/>
      <c r="C14" s="9"/>
      <c r="D14" s="9"/>
      <c r="E14" s="9"/>
      <c r="F14" s="31"/>
    </row>
    <row r="15" spans="1:6" x14ac:dyDescent="0.25">
      <c r="A15" s="28" t="s">
        <v>157</v>
      </c>
      <c r="B15" s="9"/>
      <c r="C15" s="9"/>
      <c r="D15" s="9">
        <v>1</v>
      </c>
      <c r="E15" s="9"/>
      <c r="F15" s="31"/>
    </row>
    <row r="16" spans="1:6" x14ac:dyDescent="0.25">
      <c r="A16" s="28" t="s">
        <v>158</v>
      </c>
      <c r="B16" s="9"/>
      <c r="C16" s="9"/>
      <c r="D16" s="9"/>
      <c r="E16" s="9"/>
      <c r="F16" s="31"/>
    </row>
    <row r="17" spans="1:6" x14ac:dyDescent="0.25">
      <c r="A17" s="28" t="s">
        <v>159</v>
      </c>
      <c r="B17" s="9"/>
      <c r="C17" s="9"/>
      <c r="D17" s="9"/>
      <c r="E17" s="9"/>
      <c r="F17" s="31"/>
    </row>
    <row r="18" spans="1:6" x14ac:dyDescent="0.25">
      <c r="A18" s="28" t="s">
        <v>160</v>
      </c>
      <c r="B18" s="9"/>
      <c r="C18" s="9"/>
      <c r="D18" s="9"/>
      <c r="E18" s="9"/>
      <c r="F18" s="31"/>
    </row>
    <row r="19" spans="1:6" x14ac:dyDescent="0.25">
      <c r="A19" s="28" t="s">
        <v>161</v>
      </c>
      <c r="B19" s="9"/>
      <c r="C19" s="9"/>
      <c r="D19" s="9"/>
      <c r="E19" s="9">
        <v>1</v>
      </c>
      <c r="F19" s="31"/>
    </row>
    <row r="20" spans="1:6" x14ac:dyDescent="0.25">
      <c r="A20" s="28" t="s">
        <v>162</v>
      </c>
      <c r="B20" s="9"/>
      <c r="C20" s="9"/>
      <c r="D20" s="9"/>
      <c r="E20" s="9">
        <v>1</v>
      </c>
      <c r="F20" s="31"/>
    </row>
    <row r="21" spans="1:6" x14ac:dyDescent="0.25">
      <c r="A21" s="28" t="s">
        <v>163</v>
      </c>
      <c r="B21" s="9"/>
      <c r="C21" s="9"/>
      <c r="D21" s="9"/>
      <c r="E21" s="9"/>
      <c r="F21" s="31"/>
    </row>
    <row r="22" spans="1:6" x14ac:dyDescent="0.25">
      <c r="A22" s="28" t="s">
        <v>164</v>
      </c>
      <c r="B22" s="9"/>
      <c r="C22" s="9"/>
      <c r="D22" s="9"/>
      <c r="E22" s="9"/>
      <c r="F22" s="31"/>
    </row>
    <row r="23" spans="1:6" x14ac:dyDescent="0.25">
      <c r="A23" s="28" t="s">
        <v>165</v>
      </c>
      <c r="B23" s="9"/>
      <c r="C23" s="9"/>
      <c r="D23" s="9"/>
      <c r="E23" s="9"/>
      <c r="F23" s="31"/>
    </row>
    <row r="24" spans="1:6" x14ac:dyDescent="0.25">
      <c r="A24" s="28" t="s">
        <v>166</v>
      </c>
      <c r="B24" s="9"/>
      <c r="C24" s="9"/>
      <c r="D24" s="9">
        <v>1</v>
      </c>
      <c r="E24" s="9"/>
      <c r="F24" s="31"/>
    </row>
    <row r="25" spans="1:6" x14ac:dyDescent="0.25">
      <c r="A25" s="28" t="s">
        <v>167</v>
      </c>
      <c r="B25" s="9"/>
      <c r="C25" s="9"/>
      <c r="D25" s="9"/>
      <c r="E25" s="9"/>
      <c r="F25" s="31"/>
    </row>
    <row r="26" spans="1:6" x14ac:dyDescent="0.25">
      <c r="A26" s="28" t="s">
        <v>168</v>
      </c>
      <c r="B26" s="9"/>
      <c r="C26" s="9"/>
      <c r="D26" s="9"/>
      <c r="E26" s="9"/>
      <c r="F26" s="31"/>
    </row>
    <row r="27" spans="1:6" x14ac:dyDescent="0.25">
      <c r="A27" s="28" t="s">
        <v>169</v>
      </c>
      <c r="B27" s="9"/>
      <c r="C27" s="9"/>
      <c r="D27" s="9"/>
      <c r="E27" s="9"/>
      <c r="F27" s="31"/>
    </row>
    <row r="28" spans="1:6" x14ac:dyDescent="0.25">
      <c r="A28" s="28" t="s">
        <v>170</v>
      </c>
      <c r="B28" s="9"/>
      <c r="C28" s="9"/>
      <c r="D28" s="9"/>
      <c r="E28" s="9"/>
      <c r="F28" s="31">
        <v>1</v>
      </c>
    </row>
    <row r="29" spans="1:6" x14ac:dyDescent="0.25">
      <c r="A29" s="28" t="s">
        <v>171</v>
      </c>
      <c r="B29" s="9"/>
      <c r="C29" s="9"/>
      <c r="D29" s="9"/>
      <c r="E29" s="9"/>
      <c r="F29" s="31"/>
    </row>
    <row r="30" spans="1:6" ht="16.5" thickBot="1" x14ac:dyDescent="0.3">
      <c r="A30" s="29" t="s">
        <v>172</v>
      </c>
      <c r="B30" s="10"/>
      <c r="C30" s="10"/>
      <c r="D30" s="10"/>
      <c r="E30" s="10"/>
      <c r="F30" s="11"/>
    </row>
    <row r="31" spans="1:6" x14ac:dyDescent="0.25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E31"/>
  <sheetViews>
    <sheetView workbookViewId="0">
      <selection activeCell="A13" sqref="A13"/>
    </sheetView>
  </sheetViews>
  <sheetFormatPr defaultColWidth="9.28515625" defaultRowHeight="15.75" x14ac:dyDescent="0.25"/>
  <cols>
    <col min="1" max="1" width="15" style="1" customWidth="1"/>
    <col min="2" max="16384" width="9.28515625" style="1"/>
  </cols>
  <sheetData>
    <row r="1" spans="1:5" ht="16.5" thickBot="1" x14ac:dyDescent="0.3">
      <c r="A1" s="1" t="s">
        <v>197</v>
      </c>
    </row>
    <row r="2" spans="1:5" s="8" customFormat="1" x14ac:dyDescent="0.25">
      <c r="A2" s="6" t="s">
        <v>194</v>
      </c>
      <c r="B2" s="7" t="s">
        <v>136</v>
      </c>
      <c r="C2" s="7" t="s">
        <v>137</v>
      </c>
      <c r="D2" s="7" t="s">
        <v>138</v>
      </c>
      <c r="E2" s="27" t="s">
        <v>139</v>
      </c>
    </row>
    <row r="3" spans="1:5" x14ac:dyDescent="0.25">
      <c r="A3" s="28" t="s">
        <v>145</v>
      </c>
      <c r="B3" s="9"/>
      <c r="C3" s="9"/>
      <c r="D3" s="9"/>
      <c r="E3" s="31"/>
    </row>
    <row r="4" spans="1:5" x14ac:dyDescent="0.25">
      <c r="A4" s="28" t="s">
        <v>146</v>
      </c>
      <c r="B4" s="9"/>
      <c r="C4" s="9"/>
      <c r="D4" s="9"/>
      <c r="E4" s="31"/>
    </row>
    <row r="5" spans="1:5" x14ac:dyDescent="0.25">
      <c r="A5" s="28" t="s">
        <v>147</v>
      </c>
      <c r="B5" s="9"/>
      <c r="C5" s="9"/>
      <c r="D5" s="9"/>
      <c r="E5" s="31"/>
    </row>
    <row r="6" spans="1:5" x14ac:dyDescent="0.25">
      <c r="A6" s="28" t="s">
        <v>148</v>
      </c>
      <c r="B6" s="9"/>
      <c r="C6" s="9"/>
      <c r="D6" s="9"/>
      <c r="E6" s="31"/>
    </row>
    <row r="7" spans="1:5" x14ac:dyDescent="0.25">
      <c r="A7" s="28" t="s">
        <v>149</v>
      </c>
      <c r="B7" s="9"/>
      <c r="C7" s="9"/>
      <c r="D7" s="9"/>
      <c r="E7" s="31"/>
    </row>
    <row r="8" spans="1:5" x14ac:dyDescent="0.25">
      <c r="A8" s="28" t="s">
        <v>150</v>
      </c>
      <c r="B8" s="9"/>
      <c r="C8" s="9"/>
      <c r="D8" s="9"/>
      <c r="E8" s="31"/>
    </row>
    <row r="9" spans="1:5" x14ac:dyDescent="0.25">
      <c r="A9" s="28" t="s">
        <v>151</v>
      </c>
      <c r="B9" s="9"/>
      <c r="C9" s="9"/>
      <c r="D9" s="9"/>
      <c r="E9" s="31"/>
    </row>
    <row r="10" spans="1:5" x14ac:dyDescent="0.25">
      <c r="A10" s="28" t="s">
        <v>152</v>
      </c>
      <c r="B10" s="9"/>
      <c r="C10" s="9"/>
      <c r="D10" s="9"/>
      <c r="E10" s="31"/>
    </row>
    <row r="11" spans="1:5" x14ac:dyDescent="0.25">
      <c r="A11" s="28" t="s">
        <v>153</v>
      </c>
      <c r="B11" s="9"/>
      <c r="C11" s="9"/>
      <c r="D11" s="9"/>
      <c r="E11" s="31"/>
    </row>
    <row r="12" spans="1:5" x14ac:dyDescent="0.25">
      <c r="A12" s="28" t="s">
        <v>154</v>
      </c>
      <c r="B12" s="9">
        <v>1</v>
      </c>
      <c r="C12" s="9"/>
      <c r="D12" s="9"/>
      <c r="E12" s="31"/>
    </row>
    <row r="13" spans="1:5" x14ac:dyDescent="0.25">
      <c r="A13" s="28" t="s">
        <v>155</v>
      </c>
      <c r="B13" s="9"/>
      <c r="C13" s="9"/>
      <c r="D13" s="9"/>
      <c r="E13" s="31"/>
    </row>
    <row r="14" spans="1:5" x14ac:dyDescent="0.25">
      <c r="A14" s="28" t="s">
        <v>156</v>
      </c>
      <c r="B14" s="9"/>
      <c r="C14" s="9">
        <v>1</v>
      </c>
      <c r="D14" s="9"/>
      <c r="E14" s="31"/>
    </row>
    <row r="15" spans="1:5" x14ac:dyDescent="0.25">
      <c r="A15" s="28" t="s">
        <v>157</v>
      </c>
      <c r="B15" s="9"/>
      <c r="C15" s="9"/>
      <c r="D15" s="9"/>
      <c r="E15" s="31"/>
    </row>
    <row r="16" spans="1:5" x14ac:dyDescent="0.25">
      <c r="A16" s="28" t="s">
        <v>158</v>
      </c>
      <c r="B16" s="9"/>
      <c r="C16" s="9"/>
      <c r="D16" s="9"/>
      <c r="E16" s="31"/>
    </row>
    <row r="17" spans="1:5" x14ac:dyDescent="0.25">
      <c r="A17" s="28" t="s">
        <v>159</v>
      </c>
      <c r="B17" s="9"/>
      <c r="C17" s="9"/>
      <c r="D17" s="9"/>
      <c r="E17" s="31"/>
    </row>
    <row r="18" spans="1:5" x14ac:dyDescent="0.25">
      <c r="A18" s="28" t="s">
        <v>160</v>
      </c>
      <c r="B18" s="9"/>
      <c r="C18" s="9"/>
      <c r="D18" s="9"/>
      <c r="E18" s="31"/>
    </row>
    <row r="19" spans="1:5" x14ac:dyDescent="0.25">
      <c r="A19" s="28" t="s">
        <v>161</v>
      </c>
      <c r="B19" s="9"/>
      <c r="C19" s="9"/>
      <c r="D19" s="9"/>
      <c r="E19" s="31"/>
    </row>
    <row r="20" spans="1:5" x14ac:dyDescent="0.25">
      <c r="A20" s="28" t="s">
        <v>162</v>
      </c>
      <c r="B20" s="9"/>
      <c r="C20" s="9"/>
      <c r="D20" s="9"/>
      <c r="E20" s="31"/>
    </row>
    <row r="21" spans="1:5" x14ac:dyDescent="0.25">
      <c r="A21" s="28" t="s">
        <v>163</v>
      </c>
      <c r="B21" s="9"/>
      <c r="C21" s="9"/>
      <c r="D21" s="9"/>
      <c r="E21" s="31"/>
    </row>
    <row r="22" spans="1:5" x14ac:dyDescent="0.25">
      <c r="A22" s="28" t="s">
        <v>164</v>
      </c>
      <c r="B22" s="9"/>
      <c r="C22" s="9"/>
      <c r="D22" s="9">
        <v>1</v>
      </c>
      <c r="E22" s="31"/>
    </row>
    <row r="23" spans="1:5" x14ac:dyDescent="0.25">
      <c r="A23" s="28" t="s">
        <v>165</v>
      </c>
      <c r="B23" s="9"/>
      <c r="C23" s="9"/>
      <c r="D23" s="9"/>
      <c r="E23" s="31"/>
    </row>
    <row r="24" spans="1:5" x14ac:dyDescent="0.25">
      <c r="A24" s="28" t="s">
        <v>166</v>
      </c>
      <c r="B24" s="9"/>
      <c r="C24" s="9"/>
      <c r="D24" s="9"/>
      <c r="E24" s="31"/>
    </row>
    <row r="25" spans="1:5" x14ac:dyDescent="0.25">
      <c r="A25" s="28" t="s">
        <v>167</v>
      </c>
      <c r="B25" s="9"/>
      <c r="C25" s="9"/>
      <c r="D25" s="9"/>
      <c r="E25" s="31">
        <v>1</v>
      </c>
    </row>
    <row r="26" spans="1:5" x14ac:dyDescent="0.25">
      <c r="A26" s="28" t="s">
        <v>168</v>
      </c>
      <c r="B26" s="9"/>
      <c r="C26" s="9"/>
      <c r="D26" s="9"/>
      <c r="E26" s="31"/>
    </row>
    <row r="27" spans="1:5" x14ac:dyDescent="0.25">
      <c r="A27" s="28" t="s">
        <v>169</v>
      </c>
      <c r="B27" s="9"/>
      <c r="C27" s="9"/>
      <c r="D27" s="9"/>
      <c r="E27" s="31"/>
    </row>
    <row r="28" spans="1:5" x14ac:dyDescent="0.25">
      <c r="A28" s="28" t="s">
        <v>170</v>
      </c>
      <c r="B28" s="9"/>
      <c r="C28" s="9"/>
      <c r="D28" s="9"/>
      <c r="E28" s="31"/>
    </row>
    <row r="29" spans="1:5" x14ac:dyDescent="0.25">
      <c r="A29" s="28" t="s">
        <v>171</v>
      </c>
      <c r="B29" s="9"/>
      <c r="C29" s="9"/>
      <c r="D29" s="9"/>
      <c r="E29" s="31"/>
    </row>
    <row r="30" spans="1:5" ht="16.5" thickBot="1" x14ac:dyDescent="0.3">
      <c r="A30" s="29" t="s">
        <v>172</v>
      </c>
      <c r="B30" s="10"/>
      <c r="C30" s="10"/>
      <c r="D30" s="10"/>
      <c r="E30" s="11"/>
    </row>
    <row r="31" spans="1:5" x14ac:dyDescent="0.25">
      <c r="A31" s="13"/>
      <c r="B31" s="8"/>
      <c r="C31" s="8"/>
      <c r="D31" s="8"/>
      <c r="E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13" sqref="A13"/>
    </sheetView>
  </sheetViews>
  <sheetFormatPr defaultColWidth="9.28515625" defaultRowHeight="15.75" x14ac:dyDescent="0.25"/>
  <cols>
    <col min="1" max="1" width="16" style="1" customWidth="1"/>
    <col min="2" max="16384" width="9.28515625" style="1"/>
  </cols>
  <sheetData>
    <row r="1" spans="1:4" ht="16.5" thickBot="1" x14ac:dyDescent="0.3">
      <c r="A1" s="1" t="s">
        <v>198</v>
      </c>
    </row>
    <row r="2" spans="1:4" s="8" customFormat="1" x14ac:dyDescent="0.25">
      <c r="A2" s="6" t="s">
        <v>194</v>
      </c>
      <c r="B2" s="7" t="s">
        <v>132</v>
      </c>
      <c r="C2" s="7" t="s">
        <v>133</v>
      </c>
      <c r="D2" s="27" t="s">
        <v>134</v>
      </c>
    </row>
    <row r="3" spans="1:4" ht="16.5" thickBot="1" x14ac:dyDescent="0.3">
      <c r="A3" s="3" t="s">
        <v>156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C9F10-CE90-494D-8C57-8F92F1447238}">
  <sheetPr>
    <tabColor theme="9" tint="0.79998168889431442"/>
  </sheetPr>
  <dimension ref="A1:A11"/>
  <sheetViews>
    <sheetView workbookViewId="0">
      <selection activeCell="A13" sqref="A1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306</v>
      </c>
    </row>
    <row r="2" spans="1:1" x14ac:dyDescent="0.25">
      <c r="A2" s="13"/>
    </row>
    <row r="3" spans="1:1" x14ac:dyDescent="0.25">
      <c r="A3" s="13"/>
    </row>
    <row r="4" spans="1:1" x14ac:dyDescent="0.25">
      <c r="A4" s="13"/>
    </row>
    <row r="5" spans="1:1" x14ac:dyDescent="0.25">
      <c r="A5" s="13"/>
    </row>
    <row r="6" spans="1:1" x14ac:dyDescent="0.25">
      <c r="A6" s="13"/>
    </row>
    <row r="7" spans="1:1" x14ac:dyDescent="0.25">
      <c r="A7" s="13"/>
    </row>
    <row r="8" spans="1:1" x14ac:dyDescent="0.25">
      <c r="A8" s="13"/>
    </row>
    <row r="9" spans="1:1" x14ac:dyDescent="0.25">
      <c r="A9" s="13"/>
    </row>
    <row r="10" spans="1:1" x14ac:dyDescent="0.25">
      <c r="A10" s="13"/>
    </row>
    <row r="11" spans="1:1" x14ac:dyDescent="0.25">
      <c r="A11" s="1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2" ht="16.5" thickBot="1" x14ac:dyDescent="0.3">
      <c r="A1" s="1" t="s">
        <v>199</v>
      </c>
    </row>
    <row r="2" spans="1:2" s="8" customFormat="1" x14ac:dyDescent="0.25">
      <c r="A2" s="6" t="s">
        <v>204</v>
      </c>
      <c r="B2" s="27" t="s">
        <v>156</v>
      </c>
    </row>
    <row r="3" spans="1:2" x14ac:dyDescent="0.25">
      <c r="A3" s="2" t="s">
        <v>132</v>
      </c>
      <c r="B3" s="31"/>
    </row>
    <row r="4" spans="1:2" x14ac:dyDescent="0.25">
      <c r="A4" s="2" t="s">
        <v>133</v>
      </c>
      <c r="B4" s="31"/>
    </row>
    <row r="5" spans="1:2" ht="16.5" thickBot="1" x14ac:dyDescent="0.3">
      <c r="A5" s="3" t="s">
        <v>134</v>
      </c>
      <c r="B5" s="11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2470E-E975-4217-A409-8C10C569162A}">
  <sheetPr>
    <tabColor theme="9" tint="0.79998168889431442"/>
  </sheetPr>
  <dimension ref="A1:D5"/>
  <sheetViews>
    <sheetView workbookViewId="0">
      <selection activeCell="A13" sqref="A13"/>
    </sheetView>
  </sheetViews>
  <sheetFormatPr defaultColWidth="9.140625" defaultRowHeight="15.75" x14ac:dyDescent="0.25"/>
  <cols>
    <col min="1" max="1" width="23.7109375" style="1" customWidth="1"/>
    <col min="2" max="16384" width="9.140625" style="1"/>
  </cols>
  <sheetData>
    <row r="1" spans="1:4" x14ac:dyDescent="0.25">
      <c r="A1" s="1" t="s">
        <v>305</v>
      </c>
    </row>
    <row r="2" spans="1:4" x14ac:dyDescent="0.25">
      <c r="A2" s="13"/>
      <c r="B2" s="13"/>
      <c r="C2" s="13"/>
      <c r="D2" s="13"/>
    </row>
    <row r="3" spans="1:4" x14ac:dyDescent="0.25">
      <c r="A3" s="12"/>
    </row>
    <row r="4" spans="1:4" x14ac:dyDescent="0.25">
      <c r="A4" s="12"/>
    </row>
    <row r="5" spans="1:4" x14ac:dyDescent="0.25">
      <c r="A5" s="1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13" sqref="A13"/>
    </sheetView>
  </sheetViews>
  <sheetFormatPr defaultColWidth="9.28515625" defaultRowHeight="15.75" x14ac:dyDescent="0.25"/>
  <cols>
    <col min="1" max="1" width="19.7109375" style="1" customWidth="1"/>
    <col min="2" max="16384" width="9.28515625" style="1"/>
  </cols>
  <sheetData>
    <row r="1" spans="1:3" ht="16.5" thickBot="1" x14ac:dyDescent="0.3">
      <c r="A1" s="1" t="s">
        <v>200</v>
      </c>
    </row>
    <row r="2" spans="1:3" s="8" customFormat="1" x14ac:dyDescent="0.25">
      <c r="A2" s="6" t="s">
        <v>201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44</v>
      </c>
    </row>
    <row r="2" spans="1:53" s="8" customFormat="1" x14ac:dyDescent="0.25">
      <c r="A2" s="6" t="s">
        <v>45</v>
      </c>
      <c r="B2" s="27" t="s">
        <v>46</v>
      </c>
      <c r="D2" s="79" t="s">
        <v>47</v>
      </c>
      <c r="E2" s="80" t="s">
        <v>48</v>
      </c>
      <c r="F2" s="72"/>
      <c r="G2" s="72"/>
      <c r="H2" s="73"/>
      <c r="I2" s="72"/>
      <c r="J2" s="72"/>
      <c r="K2" s="74"/>
    </row>
    <row r="3" spans="1:53" x14ac:dyDescent="0.25">
      <c r="A3" s="28" t="s">
        <v>49</v>
      </c>
      <c r="B3" s="45" t="s">
        <v>50</v>
      </c>
      <c r="D3" s="67" t="s">
        <v>51</v>
      </c>
      <c r="E3" s="68" t="s">
        <v>50</v>
      </c>
      <c r="F3" s="69" t="s">
        <v>52</v>
      </c>
      <c r="G3" s="62" t="s">
        <v>53</v>
      </c>
      <c r="H3" s="66"/>
      <c r="I3" s="62" t="s">
        <v>54</v>
      </c>
      <c r="J3" s="69" t="s">
        <v>52</v>
      </c>
      <c r="K3" s="64" t="s">
        <v>55</v>
      </c>
    </row>
    <row r="4" spans="1:53" x14ac:dyDescent="0.25">
      <c r="A4" s="28" t="s">
        <v>56</v>
      </c>
      <c r="B4" s="45" t="s">
        <v>57</v>
      </c>
      <c r="D4" s="67" t="s">
        <v>58</v>
      </c>
      <c r="E4" s="68" t="s">
        <v>59</v>
      </c>
      <c r="F4" s="69" t="s">
        <v>52</v>
      </c>
      <c r="G4" s="62" t="s">
        <v>60</v>
      </c>
      <c r="H4" s="66"/>
      <c r="I4" s="62"/>
      <c r="J4" s="62"/>
      <c r="K4" s="64"/>
    </row>
    <row r="5" spans="1:53" x14ac:dyDescent="0.25">
      <c r="A5" s="28" t="s">
        <v>61</v>
      </c>
      <c r="B5" s="45" t="s">
        <v>62</v>
      </c>
      <c r="D5" s="67" t="s">
        <v>63</v>
      </c>
      <c r="E5" s="70"/>
      <c r="F5" s="63"/>
      <c r="G5" s="63"/>
      <c r="H5" s="67"/>
      <c r="I5" s="63"/>
      <c r="J5" s="63"/>
      <c r="K5" s="65"/>
    </row>
    <row r="6" spans="1:53" x14ac:dyDescent="0.25">
      <c r="A6" s="28" t="s">
        <v>64</v>
      </c>
      <c r="B6" s="45" t="s">
        <v>65</v>
      </c>
      <c r="D6" s="67" t="s">
        <v>66</v>
      </c>
      <c r="E6" s="68" t="s">
        <v>65</v>
      </c>
      <c r="F6" s="69" t="s">
        <v>52</v>
      </c>
      <c r="G6" s="62" t="s">
        <v>67</v>
      </c>
      <c r="H6" s="67"/>
      <c r="I6" s="63"/>
      <c r="J6" s="63"/>
      <c r="K6" s="65"/>
    </row>
    <row r="7" spans="1:53" x14ac:dyDescent="0.25">
      <c r="A7" s="28" t="s">
        <v>68</v>
      </c>
      <c r="B7" s="45" t="s">
        <v>69</v>
      </c>
      <c r="D7" s="67" t="s">
        <v>70</v>
      </c>
      <c r="E7" s="68" t="s">
        <v>71</v>
      </c>
      <c r="F7" s="69" t="s">
        <v>52</v>
      </c>
      <c r="G7" s="62" t="s">
        <v>72</v>
      </c>
      <c r="H7" s="67"/>
      <c r="I7" s="63"/>
      <c r="J7" s="63"/>
      <c r="K7" s="65"/>
    </row>
    <row r="8" spans="1:53" x14ac:dyDescent="0.25">
      <c r="A8" s="28" t="s">
        <v>73</v>
      </c>
      <c r="B8" s="45" t="s">
        <v>74</v>
      </c>
      <c r="D8" s="67" t="s">
        <v>75</v>
      </c>
      <c r="E8" s="70"/>
      <c r="F8" s="63"/>
      <c r="G8" s="63"/>
      <c r="H8" s="67"/>
      <c r="I8" s="63"/>
      <c r="J8" s="63"/>
      <c r="K8" s="65"/>
      <c r="AT8" s="32" t="s">
        <v>49</v>
      </c>
      <c r="AU8" s="32" t="s">
        <v>56</v>
      </c>
      <c r="AV8" s="32" t="s">
        <v>61</v>
      </c>
      <c r="AW8" s="32" t="s">
        <v>64</v>
      </c>
      <c r="AX8" s="32" t="s">
        <v>68</v>
      </c>
      <c r="AY8" s="32" t="s">
        <v>73</v>
      </c>
      <c r="AZ8" s="32" t="s">
        <v>289</v>
      </c>
      <c r="BA8" s="32" t="s">
        <v>76</v>
      </c>
    </row>
    <row r="9" spans="1:53" x14ac:dyDescent="0.25">
      <c r="A9" s="28" t="s">
        <v>289</v>
      </c>
      <c r="B9" s="45" t="s">
        <v>290</v>
      </c>
      <c r="D9" s="67" t="s">
        <v>291</v>
      </c>
      <c r="E9" s="70" t="s">
        <v>290</v>
      </c>
      <c r="F9" s="63" t="s">
        <v>52</v>
      </c>
      <c r="G9" s="63" t="s">
        <v>292</v>
      </c>
      <c r="H9" s="67"/>
      <c r="I9" s="63"/>
      <c r="J9" s="63"/>
      <c r="K9" s="65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293</v>
      </c>
      <c r="BA9" s="1" t="s">
        <v>74</v>
      </c>
    </row>
    <row r="10" spans="1:53" x14ac:dyDescent="0.25">
      <c r="A10" s="28" t="s">
        <v>294</v>
      </c>
      <c r="B10" s="45" t="s">
        <v>84</v>
      </c>
      <c r="D10" s="67" t="s">
        <v>295</v>
      </c>
      <c r="E10" s="70"/>
      <c r="F10" s="63"/>
      <c r="G10" s="63"/>
      <c r="H10" s="67"/>
      <c r="I10" s="63"/>
      <c r="J10" s="63"/>
      <c r="K10" s="65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290</v>
      </c>
      <c r="BA10" s="1" t="s">
        <v>78</v>
      </c>
    </row>
    <row r="11" spans="1:53" ht="16.5" thickBot="1" x14ac:dyDescent="0.3">
      <c r="A11" s="29" t="s">
        <v>77</v>
      </c>
      <c r="B11" s="39" t="s">
        <v>78</v>
      </c>
      <c r="D11" s="71" t="s">
        <v>79</v>
      </c>
      <c r="E11" s="75" t="s">
        <v>80</v>
      </c>
      <c r="F11" s="76" t="s">
        <v>52</v>
      </c>
      <c r="G11" s="77" t="s">
        <v>81</v>
      </c>
      <c r="H11" s="71"/>
      <c r="I11" s="78" t="s">
        <v>82</v>
      </c>
      <c r="J11" s="76" t="s">
        <v>52</v>
      </c>
      <c r="K11" s="77" t="s">
        <v>83</v>
      </c>
      <c r="AU11" s="1" t="s">
        <v>87</v>
      </c>
      <c r="BA11" s="1" t="s">
        <v>80</v>
      </c>
    </row>
    <row r="12" spans="1:53" x14ac:dyDescent="0.25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9885FD96-A321-4BCD-9340-5D7728F46BD1}">
      <formula1>$AT$9:$AT$10</formula1>
    </dataValidation>
    <dataValidation type="list" allowBlank="1" showInputMessage="1" showErrorMessage="1" sqref="B4 B10" xr:uid="{3D60E376-94EE-4D7B-BA0C-AF5A29F960A4}">
      <formula1>$AU$9:$AU$12</formula1>
    </dataValidation>
    <dataValidation type="list" allowBlank="1" showInputMessage="1" showErrorMessage="1" sqref="B6" xr:uid="{E9E9F8B4-032A-4642-B330-91255BAB3283}">
      <formula1>$AW$9:$AW$10</formula1>
    </dataValidation>
    <dataValidation type="list" allowBlank="1" showInputMessage="1" showErrorMessage="1" sqref="B7" xr:uid="{029BDB2B-2FC8-46D9-A9B9-7B8CD194A8B5}">
      <formula1>$AX$9:$AX$10</formula1>
    </dataValidation>
    <dataValidation type="list" allowBlank="1" showInputMessage="1" showErrorMessage="1" sqref="B8" xr:uid="{CE060FB6-7778-41AE-A20D-DEE961B36F67}">
      <formula1>$AY$9:$AY$10</formula1>
    </dataValidation>
    <dataValidation type="list" allowBlank="1" showInputMessage="1" showErrorMessage="1" sqref="B5" xr:uid="{C327FD0A-8E5D-43BD-8436-6D750AD1CD88}">
      <formula1>$AV$9:$AV$10</formula1>
    </dataValidation>
    <dataValidation type="list" allowBlank="1" showInputMessage="1" showErrorMessage="1" sqref="B9" xr:uid="{21860834-9553-48DD-8890-27F41DF97128}">
      <formula1>$AZ$9:$AZ$10</formula1>
    </dataValidation>
    <dataValidation type="list" allowBlank="1" showInputMessage="1" showErrorMessage="1" sqref="B11" xr:uid="{7488D596-9D04-4ADF-A89A-FEAA7829F71D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6"/>
  <sheetViews>
    <sheetView workbookViewId="0">
      <selection activeCell="A13" sqref="A13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4" ht="16.5" thickBot="1" x14ac:dyDescent="0.3">
      <c r="A1" s="1" t="s">
        <v>309</v>
      </c>
    </row>
    <row r="2" spans="1:4" s="8" customFormat="1" x14ac:dyDescent="0.25">
      <c r="A2" s="6" t="s">
        <v>202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136</v>
      </c>
      <c r="B3" s="9"/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/>
      <c r="D5" s="31"/>
    </row>
    <row r="6" spans="1:4" ht="16.5" thickBot="1" x14ac:dyDescent="0.3">
      <c r="A6" s="29" t="s">
        <v>139</v>
      </c>
      <c r="B6" s="10"/>
      <c r="C6" s="10"/>
      <c r="D6" s="11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6"/>
  <sheetViews>
    <sheetView workbookViewId="0">
      <selection activeCell="A13" sqref="A13"/>
    </sheetView>
  </sheetViews>
  <sheetFormatPr defaultColWidth="9.140625" defaultRowHeight="15.75" x14ac:dyDescent="0.25"/>
  <cols>
    <col min="1" max="1" width="16.5703125" style="1" customWidth="1"/>
    <col min="2" max="16384" width="9.140625" style="1"/>
  </cols>
  <sheetData>
    <row r="1" spans="1:4" ht="16.5" thickBot="1" x14ac:dyDescent="0.3">
      <c r="A1" s="1" t="s">
        <v>310</v>
      </c>
    </row>
    <row r="2" spans="1:4" x14ac:dyDescent="0.25">
      <c r="A2" s="6" t="s">
        <v>202</v>
      </c>
      <c r="B2" s="7" t="s">
        <v>132</v>
      </c>
      <c r="C2" s="7" t="s">
        <v>133</v>
      </c>
      <c r="D2" s="27" t="s">
        <v>134</v>
      </c>
    </row>
    <row r="3" spans="1:4" x14ac:dyDescent="0.25">
      <c r="A3" s="28" t="s">
        <v>136</v>
      </c>
      <c r="B3" s="9">
        <v>1</v>
      </c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>
        <v>1</v>
      </c>
      <c r="D5" s="31"/>
    </row>
    <row r="6" spans="1:4" ht="16.5" thickBot="1" x14ac:dyDescent="0.3">
      <c r="A6" s="29" t="s">
        <v>139</v>
      </c>
      <c r="B6" s="10"/>
      <c r="C6" s="10"/>
      <c r="D6" s="11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13" sqref="A13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4" ht="16.5" thickBot="1" x14ac:dyDescent="0.3">
      <c r="A1" s="1" t="s">
        <v>203</v>
      </c>
    </row>
    <row r="2" spans="1:4" x14ac:dyDescent="0.25">
      <c r="A2" s="6" t="s">
        <v>204</v>
      </c>
      <c r="B2" s="7" t="s">
        <v>119</v>
      </c>
      <c r="C2" s="7" t="s">
        <v>120</v>
      </c>
      <c r="D2" s="27" t="s">
        <v>121</v>
      </c>
    </row>
    <row r="3" spans="1:4" x14ac:dyDescent="0.25">
      <c r="A3" s="2" t="s">
        <v>132</v>
      </c>
      <c r="B3" s="9">
        <v>1</v>
      </c>
      <c r="C3" s="9"/>
      <c r="D3" s="31"/>
    </row>
    <row r="4" spans="1:4" x14ac:dyDescent="0.25">
      <c r="A4" s="2" t="s">
        <v>133</v>
      </c>
      <c r="B4" s="9"/>
      <c r="C4" s="9">
        <v>1</v>
      </c>
      <c r="D4" s="31"/>
    </row>
    <row r="5" spans="1:4" ht="16.5" thickBot="1" x14ac:dyDescent="0.3">
      <c r="A5" s="3" t="s">
        <v>134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6"/>
  <sheetViews>
    <sheetView workbookViewId="0">
      <selection activeCell="A13" sqref="A13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7" ht="16.5" thickBot="1" x14ac:dyDescent="0.3">
      <c r="A1" s="1" t="s">
        <v>311</v>
      </c>
    </row>
    <row r="2" spans="1:7" s="8" customFormat="1" x14ac:dyDescent="0.25">
      <c r="A2" s="6" t="s">
        <v>202</v>
      </c>
      <c r="B2" s="7" t="s">
        <v>147</v>
      </c>
      <c r="C2" s="7" t="s">
        <v>154</v>
      </c>
      <c r="D2" s="7" t="s">
        <v>156</v>
      </c>
      <c r="E2" s="7" t="s">
        <v>164</v>
      </c>
      <c r="F2" s="7" t="s">
        <v>167</v>
      </c>
      <c r="G2" s="27" t="s">
        <v>168</v>
      </c>
    </row>
    <row r="3" spans="1:7" x14ac:dyDescent="0.25">
      <c r="A3" s="28" t="s">
        <v>136</v>
      </c>
      <c r="B3" s="9"/>
      <c r="C3" s="9"/>
      <c r="D3" s="9"/>
      <c r="E3" s="9"/>
      <c r="F3" s="9"/>
      <c r="G3" s="31"/>
    </row>
    <row r="4" spans="1:7" x14ac:dyDescent="0.25">
      <c r="A4" s="28" t="s">
        <v>137</v>
      </c>
      <c r="B4" s="9"/>
      <c r="C4" s="9"/>
      <c r="D4" s="9"/>
      <c r="E4" s="9"/>
      <c r="F4" s="9"/>
      <c r="G4" s="31"/>
    </row>
    <row r="5" spans="1:7" x14ac:dyDescent="0.25">
      <c r="A5" s="28" t="s">
        <v>138</v>
      </c>
      <c r="B5" s="9"/>
      <c r="C5" s="9"/>
      <c r="D5" s="9"/>
      <c r="E5" s="9"/>
      <c r="F5" s="9"/>
      <c r="G5" s="31"/>
    </row>
    <row r="6" spans="1:7" ht="16.5" thickBot="1" x14ac:dyDescent="0.3">
      <c r="A6" s="29" t="s">
        <v>139</v>
      </c>
      <c r="B6" s="10"/>
      <c r="C6" s="10"/>
      <c r="D6" s="10"/>
      <c r="E6" s="10"/>
      <c r="F6" s="10"/>
      <c r="G6" s="11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95F9C-FA1A-429C-94DB-7469B7607C89}">
  <sheetPr>
    <tabColor theme="9" tint="0.79998168889431442"/>
  </sheetPr>
  <dimension ref="A1:D5"/>
  <sheetViews>
    <sheetView workbookViewId="0">
      <selection activeCell="A3" sqref="A3"/>
    </sheetView>
  </sheetViews>
  <sheetFormatPr defaultColWidth="9.140625" defaultRowHeight="15.75" x14ac:dyDescent="0.25"/>
  <cols>
    <col min="1" max="1" width="18.7109375" style="1" customWidth="1"/>
    <col min="2" max="16384" width="9.140625" style="1"/>
  </cols>
  <sheetData>
    <row r="1" spans="1:4" x14ac:dyDescent="0.25">
      <c r="A1" s="1" t="s">
        <v>304</v>
      </c>
    </row>
    <row r="2" spans="1:4" x14ac:dyDescent="0.25">
      <c r="A2" s="13"/>
      <c r="B2" s="13"/>
      <c r="C2" s="13"/>
      <c r="D2" s="13"/>
    </row>
    <row r="3" spans="1:4" x14ac:dyDescent="0.25">
      <c r="A3" s="13"/>
      <c r="B3" s="8"/>
      <c r="C3" s="8"/>
      <c r="D3" s="8"/>
    </row>
    <row r="4" spans="1:4" x14ac:dyDescent="0.25">
      <c r="A4" s="13"/>
      <c r="B4" s="8"/>
      <c r="C4" s="8"/>
      <c r="D4" s="8"/>
    </row>
    <row r="5" spans="1:4" x14ac:dyDescent="0.25">
      <c r="A5" s="13"/>
      <c r="B5" s="8"/>
      <c r="C5" s="8"/>
      <c r="D5" s="8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90631-9141-4367-876C-8B8C7DB728DE}">
  <sheetPr>
    <tabColor theme="9" tint="0.79998168889431442"/>
  </sheetPr>
  <dimension ref="A1:D5"/>
  <sheetViews>
    <sheetView workbookViewId="0">
      <selection activeCell="A3" sqref="A3"/>
    </sheetView>
  </sheetViews>
  <sheetFormatPr defaultColWidth="9.140625" defaultRowHeight="15.75" x14ac:dyDescent="0.25"/>
  <cols>
    <col min="1" max="1" width="18.7109375" style="1" customWidth="1"/>
    <col min="2" max="16384" width="9.140625" style="1"/>
  </cols>
  <sheetData>
    <row r="1" spans="1:4" x14ac:dyDescent="0.25">
      <c r="A1" s="1" t="s">
        <v>314</v>
      </c>
    </row>
    <row r="2" spans="1:4" x14ac:dyDescent="0.25">
      <c r="A2" s="13"/>
      <c r="B2" s="13"/>
      <c r="C2" s="13"/>
      <c r="D2" s="13"/>
    </row>
    <row r="3" spans="1:4" x14ac:dyDescent="0.25">
      <c r="A3" s="13"/>
      <c r="B3" s="8"/>
      <c r="C3" s="8"/>
      <c r="D3" s="8"/>
    </row>
    <row r="4" spans="1:4" x14ac:dyDescent="0.25">
      <c r="A4" s="13"/>
      <c r="B4" s="8"/>
      <c r="C4" s="8"/>
      <c r="D4" s="8"/>
    </row>
    <row r="5" spans="1:4" x14ac:dyDescent="0.25">
      <c r="A5" s="13"/>
      <c r="B5" s="8"/>
      <c r="C5" s="8"/>
      <c r="D5" s="8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13" sqref="A13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4" ht="16.5" thickBot="1" x14ac:dyDescent="0.3">
      <c r="A1" s="1" t="s">
        <v>205</v>
      </c>
    </row>
    <row r="2" spans="1:4" s="8" customFormat="1" x14ac:dyDescent="0.25">
      <c r="A2" s="6" t="s">
        <v>189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89</v>
      </c>
      <c r="B3" s="9"/>
      <c r="C3" s="9"/>
      <c r="D3" s="31"/>
    </row>
    <row r="4" spans="1:4" x14ac:dyDescent="0.25">
      <c r="A4" s="28" t="s">
        <v>90</v>
      </c>
      <c r="B4" s="9"/>
      <c r="C4" s="9"/>
      <c r="D4" s="31"/>
    </row>
    <row r="5" spans="1:4" x14ac:dyDescent="0.25">
      <c r="A5" s="28" t="s">
        <v>91</v>
      </c>
      <c r="B5" s="9"/>
      <c r="C5" s="9"/>
      <c r="D5" s="31"/>
    </row>
    <row r="6" spans="1:4" x14ac:dyDescent="0.25">
      <c r="A6" s="28" t="s">
        <v>92</v>
      </c>
      <c r="B6" s="9"/>
      <c r="C6" s="9"/>
      <c r="D6" s="31"/>
    </row>
    <row r="7" spans="1:4" x14ac:dyDescent="0.25">
      <c r="A7" s="28" t="s">
        <v>93</v>
      </c>
      <c r="B7" s="9"/>
      <c r="C7" s="9"/>
      <c r="D7" s="31"/>
    </row>
    <row r="8" spans="1:4" x14ac:dyDescent="0.25">
      <c r="A8" s="28" t="s">
        <v>94</v>
      </c>
      <c r="B8" s="9"/>
      <c r="C8" s="9"/>
      <c r="D8" s="31"/>
    </row>
    <row r="9" spans="1:4" x14ac:dyDescent="0.25">
      <c r="A9" s="28" t="s">
        <v>95</v>
      </c>
      <c r="B9" s="9"/>
      <c r="C9" s="9"/>
      <c r="D9" s="31"/>
    </row>
    <row r="10" spans="1:4" x14ac:dyDescent="0.25">
      <c r="A10" s="28" t="s">
        <v>96</v>
      </c>
      <c r="B10" s="9"/>
      <c r="C10" s="9"/>
      <c r="D10" s="31"/>
    </row>
    <row r="11" spans="1:4" x14ac:dyDescent="0.25">
      <c r="A11" s="28" t="s">
        <v>97</v>
      </c>
      <c r="B11" s="9"/>
      <c r="C11" s="9"/>
      <c r="D11" s="31"/>
    </row>
    <row r="12" spans="1:4" x14ac:dyDescent="0.25">
      <c r="A12" s="28" t="s">
        <v>98</v>
      </c>
      <c r="B12" s="9"/>
      <c r="C12" s="9"/>
      <c r="D12" s="31"/>
    </row>
    <row r="13" spans="1:4" x14ac:dyDescent="0.25">
      <c r="A13" s="28" t="s">
        <v>99</v>
      </c>
      <c r="B13" s="9"/>
      <c r="C13" s="9"/>
      <c r="D13" s="31"/>
    </row>
    <row r="14" spans="1:4" x14ac:dyDescent="0.25">
      <c r="A14" s="28" t="s">
        <v>100</v>
      </c>
      <c r="B14" s="9"/>
      <c r="C14" s="9"/>
      <c r="D14" s="31"/>
    </row>
    <row r="15" spans="1:4" x14ac:dyDescent="0.25">
      <c r="A15" s="28" t="s">
        <v>101</v>
      </c>
      <c r="B15" s="9"/>
      <c r="C15" s="9"/>
      <c r="D15" s="31"/>
    </row>
    <row r="16" spans="1:4" ht="16.5" thickBot="1" x14ac:dyDescent="0.3">
      <c r="A16" s="29" t="s">
        <v>102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13" sqref="A13"/>
    </sheetView>
  </sheetViews>
  <sheetFormatPr defaultColWidth="9.28515625" defaultRowHeight="15.75" x14ac:dyDescent="0.25"/>
  <cols>
    <col min="1" max="1" width="19.85546875" style="1" customWidth="1"/>
    <col min="2" max="16384" width="9.28515625" style="1"/>
  </cols>
  <sheetData>
    <row r="1" spans="1:3" ht="16.5" thickBot="1" x14ac:dyDescent="0.3">
      <c r="A1" s="1" t="s">
        <v>206</v>
      </c>
    </row>
    <row r="2" spans="1:3" s="8" customFormat="1" x14ac:dyDescent="0.25">
      <c r="A2" s="6" t="s">
        <v>201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13" sqref="A13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6" ht="16.5" thickBot="1" x14ac:dyDescent="0.3">
      <c r="A1" s="1" t="s">
        <v>207</v>
      </c>
    </row>
    <row r="2" spans="1:6" s="8" customFormat="1" x14ac:dyDescent="0.25">
      <c r="A2" s="6" t="s">
        <v>189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89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25">
      <c r="A4" s="28" t="s">
        <v>90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25">
      <c r="A5" s="28" t="s">
        <v>91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25">
      <c r="A6" s="28" t="s">
        <v>92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25">
      <c r="A7" s="28" t="s">
        <v>93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25">
      <c r="A8" s="28" t="s">
        <v>94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25">
      <c r="A9" s="28" t="s">
        <v>95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25">
      <c r="A10" s="28" t="s">
        <v>96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25">
      <c r="A11" s="28" t="s">
        <v>97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25">
      <c r="A12" s="28" t="s">
        <v>98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25">
      <c r="A13" s="28" t="s">
        <v>99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25">
      <c r="A14" s="28" t="s">
        <v>100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25">
      <c r="A15" s="28" t="s">
        <v>101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6.5" thickBot="1" x14ac:dyDescent="0.3">
      <c r="A16" s="29" t="s">
        <v>102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13" sqref="A13"/>
    </sheetView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6" ht="16.5" thickBot="1" x14ac:dyDescent="0.3">
      <c r="A1" s="1" t="s">
        <v>208</v>
      </c>
    </row>
    <row r="2" spans="1:6" s="8" customFormat="1" x14ac:dyDescent="0.25">
      <c r="A2" s="6" t="s">
        <v>191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119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25">
      <c r="A4" s="28" t="s">
        <v>120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6.5" thickBot="1" x14ac:dyDescent="0.3">
      <c r="A5" s="29" t="s">
        <v>121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13" sqref="A13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88</v>
      </c>
    </row>
    <row r="2" spans="1:4" x14ac:dyDescent="0.25">
      <c r="A2" s="4" t="s">
        <v>89</v>
      </c>
    </row>
    <row r="3" spans="1:4" x14ac:dyDescent="0.25">
      <c r="A3" s="4" t="s">
        <v>90</v>
      </c>
      <c r="D3" s="12"/>
    </row>
    <row r="4" spans="1:4" x14ac:dyDescent="0.25">
      <c r="A4" s="4" t="s">
        <v>91</v>
      </c>
    </row>
    <row r="5" spans="1:4" x14ac:dyDescent="0.25">
      <c r="A5" s="4" t="s">
        <v>92</v>
      </c>
    </row>
    <row r="6" spans="1:4" x14ac:dyDescent="0.25">
      <c r="A6" s="4" t="s">
        <v>93</v>
      </c>
    </row>
    <row r="7" spans="1:4" x14ac:dyDescent="0.25">
      <c r="A7" s="4" t="s">
        <v>94</v>
      </c>
    </row>
    <row r="8" spans="1:4" x14ac:dyDescent="0.25">
      <c r="A8" s="4" t="s">
        <v>95</v>
      </c>
    </row>
    <row r="9" spans="1:4" x14ac:dyDescent="0.25">
      <c r="A9" s="4" t="s">
        <v>96</v>
      </c>
    </row>
    <row r="10" spans="1:4" x14ac:dyDescent="0.25">
      <c r="A10" s="4" t="s">
        <v>97</v>
      </c>
    </row>
    <row r="11" spans="1:4" x14ac:dyDescent="0.25">
      <c r="A11" s="4" t="s">
        <v>98</v>
      </c>
    </row>
    <row r="12" spans="1:4" x14ac:dyDescent="0.25">
      <c r="A12" s="4" t="s">
        <v>99</v>
      </c>
    </row>
    <row r="13" spans="1:4" x14ac:dyDescent="0.25">
      <c r="A13" s="4" t="s">
        <v>100</v>
      </c>
    </row>
    <row r="14" spans="1:4" x14ac:dyDescent="0.25">
      <c r="A14" s="4" t="s">
        <v>101</v>
      </c>
    </row>
    <row r="15" spans="1:4" x14ac:dyDescent="0.25">
      <c r="A15" s="4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13" sqref="A13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4" ht="16.5" thickBot="1" x14ac:dyDescent="0.3">
      <c r="A1" s="1" t="s">
        <v>209</v>
      </c>
    </row>
    <row r="2" spans="1:4" s="8" customFormat="1" x14ac:dyDescent="0.25">
      <c r="A2" s="6" t="s">
        <v>191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119</v>
      </c>
      <c r="B3" s="32"/>
      <c r="C3" s="32"/>
      <c r="D3" s="34"/>
    </row>
    <row r="4" spans="1:4" s="8" customFormat="1" x14ac:dyDescent="0.25">
      <c r="A4" s="28" t="s">
        <v>120</v>
      </c>
      <c r="B4" s="32"/>
      <c r="C4" s="32"/>
      <c r="D4" s="34"/>
    </row>
    <row r="5" spans="1:4" s="8" customFormat="1" ht="16.5" thickBot="1" x14ac:dyDescent="0.3">
      <c r="A5" s="29" t="s">
        <v>121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13" sqref="A13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">
        <v>210</v>
      </c>
    </row>
    <row r="2" spans="1:2" s="8" customFormat="1" x14ac:dyDescent="0.25">
      <c r="A2" s="6" t="s">
        <v>191</v>
      </c>
      <c r="B2" s="27" t="s">
        <v>132</v>
      </c>
    </row>
    <row r="3" spans="1:2" s="8" customFormat="1" ht="16.5" thickBot="1" x14ac:dyDescent="0.3">
      <c r="A3" s="29" t="s">
        <v>119</v>
      </c>
      <c r="B3" s="11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8D473-2930-44EE-8137-39B9510AF450}">
  <sheetPr>
    <tabColor theme="9" tint="0.79998168889431442"/>
  </sheetPr>
  <dimension ref="A1:D6"/>
  <sheetViews>
    <sheetView workbookViewId="0">
      <selection activeCell="A13" sqref="A13"/>
    </sheetView>
  </sheetViews>
  <sheetFormatPr defaultColWidth="9.140625" defaultRowHeight="15.75" x14ac:dyDescent="0.25"/>
  <cols>
    <col min="1" max="1" width="16.7109375" style="1" customWidth="1"/>
    <col min="2" max="16384" width="9.140625" style="1"/>
  </cols>
  <sheetData>
    <row r="1" spans="1:4" ht="16.5" thickBot="1" x14ac:dyDescent="0.3">
      <c r="A1" s="1" t="s">
        <v>312</v>
      </c>
    </row>
    <row r="2" spans="1:4" x14ac:dyDescent="0.25">
      <c r="A2" s="6" t="s">
        <v>202</v>
      </c>
      <c r="B2" s="7" t="s">
        <v>132</v>
      </c>
      <c r="C2" s="7" t="s">
        <v>133</v>
      </c>
      <c r="D2" s="27" t="s">
        <v>134</v>
      </c>
    </row>
    <row r="3" spans="1:4" x14ac:dyDescent="0.25">
      <c r="A3" s="28" t="s">
        <v>136</v>
      </c>
      <c r="B3" s="9"/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/>
      <c r="D5" s="31"/>
    </row>
    <row r="6" spans="1:4" ht="16.5" thickBot="1" x14ac:dyDescent="0.3">
      <c r="A6" s="29" t="s">
        <v>139</v>
      </c>
      <c r="B6" s="10"/>
      <c r="C6" s="10"/>
      <c r="D6" s="1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0C474-4CA3-482D-8EF9-161A6D97C2DB}">
  <sheetPr>
    <tabColor theme="9" tint="0.79998168889431442"/>
  </sheetPr>
  <dimension ref="A1:D5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4" x14ac:dyDescent="0.25">
      <c r="A1" s="1" t="s">
        <v>307</v>
      </c>
    </row>
    <row r="2" spans="1:4" x14ac:dyDescent="0.25">
      <c r="A2" s="13"/>
      <c r="B2" s="13"/>
      <c r="C2" s="13"/>
      <c r="D2" s="13"/>
    </row>
    <row r="3" spans="1:4" x14ac:dyDescent="0.25">
      <c r="A3" s="13"/>
      <c r="B3" s="8"/>
      <c r="C3" s="8"/>
      <c r="D3" s="8"/>
    </row>
    <row r="4" spans="1:4" x14ac:dyDescent="0.25">
      <c r="A4" s="13"/>
      <c r="B4" s="8"/>
      <c r="C4" s="8"/>
      <c r="D4" s="8"/>
    </row>
    <row r="5" spans="1:4" x14ac:dyDescent="0.25">
      <c r="A5" s="13"/>
      <c r="B5" s="8"/>
      <c r="C5" s="8"/>
      <c r="D5" s="8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BF5B-386F-48FB-AEF9-824F4D45CD63}">
  <sheetPr>
    <tabColor theme="9" tint="0.79998168889431442"/>
  </sheetPr>
  <dimension ref="A1:D5"/>
  <sheetViews>
    <sheetView workbookViewId="0">
      <selection activeCell="A13" sqref="A13"/>
    </sheetView>
  </sheetViews>
  <sheetFormatPr defaultColWidth="9.140625" defaultRowHeight="15.75" x14ac:dyDescent="0.25"/>
  <cols>
    <col min="1" max="16384" width="9.140625" style="1"/>
  </cols>
  <sheetData>
    <row r="1" spans="1:4" x14ac:dyDescent="0.25">
      <c r="A1" s="1" t="s">
        <v>308</v>
      </c>
    </row>
    <row r="2" spans="1:4" x14ac:dyDescent="0.25">
      <c r="A2" s="13"/>
      <c r="B2" s="13"/>
      <c r="C2" s="13"/>
      <c r="D2" s="13"/>
    </row>
    <row r="3" spans="1:4" x14ac:dyDescent="0.25">
      <c r="A3" s="12"/>
    </row>
    <row r="4" spans="1:4" x14ac:dyDescent="0.25">
      <c r="A4" s="12"/>
    </row>
    <row r="5" spans="1:4" x14ac:dyDescent="0.25">
      <c r="A5" s="12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60AB0-D32B-4E99-8ACD-C8EA595D930F}">
  <sheetPr>
    <tabColor theme="9" tint="0.79998168889431442"/>
  </sheetPr>
  <dimension ref="A1:D5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4" x14ac:dyDescent="0.25">
      <c r="A1" s="1" t="s">
        <v>315</v>
      </c>
    </row>
    <row r="2" spans="1:4" x14ac:dyDescent="0.25">
      <c r="A2" s="13"/>
      <c r="B2" s="13"/>
      <c r="C2" s="13"/>
      <c r="D2" s="13"/>
    </row>
    <row r="3" spans="1:4" x14ac:dyDescent="0.25">
      <c r="A3" s="13"/>
      <c r="B3" s="8"/>
      <c r="C3" s="8"/>
      <c r="D3" s="8"/>
    </row>
    <row r="4" spans="1:4" x14ac:dyDescent="0.25">
      <c r="A4" s="13"/>
      <c r="B4" s="8"/>
      <c r="C4" s="8"/>
      <c r="D4" s="8"/>
    </row>
    <row r="5" spans="1:4" x14ac:dyDescent="0.25">
      <c r="A5" s="13"/>
      <c r="B5" s="8"/>
      <c r="C5" s="8"/>
      <c r="D5" s="8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C2981-7DF6-4E1E-9B3F-307C90704C6F}">
  <sheetPr>
    <tabColor theme="9" tint="0.79998168889431442"/>
  </sheetPr>
  <dimension ref="A1:D61"/>
  <sheetViews>
    <sheetView workbookViewId="0">
      <selection activeCell="A13" sqref="A13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296</v>
      </c>
    </row>
    <row r="2" spans="1:4" x14ac:dyDescent="0.25">
      <c r="A2" s="123" t="s">
        <v>263</v>
      </c>
      <c r="B2" s="120" t="s">
        <v>46</v>
      </c>
    </row>
    <row r="3" spans="1:4" x14ac:dyDescent="0.25">
      <c r="A3" s="121" t="s">
        <v>89</v>
      </c>
      <c r="B3" s="122">
        <v>650</v>
      </c>
    </row>
    <row r="4" spans="1:4" x14ac:dyDescent="0.25">
      <c r="A4" s="121" t="s">
        <v>90</v>
      </c>
      <c r="B4" s="122">
        <v>550</v>
      </c>
      <c r="D4" s="12"/>
    </row>
    <row r="5" spans="1:4" x14ac:dyDescent="0.25">
      <c r="A5" s="121" t="s">
        <v>91</v>
      </c>
      <c r="B5" s="122">
        <v>550</v>
      </c>
    </row>
    <row r="6" spans="1:4" x14ac:dyDescent="0.25">
      <c r="A6" s="121" t="s">
        <v>92</v>
      </c>
      <c r="B6" s="122">
        <v>450</v>
      </c>
    </row>
    <row r="7" spans="1:4" x14ac:dyDescent="0.25">
      <c r="A7" s="121" t="s">
        <v>93</v>
      </c>
      <c r="B7" s="122">
        <v>450</v>
      </c>
    </row>
    <row r="8" spans="1:4" x14ac:dyDescent="0.25">
      <c r="A8" s="121" t="s">
        <v>94</v>
      </c>
      <c r="B8" s="122">
        <v>300</v>
      </c>
    </row>
    <row r="9" spans="1:4" x14ac:dyDescent="0.25">
      <c r="A9" s="121" t="s">
        <v>95</v>
      </c>
      <c r="B9" s="122">
        <v>250</v>
      </c>
    </row>
    <row r="10" spans="1:4" x14ac:dyDescent="0.25">
      <c r="A10" s="121" t="s">
        <v>96</v>
      </c>
      <c r="B10" s="122">
        <v>250</v>
      </c>
    </row>
    <row r="11" spans="1:4" x14ac:dyDescent="0.25">
      <c r="A11" s="121" t="s">
        <v>97</v>
      </c>
      <c r="B11" s="122">
        <v>250</v>
      </c>
    </row>
    <row r="12" spans="1:4" x14ac:dyDescent="0.25">
      <c r="A12" s="121" t="s">
        <v>98</v>
      </c>
      <c r="B12" s="122">
        <v>200</v>
      </c>
    </row>
    <row r="13" spans="1:4" x14ac:dyDescent="0.25">
      <c r="A13" s="121" t="s">
        <v>99</v>
      </c>
      <c r="B13" s="122">
        <v>250</v>
      </c>
    </row>
    <row r="14" spans="1:4" x14ac:dyDescent="0.25">
      <c r="A14" s="121" t="s">
        <v>100</v>
      </c>
      <c r="B14" s="122">
        <v>200</v>
      </c>
    </row>
    <row r="15" spans="1:4" x14ac:dyDescent="0.25">
      <c r="A15" s="121" t="s">
        <v>101</v>
      </c>
      <c r="B15" s="122">
        <v>200</v>
      </c>
    </row>
    <row r="16" spans="1:4" x14ac:dyDescent="0.25">
      <c r="A16" s="126" t="s">
        <v>102</v>
      </c>
      <c r="B16" s="127">
        <v>150</v>
      </c>
    </row>
    <row r="17" spans="1:2" x14ac:dyDescent="0.25">
      <c r="A17" s="121" t="s">
        <v>119</v>
      </c>
      <c r="B17" s="122">
        <v>650</v>
      </c>
    </row>
    <row r="18" spans="1:2" x14ac:dyDescent="0.25">
      <c r="A18" s="121" t="s">
        <v>120</v>
      </c>
      <c r="B18" s="122">
        <v>350</v>
      </c>
    </row>
    <row r="19" spans="1:2" x14ac:dyDescent="0.25">
      <c r="A19" s="126" t="s">
        <v>121</v>
      </c>
      <c r="B19" s="127">
        <v>500</v>
      </c>
    </row>
    <row r="20" spans="1:2" x14ac:dyDescent="0.25">
      <c r="A20" s="121" t="s">
        <v>123</v>
      </c>
      <c r="B20" s="122">
        <v>550</v>
      </c>
    </row>
    <row r="21" spans="1:2" x14ac:dyDescent="0.25">
      <c r="A21" s="121" t="s">
        <v>124</v>
      </c>
      <c r="B21" s="122">
        <v>600</v>
      </c>
    </row>
    <row r="22" spans="1:2" x14ac:dyDescent="0.25">
      <c r="A22" s="121" t="s">
        <v>125</v>
      </c>
      <c r="B22" s="122">
        <v>400</v>
      </c>
    </row>
    <row r="23" spans="1:2" x14ac:dyDescent="0.25">
      <c r="A23" s="121" t="s">
        <v>126</v>
      </c>
      <c r="B23" s="122">
        <v>250</v>
      </c>
    </row>
    <row r="24" spans="1:2" x14ac:dyDescent="0.25">
      <c r="A24" s="126" t="s">
        <v>127</v>
      </c>
      <c r="B24" s="127">
        <v>100</v>
      </c>
    </row>
    <row r="25" spans="1:2" x14ac:dyDescent="0.25">
      <c r="A25" s="121" t="s">
        <v>129</v>
      </c>
      <c r="B25" s="122">
        <v>650</v>
      </c>
    </row>
    <row r="26" spans="1:2" x14ac:dyDescent="0.25">
      <c r="A26" s="126" t="s">
        <v>130</v>
      </c>
      <c r="B26" s="127">
        <v>650</v>
      </c>
    </row>
    <row r="27" spans="1:2" x14ac:dyDescent="0.25">
      <c r="A27" s="121" t="s">
        <v>132</v>
      </c>
      <c r="B27" s="122">
        <v>350</v>
      </c>
    </row>
    <row r="28" spans="1:2" x14ac:dyDescent="0.25">
      <c r="A28" s="121" t="s">
        <v>133</v>
      </c>
      <c r="B28" s="122">
        <v>350</v>
      </c>
    </row>
    <row r="29" spans="1:2" x14ac:dyDescent="0.25">
      <c r="A29" s="126" t="s">
        <v>134</v>
      </c>
      <c r="B29" s="127">
        <v>500</v>
      </c>
    </row>
    <row r="30" spans="1:2" x14ac:dyDescent="0.25">
      <c r="A30" s="121" t="s">
        <v>136</v>
      </c>
      <c r="B30" s="122">
        <v>250</v>
      </c>
    </row>
    <row r="31" spans="1:2" x14ac:dyDescent="0.25">
      <c r="A31" s="121" t="s">
        <v>137</v>
      </c>
      <c r="B31" s="122">
        <v>250</v>
      </c>
    </row>
    <row r="32" spans="1:2" x14ac:dyDescent="0.25">
      <c r="A32" s="121" t="s">
        <v>138</v>
      </c>
      <c r="B32" s="122">
        <v>400</v>
      </c>
    </row>
    <row r="33" spans="1:2" x14ac:dyDescent="0.25">
      <c r="A33" s="126" t="s">
        <v>139</v>
      </c>
      <c r="B33" s="127">
        <v>500</v>
      </c>
    </row>
    <row r="34" spans="1:2" x14ac:dyDescent="0.25">
      <c r="A34" s="121" t="s">
        <v>145</v>
      </c>
      <c r="B34" s="122">
        <v>600</v>
      </c>
    </row>
    <row r="35" spans="1:2" x14ac:dyDescent="0.25">
      <c r="A35" s="121" t="s">
        <v>146</v>
      </c>
      <c r="B35" s="122">
        <v>600</v>
      </c>
    </row>
    <row r="36" spans="1:2" x14ac:dyDescent="0.25">
      <c r="A36" s="121" t="s">
        <v>147</v>
      </c>
      <c r="B36" s="122">
        <v>600</v>
      </c>
    </row>
    <row r="37" spans="1:2" x14ac:dyDescent="0.25">
      <c r="A37" s="121" t="s">
        <v>148</v>
      </c>
      <c r="B37" s="122">
        <v>600</v>
      </c>
    </row>
    <row r="38" spans="1:2" x14ac:dyDescent="0.25">
      <c r="A38" s="121" t="s">
        <v>149</v>
      </c>
      <c r="B38" s="122">
        <v>550</v>
      </c>
    </row>
    <row r="39" spans="1:2" x14ac:dyDescent="0.25">
      <c r="A39" s="121" t="s">
        <v>150</v>
      </c>
      <c r="B39" s="122">
        <v>550</v>
      </c>
    </row>
    <row r="40" spans="1:2" x14ac:dyDescent="0.25">
      <c r="A40" s="121" t="s">
        <v>151</v>
      </c>
      <c r="B40" s="122">
        <v>550</v>
      </c>
    </row>
    <row r="41" spans="1:2" x14ac:dyDescent="0.25">
      <c r="A41" s="121" t="s">
        <v>152</v>
      </c>
      <c r="B41" s="122">
        <v>550</v>
      </c>
    </row>
    <row r="42" spans="1:2" x14ac:dyDescent="0.25">
      <c r="A42" s="121" t="s">
        <v>153</v>
      </c>
      <c r="B42" s="122">
        <v>500</v>
      </c>
    </row>
    <row r="43" spans="1:2" x14ac:dyDescent="0.25">
      <c r="A43" s="121" t="s">
        <v>154</v>
      </c>
      <c r="B43" s="122">
        <v>500</v>
      </c>
    </row>
    <row r="44" spans="1:2" x14ac:dyDescent="0.25">
      <c r="A44" s="121" t="s">
        <v>155</v>
      </c>
      <c r="B44" s="122">
        <v>450</v>
      </c>
    </row>
    <row r="45" spans="1:2" x14ac:dyDescent="0.25">
      <c r="A45" s="121" t="s">
        <v>156</v>
      </c>
      <c r="B45" s="122">
        <v>400</v>
      </c>
    </row>
    <row r="46" spans="1:2" x14ac:dyDescent="0.25">
      <c r="A46" s="121" t="s">
        <v>157</v>
      </c>
      <c r="B46" s="122">
        <v>400</v>
      </c>
    </row>
    <row r="47" spans="1:2" x14ac:dyDescent="0.25">
      <c r="A47" s="121" t="s">
        <v>158</v>
      </c>
      <c r="B47" s="122">
        <v>350</v>
      </c>
    </row>
    <row r="48" spans="1:2" x14ac:dyDescent="0.25">
      <c r="A48" s="121" t="s">
        <v>159</v>
      </c>
      <c r="B48" s="122">
        <v>350</v>
      </c>
    </row>
    <row r="49" spans="1:2" x14ac:dyDescent="0.25">
      <c r="A49" s="121" t="s">
        <v>160</v>
      </c>
      <c r="B49" s="122">
        <v>350</v>
      </c>
    </row>
    <row r="50" spans="1:2" x14ac:dyDescent="0.25">
      <c r="A50" s="121" t="s">
        <v>161</v>
      </c>
      <c r="B50" s="122">
        <v>350</v>
      </c>
    </row>
    <row r="51" spans="1:2" x14ac:dyDescent="0.25">
      <c r="A51" s="121" t="s">
        <v>162</v>
      </c>
      <c r="B51" s="122">
        <v>250</v>
      </c>
    </row>
    <row r="52" spans="1:2" x14ac:dyDescent="0.25">
      <c r="A52" s="121" t="s">
        <v>163</v>
      </c>
      <c r="B52" s="122">
        <v>250</v>
      </c>
    </row>
    <row r="53" spans="1:2" x14ac:dyDescent="0.25">
      <c r="A53" s="121" t="s">
        <v>164</v>
      </c>
      <c r="B53" s="122">
        <v>300</v>
      </c>
    </row>
    <row r="54" spans="1:2" x14ac:dyDescent="0.25">
      <c r="A54" s="121" t="s">
        <v>165</v>
      </c>
      <c r="B54" s="122">
        <v>300</v>
      </c>
    </row>
    <row r="55" spans="1:2" x14ac:dyDescent="0.25">
      <c r="A55" s="121" t="s">
        <v>166</v>
      </c>
      <c r="B55" s="122">
        <v>300</v>
      </c>
    </row>
    <row r="56" spans="1:2" x14ac:dyDescent="0.25">
      <c r="A56" s="121" t="s">
        <v>167</v>
      </c>
      <c r="B56" s="122">
        <v>250</v>
      </c>
    </row>
    <row r="57" spans="1:2" x14ac:dyDescent="0.25">
      <c r="A57" s="121" t="s">
        <v>168</v>
      </c>
      <c r="B57" s="122">
        <v>250</v>
      </c>
    </row>
    <row r="58" spans="1:2" x14ac:dyDescent="0.25">
      <c r="A58" s="121" t="s">
        <v>169</v>
      </c>
      <c r="B58" s="122">
        <v>200</v>
      </c>
    </row>
    <row r="59" spans="1:2" x14ac:dyDescent="0.25">
      <c r="A59" s="121" t="s">
        <v>170</v>
      </c>
      <c r="B59" s="122">
        <v>150</v>
      </c>
    </row>
    <row r="60" spans="1:2" x14ac:dyDescent="0.25">
      <c r="A60" s="121" t="s">
        <v>171</v>
      </c>
      <c r="B60" s="122">
        <v>200</v>
      </c>
    </row>
    <row r="61" spans="1:2" ht="16.5" thickBot="1" x14ac:dyDescent="0.3">
      <c r="A61" s="124" t="s">
        <v>172</v>
      </c>
      <c r="B61" s="125">
        <v>150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>
      <selection activeCell="A13" sqref="A13"/>
    </sheetView>
  </sheetViews>
  <sheetFormatPr defaultColWidth="9.28515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28515625" style="1"/>
    <col min="54" max="54" width="11.7109375" style="1" bestFit="1" customWidth="1"/>
    <col min="55" max="55" width="13.28515625" style="1" bestFit="1" customWidth="1"/>
    <col min="56" max="16384" width="9.28515625" style="1"/>
  </cols>
  <sheetData>
    <row r="1" spans="1:56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6" s="8" customFormat="1" x14ac:dyDescent="0.25">
      <c r="A2" s="6" t="s">
        <v>191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6" s="8" customFormat="1" x14ac:dyDescent="0.25">
      <c r="A3" s="28" t="s">
        <v>119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88"/>
      <c r="BC3" s="88"/>
    </row>
    <row r="4" spans="1:56" s="8" customFormat="1" x14ac:dyDescent="0.25">
      <c r="A4" s="28" t="s">
        <v>120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88"/>
      <c r="BC4" s="88"/>
      <c r="BD4" s="82"/>
    </row>
    <row r="5" spans="1:56" ht="16.5" thickBot="1" x14ac:dyDescent="0.3">
      <c r="A5" s="29" t="s">
        <v>121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88"/>
      <c r="BC5" s="87"/>
      <c r="BD5" s="81"/>
    </row>
    <row r="9" spans="1:56" x14ac:dyDescent="0.25">
      <c r="B9" s="50"/>
    </row>
    <row r="10" spans="1:56" x14ac:dyDescent="0.25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>
      <selection activeCell="A13" sqref="A13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8" customFormat="1" x14ac:dyDescent="0.25">
      <c r="A2" s="6" t="s">
        <v>189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3" s="8" customFormat="1" x14ac:dyDescent="0.25">
      <c r="A3" s="28" t="s">
        <v>89</v>
      </c>
      <c r="B3" s="36">
        <v>5000</v>
      </c>
      <c r="C3" s="36">
        <v>4322.6861565393256</v>
      </c>
      <c r="D3" s="36">
        <v>3969.854054028066</v>
      </c>
      <c r="E3" s="36">
        <v>3737.1231215873463</v>
      </c>
      <c r="F3" s="36">
        <v>3566.0407645411756</v>
      </c>
      <c r="G3" s="36">
        <v>3432.0866325657289</v>
      </c>
      <c r="H3" s="36">
        <v>3322.7633834431954</v>
      </c>
      <c r="I3" s="36">
        <v>3230.8820765937307</v>
      </c>
      <c r="J3" s="36">
        <v>3151.9482420566142</v>
      </c>
      <c r="K3" s="36">
        <v>3082.9750093074108</v>
      </c>
      <c r="L3" s="36">
        <v>3021.8822690895304</v>
      </c>
      <c r="M3" s="36">
        <v>2967.1666749271099</v>
      </c>
      <c r="N3" s="36">
        <v>2917.7084983850377</v>
      </c>
      <c r="O3" s="36">
        <v>2872.652655813135</v>
      </c>
      <c r="P3" s="36">
        <v>2831.3322771886264</v>
      </c>
      <c r="Q3" s="36">
        <v>2793.2178451805498</v>
      </c>
      <c r="R3" s="36">
        <v>2757.8823208879021</v>
      </c>
      <c r="S3" s="36">
        <v>2724.9766064133187</v>
      </c>
      <c r="T3" s="36">
        <v>2694.2118882559803</v>
      </c>
      <c r="U3" s="36">
        <v>2665.3466787379693</v>
      </c>
      <c r="V3" s="36">
        <v>2638.1771376675965</v>
      </c>
      <c r="W3" s="36">
        <v>2612.529730256992</v>
      </c>
      <c r="X3" s="36">
        <v>2588.2555787844931</v>
      </c>
      <c r="Y3" s="36">
        <v>2565.2260619704475</v>
      </c>
      <c r="Z3" s="36">
        <v>2543.3293468738825</v>
      </c>
      <c r="AA3" s="36">
        <v>2522.4676269572292</v>
      </c>
      <c r="AB3" s="36">
        <v>2502.5549013630175</v>
      </c>
      <c r="AC3" s="36">
        <v>2483.5151735658728</v>
      </c>
      <c r="AD3" s="36">
        <v>2465.2809782959771</v>
      </c>
      <c r="AE3" s="36">
        <v>2447.7921678332477</v>
      </c>
      <c r="AF3" s="36">
        <v>2430.9949050140044</v>
      </c>
      <c r="AG3" s="36">
        <v>2414.8408223121137</v>
      </c>
      <c r="AH3" s="36">
        <v>2399.2863153481208</v>
      </c>
      <c r="AI3" s="36">
        <v>2384.2919459733362</v>
      </c>
      <c r="AJ3" s="36">
        <v>2369.8219352566389</v>
      </c>
      <c r="AK3" s="36">
        <v>2355.8437306872729</v>
      </c>
      <c r="AL3" s="36">
        <v>2342.3276349980756</v>
      </c>
      <c r="AM3" s="36">
        <v>2329.2464864295607</v>
      </c>
      <c r="AN3" s="36">
        <v>2316.5753821571975</v>
      </c>
      <c r="AO3" s="36">
        <v>2304.2914381117375</v>
      </c>
      <c r="AP3" s="36">
        <v>2292.3735796250239</v>
      </c>
      <c r="AQ3" s="36">
        <v>2280.8023582988521</v>
      </c>
      <c r="AR3" s="36">
        <v>2269.5597912736284</v>
      </c>
      <c r="AS3" s="36">
        <v>2258.6292197058638</v>
      </c>
      <c r="AT3" s="36">
        <v>2247.995183779557</v>
      </c>
      <c r="AU3" s="36">
        <v>2237.6433119994817</v>
      </c>
      <c r="AV3" s="36">
        <v>2227.5602228629186</v>
      </c>
      <c r="AW3" s="36">
        <v>2217.7334372947093</v>
      </c>
      <c r="AX3" s="36">
        <v>2208.1513004701742</v>
      </c>
      <c r="AY3" s="36">
        <v>2198.8029118503878</v>
      </c>
      <c r="AZ3" s="36">
        <v>2189.6780624218341</v>
      </c>
      <c r="BA3" s="37">
        <v>2180.7671782733241</v>
      </c>
    </row>
    <row r="4" spans="1:53" s="8" customFormat="1" x14ac:dyDescent="0.25">
      <c r="A4" s="28" t="s">
        <v>90</v>
      </c>
      <c r="B4" s="36">
        <v>13000</v>
      </c>
      <c r="C4" s="36">
        <v>10199.593272657759</v>
      </c>
      <c r="D4" s="36">
        <v>8850.1557384298558</v>
      </c>
      <c r="E4" s="36">
        <v>8002.4386867419562</v>
      </c>
      <c r="F4" s="36">
        <v>7401.2291525269902</v>
      </c>
      <c r="G4" s="36">
        <v>6943.6914562817392</v>
      </c>
      <c r="H4" s="36">
        <v>6578.9871524644777</v>
      </c>
      <c r="I4" s="36">
        <v>6278.5861380114975</v>
      </c>
      <c r="J4" s="36">
        <v>6025.0197380356067</v>
      </c>
      <c r="K4" s="36">
        <v>5806.8866979625209</v>
      </c>
      <c r="L4" s="36">
        <v>5616.3726073325097</v>
      </c>
      <c r="M4" s="36">
        <v>5447.9098973001837</v>
      </c>
      <c r="N4" s="36">
        <v>5297.4050229787554</v>
      </c>
      <c r="O4" s="36">
        <v>5161.7687000906553</v>
      </c>
      <c r="P4" s="36">
        <v>5038.6177427439279</v>
      </c>
      <c r="Q4" s="36">
        <v>4926.0788411587946</v>
      </c>
      <c r="R4" s="36">
        <v>4822.655389453148</v>
      </c>
      <c r="S4" s="36">
        <v>4727.1346759767848</v>
      </c>
      <c r="T4" s="36">
        <v>4638.5216926550756</v>
      </c>
      <c r="U4" s="36">
        <v>4555.9909615095667</v>
      </c>
      <c r="V4" s="36">
        <v>4478.8508384953684</v>
      </c>
      <c r="W4" s="36">
        <v>4406.5166355759993</v>
      </c>
      <c r="X4" s="36">
        <v>4338.4900892934511</v>
      </c>
      <c r="Y4" s="36">
        <v>4274.3434721960448</v>
      </c>
      <c r="Z4" s="36">
        <v>4213.7071514011832</v>
      </c>
      <c r="AA4" s="36">
        <v>4156.2597411475017</v>
      </c>
      <c r="AB4" s="36">
        <v>4101.7202314406904</v>
      </c>
      <c r="AC4" s="36">
        <v>4049.8416391123101</v>
      </c>
      <c r="AD4" s="36">
        <v>4000.4058439727946</v>
      </c>
      <c r="AE4" s="36">
        <v>3953.2193563373075</v>
      </c>
      <c r="AF4" s="36">
        <v>3908.1098230304679</v>
      </c>
      <c r="AG4" s="36">
        <v>3864.9231237588433</v>
      </c>
      <c r="AH4" s="36">
        <v>3823.52094307262</v>
      </c>
      <c r="AI4" s="36">
        <v>3783.7787282010004</v>
      </c>
      <c r="AJ4" s="36">
        <v>3745.5839620708166</v>
      </c>
      <c r="AK4" s="36">
        <v>3708.8346953876949</v>
      </c>
      <c r="AL4" s="36">
        <v>3673.4382929104909</v>
      </c>
      <c r="AM4" s="36">
        <v>3639.3103578062914</v>
      </c>
      <c r="AN4" s="36">
        <v>3606.3738048386595</v>
      </c>
      <c r="AO4" s="36">
        <v>3574.5580585617336</v>
      </c>
      <c r="AP4" s="36">
        <v>3543.7983569997164</v>
      </c>
      <c r="AQ4" s="36">
        <v>3514.035144734994</v>
      </c>
      <c r="AR4" s="36">
        <v>3485.2135420978043</v>
      </c>
      <c r="AS4" s="36">
        <v>3457.28287939042</v>
      </c>
      <c r="AT4" s="36">
        <v>3430.1962868999744</v>
      </c>
      <c r="AU4" s="36">
        <v>3403.9103329422956</v>
      </c>
      <c r="AV4" s="36">
        <v>3378.3847034009873</v>
      </c>
      <c r="AW4" s="36">
        <v>3353.5819172337992</v>
      </c>
      <c r="AX4" s="36">
        <v>3329.4670732532813</v>
      </c>
      <c r="AY4" s="36">
        <v>3306.0076241831839</v>
      </c>
      <c r="AZ4" s="36">
        <v>3283.1731745721877</v>
      </c>
      <c r="BA4" s="37">
        <v>3260.9352996327957</v>
      </c>
    </row>
    <row r="5" spans="1:53" x14ac:dyDescent="0.25">
      <c r="A5" s="28" t="s">
        <v>91</v>
      </c>
      <c r="B5" s="36">
        <v>8000</v>
      </c>
      <c r="C5" s="36">
        <v>6727.171322029717</v>
      </c>
      <c r="D5" s="36">
        <v>6078.6854852127399</v>
      </c>
      <c r="E5" s="36">
        <v>5656.8542494923804</v>
      </c>
      <c r="F5" s="36">
        <v>5349.9224398113756</v>
      </c>
      <c r="G5" s="36">
        <v>5111.5448339701798</v>
      </c>
      <c r="H5" s="36">
        <v>4918.3052236101157</v>
      </c>
      <c r="I5" s="36">
        <v>4756.8284600108846</v>
      </c>
      <c r="J5" s="36">
        <v>4618.8021535170055</v>
      </c>
      <c r="K5" s="36">
        <v>4498.7306015227923</v>
      </c>
      <c r="L5" s="36">
        <v>4392.8038942088997</v>
      </c>
      <c r="M5" s="36">
        <v>4298.279727294168</v>
      </c>
      <c r="N5" s="36">
        <v>4213.1231027834128</v>
      </c>
      <c r="O5" s="36">
        <v>4135.7852316573644</v>
      </c>
      <c r="P5" s="36">
        <v>4065.0619852369177</v>
      </c>
      <c r="Q5" s="36">
        <v>4000</v>
      </c>
      <c r="R5" s="36">
        <v>3939.8324840436189</v>
      </c>
      <c r="S5" s="36">
        <v>3883.9341736585875</v>
      </c>
      <c r="T5" s="36">
        <v>3831.7890035485975</v>
      </c>
      <c r="U5" s="36">
        <v>3782.9664360127035</v>
      </c>
      <c r="V5" s="36">
        <v>3737.1038218256008</v>
      </c>
      <c r="W5" s="36">
        <v>3693.8930475528209</v>
      </c>
      <c r="X5" s="36">
        <v>3653.0702839738501</v>
      </c>
      <c r="Y5" s="36">
        <v>3614.4080144393793</v>
      </c>
      <c r="Z5" s="36">
        <v>3577.7087639996635</v>
      </c>
      <c r="AA5" s="36">
        <v>3542.800114153179</v>
      </c>
      <c r="AB5" s="36">
        <v>3509.5307012066469</v>
      </c>
      <c r="AC5" s="36">
        <v>3477.7669755599313</v>
      </c>
      <c r="AD5" s="36">
        <v>3447.390555671248</v>
      </c>
      <c r="AE5" s="36">
        <v>3418.2960511698725</v>
      </c>
      <c r="AF5" s="36">
        <v>3390.3892593201731</v>
      </c>
      <c r="AG5" s="36">
        <v>3363.5856610148585</v>
      </c>
      <c r="AH5" s="36">
        <v>3337.8091588892048</v>
      </c>
      <c r="AI5" s="36">
        <v>3312.9910125324163</v>
      </c>
      <c r="AJ5" s="36">
        <v>3289.0689352041582</v>
      </c>
      <c r="AK5" s="36">
        <v>3265.9863237109048</v>
      </c>
      <c r="AL5" s="36">
        <v>3243.6915987101593</v>
      </c>
      <c r="AM5" s="36">
        <v>3222.1376370926187</v>
      </c>
      <c r="AN5" s="36">
        <v>3201.2812815379993</v>
      </c>
      <c r="AO5" s="36">
        <v>3181.0829150682025</v>
      </c>
      <c r="AP5" s="36">
        <v>3161.5060905952382</v>
      </c>
      <c r="AQ5" s="36">
        <v>3142.5172072041037</v>
      </c>
      <c r="AR5" s="36">
        <v>3124.0852263161291</v>
      </c>
      <c r="AS5" s="36">
        <v>3106.1814220177857</v>
      </c>
      <c r="AT5" s="36">
        <v>3088.7791607687177</v>
      </c>
      <c r="AU5" s="36">
        <v>3071.8537064634797</v>
      </c>
      <c r="AV5" s="36">
        <v>3055.382047447627</v>
      </c>
      <c r="AW5" s="36">
        <v>3039.3427426063699</v>
      </c>
      <c r="AX5" s="36">
        <v>3023.7157840738182</v>
      </c>
      <c r="AY5" s="36">
        <v>3008.482474469115</v>
      </c>
      <c r="AZ5" s="36">
        <v>2993.6253168656999</v>
      </c>
      <c r="BA5" s="37">
        <v>2979.1279159518585</v>
      </c>
    </row>
    <row r="6" spans="1:53" x14ac:dyDescent="0.25">
      <c r="A6" s="28" t="s">
        <v>92</v>
      </c>
      <c r="B6" s="36">
        <v>2000</v>
      </c>
      <c r="C6" s="36">
        <v>1972.4654089867183</v>
      </c>
      <c r="D6" s="36">
        <v>1956.534771458342</v>
      </c>
      <c r="E6" s="36">
        <v>1945.3098948245711</v>
      </c>
      <c r="F6" s="36">
        <v>1936.6475714512596</v>
      </c>
      <c r="G6" s="36">
        <v>1929.598579090657</v>
      </c>
      <c r="H6" s="36">
        <v>1923.6587614095988</v>
      </c>
      <c r="I6" s="36">
        <v>1918.5282386505287</v>
      </c>
      <c r="J6" s="36">
        <v>1914.0141559627739</v>
      </c>
      <c r="K6" s="36">
        <v>1909.9851720428717</v>
      </c>
      <c r="L6" s="36">
        <v>1906.3478193082774</v>
      </c>
      <c r="M6" s="36">
        <v>1903.0332252431219</v>
      </c>
      <c r="N6" s="36">
        <v>1899.9891837835946</v>
      </c>
      <c r="O6" s="36">
        <v>1897.1751827873345</v>
      </c>
      <c r="P6" s="36">
        <v>1894.5591568023724</v>
      </c>
      <c r="Q6" s="36">
        <v>1892.115293451192</v>
      </c>
      <c r="R6" s="36">
        <v>1889.8225082424747</v>
      </c>
      <c r="S6" s="36">
        <v>1887.6633574737407</v>
      </c>
      <c r="T6" s="36">
        <v>1885.6232464552254</v>
      </c>
      <c r="U6" s="36">
        <v>1883.6898417660555</v>
      </c>
      <c r="V6" s="36">
        <v>1881.8526275591835</v>
      </c>
      <c r="W6" s="36">
        <v>1880.1025655414201</v>
      </c>
      <c r="X6" s="36">
        <v>1878.4318308654294</v>
      </c>
      <c r="Y6" s="36">
        <v>1876.8336044722441</v>
      </c>
      <c r="Z6" s="36">
        <v>1875.301908004031</v>
      </c>
      <c r="AA6" s="36">
        <v>1873.8314712310246</v>
      </c>
      <c r="AB6" s="36">
        <v>1872.4176246023287</v>
      </c>
      <c r="AC6" s="36">
        <v>1871.0562114180359</v>
      </c>
      <c r="AD6" s="36">
        <v>1869.7435154762538</v>
      </c>
      <c r="AE6" s="36">
        <v>1868.4762010358615</v>
      </c>
      <c r="AF6" s="36">
        <v>1867.2512626632654</v>
      </c>
      <c r="AG6" s="36">
        <v>1866.0659830736149</v>
      </c>
      <c r="AH6" s="36">
        <v>1864.917897485215</v>
      </c>
      <c r="AI6" s="36">
        <v>1863.8047633163992</v>
      </c>
      <c r="AJ6" s="36">
        <v>1862.7245342924191</v>
      </c>
      <c r="AK6" s="36">
        <v>1861.675338214342</v>
      </c>
      <c r="AL6" s="36">
        <v>1860.6554577858703</v>
      </c>
      <c r="AM6" s="36">
        <v>1859.6633140070851</v>
      </c>
      <c r="AN6" s="36">
        <v>1858.6974517336789</v>
      </c>
      <c r="AO6" s="36">
        <v>1857.7565270716048</v>
      </c>
      <c r="AP6" s="36">
        <v>1856.8392963342751</v>
      </c>
      <c r="AQ6" s="36">
        <v>1855.9446063356277</v>
      </c>
      <c r="AR6" s="36">
        <v>1855.0713858298161</v>
      </c>
      <c r="AS6" s="36">
        <v>1854.2186379388179</v>
      </c>
      <c r="AT6" s="36">
        <v>1853.3854334343193</v>
      </c>
      <c r="AU6" s="36">
        <v>1852.570904760825</v>
      </c>
      <c r="AV6" s="36">
        <v>1851.7742407040305</v>
      </c>
      <c r="AW6" s="36">
        <v>1850.9946816226807</v>
      </c>
      <c r="AX6" s="36">
        <v>1850.231515173956</v>
      </c>
      <c r="AY6" s="36">
        <v>1849.484072472372</v>
      </c>
      <c r="AZ6" s="36">
        <v>1848.751724630511</v>
      </c>
      <c r="BA6" s="37">
        <v>1848.0338796369435</v>
      </c>
    </row>
    <row r="7" spans="1:53" x14ac:dyDescent="0.25">
      <c r="A7" s="28" t="s">
        <v>93</v>
      </c>
      <c r="B7" s="36">
        <v>1500</v>
      </c>
      <c r="C7" s="36">
        <v>1489.6387431555538</v>
      </c>
      <c r="D7" s="36">
        <v>1483.6110062582561</v>
      </c>
      <c r="E7" s="36">
        <v>1479.3490567400388</v>
      </c>
      <c r="F7" s="36">
        <v>1476.0516650451866</v>
      </c>
      <c r="G7" s="36">
        <v>1473.3629564628634</v>
      </c>
      <c r="H7" s="36">
        <v>1471.0935070843725</v>
      </c>
      <c r="I7" s="36">
        <v>1469.1304463803901</v>
      </c>
      <c r="J7" s="36">
        <v>1467.4010785937567</v>
      </c>
      <c r="K7" s="36">
        <v>1465.855831433716</v>
      </c>
      <c r="L7" s="36">
        <v>1464.4593871875766</v>
      </c>
      <c r="M7" s="36">
        <v>1463.185695118194</v>
      </c>
      <c r="N7" s="36">
        <v>1462.014990263966</v>
      </c>
      <c r="O7" s="36">
        <v>1460.9319219716406</v>
      </c>
      <c r="P7" s="36">
        <v>1459.9243307112424</v>
      </c>
      <c r="Q7" s="36">
        <v>1458.9824211184282</v>
      </c>
      <c r="R7" s="36">
        <v>1458.0981866022551</v>
      </c>
      <c r="S7" s="36">
        <v>1457.264998947672</v>
      </c>
      <c r="T7" s="36">
        <v>1456.47730921636</v>
      </c>
      <c r="U7" s="36">
        <v>1455.7304255894398</v>
      </c>
      <c r="V7" s="36">
        <v>1455.0203455636217</v>
      </c>
      <c r="W7" s="36">
        <v>1454.3436272883025</v>
      </c>
      <c r="X7" s="36">
        <v>1453.6972895770316</v>
      </c>
      <c r="Y7" s="36">
        <v>1453.0787332527013</v>
      </c>
      <c r="Z7" s="36">
        <v>1452.4856785884447</v>
      </c>
      <c r="AA7" s="36">
        <v>1451.9161150475954</v>
      </c>
      <c r="AB7" s="36">
        <v>1451.368260531289</v>
      </c>
      <c r="AC7" s="36">
        <v>1450.8405280544412</v>
      </c>
      <c r="AD7" s="36">
        <v>1450.3314982826462</v>
      </c>
      <c r="AE7" s="36">
        <v>1449.8398967352721</v>
      </c>
      <c r="AF7" s="36">
        <v>1449.3645747347953</v>
      </c>
      <c r="AG7" s="36">
        <v>1448.9044933872683</v>
      </c>
      <c r="AH7" s="36">
        <v>1448.4587100331396</v>
      </c>
      <c r="AI7" s="36">
        <v>1448.0263667250501</v>
      </c>
      <c r="AJ7" s="36">
        <v>1447.6066803793672</v>
      </c>
      <c r="AK7" s="36">
        <v>1447.1989343179928</v>
      </c>
      <c r="AL7" s="36">
        <v>1446.8024709714539</v>
      </c>
      <c r="AM7" s="36">
        <v>1446.4166855570945</v>
      </c>
      <c r="AN7" s="36">
        <v>1446.0410205801179</v>
      </c>
      <c r="AO7" s="36">
        <v>1445.6749610322354</v>
      </c>
      <c r="AP7" s="36">
        <v>1445.3180301843809</v>
      </c>
      <c r="AQ7" s="36">
        <v>1444.9697858874356</v>
      </c>
      <c r="AR7" s="36">
        <v>1444.6298173091068</v>
      </c>
      <c r="AS7" s="36">
        <v>1444.2977420466909</v>
      </c>
      <c r="AT7" s="36">
        <v>1443.9732035649447</v>
      </c>
      <c r="AU7" s="36">
        <v>1443.6558689161097</v>
      </c>
      <c r="AV7" s="36">
        <v>1443.345426705622</v>
      </c>
      <c r="AW7" s="36">
        <v>1443.0415852724118</v>
      </c>
      <c r="AX7" s="36">
        <v>1442.7440710571991</v>
      </c>
      <c r="AY7" s="36">
        <v>1442.4526271359553</v>
      </c>
      <c r="AZ7" s="36">
        <v>1442.1670118988732</v>
      </c>
      <c r="BA7" s="37">
        <v>1441.8869978578632</v>
      </c>
    </row>
    <row r="8" spans="1:53" x14ac:dyDescent="0.25">
      <c r="A8" s="28" t="s">
        <v>94</v>
      </c>
      <c r="B8" s="36">
        <v>7000</v>
      </c>
      <c r="C8" s="36">
        <v>6221.898768165991</v>
      </c>
      <c r="D8" s="36">
        <v>5807.4760401588037</v>
      </c>
      <c r="E8" s="36">
        <v>5530.2891830436402</v>
      </c>
      <c r="F8" s="36">
        <v>5324.4302147288327</v>
      </c>
      <c r="G8" s="36">
        <v>5161.9325743453664</v>
      </c>
      <c r="H8" s="36">
        <v>5028.4180100381773</v>
      </c>
      <c r="I8" s="36">
        <v>4915.5570650829904</v>
      </c>
      <c r="J8" s="36">
        <v>4818.1111367169406</v>
      </c>
      <c r="K8" s="36">
        <v>4732.5808277438728</v>
      </c>
      <c r="L8" s="36">
        <v>4656.5179727278037</v>
      </c>
      <c r="M8" s="36">
        <v>4588.1459893821911</v>
      </c>
      <c r="N8" s="36">
        <v>4526.1367373932235</v>
      </c>
      <c r="O8" s="36">
        <v>4469.4725460686032</v>
      </c>
      <c r="P8" s="36">
        <v>4417.3572713621843</v>
      </c>
      <c r="Q8" s="36">
        <v>4369.1569211556416</v>
      </c>
      <c r="R8" s="36">
        <v>4324.3588238182838</v>
      </c>
      <c r="S8" s="36">
        <v>4282.5428209179963</v>
      </c>
      <c r="T8" s="36">
        <v>4243.3604852194348</v>
      </c>
      <c r="U8" s="36">
        <v>4206.5198317693694</v>
      </c>
      <c r="V8" s="36">
        <v>4171.7738733142469</v>
      </c>
      <c r="W8" s="36">
        <v>4138.9119197797027</v>
      </c>
      <c r="X8" s="36">
        <v>4107.7528713082074</v>
      </c>
      <c r="Y8" s="36">
        <v>4078.1399827861128</v>
      </c>
      <c r="Z8" s="36">
        <v>4049.9367302167598</v>
      </c>
      <c r="AA8" s="36">
        <v>4023.0235129911052</v>
      </c>
      <c r="AB8" s="36">
        <v>3997.2949979008467</v>
      </c>
      <c r="AC8" s="36">
        <v>3972.6579612479945</v>
      </c>
      <c r="AD8" s="36">
        <v>3949.0295214644389</v>
      </c>
      <c r="AE8" s="36">
        <v>3926.3356807482082</v>
      </c>
      <c r="AF8" s="36">
        <v>3904.5101133406311</v>
      </c>
      <c r="AG8" s="36">
        <v>3883.4931522374568</v>
      </c>
      <c r="AH8" s="36">
        <v>3863.2309367407947</v>
      </c>
      <c r="AI8" s="36">
        <v>3843.6746912889594</v>
      </c>
      <c r="AJ8" s="36">
        <v>3824.7801121334146</v>
      </c>
      <c r="AK8" s="36">
        <v>3806.5068431553982</v>
      </c>
      <c r="AL8" s="36">
        <v>3788.8180257828722</v>
      </c>
      <c r="AM8" s="36">
        <v>3771.6799108387199</v>
      </c>
      <c r="AN8" s="36">
        <v>3755.0615224133835</v>
      </c>
      <c r="AO8" s="36">
        <v>3738.934365650236</v>
      </c>
      <c r="AP8" s="36">
        <v>3723.27217176562</v>
      </c>
      <c r="AQ8" s="36">
        <v>3708.0506747772829</v>
      </c>
      <c r="AR8" s="36">
        <v>3693.247415345732</v>
      </c>
      <c r="AS8" s="36">
        <v>3678.841567889267</v>
      </c>
      <c r="AT8" s="36">
        <v>3664.8137877510226</v>
      </c>
      <c r="AU8" s="36">
        <v>3651.1460757032646</v>
      </c>
      <c r="AV8" s="36">
        <v>3637.8216574921394</v>
      </c>
      <c r="AW8" s="36">
        <v>3624.8248764721993</v>
      </c>
      <c r="AX8" s="36">
        <v>3612.141097668044</v>
      </c>
      <c r="AY8" s="36">
        <v>3599.7566218408374</v>
      </c>
      <c r="AZ8" s="36">
        <v>3587.6586083391417</v>
      </c>
      <c r="BA8" s="37">
        <v>3575.8350056831673</v>
      </c>
    </row>
    <row r="9" spans="1:53" x14ac:dyDescent="0.25">
      <c r="A9" s="28" t="s">
        <v>95</v>
      </c>
      <c r="B9" s="36">
        <v>10000</v>
      </c>
      <c r="C9" s="36">
        <v>8122.5239635623548</v>
      </c>
      <c r="D9" s="36">
        <v>7192.2309332486448</v>
      </c>
      <c r="E9" s="36">
        <v>6597.5395538644725</v>
      </c>
      <c r="F9" s="36">
        <v>6170.3386272000962</v>
      </c>
      <c r="G9" s="36">
        <v>5841.9068106786553</v>
      </c>
      <c r="H9" s="36">
        <v>5577.8982530324602</v>
      </c>
      <c r="I9" s="36">
        <v>5358.8673126814656</v>
      </c>
      <c r="J9" s="36">
        <v>5172.8185797178658</v>
      </c>
      <c r="K9" s="36">
        <v>5011.8723362727224</v>
      </c>
      <c r="L9" s="36">
        <v>4870.5969722582849</v>
      </c>
      <c r="M9" s="36">
        <v>4745.1028062635505</v>
      </c>
      <c r="N9" s="36">
        <v>4632.5167075036716</v>
      </c>
      <c r="O9" s="36">
        <v>4530.6612226568759</v>
      </c>
      <c r="P9" s="36">
        <v>4437.8500343167507</v>
      </c>
      <c r="Q9" s="36">
        <v>4352.7528164806208</v>
      </c>
      <c r="R9" s="36">
        <v>4274.3031778825944</v>
      </c>
      <c r="S9" s="36">
        <v>4201.6342872918949</v>
      </c>
      <c r="T9" s="36">
        <v>4134.0328157583217</v>
      </c>
      <c r="U9" s="36">
        <v>4070.9053153690443</v>
      </c>
      <c r="V9" s="36">
        <v>4011.7532357973632</v>
      </c>
      <c r="W9" s="36">
        <v>3956.1540624022168</v>
      </c>
      <c r="X9" s="36">
        <v>3903.7468715365872</v>
      </c>
      <c r="Y9" s="36">
        <v>3854.221125344267</v>
      </c>
      <c r="Z9" s="36">
        <v>3807.3078774317578</v>
      </c>
      <c r="AA9" s="36">
        <v>3762.7727968301556</v>
      </c>
      <c r="AB9" s="36">
        <v>3720.4105801130149</v>
      </c>
      <c r="AC9" s="36">
        <v>3680.0404351813195</v>
      </c>
      <c r="AD9" s="36">
        <v>3641.5024009228405</v>
      </c>
      <c r="AE9" s="36">
        <v>3604.6543250433829</v>
      </c>
      <c r="AF9" s="36">
        <v>3569.3693647162872</v>
      </c>
      <c r="AG9" s="36">
        <v>3535.533905932738</v>
      </c>
      <c r="AH9" s="36">
        <v>3503.0458207263232</v>
      </c>
      <c r="AI9" s="36">
        <v>3471.8129989882109</v>
      </c>
      <c r="AJ9" s="36">
        <v>3441.7521049278134</v>
      </c>
      <c r="AK9" s="36">
        <v>3412.7875184653662</v>
      </c>
      <c r="AL9" s="36">
        <v>3384.8504297562549</v>
      </c>
      <c r="AM9" s="36">
        <v>3357.8780612150126</v>
      </c>
      <c r="AN9" s="36">
        <v>3331.8129962499065</v>
      </c>
      <c r="AO9" s="36">
        <v>3306.602597747843</v>
      </c>
      <c r="AP9" s="36">
        <v>3282.1985023960347</v>
      </c>
      <c r="AQ9" s="36">
        <v>3258.5561793662905</v>
      </c>
      <c r="AR9" s="36">
        <v>3235.6345438522353</v>
      </c>
      <c r="AS9" s="36">
        <v>3213.3956175406574</v>
      </c>
      <c r="AT9" s="36">
        <v>3191.8042293931485</v>
      </c>
      <c r="AU9" s="36">
        <v>3170.8277511737506</v>
      </c>
      <c r="AV9" s="36">
        <v>3150.435863029214</v>
      </c>
      <c r="AW9" s="36">
        <v>3130.6003451477072</v>
      </c>
      <c r="AX9" s="36">
        <v>3111.2948921182569</v>
      </c>
      <c r="AY9" s="36">
        <v>3092.4949471099171</v>
      </c>
      <c r="AZ9" s="36">
        <v>3074.177553405018</v>
      </c>
      <c r="BA9" s="37">
        <v>3056.3212211693481</v>
      </c>
    </row>
    <row r="10" spans="1:53" x14ac:dyDescent="0.25">
      <c r="A10" s="28" t="s">
        <v>96</v>
      </c>
      <c r="B10" s="36">
        <v>4000</v>
      </c>
      <c r="C10" s="36">
        <v>3758.0909968560477</v>
      </c>
      <c r="D10" s="36">
        <v>3623.4233477429475</v>
      </c>
      <c r="E10" s="36">
        <v>3530.8119851626197</v>
      </c>
      <c r="F10" s="36">
        <v>3460.6102591729646</v>
      </c>
      <c r="G10" s="36">
        <v>3404.2886652376924</v>
      </c>
      <c r="H10" s="36">
        <v>3357.3851697212299</v>
      </c>
      <c r="I10" s="36">
        <v>3317.2781832577666</v>
      </c>
      <c r="J10" s="36">
        <v>3282.2991892421769</v>
      </c>
      <c r="K10" s="36">
        <v>3251.3220646563968</v>
      </c>
      <c r="L10" s="36">
        <v>3223.5517724029387</v>
      </c>
      <c r="M10" s="36">
        <v>3198.4066458822153</v>
      </c>
      <c r="N10" s="36">
        <v>3175.4486166577544</v>
      </c>
      <c r="O10" s="36">
        <v>3154.3397448268415</v>
      </c>
      <c r="P10" s="36">
        <v>3134.8140026315227</v>
      </c>
      <c r="Q10" s="36">
        <v>3116.6583186419994</v>
      </c>
      <c r="R10" s="36">
        <v>3099.6994654264145</v>
      </c>
      <c r="S10" s="36">
        <v>3083.7947580197319</v>
      </c>
      <c r="T10" s="36">
        <v>3068.8253093815633</v>
      </c>
      <c r="U10" s="36">
        <v>3054.6910447661548</v>
      </c>
      <c r="V10" s="36">
        <v>3041.3069528334559</v>
      </c>
      <c r="W10" s="36">
        <v>3028.6002234417097</v>
      </c>
      <c r="X10" s="36">
        <v>3016.5080323094526</v>
      </c>
      <c r="Y10" s="36">
        <v>3004.9758050436249</v>
      </c>
      <c r="Z10" s="36">
        <v>2993.9558414732924</v>
      </c>
      <c r="AA10" s="36">
        <v>2983.4062143101241</v>
      </c>
      <c r="AB10" s="36">
        <v>2973.2898791444627</v>
      </c>
      <c r="AC10" s="36">
        <v>2963.5739490147384</v>
      </c>
      <c r="AD10" s="36">
        <v>2954.2290984128526</v>
      </c>
      <c r="AE10" s="36">
        <v>2945.2290700269486</v>
      </c>
      <c r="AF10" s="36">
        <v>2936.5502637248223</v>
      </c>
      <c r="AG10" s="36">
        <v>2928.171391891251</v>
      </c>
      <c r="AH10" s="36">
        <v>2920.0731886957419</v>
      </c>
      <c r="AI10" s="36">
        <v>2912.2381634946273</v>
      </c>
      <c r="AJ10" s="36">
        <v>2904.6503905831128</v>
      </c>
      <c r="AK10" s="36">
        <v>2897.2953290664568</v>
      </c>
      <c r="AL10" s="36">
        <v>2890.1596678289084</v>
      </c>
      <c r="AM10" s="36">
        <v>2883.2311915277064</v>
      </c>
      <c r="AN10" s="36">
        <v>2876.4986642889385</v>
      </c>
      <c r="AO10" s="36">
        <v>2869.9517283781202</v>
      </c>
      <c r="AP10" s="36">
        <v>2863.5808155954423</v>
      </c>
      <c r="AQ10" s="36">
        <v>2857.3770695297776</v>
      </c>
      <c r="AR10" s="36">
        <v>2851.3322771165826</v>
      </c>
      <c r="AS10" s="36">
        <v>2845.4388081981256</v>
      </c>
      <c r="AT10" s="36">
        <v>2839.689561991645</v>
      </c>
      <c r="AU10" s="36">
        <v>2834.0779195415262</v>
      </c>
      <c r="AV10" s="36">
        <v>2828.5977013723036</v>
      </c>
      <c r="AW10" s="36">
        <v>2823.2431296761747</v>
      </c>
      <c r="AX10" s="36">
        <v>2818.0087944660131</v>
      </c>
      <c r="AY10" s="36">
        <v>2812.8896232063375</v>
      </c>
      <c r="AZ10" s="36">
        <v>2807.8808535031012</v>
      </c>
      <c r="BA10" s="37">
        <v>2802.9780084908152</v>
      </c>
    </row>
    <row r="11" spans="1:53" x14ac:dyDescent="0.25">
      <c r="A11" s="28" t="s">
        <v>97</v>
      </c>
      <c r="B11" s="36">
        <v>5000</v>
      </c>
      <c r="C11" s="36">
        <v>4322.6861565393256</v>
      </c>
      <c r="D11" s="36">
        <v>3969.854054028066</v>
      </c>
      <c r="E11" s="36">
        <v>3737.1231215873463</v>
      </c>
      <c r="F11" s="36">
        <v>3566.0407645411756</v>
      </c>
      <c r="G11" s="36">
        <v>3432.0866325657289</v>
      </c>
      <c r="H11" s="36">
        <v>3322.7633834431954</v>
      </c>
      <c r="I11" s="36">
        <v>3230.8820765937307</v>
      </c>
      <c r="J11" s="36">
        <v>3151.9482420566142</v>
      </c>
      <c r="K11" s="36">
        <v>3082.9750093074108</v>
      </c>
      <c r="L11" s="36">
        <v>3021.8822690895304</v>
      </c>
      <c r="M11" s="36">
        <v>2967.1666749271099</v>
      </c>
      <c r="N11" s="36">
        <v>2917.7084983850377</v>
      </c>
      <c r="O11" s="36">
        <v>2872.652655813135</v>
      </c>
      <c r="P11" s="36">
        <v>2831.3322771886264</v>
      </c>
      <c r="Q11" s="36">
        <v>2793.2178451805498</v>
      </c>
      <c r="R11" s="36">
        <v>2757.8823208879021</v>
      </c>
      <c r="S11" s="36">
        <v>2724.9766064133187</v>
      </c>
      <c r="T11" s="36">
        <v>2694.2118882559803</v>
      </c>
      <c r="U11" s="36">
        <v>2665.3466787379693</v>
      </c>
      <c r="V11" s="36">
        <v>2638.1771376675965</v>
      </c>
      <c r="W11" s="36">
        <v>2612.529730256992</v>
      </c>
      <c r="X11" s="36">
        <v>2588.2555787844931</v>
      </c>
      <c r="Y11" s="36">
        <v>2565.2260619704475</v>
      </c>
      <c r="Z11" s="36">
        <v>2543.3293468738825</v>
      </c>
      <c r="AA11" s="36">
        <v>2522.4676269572292</v>
      </c>
      <c r="AB11" s="36">
        <v>2502.5549013630175</v>
      </c>
      <c r="AC11" s="36">
        <v>2483.5151735658728</v>
      </c>
      <c r="AD11" s="36">
        <v>2465.2809782959771</v>
      </c>
      <c r="AE11" s="36">
        <v>2447.7921678332477</v>
      </c>
      <c r="AF11" s="36">
        <v>2430.9949050140044</v>
      </c>
      <c r="AG11" s="36">
        <v>2414.8408223121137</v>
      </c>
      <c r="AH11" s="36">
        <v>2399.2863153481208</v>
      </c>
      <c r="AI11" s="36">
        <v>2384.2919459733362</v>
      </c>
      <c r="AJ11" s="36">
        <v>2369.8219352566389</v>
      </c>
      <c r="AK11" s="36">
        <v>2355.8437306872729</v>
      </c>
      <c r="AL11" s="36">
        <v>2342.3276349980756</v>
      </c>
      <c r="AM11" s="36">
        <v>2329.2464864295607</v>
      </c>
      <c r="AN11" s="36">
        <v>2316.5753821571975</v>
      </c>
      <c r="AO11" s="36">
        <v>2304.2914381117375</v>
      </c>
      <c r="AP11" s="36">
        <v>2292.3735796250239</v>
      </c>
      <c r="AQ11" s="36">
        <v>2280.8023582988521</v>
      </c>
      <c r="AR11" s="36">
        <v>2269.5597912736284</v>
      </c>
      <c r="AS11" s="36">
        <v>2258.6292197058638</v>
      </c>
      <c r="AT11" s="36">
        <v>2247.995183779557</v>
      </c>
      <c r="AU11" s="36">
        <v>2237.6433119994817</v>
      </c>
      <c r="AV11" s="36">
        <v>2227.5602228629186</v>
      </c>
      <c r="AW11" s="36">
        <v>2217.7334372947093</v>
      </c>
      <c r="AX11" s="36">
        <v>2208.1513004701742</v>
      </c>
      <c r="AY11" s="36">
        <v>2198.8029118503878</v>
      </c>
      <c r="AZ11" s="36">
        <v>2189.6780624218341</v>
      </c>
      <c r="BA11" s="37">
        <v>2180.7671782733241</v>
      </c>
    </row>
    <row r="12" spans="1:53" x14ac:dyDescent="0.25">
      <c r="A12" s="28" t="s">
        <v>98</v>
      </c>
      <c r="B12" s="36">
        <v>6000</v>
      </c>
      <c r="C12" s="36">
        <v>5223.3033797767448</v>
      </c>
      <c r="D12" s="36">
        <v>4816.4493705613831</v>
      </c>
      <c r="E12" s="36">
        <v>4547.1496995311945</v>
      </c>
      <c r="F12" s="36">
        <v>4348.6779820661732</v>
      </c>
      <c r="G12" s="36">
        <v>4192.9627126294754</v>
      </c>
      <c r="H12" s="36">
        <v>4065.6654804028858</v>
      </c>
      <c r="I12" s="36">
        <v>3958.5237323186834</v>
      </c>
      <c r="J12" s="36">
        <v>3866.3640898635254</v>
      </c>
      <c r="K12" s="36">
        <v>3785.7440668811596</v>
      </c>
      <c r="L12" s="36">
        <v>3714.263524103073</v>
      </c>
      <c r="M12" s="36">
        <v>3650.1860513592346</v>
      </c>
      <c r="N12" s="36">
        <v>3592.2171332489861</v>
      </c>
      <c r="O12" s="36">
        <v>3539.3673741383395</v>
      </c>
      <c r="P12" s="36">
        <v>3490.8645549161279</v>
      </c>
      <c r="Q12" s="36">
        <v>3446.0950649911051</v>
      </c>
      <c r="R12" s="36">
        <v>3404.5637140294803</v>
      </c>
      <c r="S12" s="36">
        <v>3365.8654363385986</v>
      </c>
      <c r="T12" s="36">
        <v>3329.6649169701259</v>
      </c>
      <c r="U12" s="36">
        <v>3295.6816299183533</v>
      </c>
      <c r="V12" s="36">
        <v>3263.6786573332711</v>
      </c>
      <c r="W12" s="36">
        <v>3233.4542031381775</v>
      </c>
      <c r="X12" s="36">
        <v>3204.8350610653138</v>
      </c>
      <c r="Y12" s="36">
        <v>3177.6715231464364</v>
      </c>
      <c r="Z12" s="36">
        <v>3151.8333652845204</v>
      </c>
      <c r="AA12" s="36">
        <v>3127.2066488318937</v>
      </c>
      <c r="AB12" s="36">
        <v>3103.6911478307197</v>
      </c>
      <c r="AC12" s="36">
        <v>3081.1982612680545</v>
      </c>
      <c r="AD12" s="36">
        <v>3059.6493051328334</v>
      </c>
      <c r="AE12" s="36">
        <v>3038.974104672709</v>
      </c>
      <c r="AF12" s="36">
        <v>3019.1098259910832</v>
      </c>
      <c r="AG12" s="36">
        <v>3000</v>
      </c>
      <c r="AH12" s="36">
        <v>2981.5937021275595</v>
      </c>
      <c r="AI12" s="36">
        <v>2963.8448590259086</v>
      </c>
      <c r="AJ12" s="36">
        <v>2946.7116595124194</v>
      </c>
      <c r="AK12" s="36">
        <v>2930.1560515835217</v>
      </c>
      <c r="AL12" s="36">
        <v>2914.1433109148475</v>
      </c>
      <c r="AM12" s="36">
        <v>2898.6416690556853</v>
      </c>
      <c r="AN12" s="36">
        <v>2883.6219917261501</v>
      </c>
      <c r="AO12" s="36">
        <v>2869.0574993701111</v>
      </c>
      <c r="AP12" s="36">
        <v>2854.9235235089736</v>
      </c>
      <c r="AQ12" s="36">
        <v>2841.197293559017</v>
      </c>
      <c r="AR12" s="36">
        <v>2827.8577496773496</v>
      </c>
      <c r="AS12" s="36">
        <v>2814.8853779341607</v>
      </c>
      <c r="AT12" s="36">
        <v>2802.2620647068052</v>
      </c>
      <c r="AU12" s="36">
        <v>2789.9709676815769</v>
      </c>
      <c r="AV12" s="36">
        <v>2777.9964012530409</v>
      </c>
      <c r="AW12" s="36">
        <v>2766.3237344451832</v>
      </c>
      <c r="AX12" s="36">
        <v>2754.9392997566047</v>
      </c>
      <c r="AY12" s="36">
        <v>2743.8303115639583</v>
      </c>
      <c r="AZ12" s="36">
        <v>2732.9847929122366</v>
      </c>
      <c r="BA12" s="37">
        <v>2722.3915096839892</v>
      </c>
    </row>
    <row r="13" spans="1:53" x14ac:dyDescent="0.25">
      <c r="A13" s="28" t="s">
        <v>99</v>
      </c>
      <c r="B13" s="36">
        <v>1750</v>
      </c>
      <c r="C13" s="36">
        <v>1702.1461579714996</v>
      </c>
      <c r="D13" s="36">
        <v>1674.7623864674272</v>
      </c>
      <c r="E13" s="36">
        <v>1655.600881769793</v>
      </c>
      <c r="F13" s="36">
        <v>1640.889169503527</v>
      </c>
      <c r="G13" s="36">
        <v>1628.9659209375493</v>
      </c>
      <c r="H13" s="36">
        <v>1618.9525757772117</v>
      </c>
      <c r="I13" s="36">
        <v>1610.3283885935316</v>
      </c>
      <c r="J13" s="36">
        <v>1602.7594577863267</v>
      </c>
      <c r="K13" s="36">
        <v>1596.0189688728419</v>
      </c>
      <c r="L13" s="36">
        <v>1589.9458785793731</v>
      </c>
      <c r="M13" s="36">
        <v>1584.4217621659172</v>
      </c>
      <c r="N13" s="36">
        <v>1579.3570180914096</v>
      </c>
      <c r="O13" s="36">
        <v>1574.6822324555681</v>
      </c>
      <c r="P13" s="36">
        <v>1570.3425493978752</v>
      </c>
      <c r="Q13" s="36">
        <v>1566.2938741239516</v>
      </c>
      <c r="R13" s="36">
        <v>1562.5002367886971</v>
      </c>
      <c r="S13" s="36">
        <v>1558.9319161277031</v>
      </c>
      <c r="T13" s="36">
        <v>1555.5640745629005</v>
      </c>
      <c r="U13" s="36">
        <v>1552.3757462380245</v>
      </c>
      <c r="V13" s="36">
        <v>1549.3490739349891</v>
      </c>
      <c r="W13" s="36">
        <v>1546.4687249180001</v>
      </c>
      <c r="X13" s="36">
        <v>1543.7214376536967</v>
      </c>
      <c r="Y13" s="36">
        <v>1541.0956657583708</v>
      </c>
      <c r="Z13" s="36">
        <v>1538.5812951965572</v>
      </c>
      <c r="AA13" s="36">
        <v>1536.1694173769242</v>
      </c>
      <c r="AB13" s="36">
        <v>1533.8521454031247</v>
      </c>
      <c r="AC13" s="36">
        <v>1531.6224640001308</v>
      </c>
      <c r="AD13" s="36">
        <v>1529.4741059786563</v>
      </c>
      <c r="AE13" s="36">
        <v>1527.4014498038646</v>
      </c>
      <c r="AF13" s="36">
        <v>1525.3994340889319</v>
      </c>
      <c r="AG13" s="36">
        <v>1523.4634857682172</v>
      </c>
      <c r="AH13" s="36">
        <v>1521.5894594077952</v>
      </c>
      <c r="AI13" s="36">
        <v>1519.7735856453937</v>
      </c>
      <c r="AJ13" s="36">
        <v>1518.0124271615227</v>
      </c>
      <c r="AK13" s="36">
        <v>1516.3028409005246</v>
      </c>
      <c r="AL13" s="36">
        <v>1514.6419455074022</v>
      </c>
      <c r="AM13" s="36">
        <v>1513.0270931404186</v>
      </c>
      <c r="AN13" s="36">
        <v>1511.4558449730564</v>
      </c>
      <c r="AO13" s="36">
        <v>1509.925949821253</v>
      </c>
      <c r="AP13" s="36">
        <v>1508.4353254298849</v>
      </c>
      <c r="AQ13" s="36">
        <v>1506.9820420315102</v>
      </c>
      <c r="AR13" s="36">
        <v>1505.5643078544922</v>
      </c>
      <c r="AS13" s="36">
        <v>1504.1804563098617</v>
      </c>
      <c r="AT13" s="36">
        <v>1502.8289346291026</v>
      </c>
      <c r="AU13" s="36">
        <v>1501.5082937602742</v>
      </c>
      <c r="AV13" s="36">
        <v>1500.217179359058</v>
      </c>
      <c r="AW13" s="36">
        <v>1498.9543237355094</v>
      </c>
      <c r="AX13" s="36">
        <v>1497.7185386375245</v>
      </c>
      <c r="AY13" s="36">
        <v>1496.5087087689335</v>
      </c>
      <c r="AZ13" s="36">
        <v>1495.323785954376</v>
      </c>
      <c r="BA13" s="37">
        <v>1494.1627838751133</v>
      </c>
    </row>
    <row r="14" spans="1:53" x14ac:dyDescent="0.25">
      <c r="A14" s="28" t="s">
        <v>100</v>
      </c>
      <c r="B14" s="36">
        <v>2200</v>
      </c>
      <c r="C14" s="36">
        <v>2081.3268227963113</v>
      </c>
      <c r="D14" s="36">
        <v>2014.8976040742393</v>
      </c>
      <c r="E14" s="36">
        <v>1969.0551560415392</v>
      </c>
      <c r="F14" s="36">
        <v>1934.2164853899576</v>
      </c>
      <c r="G14" s="36">
        <v>1906.2092857035166</v>
      </c>
      <c r="H14" s="36">
        <v>1882.8461628586024</v>
      </c>
      <c r="I14" s="36">
        <v>1862.8396871975599</v>
      </c>
      <c r="J14" s="36">
        <v>1845.369252229141</v>
      </c>
      <c r="K14" s="36">
        <v>1829.8802964258762</v>
      </c>
      <c r="L14" s="36">
        <v>1815.9808564850209</v>
      </c>
      <c r="M14" s="36">
        <v>1803.3838709991478</v>
      </c>
      <c r="N14" s="36">
        <v>1791.8729467128478</v>
      </c>
      <c r="O14" s="36">
        <v>1781.2810099803276</v>
      </c>
      <c r="P14" s="36">
        <v>1771.4764373514188</v>
      </c>
      <c r="Q14" s="36">
        <v>1762.3537306971687</v>
      </c>
      <c r="R14" s="36">
        <v>1753.8270621787476</v>
      </c>
      <c r="S14" s="36">
        <v>1745.8256921036739</v>
      </c>
      <c r="T14" s="36">
        <v>1738.2906442957108</v>
      </c>
      <c r="U14" s="36">
        <v>1731.1722470262005</v>
      </c>
      <c r="V14" s="36">
        <v>1724.4282829018969</v>
      </c>
      <c r="W14" s="36">
        <v>1718.022575584951</v>
      </c>
      <c r="X14" s="36">
        <v>1711.9238953657182</v>
      </c>
      <c r="Y14" s="36">
        <v>1706.1051011403495</v>
      </c>
      <c r="Z14" s="36">
        <v>1700.5424601610362</v>
      </c>
      <c r="AA14" s="36">
        <v>1695.2151031984158</v>
      </c>
      <c r="AB14" s="36">
        <v>1690.1045840676215</v>
      </c>
      <c r="AC14" s="36">
        <v>1685.1945204589813</v>
      </c>
      <c r="AD14" s="36">
        <v>1680.4702987396779</v>
      </c>
      <c r="AE14" s="36">
        <v>1675.918829550526</v>
      </c>
      <c r="AF14" s="36">
        <v>1671.528344078836</v>
      </c>
      <c r="AG14" s="36">
        <v>1667.2882231614381</v>
      </c>
      <c r="AH14" s="36">
        <v>1663.1888530801609</v>
      </c>
      <c r="AI14" s="36">
        <v>1659.2215032084914</v>
      </c>
      <c r="AJ14" s="36">
        <v>1655.3782216610605</v>
      </c>
      <c r="AK14" s="36">
        <v>1651.6517458646865</v>
      </c>
      <c r="AL14" s="36">
        <v>1648.0354255670156</v>
      </c>
      <c r="AM14" s="36">
        <v>1644.5231562675197</v>
      </c>
      <c r="AN14" s="36">
        <v>1641.1093214259836</v>
      </c>
      <c r="AO14" s="36">
        <v>1637.788742098269</v>
      </c>
      <c r="AP14" s="36">
        <v>1634.5566328850537</v>
      </c>
      <c r="AQ14" s="36">
        <v>1631.4085632692288</v>
      </c>
      <c r="AR14" s="36">
        <v>1628.3404235715354</v>
      </c>
      <c r="AS14" s="36">
        <v>1625.348394879346</v>
      </c>
      <c r="AT14" s="36">
        <v>1622.4289224060653</v>
      </c>
      <c r="AU14" s="36">
        <v>1619.5786918230067</v>
      </c>
      <c r="AV14" s="36">
        <v>1616.7946081753157</v>
      </c>
      <c r="AW14" s="36">
        <v>1614.073777051374</v>
      </c>
      <c r="AX14" s="36">
        <v>1611.4134877233464</v>
      </c>
      <c r="AY14" s="36">
        <v>1608.8111980169056</v>
      </c>
      <c r="AZ14" s="36">
        <v>1606.2645207020548</v>
      </c>
      <c r="BA14" s="37">
        <v>1603.7712112255813</v>
      </c>
    </row>
    <row r="15" spans="1:53" x14ac:dyDescent="0.25">
      <c r="A15" s="28" t="s">
        <v>101</v>
      </c>
      <c r="B15" s="36">
        <v>1600</v>
      </c>
      <c r="C15" s="36">
        <v>1567.0724761390827</v>
      </c>
      <c r="D15" s="36">
        <v>1548.1261445667083</v>
      </c>
      <c r="E15" s="36">
        <v>1534.822590920423</v>
      </c>
      <c r="F15" s="36">
        <v>1524.5823319713859</v>
      </c>
      <c r="G15" s="36">
        <v>1516.2661692136273</v>
      </c>
      <c r="H15" s="36">
        <v>1509.2703540030011</v>
      </c>
      <c r="I15" s="36">
        <v>1503.2363987424192</v>
      </c>
      <c r="J15" s="36">
        <v>1497.934099681863</v>
      </c>
      <c r="K15" s="36">
        <v>1493.2068812751857</v>
      </c>
      <c r="L15" s="36">
        <v>1488.9434449229723</v>
      </c>
      <c r="M15" s="36">
        <v>1485.0618626722005</v>
      </c>
      <c r="N15" s="36">
        <v>1481.5000896165402</v>
      </c>
      <c r="O15" s="36">
        <v>1478.2100192567457</v>
      </c>
      <c r="P15" s="36">
        <v>1475.1536047933646</v>
      </c>
      <c r="Q15" s="36">
        <v>1472.3002409998003</v>
      </c>
      <c r="R15" s="36">
        <v>1469.6249452098546</v>
      </c>
      <c r="S15" s="36">
        <v>1467.1070616760157</v>
      </c>
      <c r="T15" s="36">
        <v>1464.729318502893</v>
      </c>
      <c r="U15" s="36">
        <v>1462.4771280173895</v>
      </c>
      <c r="V15" s="36">
        <v>1460.338058907186</v>
      </c>
      <c r="W15" s="36">
        <v>1458.3014319165613</v>
      </c>
      <c r="X15" s="36">
        <v>1456.358005964958</v>
      </c>
      <c r="Y15" s="36">
        <v>1454.4997314734026</v>
      </c>
      <c r="Z15" s="36">
        <v>1452.7195543495682</v>
      </c>
      <c r="AA15" s="36">
        <v>1451.0112586472906</v>
      </c>
      <c r="AB15" s="36">
        <v>1449.3693390971791</v>
      </c>
      <c r="AC15" s="36">
        <v>1447.788896956419</v>
      </c>
      <c r="AD15" s="36">
        <v>1446.2655542426335</v>
      </c>
      <c r="AE15" s="36">
        <v>1444.795382593145</v>
      </c>
      <c r="AF15" s="36">
        <v>1443.3748438575749</v>
      </c>
      <c r="AG15" s="36">
        <v>1442.0007401773282</v>
      </c>
      <c r="AH15" s="36">
        <v>1440.6701717915464</v>
      </c>
      <c r="AI15" s="36">
        <v>1439.3805011786069</v>
      </c>
      <c r="AJ15" s="36">
        <v>1438.129322425734</v>
      </c>
      <c r="AK15" s="36">
        <v>1436.9144349386054</v>
      </c>
      <c r="AL15" s="36">
        <v>1435.7338207739301</v>
      </c>
      <c r="AM15" s="36">
        <v>1434.5856250124002</v>
      </c>
      <c r="AN15" s="36">
        <v>1433.4681386958043</v>
      </c>
      <c r="AO15" s="36">
        <v>1432.3797839368658</v>
      </c>
      <c r="AP15" s="36">
        <v>1431.3191008782969</v>
      </c>
      <c r="AQ15" s="36">
        <v>1430.2847362323912</v>
      </c>
      <c r="AR15" s="36">
        <v>1429.2754331768951</v>
      </c>
      <c r="AS15" s="36">
        <v>1428.2900224191601</v>
      </c>
      <c r="AT15" s="36">
        <v>1427.3274142702708</v>
      </c>
      <c r="AU15" s="36">
        <v>1426.3865915953027</v>
      </c>
      <c r="AV15" s="36">
        <v>1425.4666035261005</v>
      </c>
      <c r="AW15" s="36">
        <v>1424.5665598397852</v>
      </c>
      <c r="AX15" s="36">
        <v>1423.6856259202152</v>
      </c>
      <c r="AY15" s="36">
        <v>1422.8230182314016</v>
      </c>
      <c r="AZ15" s="36">
        <v>1421.9780002417453</v>
      </c>
      <c r="BA15" s="37">
        <v>1421.1498787463106</v>
      </c>
    </row>
    <row r="16" spans="1:53" ht="16.5" thickBot="1" x14ac:dyDescent="0.3">
      <c r="A16" s="29" t="s">
        <v>102</v>
      </c>
      <c r="B16" s="46">
        <v>3200</v>
      </c>
      <c r="C16" s="38">
        <v>2924.2606407340818</v>
      </c>
      <c r="D16" s="38">
        <v>2774.1134322504104</v>
      </c>
      <c r="E16" s="38">
        <v>2672.2813421707824</v>
      </c>
      <c r="F16" s="38">
        <v>2595.8756087541533</v>
      </c>
      <c r="G16" s="38">
        <v>2535.0721008942523</v>
      </c>
      <c r="H16" s="38">
        <v>2484.7759398383523</v>
      </c>
      <c r="I16" s="38">
        <v>2442.0147343368944</v>
      </c>
      <c r="J16" s="38">
        <v>2404.9079171850481</v>
      </c>
      <c r="K16" s="38">
        <v>2372.1927721629354</v>
      </c>
      <c r="L16" s="38">
        <v>2342.9818765345308</v>
      </c>
      <c r="M16" s="38">
        <v>2316.628614396288</v>
      </c>
      <c r="N16" s="38">
        <v>2292.6477980832383</v>
      </c>
      <c r="O16" s="38">
        <v>2270.6664005976036</v>
      </c>
      <c r="P16" s="38">
        <v>2250.3916858425341</v>
      </c>
      <c r="Q16" s="38">
        <v>2231.5898661606484</v>
      </c>
      <c r="R16" s="38">
        <v>2214.0713822640323</v>
      </c>
      <c r="S16" s="38">
        <v>2197.6804896293797</v>
      </c>
      <c r="T16" s="38">
        <v>2182.2877268038114</v>
      </c>
      <c r="U16" s="38">
        <v>2167.7843612093579</v>
      </c>
      <c r="V16" s="38">
        <v>2154.0782221369409</v>
      </c>
      <c r="W16" s="38">
        <v>2141.0905260947525</v>
      </c>
      <c r="X16" s="38">
        <v>2128.7534246083073</v>
      </c>
      <c r="Y16" s="38">
        <v>2117.0080863366866</v>
      </c>
      <c r="Z16" s="38">
        <v>2105.8031800389836</v>
      </c>
      <c r="AA16" s="38">
        <v>2095.0936621876472</v>
      </c>
      <c r="AB16" s="38">
        <v>2084.8397988713746</v>
      </c>
      <c r="AC16" s="38">
        <v>2075.0063698452805</v>
      </c>
      <c r="AD16" s="38">
        <v>2065.5620156119448</v>
      </c>
      <c r="AE16" s="38">
        <v>2056.4786978576685</v>
      </c>
      <c r="AF16" s="38">
        <v>2047.7312504957936</v>
      </c>
      <c r="AG16" s="38">
        <v>2039.2970037108191</v>
      </c>
      <c r="AH16" s="38">
        <v>2031.1554672542859</v>
      </c>
      <c r="AI16" s="38">
        <v>2023.2880621657537</v>
      </c>
      <c r="AJ16" s="38">
        <v>2015.6778923267364</v>
      </c>
      <c r="AK16" s="38">
        <v>2008.309548978875</v>
      </c>
      <c r="AL16" s="38">
        <v>2001.1689426776709</v>
      </c>
      <c r="AM16" s="38">
        <v>1994.2431582029492</v>
      </c>
      <c r="AN16" s="38">
        <v>1987.5203287756367</v>
      </c>
      <c r="AO16" s="38">
        <v>1980.9895265885623</v>
      </c>
      <c r="AP16" s="38">
        <v>1974.6406671851364</v>
      </c>
      <c r="AQ16" s="38">
        <v>1968.4644256429697</v>
      </c>
      <c r="AR16" s="38">
        <v>1962.4521628618058</v>
      </c>
      <c r="AS16" s="38">
        <v>1956.5958605335979</v>
      </c>
      <c r="AT16" s="38">
        <v>1950.8880636001311</v>
      </c>
      <c r="AU16" s="38">
        <v>1945.3218291906121</v>
      </c>
      <c r="AV16" s="38">
        <v>1939.8906811859529</v>
      </c>
      <c r="AW16" s="38">
        <v>1934.5885696844221</v>
      </c>
      <c r="AX16" s="38">
        <v>1929.4098347498648</v>
      </c>
      <c r="AY16" s="38">
        <v>1924.3491739127076</v>
      </c>
      <c r="AZ16" s="38">
        <v>1919.4016129687138</v>
      </c>
      <c r="BA16" s="39">
        <v>1914.5624796833633</v>
      </c>
    </row>
    <row r="17" spans="2:3" x14ac:dyDescent="0.25">
      <c r="B17" s="49"/>
      <c r="C17" s="50"/>
    </row>
    <row r="19" spans="2:3" x14ac:dyDescent="0.25">
      <c r="B19" s="50"/>
    </row>
    <row r="20" spans="2:3" x14ac:dyDescent="0.25">
      <c r="B20" s="50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13" sqref="A13"/>
    </sheetView>
  </sheetViews>
  <sheetFormatPr defaultColWidth="9.28515625" defaultRowHeight="15.75" x14ac:dyDescent="0.25"/>
  <cols>
    <col min="1" max="1" width="17.140625" style="8" customWidth="1"/>
    <col min="2" max="2" width="14.28515625" style="1" bestFit="1" customWidth="1"/>
    <col min="3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8" customFormat="1" x14ac:dyDescent="0.25">
      <c r="A2" s="6" t="s">
        <v>191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3" x14ac:dyDescent="0.25">
      <c r="A3" s="28" t="s">
        <v>119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25">
      <c r="A4" s="28" t="s">
        <v>120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25">
      <c r="F7" s="12"/>
    </row>
    <row r="8" spans="1:53" x14ac:dyDescent="0.25">
      <c r="A8" s="1"/>
      <c r="B8" s="50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103</v>
      </c>
    </row>
    <row r="2" spans="1:15" x14ac:dyDescent="0.25">
      <c r="A2" s="4" t="s">
        <v>104</v>
      </c>
    </row>
    <row r="3" spans="1:15" x14ac:dyDescent="0.25">
      <c r="A3" s="4" t="s">
        <v>105</v>
      </c>
    </row>
    <row r="4" spans="1:15" x14ac:dyDescent="0.25">
      <c r="A4" s="4" t="s">
        <v>106</v>
      </c>
      <c r="D4" s="12"/>
    </row>
    <row r="5" spans="1:15" x14ac:dyDescent="0.25">
      <c r="A5" s="4" t="s">
        <v>107</v>
      </c>
      <c r="M5" s="13"/>
      <c r="N5" s="13"/>
      <c r="O5" s="13"/>
    </row>
    <row r="6" spans="1:15" x14ac:dyDescent="0.25">
      <c r="A6" s="4" t="s">
        <v>108</v>
      </c>
    </row>
    <row r="7" spans="1:15" x14ac:dyDescent="0.25">
      <c r="A7" s="4" t="s">
        <v>109</v>
      </c>
    </row>
    <row r="8" spans="1:15" x14ac:dyDescent="0.25">
      <c r="A8" s="4" t="s">
        <v>110</v>
      </c>
    </row>
    <row r="9" spans="1:15" x14ac:dyDescent="0.25">
      <c r="A9" s="4" t="s">
        <v>111</v>
      </c>
    </row>
    <row r="10" spans="1:15" x14ac:dyDescent="0.25">
      <c r="A10" s="4" t="s">
        <v>112</v>
      </c>
    </row>
    <row r="11" spans="1:15" x14ac:dyDescent="0.25">
      <c r="A11" s="4" t="s">
        <v>113</v>
      </c>
    </row>
    <row r="12" spans="1:15" x14ac:dyDescent="0.25">
      <c r="A12" s="4" t="s">
        <v>114</v>
      </c>
    </row>
    <row r="13" spans="1:15" x14ac:dyDescent="0.25">
      <c r="A13" s="4" t="s">
        <v>115</v>
      </c>
    </row>
    <row r="14" spans="1:15" x14ac:dyDescent="0.25">
      <c r="A14" s="4" t="s">
        <v>116</v>
      </c>
    </row>
    <row r="15" spans="1:15" x14ac:dyDescent="0.25">
      <c r="A15" s="4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E79A3-EE1E-46A1-84CE-D8C5F14D9087}">
  <sheetPr>
    <tabColor theme="7" tint="0.79998168889431442"/>
  </sheetPr>
  <dimension ref="A1:BC23"/>
  <sheetViews>
    <sheetView workbookViewId="0">
      <selection activeCell="A13" sqref="A13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">
        <v>303</v>
      </c>
      <c r="E1" s="1" t="s">
        <v>297</v>
      </c>
      <c r="H1" s="1" t="s">
        <v>298</v>
      </c>
      <c r="O1" s="1" t="s">
        <v>299</v>
      </c>
      <c r="Q1" s="1">
        <v>0.01</v>
      </c>
    </row>
    <row r="2" spans="1:55" s="8" customFormat="1" x14ac:dyDescent="0.25">
      <c r="A2" s="6" t="s">
        <v>263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  <c r="BC2" s="1"/>
    </row>
    <row r="3" spans="1:55" s="8" customFormat="1" x14ac:dyDescent="0.25">
      <c r="A3" s="28" t="s">
        <v>89</v>
      </c>
      <c r="B3" s="36">
        <v>50</v>
      </c>
      <c r="C3" s="36">
        <f>$B3*(VALUE(RIGHT(C$2,2)))^(-0.21)</f>
        <v>43.226861565393257</v>
      </c>
      <c r="D3" s="36">
        <f t="shared" ref="D3:BA3" si="0">$B3*(VALUE(RIGHT(D$2,2)))^(-0.21)</f>
        <v>39.698540540280661</v>
      </c>
      <c r="E3" s="36">
        <f t="shared" si="0"/>
        <v>37.371231215873465</v>
      </c>
      <c r="F3" s="36">
        <f t="shared" si="0"/>
        <v>35.660407645411759</v>
      </c>
      <c r="G3" s="36">
        <f t="shared" si="0"/>
        <v>34.320866325657292</v>
      </c>
      <c r="H3" s="36">
        <f t="shared" si="0"/>
        <v>33.227633834431956</v>
      </c>
      <c r="I3" s="36">
        <f t="shared" si="0"/>
        <v>32.308820765937305</v>
      </c>
      <c r="J3" s="36">
        <f t="shared" si="0"/>
        <v>31.519482420566142</v>
      </c>
      <c r="K3" s="36">
        <f t="shared" si="0"/>
        <v>30.829750093074111</v>
      </c>
      <c r="L3" s="36">
        <f t="shared" si="0"/>
        <v>30.218822690895301</v>
      </c>
      <c r="M3" s="36">
        <f t="shared" si="0"/>
        <v>29.671666749271097</v>
      </c>
      <c r="N3" s="36">
        <f t="shared" si="0"/>
        <v>29.177084983850378</v>
      </c>
      <c r="O3" s="36">
        <f t="shared" si="0"/>
        <v>28.726526558131347</v>
      </c>
      <c r="P3" s="36">
        <f t="shared" si="0"/>
        <v>28.313322771886263</v>
      </c>
      <c r="Q3" s="36">
        <f t="shared" si="0"/>
        <v>27.932178451805502</v>
      </c>
      <c r="R3" s="36">
        <f t="shared" si="0"/>
        <v>27.578823208879022</v>
      </c>
      <c r="S3" s="36">
        <f t="shared" si="0"/>
        <v>27.249766064133183</v>
      </c>
      <c r="T3" s="36">
        <f t="shared" si="0"/>
        <v>26.9421188825598</v>
      </c>
      <c r="U3" s="36">
        <f t="shared" si="0"/>
        <v>26.653466787379692</v>
      </c>
      <c r="V3" s="36">
        <f t="shared" si="0"/>
        <v>26.381771376675967</v>
      </c>
      <c r="W3" s="36">
        <f t="shared" si="0"/>
        <v>26.125297302569923</v>
      </c>
      <c r="X3" s="36">
        <f t="shared" si="0"/>
        <v>25.882555787844929</v>
      </c>
      <c r="Y3" s="36">
        <f t="shared" si="0"/>
        <v>25.652260619704474</v>
      </c>
      <c r="Z3" s="36">
        <f t="shared" si="0"/>
        <v>25.433293468738828</v>
      </c>
      <c r="AA3" s="36">
        <f t="shared" si="0"/>
        <v>25.224676269572292</v>
      </c>
      <c r="AB3" s="36">
        <f t="shared" si="0"/>
        <v>25.025549013630176</v>
      </c>
      <c r="AC3" s="36">
        <f t="shared" si="0"/>
        <v>24.835151735658727</v>
      </c>
      <c r="AD3" s="36">
        <f t="shared" si="0"/>
        <v>24.652809782959771</v>
      </c>
      <c r="AE3" s="36">
        <f t="shared" si="0"/>
        <v>24.477921678332478</v>
      </c>
      <c r="AF3" s="36">
        <f t="shared" si="0"/>
        <v>24.309949050140045</v>
      </c>
      <c r="AG3" s="36">
        <f t="shared" si="0"/>
        <v>24.148408223121137</v>
      </c>
      <c r="AH3" s="36">
        <f t="shared" si="0"/>
        <v>23.992863153481206</v>
      </c>
      <c r="AI3" s="36">
        <f t="shared" si="0"/>
        <v>23.842919459733363</v>
      </c>
      <c r="AJ3" s="36">
        <f t="shared" si="0"/>
        <v>23.69821935256639</v>
      </c>
      <c r="AK3" s="36">
        <f t="shared" si="0"/>
        <v>23.55843730687273</v>
      </c>
      <c r="AL3" s="36">
        <f t="shared" si="0"/>
        <v>23.423276349980753</v>
      </c>
      <c r="AM3" s="36">
        <f t="shared" si="0"/>
        <v>23.292464864295606</v>
      </c>
      <c r="AN3" s="36">
        <f t="shared" si="0"/>
        <v>23.165753821571975</v>
      </c>
      <c r="AO3" s="36">
        <f t="shared" si="0"/>
        <v>23.042914381117377</v>
      </c>
      <c r="AP3" s="36">
        <f t="shared" si="0"/>
        <v>22.923735796250238</v>
      </c>
      <c r="AQ3" s="36">
        <f t="shared" si="0"/>
        <v>22.808023582988525</v>
      </c>
      <c r="AR3" s="36">
        <f t="shared" si="0"/>
        <v>22.695597912736286</v>
      </c>
      <c r="AS3" s="36">
        <f t="shared" si="0"/>
        <v>22.58629219705864</v>
      </c>
      <c r="AT3" s="36">
        <f t="shared" si="0"/>
        <v>22.479951837795571</v>
      </c>
      <c r="AU3" s="36">
        <f t="shared" si="0"/>
        <v>22.376433119994818</v>
      </c>
      <c r="AV3" s="36">
        <f t="shared" si="0"/>
        <v>22.275602228629186</v>
      </c>
      <c r="AW3" s="36">
        <f t="shared" si="0"/>
        <v>22.177334372947094</v>
      </c>
      <c r="AX3" s="36">
        <f t="shared" si="0"/>
        <v>22.08151300470174</v>
      </c>
      <c r="AY3" s="36">
        <f t="shared" si="0"/>
        <v>21.988029118503878</v>
      </c>
      <c r="AZ3" s="36">
        <f t="shared" si="0"/>
        <v>21.896780624218341</v>
      </c>
      <c r="BA3" s="37">
        <f t="shared" si="0"/>
        <v>21.807671782733244</v>
      </c>
      <c r="BB3" s="103"/>
      <c r="BC3" s="1"/>
    </row>
    <row r="4" spans="1:55" s="8" customFormat="1" x14ac:dyDescent="0.25">
      <c r="A4" s="28" t="s">
        <v>90</v>
      </c>
      <c r="B4" s="36">
        <v>130</v>
      </c>
      <c r="C4" s="36">
        <f t="shared" ref="C4:BA4" si="1">$B4*(VALUE(RIGHT(C$2,2)))^(-0.35)</f>
        <v>101.99593272657759</v>
      </c>
      <c r="D4" s="36">
        <f t="shared" si="1"/>
        <v>88.50155738429855</v>
      </c>
      <c r="E4" s="36">
        <f t="shared" si="1"/>
        <v>80.024386867419565</v>
      </c>
      <c r="F4" s="36">
        <f t="shared" si="1"/>
        <v>74.012291525269902</v>
      </c>
      <c r="G4" s="36">
        <f t="shared" si="1"/>
        <v>69.436914562817392</v>
      </c>
      <c r="H4" s="36">
        <f t="shared" si="1"/>
        <v>65.789871524644781</v>
      </c>
      <c r="I4" s="36">
        <f t="shared" si="1"/>
        <v>62.785861380114973</v>
      </c>
      <c r="J4" s="36">
        <f t="shared" si="1"/>
        <v>60.25019738035607</v>
      </c>
      <c r="K4" s="36">
        <f t="shared" si="1"/>
        <v>58.068866979625213</v>
      </c>
      <c r="L4" s="36">
        <f t="shared" si="1"/>
        <v>56.163726073325094</v>
      </c>
      <c r="M4" s="36">
        <f t="shared" si="1"/>
        <v>54.47909897300184</v>
      </c>
      <c r="N4" s="36">
        <f t="shared" si="1"/>
        <v>52.974050229787551</v>
      </c>
      <c r="O4" s="36">
        <f t="shared" si="1"/>
        <v>51.61768700090655</v>
      </c>
      <c r="P4" s="36">
        <f t="shared" si="1"/>
        <v>50.386177427439279</v>
      </c>
      <c r="Q4" s="36">
        <f t="shared" si="1"/>
        <v>49.260788411587939</v>
      </c>
      <c r="R4" s="36">
        <f t="shared" si="1"/>
        <v>48.226553894531477</v>
      </c>
      <c r="S4" s="36">
        <f t="shared" si="1"/>
        <v>47.271346759767852</v>
      </c>
      <c r="T4" s="36">
        <f t="shared" si="1"/>
        <v>46.385216926550754</v>
      </c>
      <c r="U4" s="36">
        <f t="shared" si="1"/>
        <v>45.55990961509567</v>
      </c>
      <c r="V4" s="36">
        <f t="shared" si="1"/>
        <v>44.788508384953687</v>
      </c>
      <c r="W4" s="36">
        <f t="shared" si="1"/>
        <v>44.065166355759992</v>
      </c>
      <c r="X4" s="36">
        <f t="shared" si="1"/>
        <v>43.38490089293451</v>
      </c>
      <c r="Y4" s="36">
        <f t="shared" si="1"/>
        <v>42.743434721960448</v>
      </c>
      <c r="Z4" s="36">
        <f t="shared" si="1"/>
        <v>42.137071514011829</v>
      </c>
      <c r="AA4" s="36">
        <f t="shared" si="1"/>
        <v>41.562597411475018</v>
      </c>
      <c r="AB4" s="36">
        <f t="shared" si="1"/>
        <v>41.017202314406902</v>
      </c>
      <c r="AC4" s="36">
        <f t="shared" si="1"/>
        <v>40.498416391123101</v>
      </c>
      <c r="AD4" s="36">
        <f t="shared" si="1"/>
        <v>40.004058439727942</v>
      </c>
      <c r="AE4" s="36">
        <f t="shared" si="1"/>
        <v>39.532193563373077</v>
      </c>
      <c r="AF4" s="36">
        <f t="shared" si="1"/>
        <v>39.081098230304676</v>
      </c>
      <c r="AG4" s="36">
        <f t="shared" si="1"/>
        <v>38.649231237588431</v>
      </c>
      <c r="AH4" s="36">
        <f t="shared" si="1"/>
        <v>38.235209430726201</v>
      </c>
      <c r="AI4" s="36">
        <f t="shared" si="1"/>
        <v>37.837787282010005</v>
      </c>
      <c r="AJ4" s="36">
        <f t="shared" si="1"/>
        <v>37.455839620708161</v>
      </c>
      <c r="AK4" s="36">
        <f t="shared" si="1"/>
        <v>37.08834695387695</v>
      </c>
      <c r="AL4" s="36">
        <f t="shared" si="1"/>
        <v>36.73438292910491</v>
      </c>
      <c r="AM4" s="36">
        <f t="shared" si="1"/>
        <v>36.393103578062913</v>
      </c>
      <c r="AN4" s="36">
        <f t="shared" si="1"/>
        <v>36.063738048386597</v>
      </c>
      <c r="AO4" s="36">
        <f t="shared" si="1"/>
        <v>35.745580585617333</v>
      </c>
      <c r="AP4" s="36">
        <f t="shared" si="1"/>
        <v>35.437983569997165</v>
      </c>
      <c r="AQ4" s="36">
        <f t="shared" si="1"/>
        <v>35.140351447349943</v>
      </c>
      <c r="AR4" s="36">
        <f t="shared" si="1"/>
        <v>34.852135420978044</v>
      </c>
      <c r="AS4" s="36">
        <f t="shared" si="1"/>
        <v>34.5728287939042</v>
      </c>
      <c r="AT4" s="36">
        <f t="shared" si="1"/>
        <v>34.301962868999745</v>
      </c>
      <c r="AU4" s="36">
        <f t="shared" si="1"/>
        <v>34.039103329422957</v>
      </c>
      <c r="AV4" s="36">
        <f t="shared" si="1"/>
        <v>33.783847034009874</v>
      </c>
      <c r="AW4" s="36">
        <f t="shared" si="1"/>
        <v>33.535819172337995</v>
      </c>
      <c r="AX4" s="36">
        <f t="shared" si="1"/>
        <v>33.294670732532815</v>
      </c>
      <c r="AY4" s="36">
        <f t="shared" si="1"/>
        <v>33.060076241831844</v>
      </c>
      <c r="AZ4" s="36">
        <f t="shared" si="1"/>
        <v>32.831731745721875</v>
      </c>
      <c r="BA4" s="37">
        <f t="shared" si="1"/>
        <v>32.609352996327956</v>
      </c>
      <c r="BB4" s="103"/>
      <c r="BC4" s="1"/>
    </row>
    <row r="5" spans="1:55" x14ac:dyDescent="0.25">
      <c r="A5" s="28" t="s">
        <v>91</v>
      </c>
      <c r="B5" s="36">
        <v>80</v>
      </c>
      <c r="C5" s="36">
        <f>$B5*(VALUE(RIGHT(C$2,2)))^(-0.25)</f>
        <v>67.271713220297173</v>
      </c>
      <c r="D5" s="36">
        <f t="shared" ref="D5:BA5" si="2">$B5*(VALUE(RIGHT(D$2,2)))^(-0.25)</f>
        <v>60.786854852127391</v>
      </c>
      <c r="E5" s="36">
        <f t="shared" si="2"/>
        <v>56.568542494923804</v>
      </c>
      <c r="F5" s="36">
        <f t="shared" si="2"/>
        <v>53.499224398113761</v>
      </c>
      <c r="G5" s="36">
        <f t="shared" si="2"/>
        <v>51.115448339701793</v>
      </c>
      <c r="H5" s="36">
        <f t="shared" si="2"/>
        <v>49.183052236101155</v>
      </c>
      <c r="I5" s="36">
        <f t="shared" si="2"/>
        <v>47.568284600108839</v>
      </c>
      <c r="J5" s="36">
        <f t="shared" si="2"/>
        <v>46.188021535170058</v>
      </c>
      <c r="K5" s="36">
        <f t="shared" si="2"/>
        <v>44.987306015227929</v>
      </c>
      <c r="L5" s="36">
        <f t="shared" si="2"/>
        <v>43.928038942088996</v>
      </c>
      <c r="M5" s="36">
        <f t="shared" si="2"/>
        <v>42.982797272941681</v>
      </c>
      <c r="N5" s="36">
        <f t="shared" si="2"/>
        <v>42.131231027834126</v>
      </c>
      <c r="O5" s="36">
        <f t="shared" si="2"/>
        <v>41.357852316573648</v>
      </c>
      <c r="P5" s="36">
        <f t="shared" si="2"/>
        <v>40.650619852369175</v>
      </c>
      <c r="Q5" s="36">
        <f t="shared" si="2"/>
        <v>40</v>
      </c>
      <c r="R5" s="36">
        <f t="shared" si="2"/>
        <v>39.398324840436189</v>
      </c>
      <c r="S5" s="36">
        <f t="shared" si="2"/>
        <v>38.839341736585872</v>
      </c>
      <c r="T5" s="36">
        <f t="shared" si="2"/>
        <v>38.317890035485973</v>
      </c>
      <c r="U5" s="36">
        <f t="shared" si="2"/>
        <v>37.829664360127033</v>
      </c>
      <c r="V5" s="36">
        <f t="shared" si="2"/>
        <v>37.371038218256004</v>
      </c>
      <c r="W5" s="36">
        <f t="shared" si="2"/>
        <v>36.93893047552821</v>
      </c>
      <c r="X5" s="36">
        <f t="shared" si="2"/>
        <v>36.530702839738503</v>
      </c>
      <c r="Y5" s="36">
        <f t="shared" si="2"/>
        <v>36.14408014439379</v>
      </c>
      <c r="Z5" s="36">
        <f t="shared" si="2"/>
        <v>35.777087639996637</v>
      </c>
      <c r="AA5" s="36">
        <f t="shared" si="2"/>
        <v>35.428001141531794</v>
      </c>
      <c r="AB5" s="36">
        <f t="shared" si="2"/>
        <v>35.095307012066471</v>
      </c>
      <c r="AC5" s="36">
        <f t="shared" si="2"/>
        <v>34.777669755599312</v>
      </c>
      <c r="AD5" s="36">
        <f t="shared" si="2"/>
        <v>34.473905556712481</v>
      </c>
      <c r="AE5" s="36">
        <f t="shared" si="2"/>
        <v>34.182960511698724</v>
      </c>
      <c r="AF5" s="36">
        <f t="shared" si="2"/>
        <v>33.903892593201732</v>
      </c>
      <c r="AG5" s="36">
        <f t="shared" si="2"/>
        <v>33.635856610148586</v>
      </c>
      <c r="AH5" s="36">
        <f t="shared" si="2"/>
        <v>33.378091588892048</v>
      </c>
      <c r="AI5" s="36">
        <f t="shared" si="2"/>
        <v>33.129910125324159</v>
      </c>
      <c r="AJ5" s="36">
        <f t="shared" si="2"/>
        <v>32.890689352041576</v>
      </c>
      <c r="AK5" s="36">
        <f t="shared" si="2"/>
        <v>32.659863237109043</v>
      </c>
      <c r="AL5" s="36">
        <f t="shared" si="2"/>
        <v>32.436915987101592</v>
      </c>
      <c r="AM5" s="36">
        <f t="shared" si="2"/>
        <v>32.221376370926187</v>
      </c>
      <c r="AN5" s="36">
        <f t="shared" si="2"/>
        <v>32.012812815379995</v>
      </c>
      <c r="AO5" s="36">
        <f t="shared" si="2"/>
        <v>31.810829150682025</v>
      </c>
      <c r="AP5" s="36">
        <f t="shared" si="2"/>
        <v>31.615060905952383</v>
      </c>
      <c r="AQ5" s="36">
        <f t="shared" si="2"/>
        <v>31.42517207204104</v>
      </c>
      <c r="AR5" s="36">
        <f t="shared" si="2"/>
        <v>31.24085226316129</v>
      </c>
      <c r="AS5" s="36">
        <f t="shared" si="2"/>
        <v>31.061814220177858</v>
      </c>
      <c r="AT5" s="36">
        <f t="shared" si="2"/>
        <v>30.887791607687177</v>
      </c>
      <c r="AU5" s="36">
        <f t="shared" si="2"/>
        <v>30.718537064634795</v>
      </c>
      <c r="AV5" s="36">
        <f t="shared" si="2"/>
        <v>30.553820474476268</v>
      </c>
      <c r="AW5" s="36">
        <f t="shared" si="2"/>
        <v>30.393427426063695</v>
      </c>
      <c r="AX5" s="36">
        <f t="shared" si="2"/>
        <v>30.237157840738181</v>
      </c>
      <c r="AY5" s="36">
        <f t="shared" si="2"/>
        <v>30.084824744691151</v>
      </c>
      <c r="AZ5" s="36">
        <f t="shared" si="2"/>
        <v>29.936253168657</v>
      </c>
      <c r="BA5" s="37">
        <f t="shared" si="2"/>
        <v>29.791279159518584</v>
      </c>
      <c r="BB5" s="103"/>
    </row>
    <row r="6" spans="1:55" x14ac:dyDescent="0.25">
      <c r="A6" s="28" t="s">
        <v>92</v>
      </c>
      <c r="B6" s="36">
        <v>20</v>
      </c>
      <c r="C6" s="36">
        <f>$B6*(VALUE(RIGHT(C$2,2)))^(-0.02)</f>
        <v>19.724654089867183</v>
      </c>
      <c r="D6" s="36">
        <f t="shared" ref="D6:BA6" si="3">$B6*(VALUE(RIGHT(D$2,2)))^(-0.02)</f>
        <v>19.565347714583421</v>
      </c>
      <c r="E6" s="36">
        <f t="shared" si="3"/>
        <v>19.45309894824571</v>
      </c>
      <c r="F6" s="36">
        <f t="shared" si="3"/>
        <v>19.366475714512596</v>
      </c>
      <c r="G6" s="36">
        <f t="shared" si="3"/>
        <v>19.29598579090657</v>
      </c>
      <c r="H6" s="36">
        <f t="shared" si="3"/>
        <v>19.236587614095988</v>
      </c>
      <c r="I6" s="36">
        <f t="shared" si="3"/>
        <v>19.185282386505286</v>
      </c>
      <c r="J6" s="36">
        <f t="shared" si="3"/>
        <v>19.14014155962774</v>
      </c>
      <c r="K6" s="36">
        <f t="shared" si="3"/>
        <v>19.099851720428717</v>
      </c>
      <c r="L6" s="36">
        <f t="shared" si="3"/>
        <v>19.063478193082773</v>
      </c>
      <c r="M6" s="36">
        <f>$B6*(VALUE(RIGHT(M$2,2)))^(-0.02)</f>
        <v>19.030332252431219</v>
      </c>
      <c r="N6" s="36">
        <f t="shared" si="3"/>
        <v>18.999891837835946</v>
      </c>
      <c r="O6" s="36">
        <f t="shared" si="3"/>
        <v>18.971751827873344</v>
      </c>
      <c r="P6" s="36">
        <f t="shared" si="3"/>
        <v>18.945591568023723</v>
      </c>
      <c r="Q6" s="36">
        <f t="shared" si="3"/>
        <v>18.92115293451192</v>
      </c>
      <c r="R6" s="36">
        <f t="shared" si="3"/>
        <v>18.898225082424748</v>
      </c>
      <c r="S6" s="36">
        <f t="shared" si="3"/>
        <v>18.876633574737408</v>
      </c>
      <c r="T6" s="36">
        <f t="shared" si="3"/>
        <v>18.856232464552253</v>
      </c>
      <c r="U6" s="36">
        <f t="shared" si="3"/>
        <v>18.836898417660557</v>
      </c>
      <c r="V6" s="36">
        <f t="shared" si="3"/>
        <v>18.818526275591836</v>
      </c>
      <c r="W6" s="36">
        <f t="shared" si="3"/>
        <v>18.8010256554142</v>
      </c>
      <c r="X6" s="36">
        <f t="shared" si="3"/>
        <v>18.784318308654296</v>
      </c>
      <c r="Y6" s="36">
        <f t="shared" si="3"/>
        <v>18.768336044722442</v>
      </c>
      <c r="Z6" s="36">
        <f t="shared" si="3"/>
        <v>18.75301908004031</v>
      </c>
      <c r="AA6" s="36">
        <f t="shared" si="3"/>
        <v>18.738314712310245</v>
      </c>
      <c r="AB6" s="36">
        <f t="shared" si="3"/>
        <v>18.724176246023287</v>
      </c>
      <c r="AC6" s="36">
        <f t="shared" si="3"/>
        <v>18.710562114180359</v>
      </c>
      <c r="AD6" s="36">
        <f t="shared" si="3"/>
        <v>18.697435154762537</v>
      </c>
      <c r="AE6" s="36">
        <f t="shared" si="3"/>
        <v>18.684762010358615</v>
      </c>
      <c r="AF6" s="36">
        <f t="shared" si="3"/>
        <v>18.672512626632653</v>
      </c>
      <c r="AG6" s="36">
        <f t="shared" si="3"/>
        <v>18.660659830736147</v>
      </c>
      <c r="AH6" s="36">
        <f t="shared" si="3"/>
        <v>18.649178974852148</v>
      </c>
      <c r="AI6" s="36">
        <f t="shared" si="3"/>
        <v>18.638047633163993</v>
      </c>
      <c r="AJ6" s="36">
        <f t="shared" si="3"/>
        <v>18.627245342924191</v>
      </c>
      <c r="AK6" s="36">
        <f t="shared" si="3"/>
        <v>18.616753382143422</v>
      </c>
      <c r="AL6" s="36">
        <f t="shared" si="3"/>
        <v>18.606554577858702</v>
      </c>
      <c r="AM6" s="36">
        <f t="shared" si="3"/>
        <v>18.59663314007085</v>
      </c>
      <c r="AN6" s="36">
        <f t="shared" si="3"/>
        <v>18.586974517336788</v>
      </c>
      <c r="AO6" s="36">
        <f t="shared" si="3"/>
        <v>18.577565270716047</v>
      </c>
      <c r="AP6" s="36">
        <f t="shared" si="3"/>
        <v>18.568392963342749</v>
      </c>
      <c r="AQ6" s="36">
        <f t="shared" si="3"/>
        <v>18.559446063356276</v>
      </c>
      <c r="AR6" s="36">
        <f t="shared" si="3"/>
        <v>18.55071385829816</v>
      </c>
      <c r="AS6" s="36">
        <f t="shared" si="3"/>
        <v>18.54218637938818</v>
      </c>
      <c r="AT6" s="36">
        <f t="shared" si="3"/>
        <v>18.533854334343193</v>
      </c>
      <c r="AU6" s="36">
        <f t="shared" si="3"/>
        <v>18.525709047608249</v>
      </c>
      <c r="AV6" s="36">
        <f t="shared" si="3"/>
        <v>18.517742407040306</v>
      </c>
      <c r="AW6" s="36">
        <f t="shared" si="3"/>
        <v>18.509946816226808</v>
      </c>
      <c r="AX6" s="36">
        <f t="shared" si="3"/>
        <v>18.502315151739563</v>
      </c>
      <c r="AY6" s="36">
        <f t="shared" si="3"/>
        <v>18.494840724723719</v>
      </c>
      <c r="AZ6" s="36">
        <f t="shared" si="3"/>
        <v>18.48751724630511</v>
      </c>
      <c r="BA6" s="37">
        <f t="shared" si="3"/>
        <v>18.480338796369434</v>
      </c>
      <c r="BB6" s="103"/>
    </row>
    <row r="7" spans="1:55" x14ac:dyDescent="0.25">
      <c r="A7" s="28" t="s">
        <v>93</v>
      </c>
      <c r="B7" s="36">
        <v>15</v>
      </c>
      <c r="C7" s="36">
        <f>$B7*(VALUE(RIGHT(C$2,2)))^(-0.01)</f>
        <v>14.896387431555537</v>
      </c>
      <c r="D7" s="36">
        <f t="shared" ref="D7:BA7" si="4">$B7*(VALUE(RIGHT(D$2,2)))^(-0.01)</f>
        <v>14.836110062582561</v>
      </c>
      <c r="E7" s="36">
        <f t="shared" si="4"/>
        <v>14.793490567400388</v>
      </c>
      <c r="F7" s="36">
        <f t="shared" si="4"/>
        <v>14.760516650451866</v>
      </c>
      <c r="G7" s="36">
        <f t="shared" si="4"/>
        <v>14.733629564628634</v>
      </c>
      <c r="H7" s="36">
        <f t="shared" si="4"/>
        <v>14.710935070843725</v>
      </c>
      <c r="I7" s="36">
        <f t="shared" si="4"/>
        <v>14.691304463803901</v>
      </c>
      <c r="J7" s="36">
        <f t="shared" si="4"/>
        <v>14.674010785937565</v>
      </c>
      <c r="K7" s="36">
        <f t="shared" si="4"/>
        <v>14.65855831433716</v>
      </c>
      <c r="L7" s="36">
        <f t="shared" si="4"/>
        <v>14.644593871875767</v>
      </c>
      <c r="M7" s="36">
        <f t="shared" si="4"/>
        <v>14.631856951181939</v>
      </c>
      <c r="N7" s="36">
        <f t="shared" si="4"/>
        <v>14.62014990263966</v>
      </c>
      <c r="O7" s="36">
        <f t="shared" si="4"/>
        <v>14.609319219716404</v>
      </c>
      <c r="P7" s="36">
        <f t="shared" si="4"/>
        <v>14.599243307112424</v>
      </c>
      <c r="Q7" s="36">
        <f t="shared" si="4"/>
        <v>14.589824211184283</v>
      </c>
      <c r="R7" s="36">
        <f t="shared" si="4"/>
        <v>14.580981866022549</v>
      </c>
      <c r="S7" s="36">
        <f t="shared" si="4"/>
        <v>14.572649989476721</v>
      </c>
      <c r="T7" s="36">
        <f t="shared" si="4"/>
        <v>14.564773092163602</v>
      </c>
      <c r="U7" s="36">
        <f t="shared" si="4"/>
        <v>14.557304255894399</v>
      </c>
      <c r="V7" s="36">
        <f t="shared" si="4"/>
        <v>14.550203455636218</v>
      </c>
      <c r="W7" s="36">
        <f t="shared" si="4"/>
        <v>14.543436272883024</v>
      </c>
      <c r="X7" s="36">
        <f t="shared" si="4"/>
        <v>14.536972895770315</v>
      </c>
      <c r="Y7" s="36">
        <f t="shared" si="4"/>
        <v>14.530787332527012</v>
      </c>
      <c r="Z7" s="36">
        <f t="shared" si="4"/>
        <v>14.524856785884447</v>
      </c>
      <c r="AA7" s="36">
        <f t="shared" si="4"/>
        <v>14.519161150475956</v>
      </c>
      <c r="AB7" s="36">
        <f t="shared" si="4"/>
        <v>14.513682605312891</v>
      </c>
      <c r="AC7" s="36">
        <f t="shared" si="4"/>
        <v>14.508405280544412</v>
      </c>
      <c r="AD7" s="36">
        <f t="shared" si="4"/>
        <v>14.503314982826463</v>
      </c>
      <c r="AE7" s="36">
        <f t="shared" si="4"/>
        <v>14.49839896735272</v>
      </c>
      <c r="AF7" s="36">
        <f t="shared" si="4"/>
        <v>14.493645747347953</v>
      </c>
      <c r="AG7" s="36">
        <f t="shared" si="4"/>
        <v>14.489044933872682</v>
      </c>
      <c r="AH7" s="36">
        <f t="shared" si="4"/>
        <v>14.484587100331396</v>
      </c>
      <c r="AI7" s="36">
        <f t="shared" si="4"/>
        <v>14.480263667250503</v>
      </c>
      <c r="AJ7" s="36">
        <f t="shared" si="4"/>
        <v>14.476066803793671</v>
      </c>
      <c r="AK7" s="36">
        <f t="shared" si="4"/>
        <v>14.471989343179928</v>
      </c>
      <c r="AL7" s="36">
        <f t="shared" si="4"/>
        <v>14.468024709714538</v>
      </c>
      <c r="AM7" s="36">
        <f t="shared" si="4"/>
        <v>14.464166855570946</v>
      </c>
      <c r="AN7" s="36">
        <f t="shared" si="4"/>
        <v>14.460410205801178</v>
      </c>
      <c r="AO7" s="36">
        <f t="shared" si="4"/>
        <v>14.456749610322353</v>
      </c>
      <c r="AP7" s="36">
        <f t="shared" si="4"/>
        <v>14.453180301843808</v>
      </c>
      <c r="AQ7" s="36">
        <f t="shared" si="4"/>
        <v>14.449697858874355</v>
      </c>
      <c r="AR7" s="36">
        <f t="shared" si="4"/>
        <v>14.446298173091067</v>
      </c>
      <c r="AS7" s="36">
        <f t="shared" si="4"/>
        <v>14.44297742046691</v>
      </c>
      <c r="AT7" s="36">
        <f t="shared" si="4"/>
        <v>14.439732035649447</v>
      </c>
      <c r="AU7" s="36">
        <f t="shared" si="4"/>
        <v>14.436558689161096</v>
      </c>
      <c r="AV7" s="36">
        <f t="shared" si="4"/>
        <v>14.43345426705622</v>
      </c>
      <c r="AW7" s="36">
        <f t="shared" si="4"/>
        <v>14.430415852724119</v>
      </c>
      <c r="AX7" s="36">
        <f t="shared" si="4"/>
        <v>14.427440710571991</v>
      </c>
      <c r="AY7" s="36">
        <f t="shared" si="4"/>
        <v>14.424526271359554</v>
      </c>
      <c r="AZ7" s="36">
        <f t="shared" si="4"/>
        <v>14.421670118988731</v>
      </c>
      <c r="BA7" s="37">
        <f t="shared" si="4"/>
        <v>14.418869978578631</v>
      </c>
      <c r="BB7" s="103"/>
    </row>
    <row r="8" spans="1:55" x14ac:dyDescent="0.25">
      <c r="A8" s="28" t="s">
        <v>94</v>
      </c>
      <c r="B8" s="36">
        <v>70</v>
      </c>
      <c r="C8" s="36">
        <f>$B8*(VALUE(RIGHT(C$2,2)))^(-0.17)</f>
        <v>62.218987681659911</v>
      </c>
      <c r="D8" s="36">
        <f t="shared" ref="D8:BA8" si="5">$B8*(VALUE(RIGHT(D$2,2)))^(-0.17)</f>
        <v>58.074760401588037</v>
      </c>
      <c r="E8" s="36">
        <f t="shared" si="5"/>
        <v>55.302891830436401</v>
      </c>
      <c r="F8" s="36">
        <f>$B8*(VALUE(RIGHT(F$2,2)))^(-0.17)</f>
        <v>53.244302147288323</v>
      </c>
      <c r="G8" s="36">
        <f t="shared" si="5"/>
        <v>51.619325743453665</v>
      </c>
      <c r="H8" s="36">
        <f t="shared" si="5"/>
        <v>50.284180100381775</v>
      </c>
      <c r="I8" s="36">
        <f t="shared" si="5"/>
        <v>49.155570650829901</v>
      </c>
      <c r="J8" s="36">
        <f t="shared" si="5"/>
        <v>48.1811113671694</v>
      </c>
      <c r="K8" s="36">
        <f t="shared" si="5"/>
        <v>47.325808277438725</v>
      </c>
      <c r="L8" s="36">
        <f t="shared" si="5"/>
        <v>46.565179727278036</v>
      </c>
      <c r="M8" s="36">
        <f t="shared" si="5"/>
        <v>45.881459893821912</v>
      </c>
      <c r="N8" s="36">
        <f t="shared" si="5"/>
        <v>45.261367373932238</v>
      </c>
      <c r="O8" s="36">
        <f t="shared" si="5"/>
        <v>44.69472546068603</v>
      </c>
      <c r="P8" s="36">
        <f t="shared" si="5"/>
        <v>44.173572713621844</v>
      </c>
      <c r="Q8" s="36">
        <f t="shared" si="5"/>
        <v>43.691569211556413</v>
      </c>
      <c r="R8" s="36">
        <f t="shared" si="5"/>
        <v>43.243588238182845</v>
      </c>
      <c r="S8" s="36">
        <f t="shared" si="5"/>
        <v>42.825428209179961</v>
      </c>
      <c r="T8" s="36">
        <f t="shared" si="5"/>
        <v>42.433604852194343</v>
      </c>
      <c r="U8" s="36">
        <f t="shared" si="5"/>
        <v>42.065198317693699</v>
      </c>
      <c r="V8" s="36">
        <f t="shared" si="5"/>
        <v>41.717738733142468</v>
      </c>
      <c r="W8" s="36">
        <f t="shared" si="5"/>
        <v>41.389119197797022</v>
      </c>
      <c r="X8" s="36">
        <f t="shared" si="5"/>
        <v>41.077528713082074</v>
      </c>
      <c r="Y8" s="36">
        <f t="shared" si="5"/>
        <v>40.781399827861129</v>
      </c>
      <c r="Z8" s="36">
        <f t="shared" si="5"/>
        <v>40.499367302167599</v>
      </c>
      <c r="AA8" s="36">
        <f t="shared" si="5"/>
        <v>40.230235129911051</v>
      </c>
      <c r="AB8" s="36">
        <f t="shared" si="5"/>
        <v>39.972949979008469</v>
      </c>
      <c r="AC8" s="36">
        <f t="shared" si="5"/>
        <v>39.726579612479945</v>
      </c>
      <c r="AD8" s="36">
        <f t="shared" si="5"/>
        <v>39.490295214644391</v>
      </c>
      <c r="AE8" s="36">
        <f t="shared" si="5"/>
        <v>39.263356807482083</v>
      </c>
      <c r="AF8" s="36">
        <f t="shared" si="5"/>
        <v>39.045101133406312</v>
      </c>
      <c r="AG8" s="36">
        <f t="shared" si="5"/>
        <v>38.834931522374568</v>
      </c>
      <c r="AH8" s="36">
        <f t="shared" si="5"/>
        <v>38.632309367407949</v>
      </c>
      <c r="AI8" s="36">
        <f t="shared" si="5"/>
        <v>38.436746912889589</v>
      </c>
      <c r="AJ8" s="36">
        <f t="shared" si="5"/>
        <v>38.247801121334149</v>
      </c>
      <c r="AK8" s="36">
        <f t="shared" si="5"/>
        <v>38.065068431553982</v>
      </c>
      <c r="AL8" s="36">
        <f t="shared" si="5"/>
        <v>37.888180257828722</v>
      </c>
      <c r="AM8" s="36">
        <f t="shared" si="5"/>
        <v>37.7167991083872</v>
      </c>
      <c r="AN8" s="36">
        <f t="shared" si="5"/>
        <v>37.550615224133836</v>
      </c>
      <c r="AO8" s="36">
        <f t="shared" si="5"/>
        <v>37.389343656502362</v>
      </c>
      <c r="AP8" s="36">
        <f t="shared" si="5"/>
        <v>37.232721717656197</v>
      </c>
      <c r="AQ8" s="36">
        <f t="shared" si="5"/>
        <v>37.08050674777283</v>
      </c>
      <c r="AR8" s="36">
        <f t="shared" si="5"/>
        <v>36.932474153457321</v>
      </c>
      <c r="AS8" s="36">
        <f t="shared" si="5"/>
        <v>36.788415678892669</v>
      </c>
      <c r="AT8" s="36">
        <f t="shared" si="5"/>
        <v>36.648137877510223</v>
      </c>
      <c r="AU8" s="36">
        <f t="shared" si="5"/>
        <v>36.511460757032651</v>
      </c>
      <c r="AV8" s="36">
        <f t="shared" si="5"/>
        <v>36.378216574921396</v>
      </c>
      <c r="AW8" s="36">
        <f t="shared" si="5"/>
        <v>36.248248764721993</v>
      </c>
      <c r="AX8" s="36">
        <f t="shared" si="5"/>
        <v>36.121410976680437</v>
      </c>
      <c r="AY8" s="36">
        <f t="shared" si="5"/>
        <v>35.997566218408373</v>
      </c>
      <c r="AZ8" s="36">
        <f t="shared" si="5"/>
        <v>35.876586083391416</v>
      </c>
      <c r="BA8" s="37">
        <f t="shared" si="5"/>
        <v>35.758350056831674</v>
      </c>
      <c r="BB8" s="103"/>
    </row>
    <row r="9" spans="1:55" x14ac:dyDescent="0.25">
      <c r="A9" s="28" t="s">
        <v>95</v>
      </c>
      <c r="B9" s="36">
        <v>100</v>
      </c>
      <c r="C9" s="36">
        <f>$B9*(VALUE(RIGHT(C$2,2)))^(-0.3)</f>
        <v>81.225239635623552</v>
      </c>
      <c r="D9" s="36">
        <f t="shared" ref="D9:BA9" si="6">$B9*(VALUE(RIGHT(D$2,2)))^(-0.3)</f>
        <v>71.922309332486449</v>
      </c>
      <c r="E9" s="36">
        <f t="shared" si="6"/>
        <v>65.975395538644719</v>
      </c>
      <c r="F9" s="36">
        <f t="shared" si="6"/>
        <v>61.703386272000962</v>
      </c>
      <c r="G9" s="36">
        <f t="shared" si="6"/>
        <v>58.419068106786554</v>
      </c>
      <c r="H9" s="36">
        <f t="shared" si="6"/>
        <v>55.778982530324605</v>
      </c>
      <c r="I9" s="36">
        <f t="shared" si="6"/>
        <v>53.588673126814655</v>
      </c>
      <c r="J9" s="36">
        <f t="shared" si="6"/>
        <v>51.728185797178661</v>
      </c>
      <c r="K9" s="36">
        <f t="shared" si="6"/>
        <v>50.118723362727224</v>
      </c>
      <c r="L9" s="36">
        <f t="shared" si="6"/>
        <v>48.70596972258285</v>
      </c>
      <c r="M9" s="36">
        <f t="shared" si="6"/>
        <v>47.451028062635508</v>
      </c>
      <c r="N9" s="36">
        <f t="shared" si="6"/>
        <v>46.325167075036717</v>
      </c>
      <c r="O9" s="36">
        <f t="shared" si="6"/>
        <v>45.30661222656876</v>
      </c>
      <c r="P9" s="36">
        <f t="shared" si="6"/>
        <v>44.378500343167502</v>
      </c>
      <c r="Q9" s="36">
        <f t="shared" si="6"/>
        <v>43.527528164806206</v>
      </c>
      <c r="R9" s="36">
        <f t="shared" si="6"/>
        <v>42.743031778825944</v>
      </c>
      <c r="S9" s="36">
        <f t="shared" si="6"/>
        <v>42.016342872918948</v>
      </c>
      <c r="T9" s="36">
        <f t="shared" si="6"/>
        <v>41.340328157583215</v>
      </c>
      <c r="U9" s="36">
        <f t="shared" si="6"/>
        <v>40.709053153690448</v>
      </c>
      <c r="V9" s="36">
        <f t="shared" si="6"/>
        <v>40.117532357973637</v>
      </c>
      <c r="W9" s="36">
        <f t="shared" si="6"/>
        <v>39.561540624022165</v>
      </c>
      <c r="X9" s="36">
        <f t="shared" si="6"/>
        <v>39.037468715365868</v>
      </c>
      <c r="Y9" s="36">
        <f t="shared" si="6"/>
        <v>38.542211253442673</v>
      </c>
      <c r="Z9" s="36">
        <f t="shared" si="6"/>
        <v>38.073078774317572</v>
      </c>
      <c r="AA9" s="36">
        <f t="shared" si="6"/>
        <v>37.627727968301556</v>
      </c>
      <c r="AB9" s="36">
        <f t="shared" si="6"/>
        <v>37.204105801130147</v>
      </c>
      <c r="AC9" s="36">
        <f t="shared" si="6"/>
        <v>36.800404351813192</v>
      </c>
      <c r="AD9" s="36">
        <f t="shared" si="6"/>
        <v>36.415024009228404</v>
      </c>
      <c r="AE9" s="36">
        <f t="shared" si="6"/>
        <v>36.046543250433828</v>
      </c>
      <c r="AF9" s="36">
        <f t="shared" si="6"/>
        <v>35.693693647162874</v>
      </c>
      <c r="AG9" s="36">
        <f t="shared" si="6"/>
        <v>35.355339059327378</v>
      </c>
      <c r="AH9" s="36">
        <f t="shared" si="6"/>
        <v>35.03045820726323</v>
      </c>
      <c r="AI9" s="36">
        <f t="shared" si="6"/>
        <v>34.718129989882108</v>
      </c>
      <c r="AJ9" s="36">
        <f t="shared" si="6"/>
        <v>34.417521049278136</v>
      </c>
      <c r="AK9" s="36">
        <f t="shared" si="6"/>
        <v>34.127875184653661</v>
      </c>
      <c r="AL9" s="36">
        <f t="shared" si="6"/>
        <v>33.848504297562549</v>
      </c>
      <c r="AM9" s="36">
        <f t="shared" si="6"/>
        <v>33.578780612150126</v>
      </c>
      <c r="AN9" s="36">
        <f t="shared" si="6"/>
        <v>33.318129962499064</v>
      </c>
      <c r="AO9" s="36">
        <f t="shared" si="6"/>
        <v>33.066025977478432</v>
      </c>
      <c r="AP9" s="36">
        <f t="shared" si="6"/>
        <v>32.821985023960352</v>
      </c>
      <c r="AQ9" s="36">
        <f t="shared" si="6"/>
        <v>32.585561793662905</v>
      </c>
      <c r="AR9" s="36">
        <f t="shared" si="6"/>
        <v>32.356345438522354</v>
      </c>
      <c r="AS9" s="36">
        <f t="shared" si="6"/>
        <v>32.133956175406574</v>
      </c>
      <c r="AT9" s="36">
        <f t="shared" si="6"/>
        <v>31.918042293931485</v>
      </c>
      <c r="AU9" s="36">
        <f t="shared" si="6"/>
        <v>31.708277511737503</v>
      </c>
      <c r="AV9" s="36">
        <f t="shared" si="6"/>
        <v>31.504358630292138</v>
      </c>
      <c r="AW9" s="36">
        <f t="shared" si="6"/>
        <v>31.306003451477071</v>
      </c>
      <c r="AX9" s="36">
        <f t="shared" si="6"/>
        <v>31.112948921182571</v>
      </c>
      <c r="AY9" s="36">
        <f t="shared" si="6"/>
        <v>30.924949471099172</v>
      </c>
      <c r="AZ9" s="36">
        <f t="shared" si="6"/>
        <v>30.741775534050181</v>
      </c>
      <c r="BA9" s="37">
        <f t="shared" si="6"/>
        <v>30.563212211693479</v>
      </c>
      <c r="BB9" s="103"/>
    </row>
    <row r="10" spans="1:55" x14ac:dyDescent="0.25">
      <c r="A10" s="28" t="s">
        <v>96</v>
      </c>
      <c r="B10" s="36">
        <v>40</v>
      </c>
      <c r="C10" s="36">
        <f>$B10*(VALUE(RIGHT(C$2,2)))^(-0.09)</f>
        <v>37.580909968560476</v>
      </c>
      <c r="D10" s="36">
        <f t="shared" ref="D10:BA10" si="7">$B10*(VALUE(RIGHT(D$2,2)))^(-0.09)</f>
        <v>36.234233477429477</v>
      </c>
      <c r="E10" s="36">
        <f t="shared" si="7"/>
        <v>35.308119851626202</v>
      </c>
      <c r="F10" s="36">
        <f t="shared" si="7"/>
        <v>34.606102591729645</v>
      </c>
      <c r="G10" s="36">
        <f t="shared" si="7"/>
        <v>34.042886652376922</v>
      </c>
      <c r="H10" s="36">
        <f t="shared" si="7"/>
        <v>33.573851697212298</v>
      </c>
      <c r="I10" s="36">
        <f t="shared" si="7"/>
        <v>33.17278183257767</v>
      </c>
      <c r="J10" s="36">
        <f t="shared" si="7"/>
        <v>32.822991892421769</v>
      </c>
      <c r="K10" s="36">
        <f t="shared" si="7"/>
        <v>32.513220646563965</v>
      </c>
      <c r="L10" s="36">
        <f t="shared" si="7"/>
        <v>32.235517724029386</v>
      </c>
      <c r="M10" s="36">
        <f t="shared" si="7"/>
        <v>31.984066458822156</v>
      </c>
      <c r="N10" s="36">
        <f t="shared" si="7"/>
        <v>31.754486166577543</v>
      </c>
      <c r="O10" s="36">
        <f t="shared" si="7"/>
        <v>31.543397448268415</v>
      </c>
      <c r="P10" s="36">
        <f t="shared" si="7"/>
        <v>31.348140026315225</v>
      </c>
      <c r="Q10" s="36">
        <f t="shared" si="7"/>
        <v>31.166583186419992</v>
      </c>
      <c r="R10" s="36">
        <f t="shared" si="7"/>
        <v>30.996994654264146</v>
      </c>
      <c r="S10" s="36">
        <f t="shared" si="7"/>
        <v>30.837947580197319</v>
      </c>
      <c r="T10" s="36">
        <f t="shared" si="7"/>
        <v>30.688253093815632</v>
      </c>
      <c r="U10" s="36">
        <f t="shared" si="7"/>
        <v>30.546910447661549</v>
      </c>
      <c r="V10" s="36">
        <f t="shared" si="7"/>
        <v>30.413069528334557</v>
      </c>
      <c r="W10" s="36">
        <f t="shared" si="7"/>
        <v>30.286002234417097</v>
      </c>
      <c r="X10" s="36">
        <f t="shared" si="7"/>
        <v>30.165080323094525</v>
      </c>
      <c r="Y10" s="36">
        <f t="shared" si="7"/>
        <v>30.04975805043625</v>
      </c>
      <c r="Z10" s="36">
        <f t="shared" si="7"/>
        <v>29.939558414732925</v>
      </c>
      <c r="AA10" s="36">
        <f t="shared" si="7"/>
        <v>29.834062143101242</v>
      </c>
      <c r="AB10" s="36">
        <f t="shared" si="7"/>
        <v>29.732898791444629</v>
      </c>
      <c r="AC10" s="36">
        <f t="shared" si="7"/>
        <v>29.635739490147387</v>
      </c>
      <c r="AD10" s="36">
        <f t="shared" si="7"/>
        <v>29.542290984128527</v>
      </c>
      <c r="AE10" s="36">
        <f t="shared" si="7"/>
        <v>29.452290700269486</v>
      </c>
      <c r="AF10" s="36">
        <f t="shared" si="7"/>
        <v>29.365502637248223</v>
      </c>
      <c r="AG10" s="36">
        <f t="shared" si="7"/>
        <v>29.281713918912509</v>
      </c>
      <c r="AH10" s="36">
        <f t="shared" si="7"/>
        <v>29.200731886957421</v>
      </c>
      <c r="AI10" s="36">
        <f t="shared" si="7"/>
        <v>29.122381634946276</v>
      </c>
      <c r="AJ10" s="36">
        <f t="shared" si="7"/>
        <v>29.046503905831127</v>
      </c>
      <c r="AK10" s="36">
        <f t="shared" si="7"/>
        <v>28.97295329066457</v>
      </c>
      <c r="AL10" s="36">
        <f t="shared" si="7"/>
        <v>28.901596678289081</v>
      </c>
      <c r="AM10" s="36">
        <f t="shared" si="7"/>
        <v>28.832311915277064</v>
      </c>
      <c r="AN10" s="36">
        <f t="shared" si="7"/>
        <v>28.764986642889383</v>
      </c>
      <c r="AO10" s="36">
        <f t="shared" si="7"/>
        <v>28.699517283781198</v>
      </c>
      <c r="AP10" s="36">
        <f t="shared" si="7"/>
        <v>28.635808155954425</v>
      </c>
      <c r="AQ10" s="36">
        <f t="shared" si="7"/>
        <v>28.573770695297775</v>
      </c>
      <c r="AR10" s="36">
        <f t="shared" si="7"/>
        <v>28.513322771165829</v>
      </c>
      <c r="AS10" s="36">
        <f t="shared" si="7"/>
        <v>28.454388081981254</v>
      </c>
      <c r="AT10" s="36">
        <f t="shared" si="7"/>
        <v>28.39689561991645</v>
      </c>
      <c r="AU10" s="36">
        <f t="shared" si="7"/>
        <v>28.340779195415262</v>
      </c>
      <c r="AV10" s="36">
        <f t="shared" si="7"/>
        <v>28.285977013723034</v>
      </c>
      <c r="AW10" s="36">
        <f t="shared" si="7"/>
        <v>28.232431296761749</v>
      </c>
      <c r="AX10" s="36">
        <f t="shared" si="7"/>
        <v>28.180087944660134</v>
      </c>
      <c r="AY10" s="36">
        <f t="shared" si="7"/>
        <v>28.128896232063376</v>
      </c>
      <c r="AZ10" s="36">
        <f t="shared" si="7"/>
        <v>28.078808535031008</v>
      </c>
      <c r="BA10" s="37">
        <f t="shared" si="7"/>
        <v>28.02978008490815</v>
      </c>
      <c r="BB10" s="103"/>
    </row>
    <row r="11" spans="1:55" x14ac:dyDescent="0.25">
      <c r="A11" s="28" t="s">
        <v>97</v>
      </c>
      <c r="B11" s="36">
        <v>50</v>
      </c>
      <c r="C11" s="36">
        <f>$B11*(VALUE(RIGHT(C$2,2)))^(-0.21)</f>
        <v>43.226861565393257</v>
      </c>
      <c r="D11" s="36">
        <f t="shared" ref="D11:BA11" si="8">$B11*(VALUE(RIGHT(D$2,2)))^(-0.21)</f>
        <v>39.698540540280661</v>
      </c>
      <c r="E11" s="36">
        <f t="shared" si="8"/>
        <v>37.371231215873465</v>
      </c>
      <c r="F11" s="36">
        <f t="shared" si="8"/>
        <v>35.660407645411759</v>
      </c>
      <c r="G11" s="36">
        <f t="shared" si="8"/>
        <v>34.320866325657292</v>
      </c>
      <c r="H11" s="36">
        <f t="shared" si="8"/>
        <v>33.227633834431956</v>
      </c>
      <c r="I11" s="36">
        <f t="shared" si="8"/>
        <v>32.308820765937305</v>
      </c>
      <c r="J11" s="36">
        <f t="shared" si="8"/>
        <v>31.519482420566142</v>
      </c>
      <c r="K11" s="36">
        <f t="shared" si="8"/>
        <v>30.829750093074111</v>
      </c>
      <c r="L11" s="36">
        <f t="shared" si="8"/>
        <v>30.218822690895301</v>
      </c>
      <c r="M11" s="36">
        <f t="shared" si="8"/>
        <v>29.671666749271097</v>
      </c>
      <c r="N11" s="36">
        <f t="shared" si="8"/>
        <v>29.177084983850378</v>
      </c>
      <c r="O11" s="36">
        <f t="shared" si="8"/>
        <v>28.726526558131347</v>
      </c>
      <c r="P11" s="36">
        <f t="shared" si="8"/>
        <v>28.313322771886263</v>
      </c>
      <c r="Q11" s="36">
        <f t="shared" si="8"/>
        <v>27.932178451805502</v>
      </c>
      <c r="R11" s="36">
        <f t="shared" si="8"/>
        <v>27.578823208879022</v>
      </c>
      <c r="S11" s="36">
        <f t="shared" si="8"/>
        <v>27.249766064133183</v>
      </c>
      <c r="T11" s="36">
        <f t="shared" si="8"/>
        <v>26.9421188825598</v>
      </c>
      <c r="U11" s="36">
        <f t="shared" si="8"/>
        <v>26.653466787379692</v>
      </c>
      <c r="V11" s="36">
        <f t="shared" si="8"/>
        <v>26.381771376675967</v>
      </c>
      <c r="W11" s="36">
        <f t="shared" si="8"/>
        <v>26.125297302569923</v>
      </c>
      <c r="X11" s="36">
        <f t="shared" si="8"/>
        <v>25.882555787844929</v>
      </c>
      <c r="Y11" s="36">
        <f t="shared" si="8"/>
        <v>25.652260619704474</v>
      </c>
      <c r="Z11" s="36">
        <f t="shared" si="8"/>
        <v>25.433293468738828</v>
      </c>
      <c r="AA11" s="36">
        <f t="shared" si="8"/>
        <v>25.224676269572292</v>
      </c>
      <c r="AB11" s="36">
        <f t="shared" si="8"/>
        <v>25.025549013630176</v>
      </c>
      <c r="AC11" s="36">
        <f t="shared" si="8"/>
        <v>24.835151735658727</v>
      </c>
      <c r="AD11" s="36">
        <f t="shared" si="8"/>
        <v>24.652809782959771</v>
      </c>
      <c r="AE11" s="36">
        <f t="shared" si="8"/>
        <v>24.477921678332478</v>
      </c>
      <c r="AF11" s="36">
        <f t="shared" si="8"/>
        <v>24.309949050140045</v>
      </c>
      <c r="AG11" s="36">
        <f t="shared" si="8"/>
        <v>24.148408223121137</v>
      </c>
      <c r="AH11" s="36">
        <f t="shared" si="8"/>
        <v>23.992863153481206</v>
      </c>
      <c r="AI11" s="36">
        <f t="shared" si="8"/>
        <v>23.842919459733363</v>
      </c>
      <c r="AJ11" s="36">
        <f t="shared" si="8"/>
        <v>23.69821935256639</v>
      </c>
      <c r="AK11" s="36">
        <f t="shared" si="8"/>
        <v>23.55843730687273</v>
      </c>
      <c r="AL11" s="36">
        <f t="shared" si="8"/>
        <v>23.423276349980753</v>
      </c>
      <c r="AM11" s="36">
        <f t="shared" si="8"/>
        <v>23.292464864295606</v>
      </c>
      <c r="AN11" s="36">
        <f t="shared" si="8"/>
        <v>23.165753821571975</v>
      </c>
      <c r="AO11" s="36">
        <f t="shared" si="8"/>
        <v>23.042914381117377</v>
      </c>
      <c r="AP11" s="36">
        <f t="shared" si="8"/>
        <v>22.923735796250238</v>
      </c>
      <c r="AQ11" s="36">
        <f t="shared" si="8"/>
        <v>22.808023582988525</v>
      </c>
      <c r="AR11" s="36">
        <f t="shared" si="8"/>
        <v>22.695597912736286</v>
      </c>
      <c r="AS11" s="36">
        <f t="shared" si="8"/>
        <v>22.58629219705864</v>
      </c>
      <c r="AT11" s="36">
        <f t="shared" si="8"/>
        <v>22.479951837795571</v>
      </c>
      <c r="AU11" s="36">
        <f t="shared" si="8"/>
        <v>22.376433119994818</v>
      </c>
      <c r="AV11" s="36">
        <f t="shared" si="8"/>
        <v>22.275602228629186</v>
      </c>
      <c r="AW11" s="36">
        <f t="shared" si="8"/>
        <v>22.177334372947094</v>
      </c>
      <c r="AX11" s="36">
        <f t="shared" si="8"/>
        <v>22.08151300470174</v>
      </c>
      <c r="AY11" s="36">
        <f t="shared" si="8"/>
        <v>21.988029118503878</v>
      </c>
      <c r="AZ11" s="36">
        <f t="shared" si="8"/>
        <v>21.896780624218341</v>
      </c>
      <c r="BA11" s="37">
        <f t="shared" si="8"/>
        <v>21.807671782733244</v>
      </c>
      <c r="BB11" s="103"/>
    </row>
    <row r="12" spans="1:55" x14ac:dyDescent="0.25">
      <c r="A12" s="28" t="s">
        <v>98</v>
      </c>
      <c r="B12" s="36">
        <v>60</v>
      </c>
      <c r="C12" s="36">
        <f>$B12*(VALUE(RIGHT(C$2,2)))^(-0.2)</f>
        <v>52.233033797767447</v>
      </c>
      <c r="D12" s="36">
        <f t="shared" ref="D12:BA12" si="9">$B12*(VALUE(RIGHT(D$2,2)))^(-0.2)</f>
        <v>48.164493705613836</v>
      </c>
      <c r="E12" s="36">
        <f t="shared" si="9"/>
        <v>45.471496995311945</v>
      </c>
      <c r="F12" s="36">
        <f t="shared" si="9"/>
        <v>43.486779820661731</v>
      </c>
      <c r="G12" s="36">
        <f t="shared" si="9"/>
        <v>41.929627126294754</v>
      </c>
      <c r="H12" s="36">
        <f t="shared" si="9"/>
        <v>40.656654804028861</v>
      </c>
      <c r="I12" s="36">
        <f t="shared" si="9"/>
        <v>39.585237323186831</v>
      </c>
      <c r="J12" s="36">
        <f t="shared" si="9"/>
        <v>38.663640898635251</v>
      </c>
      <c r="K12" s="36">
        <f t="shared" si="9"/>
        <v>37.857440668811591</v>
      </c>
      <c r="L12" s="36">
        <f t="shared" si="9"/>
        <v>37.142635241030732</v>
      </c>
      <c r="M12" s="36">
        <f t="shared" si="9"/>
        <v>36.501860513592348</v>
      </c>
      <c r="N12" s="36">
        <f t="shared" si="9"/>
        <v>35.92217133248986</v>
      </c>
      <c r="O12" s="36">
        <f t="shared" si="9"/>
        <v>35.393673741383395</v>
      </c>
      <c r="P12" s="36">
        <f t="shared" si="9"/>
        <v>34.908645549161278</v>
      </c>
      <c r="Q12" s="36">
        <f t="shared" si="9"/>
        <v>34.460950649911055</v>
      </c>
      <c r="R12" s="36">
        <f t="shared" si="9"/>
        <v>34.045637140294801</v>
      </c>
      <c r="S12" s="36">
        <f t="shared" si="9"/>
        <v>33.658654363385985</v>
      </c>
      <c r="T12" s="36">
        <f t="shared" si="9"/>
        <v>33.296649169701254</v>
      </c>
      <c r="U12" s="36">
        <f t="shared" si="9"/>
        <v>32.956816299183537</v>
      </c>
      <c r="V12" s="36">
        <f t="shared" si="9"/>
        <v>32.636786573332714</v>
      </c>
      <c r="W12" s="36">
        <f t="shared" si="9"/>
        <v>32.334542031381773</v>
      </c>
      <c r="X12" s="36">
        <f t="shared" si="9"/>
        <v>32.048350610653138</v>
      </c>
      <c r="Y12" s="36">
        <f t="shared" si="9"/>
        <v>31.776715231464365</v>
      </c>
      <c r="Z12" s="36">
        <f t="shared" si="9"/>
        <v>31.518333652845204</v>
      </c>
      <c r="AA12" s="36">
        <f t="shared" si="9"/>
        <v>31.272066488318938</v>
      </c>
      <c r="AB12" s="36">
        <f t="shared" si="9"/>
        <v>31.036911478307196</v>
      </c>
      <c r="AC12" s="36">
        <f t="shared" si="9"/>
        <v>30.811982612680545</v>
      </c>
      <c r="AD12" s="36">
        <f t="shared" si="9"/>
        <v>30.596493051328334</v>
      </c>
      <c r="AE12" s="36">
        <f t="shared" si="9"/>
        <v>30.389741046727092</v>
      </c>
      <c r="AF12" s="36">
        <f t="shared" si="9"/>
        <v>30.191098259910834</v>
      </c>
      <c r="AG12" s="36">
        <f t="shared" si="9"/>
        <v>30</v>
      </c>
      <c r="AH12" s="36">
        <f t="shared" si="9"/>
        <v>29.815937021275595</v>
      </c>
      <c r="AI12" s="36">
        <f t="shared" si="9"/>
        <v>29.638448590259085</v>
      </c>
      <c r="AJ12" s="36">
        <f t="shared" si="9"/>
        <v>29.467116595124196</v>
      </c>
      <c r="AK12" s="36">
        <f t="shared" si="9"/>
        <v>29.301560515835217</v>
      </c>
      <c r="AL12" s="36">
        <f t="shared" si="9"/>
        <v>29.141433109148473</v>
      </c>
      <c r="AM12" s="36">
        <f t="shared" si="9"/>
        <v>28.986416690556855</v>
      </c>
      <c r="AN12" s="36">
        <f t="shared" si="9"/>
        <v>28.836219917261499</v>
      </c>
      <c r="AO12" s="36">
        <f t="shared" si="9"/>
        <v>28.690574993701109</v>
      </c>
      <c r="AP12" s="36">
        <f t="shared" si="9"/>
        <v>28.549235235089736</v>
      </c>
      <c r="AQ12" s="36">
        <f t="shared" si="9"/>
        <v>28.411972935590168</v>
      </c>
      <c r="AR12" s="36">
        <f t="shared" si="9"/>
        <v>28.278577496773494</v>
      </c>
      <c r="AS12" s="36">
        <f t="shared" si="9"/>
        <v>28.148853779341611</v>
      </c>
      <c r="AT12" s="36">
        <f t="shared" si="9"/>
        <v>28.022620647068052</v>
      </c>
      <c r="AU12" s="36">
        <f t="shared" si="9"/>
        <v>27.899709676815768</v>
      </c>
      <c r="AV12" s="36">
        <f t="shared" si="9"/>
        <v>27.779964012530407</v>
      </c>
      <c r="AW12" s="36">
        <f t="shared" si="9"/>
        <v>27.663237344451829</v>
      </c>
      <c r="AX12" s="36">
        <f t="shared" si="9"/>
        <v>27.549392997566045</v>
      </c>
      <c r="AY12" s="36">
        <f t="shared" si="9"/>
        <v>27.438303115639581</v>
      </c>
      <c r="AZ12" s="36">
        <f t="shared" si="9"/>
        <v>27.329847929122366</v>
      </c>
      <c r="BA12" s="37">
        <f t="shared" si="9"/>
        <v>27.223915096839892</v>
      </c>
      <c r="BB12" s="103"/>
    </row>
    <row r="13" spans="1:55" x14ac:dyDescent="0.25">
      <c r="A13" s="28" t="s">
        <v>99</v>
      </c>
      <c r="B13" s="36">
        <v>17.5</v>
      </c>
      <c r="C13" s="36">
        <f>$B13*(VALUE(RIGHT(C$2,2)))^(-0.04)</f>
        <v>17.021461579714998</v>
      </c>
      <c r="D13" s="36">
        <f t="shared" ref="D13:BA13" si="10">$B13*(VALUE(RIGHT(D$2,2)))^(-0.04)</f>
        <v>16.747623864674271</v>
      </c>
      <c r="E13" s="36">
        <f t="shared" si="10"/>
        <v>16.556008817697929</v>
      </c>
      <c r="F13" s="36">
        <f t="shared" si="10"/>
        <v>16.408891695035273</v>
      </c>
      <c r="G13" s="36">
        <f t="shared" si="10"/>
        <v>16.289659209375493</v>
      </c>
      <c r="H13" s="36">
        <f t="shared" si="10"/>
        <v>16.189525757772117</v>
      </c>
      <c r="I13" s="36">
        <f t="shared" si="10"/>
        <v>16.103283885935316</v>
      </c>
      <c r="J13" s="36">
        <f t="shared" si="10"/>
        <v>16.027594577863269</v>
      </c>
      <c r="K13" s="36">
        <f t="shared" si="10"/>
        <v>15.96018968872842</v>
      </c>
      <c r="L13" s="36">
        <f t="shared" si="10"/>
        <v>15.899458785793732</v>
      </c>
      <c r="M13" s="36">
        <f t="shared" si="10"/>
        <v>15.844217621659173</v>
      </c>
      <c r="N13" s="36">
        <f t="shared" si="10"/>
        <v>15.793570180914095</v>
      </c>
      <c r="O13" s="36">
        <f t="shared" si="10"/>
        <v>15.74682232455568</v>
      </c>
      <c r="P13" s="36">
        <f t="shared" si="10"/>
        <v>15.703425493978752</v>
      </c>
      <c r="Q13" s="36">
        <f t="shared" si="10"/>
        <v>15.662938741239516</v>
      </c>
      <c r="R13" s="36">
        <f t="shared" si="10"/>
        <v>15.625002367886971</v>
      </c>
      <c r="S13" s="36">
        <f t="shared" si="10"/>
        <v>15.589319161277031</v>
      </c>
      <c r="T13" s="36">
        <f t="shared" si="10"/>
        <v>15.555640745629006</v>
      </c>
      <c r="U13" s="36">
        <f t="shared" si="10"/>
        <v>15.523757462380246</v>
      </c>
      <c r="V13" s="36">
        <f t="shared" si="10"/>
        <v>15.493490739349891</v>
      </c>
      <c r="W13" s="36">
        <f t="shared" si="10"/>
        <v>15.464687249180002</v>
      </c>
      <c r="X13" s="36">
        <f t="shared" si="10"/>
        <v>15.437214376536968</v>
      </c>
      <c r="Y13" s="36">
        <f t="shared" si="10"/>
        <v>15.410956657583709</v>
      </c>
      <c r="Z13" s="36">
        <f t="shared" si="10"/>
        <v>15.385812951965573</v>
      </c>
      <c r="AA13" s="36">
        <f t="shared" si="10"/>
        <v>15.361694173769241</v>
      </c>
      <c r="AB13" s="36">
        <f t="shared" si="10"/>
        <v>15.338521454031248</v>
      </c>
      <c r="AC13" s="36">
        <f t="shared" si="10"/>
        <v>15.316224640001307</v>
      </c>
      <c r="AD13" s="36">
        <f t="shared" si="10"/>
        <v>15.294741059786563</v>
      </c>
      <c r="AE13" s="36">
        <f t="shared" si="10"/>
        <v>15.274014498038646</v>
      </c>
      <c r="AF13" s="36">
        <f t="shared" si="10"/>
        <v>15.253994340889319</v>
      </c>
      <c r="AG13" s="36">
        <f t="shared" si="10"/>
        <v>15.234634857682172</v>
      </c>
      <c r="AH13" s="36">
        <f t="shared" si="10"/>
        <v>15.215894594077952</v>
      </c>
      <c r="AI13" s="36">
        <f t="shared" si="10"/>
        <v>15.197735856453937</v>
      </c>
      <c r="AJ13" s="36">
        <f t="shared" si="10"/>
        <v>15.180124271615229</v>
      </c>
      <c r="AK13" s="36">
        <f t="shared" si="10"/>
        <v>15.163028409005246</v>
      </c>
      <c r="AL13" s="36">
        <f t="shared" si="10"/>
        <v>15.146419455074023</v>
      </c>
      <c r="AM13" s="36">
        <f t="shared" si="10"/>
        <v>15.130270931404185</v>
      </c>
      <c r="AN13" s="36">
        <f t="shared" si="10"/>
        <v>15.114558449730565</v>
      </c>
      <c r="AO13" s="36">
        <f t="shared" si="10"/>
        <v>15.099259498212531</v>
      </c>
      <c r="AP13" s="36">
        <f t="shared" si="10"/>
        <v>15.084353254298849</v>
      </c>
      <c r="AQ13" s="36">
        <f t="shared" si="10"/>
        <v>15.069820420315102</v>
      </c>
      <c r="AR13" s="36">
        <f t="shared" si="10"/>
        <v>15.055643078544923</v>
      </c>
      <c r="AS13" s="36">
        <f t="shared" si="10"/>
        <v>15.041804563098617</v>
      </c>
      <c r="AT13" s="36">
        <f t="shared" si="10"/>
        <v>15.028289346291025</v>
      </c>
      <c r="AU13" s="36">
        <f t="shared" si="10"/>
        <v>15.015082937602742</v>
      </c>
      <c r="AV13" s="36">
        <f t="shared" si="10"/>
        <v>15.002171793590581</v>
      </c>
      <c r="AW13" s="36">
        <f t="shared" si="10"/>
        <v>14.989543237355093</v>
      </c>
      <c r="AX13" s="36">
        <f t="shared" si="10"/>
        <v>14.977185386375245</v>
      </c>
      <c r="AY13" s="36">
        <f t="shared" si="10"/>
        <v>14.965087087689335</v>
      </c>
      <c r="AZ13" s="36">
        <f t="shared" si="10"/>
        <v>14.95323785954376</v>
      </c>
      <c r="BA13" s="37">
        <f t="shared" si="10"/>
        <v>14.941627838751133</v>
      </c>
      <c r="BB13" s="103"/>
    </row>
    <row r="14" spans="1:55" x14ac:dyDescent="0.25">
      <c r="A14" s="28" t="s">
        <v>100</v>
      </c>
      <c r="B14" s="36">
        <v>22</v>
      </c>
      <c r="C14" s="36">
        <f>$B14*(VALUE(RIGHT(C$2,2)))^(-0.08)</f>
        <v>20.81326822796311</v>
      </c>
      <c r="D14" s="36">
        <f t="shared" ref="D14:BA14" si="11">$B14*(VALUE(RIGHT(D$2,2)))^(-0.08)</f>
        <v>20.148976040742394</v>
      </c>
      <c r="E14" s="36">
        <f t="shared" si="11"/>
        <v>19.690551560415393</v>
      </c>
      <c r="F14" s="36">
        <f t="shared" si="11"/>
        <v>19.342164853899575</v>
      </c>
      <c r="G14" s="36">
        <f t="shared" si="11"/>
        <v>19.062092857035168</v>
      </c>
      <c r="H14" s="36">
        <f t="shared" si="11"/>
        <v>18.828461628586023</v>
      </c>
      <c r="I14" s="36">
        <f t="shared" si="11"/>
        <v>18.6283968719756</v>
      </c>
      <c r="J14" s="36">
        <f t="shared" si="11"/>
        <v>18.453692522291412</v>
      </c>
      <c r="K14" s="36">
        <f t="shared" si="11"/>
        <v>18.298802964258762</v>
      </c>
      <c r="L14" s="36">
        <f t="shared" si="11"/>
        <v>18.159808564850209</v>
      </c>
      <c r="M14" s="36">
        <f t="shared" si="11"/>
        <v>18.033838709991478</v>
      </c>
      <c r="N14" s="36">
        <f t="shared" si="11"/>
        <v>17.918729467128479</v>
      </c>
      <c r="O14" s="36">
        <f t="shared" si="11"/>
        <v>17.812810099803276</v>
      </c>
      <c r="P14" s="36">
        <f t="shared" si="11"/>
        <v>17.714764373514189</v>
      </c>
      <c r="Q14" s="36">
        <f t="shared" si="11"/>
        <v>17.623537306971688</v>
      </c>
      <c r="R14" s="36">
        <f t="shared" si="11"/>
        <v>17.538270621787476</v>
      </c>
      <c r="S14" s="36">
        <f t="shared" si="11"/>
        <v>17.458256921036739</v>
      </c>
      <c r="T14" s="36">
        <f t="shared" si="11"/>
        <v>17.382906442957108</v>
      </c>
      <c r="U14" s="36">
        <f t="shared" si="11"/>
        <v>17.311722470262005</v>
      </c>
      <c r="V14" s="36">
        <f t="shared" si="11"/>
        <v>17.244282829018967</v>
      </c>
      <c r="W14" s="36">
        <f t="shared" si="11"/>
        <v>17.180225755849509</v>
      </c>
      <c r="X14" s="36">
        <f t="shared" si="11"/>
        <v>17.119238953657181</v>
      </c>
      <c r="Y14" s="36">
        <f t="shared" si="11"/>
        <v>17.061051011403496</v>
      </c>
      <c r="Z14" s="36">
        <f t="shared" si="11"/>
        <v>17.005424601610361</v>
      </c>
      <c r="AA14" s="36">
        <f t="shared" si="11"/>
        <v>16.952151031984158</v>
      </c>
      <c r="AB14" s="36">
        <f t="shared" si="11"/>
        <v>16.901045840676215</v>
      </c>
      <c r="AC14" s="36">
        <f t="shared" si="11"/>
        <v>16.851945204589811</v>
      </c>
      <c r="AD14" s="36">
        <f t="shared" si="11"/>
        <v>16.80470298739678</v>
      </c>
      <c r="AE14" s="36">
        <f t="shared" si="11"/>
        <v>16.759188295505258</v>
      </c>
      <c r="AF14" s="36">
        <f t="shared" si="11"/>
        <v>16.715283440788362</v>
      </c>
      <c r="AG14" s="36">
        <f t="shared" si="11"/>
        <v>16.672882231614381</v>
      </c>
      <c r="AH14" s="36">
        <f t="shared" si="11"/>
        <v>16.631888530801611</v>
      </c>
      <c r="AI14" s="36">
        <f t="shared" si="11"/>
        <v>16.592215032084916</v>
      </c>
      <c r="AJ14" s="36">
        <f t="shared" si="11"/>
        <v>16.553782216610607</v>
      </c>
      <c r="AK14" s="36">
        <f t="shared" si="11"/>
        <v>16.516517458646867</v>
      </c>
      <c r="AL14" s="36">
        <f t="shared" si="11"/>
        <v>16.480354255670157</v>
      </c>
      <c r="AM14" s="36">
        <f t="shared" si="11"/>
        <v>16.445231562675197</v>
      </c>
      <c r="AN14" s="36">
        <f t="shared" si="11"/>
        <v>16.411093214259836</v>
      </c>
      <c r="AO14" s="36">
        <f t="shared" si="11"/>
        <v>16.377887420982692</v>
      </c>
      <c r="AP14" s="36">
        <f t="shared" si="11"/>
        <v>16.345566328850538</v>
      </c>
      <c r="AQ14" s="36">
        <f t="shared" si="11"/>
        <v>16.314085632692287</v>
      </c>
      <c r="AR14" s="36">
        <f t="shared" si="11"/>
        <v>16.283404235715356</v>
      </c>
      <c r="AS14" s="36">
        <f t="shared" si="11"/>
        <v>16.253483948793459</v>
      </c>
      <c r="AT14" s="36">
        <f t="shared" si="11"/>
        <v>16.224289224060655</v>
      </c>
      <c r="AU14" s="36">
        <f t="shared" si="11"/>
        <v>16.195786918230066</v>
      </c>
      <c r="AV14" s="36">
        <f t="shared" si="11"/>
        <v>16.167946081753158</v>
      </c>
      <c r="AW14" s="36">
        <f t="shared" si="11"/>
        <v>16.140737770513738</v>
      </c>
      <c r="AX14" s="36">
        <f t="shared" si="11"/>
        <v>16.114134877233464</v>
      </c>
      <c r="AY14" s="36">
        <f t="shared" si="11"/>
        <v>16.088111980169057</v>
      </c>
      <c r="AZ14" s="36">
        <f t="shared" si="11"/>
        <v>16.062645207020548</v>
      </c>
      <c r="BA14" s="37">
        <f t="shared" si="11"/>
        <v>16.037712112255814</v>
      </c>
      <c r="BB14" s="103"/>
    </row>
    <row r="15" spans="1:55" x14ac:dyDescent="0.25">
      <c r="A15" s="28" t="s">
        <v>101</v>
      </c>
      <c r="B15" s="36">
        <v>16</v>
      </c>
      <c r="C15" s="36">
        <f>$B15*(VALUE(RIGHT(C$2,2)))^(-0.03)</f>
        <v>15.670724761390828</v>
      </c>
      <c r="D15" s="36">
        <f t="shared" ref="D15:BA15" si="12">$B15*(VALUE(RIGHT(D$2,2)))^(-0.03)</f>
        <v>15.481261445667084</v>
      </c>
      <c r="E15" s="36">
        <f t="shared" si="12"/>
        <v>15.348225909204229</v>
      </c>
      <c r="F15" s="36">
        <f t="shared" si="12"/>
        <v>15.245823319713859</v>
      </c>
      <c r="G15" s="36">
        <f t="shared" si="12"/>
        <v>15.162661692136274</v>
      </c>
      <c r="H15" s="36">
        <f t="shared" si="12"/>
        <v>15.09270354003001</v>
      </c>
      <c r="I15" s="36">
        <f t="shared" si="12"/>
        <v>15.032363987424191</v>
      </c>
      <c r="J15" s="36">
        <f t="shared" si="12"/>
        <v>14.97934099681863</v>
      </c>
      <c r="K15" s="36">
        <f t="shared" si="12"/>
        <v>14.932068812751856</v>
      </c>
      <c r="L15" s="36">
        <f t="shared" si="12"/>
        <v>14.889434449229723</v>
      </c>
      <c r="M15" s="36">
        <f t="shared" si="12"/>
        <v>14.850618626722005</v>
      </c>
      <c r="N15" s="36">
        <f t="shared" si="12"/>
        <v>14.815000896165401</v>
      </c>
      <c r="O15" s="36">
        <f t="shared" si="12"/>
        <v>14.782100192567457</v>
      </c>
      <c r="P15" s="36">
        <f t="shared" si="12"/>
        <v>14.751536047933646</v>
      </c>
      <c r="Q15" s="36">
        <f t="shared" si="12"/>
        <v>14.723002409998003</v>
      </c>
      <c r="R15" s="36">
        <f t="shared" si="12"/>
        <v>14.696249452098545</v>
      </c>
      <c r="S15" s="36">
        <f t="shared" si="12"/>
        <v>14.671070616760158</v>
      </c>
      <c r="T15" s="36">
        <f t="shared" si="12"/>
        <v>14.64729318502893</v>
      </c>
      <c r="U15" s="36">
        <f t="shared" si="12"/>
        <v>14.624771280173896</v>
      </c>
      <c r="V15" s="36">
        <f t="shared" si="12"/>
        <v>14.603380589071859</v>
      </c>
      <c r="W15" s="36">
        <f t="shared" si="12"/>
        <v>14.583014319165613</v>
      </c>
      <c r="X15" s="36">
        <f t="shared" si="12"/>
        <v>14.563580059649579</v>
      </c>
      <c r="Y15" s="36">
        <f t="shared" si="12"/>
        <v>14.544997314734026</v>
      </c>
      <c r="Z15" s="36">
        <f t="shared" si="12"/>
        <v>14.527195543495681</v>
      </c>
      <c r="AA15" s="36">
        <f t="shared" si="12"/>
        <v>14.510112586472905</v>
      </c>
      <c r="AB15" s="36">
        <f t="shared" si="12"/>
        <v>14.49369339097179</v>
      </c>
      <c r="AC15" s="36">
        <f t="shared" si="12"/>
        <v>14.477888969564189</v>
      </c>
      <c r="AD15" s="36">
        <f t="shared" si="12"/>
        <v>14.462655542426335</v>
      </c>
      <c r="AE15" s="36">
        <f t="shared" si="12"/>
        <v>14.44795382593145</v>
      </c>
      <c r="AF15" s="36">
        <f t="shared" si="12"/>
        <v>14.43374843857575</v>
      </c>
      <c r="AG15" s="36">
        <f t="shared" si="12"/>
        <v>14.420007401773283</v>
      </c>
      <c r="AH15" s="36">
        <f t="shared" si="12"/>
        <v>14.406701717915464</v>
      </c>
      <c r="AI15" s="36">
        <f t="shared" si="12"/>
        <v>14.393805011786069</v>
      </c>
      <c r="AJ15" s="36">
        <f t="shared" si="12"/>
        <v>14.381293224257341</v>
      </c>
      <c r="AK15" s="36">
        <f t="shared" si="12"/>
        <v>14.369144349386055</v>
      </c>
      <c r="AL15" s="36">
        <f t="shared" si="12"/>
        <v>14.357338207739302</v>
      </c>
      <c r="AM15" s="36">
        <f t="shared" si="12"/>
        <v>14.345856250124001</v>
      </c>
      <c r="AN15" s="36">
        <f t="shared" si="12"/>
        <v>14.334681386958044</v>
      </c>
      <c r="AO15" s="36">
        <f t="shared" si="12"/>
        <v>14.323797839368657</v>
      </c>
      <c r="AP15" s="36">
        <f t="shared" si="12"/>
        <v>14.313191008782969</v>
      </c>
      <c r="AQ15" s="36">
        <f t="shared" si="12"/>
        <v>14.302847362323911</v>
      </c>
      <c r="AR15" s="36">
        <f t="shared" si="12"/>
        <v>14.29275433176895</v>
      </c>
      <c r="AS15" s="36">
        <f t="shared" si="12"/>
        <v>14.2829002241916</v>
      </c>
      <c r="AT15" s="36">
        <f t="shared" si="12"/>
        <v>14.273274142702707</v>
      </c>
      <c r="AU15" s="36">
        <f t="shared" si="12"/>
        <v>14.263865915953026</v>
      </c>
      <c r="AV15" s="36">
        <f t="shared" si="12"/>
        <v>14.254666035261005</v>
      </c>
      <c r="AW15" s="36">
        <f t="shared" si="12"/>
        <v>14.245665598397853</v>
      </c>
      <c r="AX15" s="36">
        <f t="shared" si="12"/>
        <v>14.236856259202153</v>
      </c>
      <c r="AY15" s="36">
        <f t="shared" si="12"/>
        <v>14.228230182314016</v>
      </c>
      <c r="AZ15" s="36">
        <f t="shared" si="12"/>
        <v>14.219780002417453</v>
      </c>
      <c r="BA15" s="37">
        <f t="shared" si="12"/>
        <v>14.211498787463107</v>
      </c>
      <c r="BB15" s="103"/>
    </row>
    <row r="16" spans="1:55" x14ac:dyDescent="0.25">
      <c r="A16" s="83" t="s">
        <v>102</v>
      </c>
      <c r="B16" s="116">
        <v>32</v>
      </c>
      <c r="C16" s="116">
        <f>$B16*(VALUE(RIGHT(C$2,2)))^(-0.13)</f>
        <v>29.242606407340819</v>
      </c>
      <c r="D16" s="116">
        <f t="shared" ref="D16:BA16" si="13">$B16*(VALUE(RIGHT(D$2,2)))^(-0.13)</f>
        <v>27.741134322504106</v>
      </c>
      <c r="E16" s="116">
        <f t="shared" si="13"/>
        <v>26.722813421707823</v>
      </c>
      <c r="F16" s="116">
        <f t="shared" si="13"/>
        <v>25.958756087541534</v>
      </c>
      <c r="G16" s="116">
        <f t="shared" si="13"/>
        <v>25.350721008942525</v>
      </c>
      <c r="H16" s="116">
        <f t="shared" si="13"/>
        <v>24.847759398383523</v>
      </c>
      <c r="I16" s="116">
        <f t="shared" si="13"/>
        <v>24.420147343368946</v>
      </c>
      <c r="J16" s="116">
        <f t="shared" si="13"/>
        <v>24.049079171850479</v>
      </c>
      <c r="K16" s="116">
        <f t="shared" si="13"/>
        <v>23.721927721629356</v>
      </c>
      <c r="L16" s="116">
        <f t="shared" si="13"/>
        <v>23.429818765345306</v>
      </c>
      <c r="M16" s="116">
        <f t="shared" si="13"/>
        <v>23.166286143962878</v>
      </c>
      <c r="N16" s="116">
        <f t="shared" si="13"/>
        <v>22.926477980832381</v>
      </c>
      <c r="O16" s="116">
        <f t="shared" si="13"/>
        <v>22.706664005976034</v>
      </c>
      <c r="P16" s="116">
        <f t="shared" si="13"/>
        <v>22.503916858425342</v>
      </c>
      <c r="Q16" s="116">
        <f t="shared" si="13"/>
        <v>22.315898661606486</v>
      </c>
      <c r="R16" s="116">
        <f t="shared" si="13"/>
        <v>22.140713822640322</v>
      </c>
      <c r="S16" s="116">
        <f t="shared" si="13"/>
        <v>21.976804896293796</v>
      </c>
      <c r="T16" s="116">
        <f t="shared" si="13"/>
        <v>21.822877268038116</v>
      </c>
      <c r="U16" s="116">
        <f t="shared" si="13"/>
        <v>21.677843612093579</v>
      </c>
      <c r="V16" s="116">
        <f t="shared" si="13"/>
        <v>21.540782221369408</v>
      </c>
      <c r="W16" s="116">
        <f t="shared" si="13"/>
        <v>21.410905260947526</v>
      </c>
      <c r="X16" s="116">
        <f t="shared" si="13"/>
        <v>21.287534246083073</v>
      </c>
      <c r="Y16" s="116">
        <f t="shared" si="13"/>
        <v>21.170080863366866</v>
      </c>
      <c r="Z16" s="116">
        <f t="shared" si="13"/>
        <v>21.058031800389834</v>
      </c>
      <c r="AA16" s="116">
        <f t="shared" si="13"/>
        <v>20.950936621876473</v>
      </c>
      <c r="AB16" s="116">
        <f t="shared" si="13"/>
        <v>20.848397988713746</v>
      </c>
      <c r="AC16" s="116">
        <f t="shared" si="13"/>
        <v>20.750063698452806</v>
      </c>
      <c r="AD16" s="116">
        <f t="shared" si="13"/>
        <v>20.655620156119451</v>
      </c>
      <c r="AE16" s="116">
        <f t="shared" si="13"/>
        <v>20.564786978576684</v>
      </c>
      <c r="AF16" s="116">
        <f t="shared" si="13"/>
        <v>20.477312504957936</v>
      </c>
      <c r="AG16" s="116">
        <f t="shared" si="13"/>
        <v>20.392970037108192</v>
      </c>
      <c r="AH16" s="116">
        <f t="shared" si="13"/>
        <v>20.311554672542858</v>
      </c>
      <c r="AI16" s="116">
        <f t="shared" si="13"/>
        <v>20.232880621657536</v>
      </c>
      <c r="AJ16" s="116">
        <f t="shared" si="13"/>
        <v>20.156778923267364</v>
      </c>
      <c r="AK16" s="116">
        <f t="shared" si="13"/>
        <v>20.08309548978875</v>
      </c>
      <c r="AL16" s="116">
        <f t="shared" si="13"/>
        <v>20.011689426776709</v>
      </c>
      <c r="AM16" s="116">
        <f t="shared" si="13"/>
        <v>19.942431582029492</v>
      </c>
      <c r="AN16" s="116">
        <f t="shared" si="13"/>
        <v>19.875203287756367</v>
      </c>
      <c r="AO16" s="116">
        <f t="shared" si="13"/>
        <v>19.809895265885622</v>
      </c>
      <c r="AP16" s="116">
        <f t="shared" si="13"/>
        <v>19.746406671851364</v>
      </c>
      <c r="AQ16" s="116">
        <f t="shared" si="13"/>
        <v>19.684644256429696</v>
      </c>
      <c r="AR16" s="116">
        <f t="shared" si="13"/>
        <v>19.624521628618059</v>
      </c>
      <c r="AS16" s="116">
        <f t="shared" si="13"/>
        <v>19.565958605335979</v>
      </c>
      <c r="AT16" s="116">
        <f t="shared" si="13"/>
        <v>19.508880636001312</v>
      </c>
      <c r="AU16" s="116">
        <f t="shared" si="13"/>
        <v>19.453218291906122</v>
      </c>
      <c r="AV16" s="116">
        <f t="shared" si="13"/>
        <v>19.398906811859529</v>
      </c>
      <c r="AW16" s="116">
        <f t="shared" si="13"/>
        <v>19.345885696844221</v>
      </c>
      <c r="AX16" s="116">
        <f t="shared" si="13"/>
        <v>19.294098347498647</v>
      </c>
      <c r="AY16" s="116">
        <f t="shared" si="13"/>
        <v>19.243491739127077</v>
      </c>
      <c r="AZ16" s="116">
        <f t="shared" si="13"/>
        <v>19.194016129687139</v>
      </c>
      <c r="BA16" s="84">
        <f t="shared" si="13"/>
        <v>19.145624796833633</v>
      </c>
      <c r="BB16" s="103"/>
    </row>
    <row r="17" spans="1:54" x14ac:dyDescent="0.25">
      <c r="A17" s="28" t="s">
        <v>119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36">
        <v>320</v>
      </c>
      <c r="O17" s="36">
        <f>$N17*(VALUE(RIGHT(C$2,2)))^(-0.35)</f>
        <v>251.06691132696025</v>
      </c>
      <c r="P17" s="36">
        <f t="shared" ref="P17:BA17" si="14">$N17*(VALUE(RIGHT(D$2,2)))^(-0.35)</f>
        <v>217.84998740750413</v>
      </c>
      <c r="Q17" s="36">
        <f t="shared" si="14"/>
        <v>196.9831061351866</v>
      </c>
      <c r="R17" s="36">
        <f t="shared" si="14"/>
        <v>182.18410221604898</v>
      </c>
      <c r="S17" s="36">
        <f t="shared" si="14"/>
        <v>170.92163584693512</v>
      </c>
      <c r="T17" s="36">
        <f t="shared" si="14"/>
        <v>161.94429913758714</v>
      </c>
      <c r="U17" s="36">
        <f t="shared" si="14"/>
        <v>154.54981262797531</v>
      </c>
      <c r="V17" s="36">
        <f t="shared" si="14"/>
        <v>148.30817816703032</v>
      </c>
      <c r="W17" s="36">
        <f t="shared" si="14"/>
        <v>142.93874948830822</v>
      </c>
      <c r="X17" s="36">
        <f t="shared" si="14"/>
        <v>138.24917187280025</v>
      </c>
      <c r="Y17" s="36">
        <f t="shared" si="14"/>
        <v>134.10239747200453</v>
      </c>
      <c r="Z17" s="36">
        <f t="shared" si="14"/>
        <v>130.39766210409243</v>
      </c>
      <c r="AA17" s="36">
        <f t="shared" si="14"/>
        <v>127.05892184838535</v>
      </c>
      <c r="AB17" s="36">
        <f t="shared" si="14"/>
        <v>124.02751366754285</v>
      </c>
      <c r="AC17" s="36">
        <f t="shared" si="14"/>
        <v>121.25732532083185</v>
      </c>
      <c r="AD17" s="36">
        <f t="shared" si="14"/>
        <v>118.71151727884671</v>
      </c>
      <c r="AE17" s="36">
        <f t="shared" si="14"/>
        <v>116.3602381778901</v>
      </c>
      <c r="AF17" s="36">
        <f t="shared" si="14"/>
        <v>114.17899551150954</v>
      </c>
      <c r="AG17" s="36">
        <f t="shared" si="14"/>
        <v>112.14746982177395</v>
      </c>
      <c r="AH17" s="36">
        <f t="shared" si="14"/>
        <v>110.24863602450138</v>
      </c>
      <c r="AI17" s="36">
        <f t="shared" si="14"/>
        <v>108.46810179879382</v>
      </c>
      <c r="AJ17" s="36">
        <f t="shared" si="14"/>
        <v>106.79360219799264</v>
      </c>
      <c r="AK17" s="36">
        <f t="shared" si="14"/>
        <v>105.21460854636418</v>
      </c>
      <c r="AL17" s="36">
        <f t="shared" si="14"/>
        <v>103.72202218833681</v>
      </c>
      <c r="AM17" s="36">
        <f t="shared" si="14"/>
        <v>102.30793208978467</v>
      </c>
      <c r="AN17" s="36">
        <f t="shared" si="14"/>
        <v>100.965421081617</v>
      </c>
      <c r="AO17" s="36">
        <f t="shared" si="14"/>
        <v>99.688409578149177</v>
      </c>
      <c r="AP17" s="36">
        <f t="shared" si="14"/>
        <v>98.471528467022637</v>
      </c>
      <c r="AQ17" s="36">
        <f t="shared" si="14"/>
        <v>97.310014925226028</v>
      </c>
      <c r="AR17" s="36">
        <f t="shared" si="14"/>
        <v>96.199626413057672</v>
      </c>
      <c r="AS17" s="36">
        <f t="shared" si="14"/>
        <v>95.136569200217679</v>
      </c>
      <c r="AT17" s="36">
        <f t="shared" si="14"/>
        <v>94.117438598710649</v>
      </c>
      <c r="AU17" s="36">
        <f t="shared" si="14"/>
        <v>93.139168694178466</v>
      </c>
      <c r="AV17" s="36">
        <f t="shared" si="14"/>
        <v>92.19898983558933</v>
      </c>
      <c r="AW17" s="36">
        <f t="shared" si="14"/>
        <v>91.29439250185095</v>
      </c>
      <c r="AX17" s="36">
        <f t="shared" si="14"/>
        <v>90.423096440873621</v>
      </c>
      <c r="AY17" s="36">
        <f t="shared" si="14"/>
        <v>89.583024192154866</v>
      </c>
      <c r="AZ17" s="36">
        <f t="shared" si="14"/>
        <v>88.77227827295161</v>
      </c>
      <c r="BA17" s="37">
        <f t="shared" si="14"/>
        <v>87.989121441519586</v>
      </c>
      <c r="BB17" s="103"/>
    </row>
    <row r="18" spans="1:54" x14ac:dyDescent="0.25">
      <c r="A18" s="28" t="s">
        <v>120</v>
      </c>
      <c r="B18" s="32"/>
      <c r="C18" s="32"/>
      <c r="D18" s="32"/>
      <c r="E18" s="32"/>
      <c r="F18" s="32"/>
      <c r="G18" s="9"/>
      <c r="H18" s="9"/>
      <c r="I18" s="9"/>
      <c r="J18" s="9"/>
      <c r="K18" s="9"/>
      <c r="L18" s="9"/>
      <c r="M18" s="9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>
        <v>320</v>
      </c>
      <c r="AM18" s="36">
        <f>$AL18*(VALUE(RIGHT(C$2,2)))^(-0.35)</f>
        <v>251.06691132696025</v>
      </c>
      <c r="AN18" s="36">
        <f t="shared" ref="AN18:BA18" si="15">$AL18*(VALUE(RIGHT(D$2,2)))^(-0.35)</f>
        <v>217.84998740750413</v>
      </c>
      <c r="AO18" s="36">
        <f t="shared" si="15"/>
        <v>196.9831061351866</v>
      </c>
      <c r="AP18" s="36">
        <f t="shared" si="15"/>
        <v>182.18410221604898</v>
      </c>
      <c r="AQ18" s="36">
        <f t="shared" si="15"/>
        <v>170.92163584693512</v>
      </c>
      <c r="AR18" s="36">
        <f t="shared" si="15"/>
        <v>161.94429913758714</v>
      </c>
      <c r="AS18" s="36">
        <f t="shared" si="15"/>
        <v>154.54981262797531</v>
      </c>
      <c r="AT18" s="36">
        <f t="shared" si="15"/>
        <v>148.30817816703032</v>
      </c>
      <c r="AU18" s="36">
        <f t="shared" si="15"/>
        <v>142.93874948830822</v>
      </c>
      <c r="AV18" s="36">
        <f t="shared" si="15"/>
        <v>138.24917187280025</v>
      </c>
      <c r="AW18" s="36">
        <f t="shared" si="15"/>
        <v>134.10239747200453</v>
      </c>
      <c r="AX18" s="36">
        <f t="shared" si="15"/>
        <v>130.39766210409243</v>
      </c>
      <c r="AY18" s="36">
        <f t="shared" si="15"/>
        <v>127.05892184838535</v>
      </c>
      <c r="AZ18" s="36">
        <f t="shared" si="15"/>
        <v>124.02751366754285</v>
      </c>
      <c r="BA18" s="37">
        <f t="shared" si="15"/>
        <v>121.25732532083185</v>
      </c>
      <c r="BB18" s="103"/>
    </row>
    <row r="19" spans="1:54" ht="16.5" thickBot="1" x14ac:dyDescent="0.3">
      <c r="A19" s="29" t="s">
        <v>121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9"/>
      <c r="BB19" s="103"/>
    </row>
    <row r="20" spans="1:54" x14ac:dyDescent="0.25">
      <c r="B20" s="49"/>
      <c r="C20" s="50"/>
    </row>
    <row r="22" spans="1:54" x14ac:dyDescent="0.25">
      <c r="B22" s="50"/>
    </row>
    <row r="23" spans="1:54" x14ac:dyDescent="0.25">
      <c r="B23" s="50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79D59-CF57-42CD-9C09-61C92D7047B6}">
  <sheetPr>
    <tabColor rgb="FFD9C6FE"/>
  </sheetPr>
  <dimension ref="A1:AR56"/>
  <sheetViews>
    <sheetView showZeros="0" zoomScale="70" zoomScaleNormal="70" workbookViewId="0">
      <selection activeCell="A13" sqref="A13"/>
    </sheetView>
  </sheetViews>
  <sheetFormatPr defaultColWidth="9.28515625" defaultRowHeight="15.75" x14ac:dyDescent="0.25"/>
  <cols>
    <col min="1" max="16384" width="9.28515625" style="1"/>
  </cols>
  <sheetData>
    <row r="1" spans="1:44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44" x14ac:dyDescent="0.25">
      <c r="A2" s="6" t="s">
        <v>263</v>
      </c>
      <c r="B2" s="90" t="s">
        <v>145</v>
      </c>
      <c r="C2" s="90" t="s">
        <v>146</v>
      </c>
      <c r="D2" s="90" t="s">
        <v>147</v>
      </c>
      <c r="E2" s="90" t="s">
        <v>148</v>
      </c>
      <c r="F2" s="90" t="s">
        <v>149</v>
      </c>
      <c r="G2" s="90" t="s">
        <v>150</v>
      </c>
      <c r="H2" s="90" t="s">
        <v>151</v>
      </c>
      <c r="I2" s="90" t="s">
        <v>152</v>
      </c>
      <c r="J2" s="90" t="s">
        <v>153</v>
      </c>
      <c r="K2" s="90" t="s">
        <v>154</v>
      </c>
      <c r="L2" s="90" t="s">
        <v>155</v>
      </c>
      <c r="M2" s="90" t="s">
        <v>156</v>
      </c>
      <c r="N2" s="90" t="s">
        <v>157</v>
      </c>
      <c r="O2" s="90" t="s">
        <v>158</v>
      </c>
      <c r="P2" s="90" t="s">
        <v>159</v>
      </c>
      <c r="Q2" s="90" t="s">
        <v>160</v>
      </c>
      <c r="R2" s="90" t="s">
        <v>161</v>
      </c>
      <c r="S2" s="90" t="s">
        <v>162</v>
      </c>
      <c r="T2" s="90" t="s">
        <v>163</v>
      </c>
      <c r="U2" s="90" t="s">
        <v>164</v>
      </c>
      <c r="V2" s="90" t="s">
        <v>165</v>
      </c>
      <c r="W2" s="90" t="s">
        <v>166</v>
      </c>
      <c r="X2" s="90" t="s">
        <v>167</v>
      </c>
      <c r="Y2" s="90" t="s">
        <v>168</v>
      </c>
      <c r="Z2" s="90" t="s">
        <v>169</v>
      </c>
      <c r="AA2" s="90" t="s">
        <v>170</v>
      </c>
      <c r="AB2" s="90" t="s">
        <v>171</v>
      </c>
      <c r="AC2" s="100" t="s">
        <v>172</v>
      </c>
      <c r="AD2" s="90" t="s">
        <v>123</v>
      </c>
      <c r="AE2" s="90" t="s">
        <v>124</v>
      </c>
      <c r="AF2" s="90" t="s">
        <v>125</v>
      </c>
      <c r="AG2" s="90" t="s">
        <v>126</v>
      </c>
      <c r="AH2" s="100" t="s">
        <v>127</v>
      </c>
      <c r="AI2" s="90" t="s">
        <v>136</v>
      </c>
      <c r="AJ2" s="90" t="s">
        <v>137</v>
      </c>
      <c r="AK2" s="90" t="s">
        <v>138</v>
      </c>
      <c r="AL2" s="100" t="s">
        <v>139</v>
      </c>
      <c r="AM2" s="90" t="s">
        <v>132</v>
      </c>
      <c r="AN2" s="90" t="s">
        <v>133</v>
      </c>
      <c r="AO2" s="100" t="s">
        <v>134</v>
      </c>
      <c r="AP2" s="90" t="s">
        <v>119</v>
      </c>
      <c r="AQ2" s="90" t="s">
        <v>120</v>
      </c>
      <c r="AR2" s="91" t="s">
        <v>121</v>
      </c>
    </row>
    <row r="3" spans="1:44" x14ac:dyDescent="0.25">
      <c r="A3" s="28" t="s">
        <v>89</v>
      </c>
      <c r="B3" s="92">
        <v>14206</v>
      </c>
      <c r="C3" s="93">
        <v>0</v>
      </c>
      <c r="D3" s="93">
        <v>0</v>
      </c>
      <c r="E3" s="93">
        <v>0</v>
      </c>
      <c r="F3" s="93">
        <v>0</v>
      </c>
      <c r="G3" s="93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  <c r="P3" s="93">
        <v>0</v>
      </c>
      <c r="Q3" s="93">
        <v>0</v>
      </c>
      <c r="R3" s="93">
        <v>0</v>
      </c>
      <c r="S3" s="93">
        <v>0</v>
      </c>
      <c r="T3" s="93">
        <v>0</v>
      </c>
      <c r="U3" s="93">
        <v>0</v>
      </c>
      <c r="V3" s="93">
        <v>0</v>
      </c>
      <c r="W3" s="93">
        <v>0</v>
      </c>
      <c r="X3" s="93">
        <v>0</v>
      </c>
      <c r="Y3" s="93">
        <v>0</v>
      </c>
      <c r="Z3" s="93">
        <v>0</v>
      </c>
      <c r="AA3" s="93">
        <v>0</v>
      </c>
      <c r="AB3" s="93">
        <v>0</v>
      </c>
      <c r="AC3" s="93">
        <v>0</v>
      </c>
      <c r="AD3" s="92">
        <v>0</v>
      </c>
      <c r="AE3" s="93">
        <v>0</v>
      </c>
      <c r="AF3" s="93">
        <v>0</v>
      </c>
      <c r="AG3" s="93">
        <v>0</v>
      </c>
      <c r="AH3" s="94">
        <v>0</v>
      </c>
      <c r="AI3" s="93">
        <v>0</v>
      </c>
      <c r="AJ3" s="93">
        <v>0</v>
      </c>
      <c r="AK3" s="93">
        <v>0</v>
      </c>
      <c r="AL3" s="93">
        <v>0</v>
      </c>
      <c r="AM3" s="92">
        <v>0</v>
      </c>
      <c r="AN3" s="93">
        <v>0</v>
      </c>
      <c r="AO3" s="94">
        <v>0</v>
      </c>
      <c r="AP3" s="93">
        <v>0</v>
      </c>
      <c r="AQ3" s="93">
        <v>0</v>
      </c>
      <c r="AR3" s="101">
        <v>0</v>
      </c>
    </row>
    <row r="4" spans="1:44" x14ac:dyDescent="0.25">
      <c r="A4" s="28" t="s">
        <v>90</v>
      </c>
      <c r="B4" s="95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5">
        <v>0</v>
      </c>
      <c r="AE4" s="9">
        <v>0</v>
      </c>
      <c r="AF4" s="9">
        <v>0</v>
      </c>
      <c r="AG4" s="9">
        <v>0</v>
      </c>
      <c r="AH4" s="96">
        <v>0</v>
      </c>
      <c r="AI4" s="9">
        <v>0</v>
      </c>
      <c r="AJ4" s="9">
        <v>0</v>
      </c>
      <c r="AK4" s="9">
        <v>0</v>
      </c>
      <c r="AL4" s="9">
        <v>0</v>
      </c>
      <c r="AM4" s="95">
        <v>0</v>
      </c>
      <c r="AN4" s="9">
        <v>0</v>
      </c>
      <c r="AO4" s="96">
        <v>0</v>
      </c>
      <c r="AP4" s="9">
        <v>0</v>
      </c>
      <c r="AQ4" s="9">
        <v>0</v>
      </c>
      <c r="AR4" s="31">
        <v>0</v>
      </c>
    </row>
    <row r="5" spans="1:44" x14ac:dyDescent="0.25">
      <c r="A5" s="28" t="s">
        <v>91</v>
      </c>
      <c r="B5" s="95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5">
        <v>0</v>
      </c>
      <c r="AE5" s="9">
        <v>0</v>
      </c>
      <c r="AF5" s="9">
        <v>0</v>
      </c>
      <c r="AG5" s="9">
        <v>0</v>
      </c>
      <c r="AH5" s="96">
        <v>0</v>
      </c>
      <c r="AI5" s="9">
        <v>0</v>
      </c>
      <c r="AJ5" s="9">
        <v>0</v>
      </c>
      <c r="AK5" s="9">
        <v>0</v>
      </c>
      <c r="AL5" s="9">
        <v>0</v>
      </c>
      <c r="AM5" s="95">
        <v>0</v>
      </c>
      <c r="AN5" s="9">
        <v>0</v>
      </c>
      <c r="AO5" s="96">
        <v>0</v>
      </c>
      <c r="AP5" s="9">
        <v>0</v>
      </c>
      <c r="AQ5" s="9">
        <v>0</v>
      </c>
      <c r="AR5" s="31">
        <v>0</v>
      </c>
    </row>
    <row r="6" spans="1:44" x14ac:dyDescent="0.25">
      <c r="A6" s="28" t="s">
        <v>92</v>
      </c>
      <c r="B6" s="95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14286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5">
        <v>0</v>
      </c>
      <c r="AE6" s="9">
        <v>0</v>
      </c>
      <c r="AF6" s="9">
        <v>0</v>
      </c>
      <c r="AG6" s="9">
        <v>0</v>
      </c>
      <c r="AH6" s="96">
        <v>0</v>
      </c>
      <c r="AI6" s="9">
        <v>0</v>
      </c>
      <c r="AJ6" s="9">
        <v>0</v>
      </c>
      <c r="AK6" s="9">
        <v>0</v>
      </c>
      <c r="AL6" s="9">
        <v>0</v>
      </c>
      <c r="AM6" s="95">
        <v>0</v>
      </c>
      <c r="AN6" s="9">
        <v>0</v>
      </c>
      <c r="AO6" s="96">
        <v>0</v>
      </c>
      <c r="AP6" s="9">
        <v>0</v>
      </c>
      <c r="AQ6" s="9">
        <v>0</v>
      </c>
      <c r="AR6" s="31">
        <v>0</v>
      </c>
    </row>
    <row r="7" spans="1:44" x14ac:dyDescent="0.25">
      <c r="A7" s="28" t="s">
        <v>93</v>
      </c>
      <c r="B7" s="95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5">
        <v>0</v>
      </c>
      <c r="AE7" s="9">
        <v>0</v>
      </c>
      <c r="AF7" s="9">
        <v>0</v>
      </c>
      <c r="AG7" s="9">
        <v>0</v>
      </c>
      <c r="AH7" s="96">
        <v>0</v>
      </c>
      <c r="AI7" s="9">
        <v>0</v>
      </c>
      <c r="AJ7" s="9">
        <v>0</v>
      </c>
      <c r="AK7" s="9">
        <v>0</v>
      </c>
      <c r="AL7" s="9">
        <v>0</v>
      </c>
      <c r="AM7" s="95">
        <v>0</v>
      </c>
      <c r="AN7" s="9">
        <v>0</v>
      </c>
      <c r="AO7" s="96">
        <v>0</v>
      </c>
      <c r="AP7" s="9">
        <v>0</v>
      </c>
      <c r="AQ7" s="9">
        <v>0</v>
      </c>
      <c r="AR7" s="31">
        <v>0</v>
      </c>
    </row>
    <row r="8" spans="1:44" x14ac:dyDescent="0.25">
      <c r="A8" s="28" t="s">
        <v>94</v>
      </c>
      <c r="B8" s="95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5">
        <v>0</v>
      </c>
      <c r="AE8" s="9">
        <v>0</v>
      </c>
      <c r="AF8" s="9">
        <v>0</v>
      </c>
      <c r="AG8" s="9">
        <v>0</v>
      </c>
      <c r="AH8" s="96">
        <v>0</v>
      </c>
      <c r="AI8" s="9">
        <v>0</v>
      </c>
      <c r="AJ8" s="9">
        <v>0</v>
      </c>
      <c r="AK8" s="9">
        <v>0</v>
      </c>
      <c r="AL8" s="9">
        <v>0</v>
      </c>
      <c r="AM8" s="95">
        <v>0</v>
      </c>
      <c r="AN8" s="9">
        <v>0</v>
      </c>
      <c r="AO8" s="96">
        <v>0</v>
      </c>
      <c r="AP8" s="9">
        <v>0</v>
      </c>
      <c r="AQ8" s="9">
        <v>0</v>
      </c>
      <c r="AR8" s="31">
        <v>0</v>
      </c>
    </row>
    <row r="9" spans="1:44" x14ac:dyDescent="0.25">
      <c r="A9" s="28" t="s">
        <v>95</v>
      </c>
      <c r="B9" s="95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5">
        <v>0</v>
      </c>
      <c r="AE9" s="9">
        <v>0</v>
      </c>
      <c r="AF9" s="9">
        <v>0</v>
      </c>
      <c r="AG9" s="9">
        <v>0</v>
      </c>
      <c r="AH9" s="96">
        <v>0</v>
      </c>
      <c r="AI9" s="9">
        <v>0</v>
      </c>
      <c r="AJ9" s="9">
        <v>0</v>
      </c>
      <c r="AK9" s="9">
        <v>0</v>
      </c>
      <c r="AL9" s="9">
        <v>0</v>
      </c>
      <c r="AM9" s="95">
        <v>0</v>
      </c>
      <c r="AN9" s="9">
        <v>0</v>
      </c>
      <c r="AO9" s="96">
        <v>0</v>
      </c>
      <c r="AP9" s="9">
        <v>0</v>
      </c>
      <c r="AQ9" s="9">
        <v>0</v>
      </c>
      <c r="AR9" s="31">
        <v>0</v>
      </c>
    </row>
    <row r="10" spans="1:44" x14ac:dyDescent="0.25">
      <c r="A10" s="28" t="s">
        <v>96</v>
      </c>
      <c r="B10" s="95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5">
        <v>0</v>
      </c>
      <c r="AE10" s="9">
        <v>0</v>
      </c>
      <c r="AF10" s="9">
        <v>0</v>
      </c>
      <c r="AG10" s="9">
        <v>0</v>
      </c>
      <c r="AH10" s="96">
        <v>0</v>
      </c>
      <c r="AI10" s="9">
        <v>0</v>
      </c>
      <c r="AJ10" s="9">
        <v>0</v>
      </c>
      <c r="AK10" s="9">
        <v>0</v>
      </c>
      <c r="AL10" s="9">
        <v>0</v>
      </c>
      <c r="AM10" s="95">
        <v>0</v>
      </c>
      <c r="AN10" s="9">
        <v>0</v>
      </c>
      <c r="AO10" s="96">
        <v>0</v>
      </c>
      <c r="AP10" s="9">
        <v>0</v>
      </c>
      <c r="AQ10" s="9">
        <v>0</v>
      </c>
      <c r="AR10" s="31">
        <v>0</v>
      </c>
    </row>
    <row r="11" spans="1:44" x14ac:dyDescent="0.25">
      <c r="A11" s="28" t="s">
        <v>97</v>
      </c>
      <c r="B11" s="95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5">
        <v>0</v>
      </c>
      <c r="AE11" s="9">
        <v>0</v>
      </c>
      <c r="AF11" s="9">
        <v>0</v>
      </c>
      <c r="AG11" s="9">
        <v>0</v>
      </c>
      <c r="AH11" s="96">
        <v>0</v>
      </c>
      <c r="AI11" s="9">
        <v>0</v>
      </c>
      <c r="AJ11" s="9">
        <v>0</v>
      </c>
      <c r="AK11" s="9">
        <v>0</v>
      </c>
      <c r="AL11" s="9">
        <v>0</v>
      </c>
      <c r="AM11" s="95">
        <v>0</v>
      </c>
      <c r="AN11" s="9">
        <v>0</v>
      </c>
      <c r="AO11" s="96">
        <v>0</v>
      </c>
      <c r="AP11" s="9">
        <v>0</v>
      </c>
      <c r="AQ11" s="9">
        <v>0</v>
      </c>
      <c r="AR11" s="31">
        <v>0</v>
      </c>
    </row>
    <row r="12" spans="1:44" x14ac:dyDescent="0.25">
      <c r="A12" s="28" t="s">
        <v>98</v>
      </c>
      <c r="B12" s="95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5">
        <v>0</v>
      </c>
      <c r="AE12" s="9">
        <v>0</v>
      </c>
      <c r="AF12" s="9">
        <v>0</v>
      </c>
      <c r="AG12" s="9">
        <v>0</v>
      </c>
      <c r="AH12" s="96">
        <v>0</v>
      </c>
      <c r="AI12" s="9">
        <v>0</v>
      </c>
      <c r="AJ12" s="9">
        <v>0</v>
      </c>
      <c r="AK12" s="9">
        <v>0</v>
      </c>
      <c r="AL12" s="9">
        <v>0</v>
      </c>
      <c r="AM12" s="95">
        <v>0</v>
      </c>
      <c r="AN12" s="9">
        <v>0</v>
      </c>
      <c r="AO12" s="96">
        <v>0</v>
      </c>
      <c r="AP12" s="9">
        <v>0</v>
      </c>
      <c r="AQ12" s="9">
        <v>0</v>
      </c>
      <c r="AR12" s="31">
        <v>0</v>
      </c>
    </row>
    <row r="13" spans="1:44" x14ac:dyDescent="0.25">
      <c r="A13" s="28" t="s">
        <v>99</v>
      </c>
      <c r="B13" s="95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5">
        <v>0</v>
      </c>
      <c r="AE13" s="9">
        <v>0</v>
      </c>
      <c r="AF13" s="9">
        <v>0</v>
      </c>
      <c r="AG13" s="9">
        <v>0</v>
      </c>
      <c r="AH13" s="96">
        <v>0</v>
      </c>
      <c r="AI13" s="9">
        <v>0</v>
      </c>
      <c r="AJ13" s="9">
        <v>0</v>
      </c>
      <c r="AK13" s="9">
        <v>0</v>
      </c>
      <c r="AL13" s="9">
        <v>0</v>
      </c>
      <c r="AM13" s="95">
        <v>0</v>
      </c>
      <c r="AN13" s="9">
        <v>0</v>
      </c>
      <c r="AO13" s="96">
        <v>0</v>
      </c>
      <c r="AP13" s="9">
        <v>0</v>
      </c>
      <c r="AQ13" s="9">
        <v>0</v>
      </c>
      <c r="AR13" s="31">
        <v>0</v>
      </c>
    </row>
    <row r="14" spans="1:44" x14ac:dyDescent="0.25">
      <c r="A14" s="28" t="s">
        <v>100</v>
      </c>
      <c r="B14" s="95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5">
        <v>0</v>
      </c>
      <c r="AE14" s="9">
        <v>0</v>
      </c>
      <c r="AF14" s="9">
        <v>0</v>
      </c>
      <c r="AG14" s="9">
        <v>0</v>
      </c>
      <c r="AH14" s="96">
        <v>0</v>
      </c>
      <c r="AI14" s="9">
        <v>0</v>
      </c>
      <c r="AJ14" s="9">
        <v>0</v>
      </c>
      <c r="AK14" s="9">
        <v>0</v>
      </c>
      <c r="AL14" s="9">
        <v>0</v>
      </c>
      <c r="AM14" s="95">
        <v>0</v>
      </c>
      <c r="AN14" s="9">
        <v>0</v>
      </c>
      <c r="AO14" s="96">
        <v>0</v>
      </c>
      <c r="AP14" s="9">
        <v>0</v>
      </c>
      <c r="AQ14" s="9">
        <v>0</v>
      </c>
      <c r="AR14" s="31">
        <v>0</v>
      </c>
    </row>
    <row r="15" spans="1:44" x14ac:dyDescent="0.25">
      <c r="A15" s="28" t="s">
        <v>101</v>
      </c>
      <c r="B15" s="95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5">
        <v>0</v>
      </c>
      <c r="AE15" s="9">
        <v>0</v>
      </c>
      <c r="AF15" s="9">
        <v>0</v>
      </c>
      <c r="AG15" s="9">
        <v>0</v>
      </c>
      <c r="AH15" s="96">
        <v>0</v>
      </c>
      <c r="AI15" s="9">
        <v>0</v>
      </c>
      <c r="AJ15" s="9">
        <v>0</v>
      </c>
      <c r="AK15" s="9">
        <v>0</v>
      </c>
      <c r="AL15" s="9">
        <v>0</v>
      </c>
      <c r="AM15" s="95">
        <v>0</v>
      </c>
      <c r="AN15" s="9">
        <v>0</v>
      </c>
      <c r="AO15" s="96">
        <v>0</v>
      </c>
      <c r="AP15" s="9">
        <v>0</v>
      </c>
      <c r="AQ15" s="9">
        <v>0</v>
      </c>
      <c r="AR15" s="31">
        <v>0</v>
      </c>
    </row>
    <row r="16" spans="1:44" x14ac:dyDescent="0.25">
      <c r="A16" s="28" t="s">
        <v>102</v>
      </c>
      <c r="B16" s="97">
        <v>0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  <c r="S16" s="98">
        <v>0</v>
      </c>
      <c r="T16" s="98">
        <v>0</v>
      </c>
      <c r="U16" s="98">
        <v>0</v>
      </c>
      <c r="V16" s="98">
        <v>0</v>
      </c>
      <c r="W16" s="98">
        <v>0</v>
      </c>
      <c r="X16" s="98">
        <v>0</v>
      </c>
      <c r="Y16" s="98">
        <v>0</v>
      </c>
      <c r="Z16" s="98">
        <v>0</v>
      </c>
      <c r="AA16" s="98">
        <v>0</v>
      </c>
      <c r="AB16" s="98">
        <v>14206</v>
      </c>
      <c r="AC16" s="98">
        <v>0</v>
      </c>
      <c r="AD16" s="97">
        <v>0</v>
      </c>
      <c r="AE16" s="98">
        <v>0</v>
      </c>
      <c r="AF16" s="98">
        <v>0</v>
      </c>
      <c r="AG16" s="98">
        <v>0</v>
      </c>
      <c r="AH16" s="99">
        <v>0</v>
      </c>
      <c r="AI16" s="98">
        <v>0</v>
      </c>
      <c r="AJ16" s="98">
        <v>0</v>
      </c>
      <c r="AK16" s="98">
        <v>0</v>
      </c>
      <c r="AL16" s="98">
        <v>0</v>
      </c>
      <c r="AM16" s="97">
        <v>0</v>
      </c>
      <c r="AN16" s="98">
        <v>0</v>
      </c>
      <c r="AO16" s="99">
        <v>0</v>
      </c>
      <c r="AP16" s="98">
        <v>0</v>
      </c>
      <c r="AQ16" s="98">
        <v>0</v>
      </c>
      <c r="AR16" s="102">
        <v>0</v>
      </c>
    </row>
    <row r="17" spans="1:44" x14ac:dyDescent="0.25">
      <c r="A17" s="58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5">
        <v>0</v>
      </c>
      <c r="AE17" s="9">
        <v>0</v>
      </c>
      <c r="AF17" s="9">
        <v>0</v>
      </c>
      <c r="AG17" s="9">
        <v>0</v>
      </c>
      <c r="AH17" s="96">
        <v>0</v>
      </c>
      <c r="AI17" s="9">
        <v>0</v>
      </c>
      <c r="AJ17" s="9">
        <v>0</v>
      </c>
      <c r="AK17" s="9">
        <v>0</v>
      </c>
      <c r="AL17" s="9">
        <v>0</v>
      </c>
      <c r="AM17" s="95">
        <v>0</v>
      </c>
      <c r="AN17" s="9">
        <v>0</v>
      </c>
      <c r="AO17" s="96">
        <v>0</v>
      </c>
      <c r="AP17" s="9">
        <v>0</v>
      </c>
      <c r="AQ17" s="9">
        <v>0</v>
      </c>
      <c r="AR17" s="31">
        <v>0</v>
      </c>
    </row>
    <row r="18" spans="1:44" x14ac:dyDescent="0.25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5">
        <v>0</v>
      </c>
      <c r="AE18" s="9">
        <v>0</v>
      </c>
      <c r="AF18" s="9">
        <v>0</v>
      </c>
      <c r="AG18" s="9">
        <v>0</v>
      </c>
      <c r="AH18" s="96">
        <v>0</v>
      </c>
      <c r="AI18" s="9">
        <v>0</v>
      </c>
      <c r="AJ18" s="9">
        <v>0</v>
      </c>
      <c r="AK18" s="9">
        <v>0</v>
      </c>
      <c r="AL18" s="9">
        <v>0</v>
      </c>
      <c r="AM18" s="95">
        <v>0</v>
      </c>
      <c r="AN18" s="9">
        <v>0</v>
      </c>
      <c r="AO18" s="96">
        <v>0</v>
      </c>
      <c r="AP18" s="9">
        <v>0</v>
      </c>
      <c r="AQ18" s="9">
        <v>0</v>
      </c>
      <c r="AR18" s="31">
        <v>0</v>
      </c>
    </row>
    <row r="19" spans="1:44" x14ac:dyDescent="0.25">
      <c r="A19" s="83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5">
        <v>0</v>
      </c>
      <c r="AE19" s="9">
        <v>0</v>
      </c>
      <c r="AF19" s="9">
        <v>0</v>
      </c>
      <c r="AG19" s="9">
        <v>0</v>
      </c>
      <c r="AH19" s="96">
        <v>0</v>
      </c>
      <c r="AI19" s="9">
        <v>0</v>
      </c>
      <c r="AJ19" s="9">
        <v>0</v>
      </c>
      <c r="AK19" s="9">
        <v>0</v>
      </c>
      <c r="AL19" s="9">
        <v>0</v>
      </c>
      <c r="AM19" s="95">
        <v>0</v>
      </c>
      <c r="AN19" s="9">
        <v>0</v>
      </c>
      <c r="AO19" s="96">
        <v>0</v>
      </c>
      <c r="AP19" s="9">
        <v>0</v>
      </c>
      <c r="AQ19" s="9">
        <v>0</v>
      </c>
      <c r="AR19" s="31">
        <v>0</v>
      </c>
    </row>
    <row r="20" spans="1:44" x14ac:dyDescent="0.25">
      <c r="A20" s="28" t="s">
        <v>145</v>
      </c>
      <c r="B20" s="92">
        <v>0</v>
      </c>
      <c r="C20" s="93">
        <v>42857</v>
      </c>
      <c r="D20" s="93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3">
        <v>0</v>
      </c>
      <c r="R20" s="93">
        <v>0</v>
      </c>
      <c r="S20" s="93">
        <v>0</v>
      </c>
      <c r="T20" s="93">
        <v>0</v>
      </c>
      <c r="U20" s="93">
        <v>0</v>
      </c>
      <c r="V20" s="93">
        <v>0</v>
      </c>
      <c r="W20" s="93">
        <v>0</v>
      </c>
      <c r="X20" s="93">
        <v>0</v>
      </c>
      <c r="Y20" s="93">
        <v>0</v>
      </c>
      <c r="Z20" s="93">
        <v>0</v>
      </c>
      <c r="AA20" s="93">
        <v>0</v>
      </c>
      <c r="AB20" s="93">
        <v>0</v>
      </c>
      <c r="AC20" s="93">
        <v>0</v>
      </c>
      <c r="AD20" s="92">
        <v>42857</v>
      </c>
      <c r="AE20" s="93">
        <v>0</v>
      </c>
      <c r="AF20" s="93">
        <v>0</v>
      </c>
      <c r="AG20" s="93">
        <v>0</v>
      </c>
      <c r="AH20" s="94">
        <v>0</v>
      </c>
      <c r="AI20" s="93">
        <v>0</v>
      </c>
      <c r="AJ20" s="93">
        <v>0</v>
      </c>
      <c r="AK20" s="93">
        <v>0</v>
      </c>
      <c r="AL20" s="93">
        <v>0</v>
      </c>
      <c r="AM20" s="92">
        <v>0</v>
      </c>
      <c r="AN20" s="93">
        <v>0</v>
      </c>
      <c r="AO20" s="94">
        <v>0</v>
      </c>
      <c r="AP20" s="93">
        <v>0</v>
      </c>
      <c r="AQ20" s="93">
        <v>0</v>
      </c>
      <c r="AR20" s="101">
        <v>0</v>
      </c>
    </row>
    <row r="21" spans="1:44" x14ac:dyDescent="0.25">
      <c r="A21" s="28" t="s">
        <v>146</v>
      </c>
      <c r="B21" s="95"/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5">
        <v>0</v>
      </c>
      <c r="AE21" s="9">
        <v>0</v>
      </c>
      <c r="AF21" s="9">
        <v>0</v>
      </c>
      <c r="AG21" s="9">
        <v>0</v>
      </c>
      <c r="AH21" s="96">
        <v>0</v>
      </c>
      <c r="AI21" s="9">
        <v>0</v>
      </c>
      <c r="AJ21" s="9">
        <v>0</v>
      </c>
      <c r="AK21" s="9">
        <v>0</v>
      </c>
      <c r="AL21" s="9">
        <v>0</v>
      </c>
      <c r="AM21" s="95">
        <v>0</v>
      </c>
      <c r="AN21" s="9">
        <v>0</v>
      </c>
      <c r="AO21" s="96">
        <v>0</v>
      </c>
      <c r="AP21" s="9">
        <v>0</v>
      </c>
      <c r="AQ21" s="9">
        <v>0</v>
      </c>
      <c r="AR21" s="31">
        <v>0</v>
      </c>
    </row>
    <row r="22" spans="1:44" x14ac:dyDescent="0.25">
      <c r="A22" s="28" t="s">
        <v>147</v>
      </c>
      <c r="B22" s="95">
        <v>0</v>
      </c>
      <c r="C22" s="9"/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5">
        <v>0</v>
      </c>
      <c r="AE22" s="9">
        <v>0</v>
      </c>
      <c r="AF22" s="9">
        <v>0</v>
      </c>
      <c r="AG22" s="9">
        <v>0</v>
      </c>
      <c r="AH22" s="96">
        <v>0</v>
      </c>
      <c r="AI22" s="9">
        <v>0</v>
      </c>
      <c r="AJ22" s="9">
        <v>0</v>
      </c>
      <c r="AK22" s="9">
        <v>0</v>
      </c>
      <c r="AL22" s="9">
        <v>0</v>
      </c>
      <c r="AM22" s="95">
        <v>0</v>
      </c>
      <c r="AN22" s="9">
        <v>0</v>
      </c>
      <c r="AO22" s="96">
        <v>0</v>
      </c>
      <c r="AP22" s="9">
        <v>0</v>
      </c>
      <c r="AQ22" s="9">
        <v>0</v>
      </c>
      <c r="AR22" s="31">
        <v>0</v>
      </c>
    </row>
    <row r="23" spans="1:44" x14ac:dyDescent="0.25">
      <c r="A23" s="28" t="s">
        <v>148</v>
      </c>
      <c r="B23" s="95">
        <v>0</v>
      </c>
      <c r="C23" s="9">
        <v>0</v>
      </c>
      <c r="D23" s="9"/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5">
        <v>0</v>
      </c>
      <c r="AE23" s="9">
        <v>42857</v>
      </c>
      <c r="AF23" s="9">
        <v>0</v>
      </c>
      <c r="AG23" s="9">
        <v>0</v>
      </c>
      <c r="AH23" s="96">
        <v>0</v>
      </c>
      <c r="AI23" s="9">
        <v>0</v>
      </c>
      <c r="AJ23" s="9">
        <v>0</v>
      </c>
      <c r="AK23" s="9">
        <v>0</v>
      </c>
      <c r="AL23" s="9">
        <v>0</v>
      </c>
      <c r="AM23" s="95">
        <v>0</v>
      </c>
      <c r="AN23" s="9">
        <v>0</v>
      </c>
      <c r="AO23" s="96">
        <v>0</v>
      </c>
      <c r="AP23" s="9">
        <v>0</v>
      </c>
      <c r="AQ23" s="9">
        <v>0</v>
      </c>
      <c r="AR23" s="31">
        <v>0</v>
      </c>
    </row>
    <row r="24" spans="1:44" x14ac:dyDescent="0.25">
      <c r="A24" s="28" t="s">
        <v>149</v>
      </c>
      <c r="B24" s="95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5">
        <v>0</v>
      </c>
      <c r="AE24" s="9">
        <v>0</v>
      </c>
      <c r="AF24" s="9">
        <v>0</v>
      </c>
      <c r="AG24" s="9">
        <v>0</v>
      </c>
      <c r="AH24" s="96">
        <v>0</v>
      </c>
      <c r="AI24" s="9">
        <v>0</v>
      </c>
      <c r="AJ24" s="9">
        <v>0</v>
      </c>
      <c r="AK24" s="9">
        <v>0</v>
      </c>
      <c r="AL24" s="9">
        <v>0</v>
      </c>
      <c r="AM24" s="95">
        <v>0</v>
      </c>
      <c r="AN24" s="9">
        <v>0</v>
      </c>
      <c r="AO24" s="96">
        <v>0</v>
      </c>
      <c r="AP24" s="9">
        <v>0</v>
      </c>
      <c r="AQ24" s="9">
        <v>0</v>
      </c>
      <c r="AR24" s="31">
        <v>0</v>
      </c>
    </row>
    <row r="25" spans="1:44" x14ac:dyDescent="0.25">
      <c r="A25" s="28" t="s">
        <v>150</v>
      </c>
      <c r="B25" s="95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5">
        <v>0</v>
      </c>
      <c r="AE25" s="9">
        <v>0</v>
      </c>
      <c r="AF25" s="9">
        <v>0</v>
      </c>
      <c r="AG25" s="9">
        <v>0</v>
      </c>
      <c r="AH25" s="96">
        <v>0</v>
      </c>
      <c r="AI25" s="9">
        <v>0</v>
      </c>
      <c r="AJ25" s="9">
        <v>0</v>
      </c>
      <c r="AK25" s="9">
        <v>0</v>
      </c>
      <c r="AL25" s="9">
        <v>0</v>
      </c>
      <c r="AM25" s="95">
        <v>0</v>
      </c>
      <c r="AN25" s="9">
        <v>0</v>
      </c>
      <c r="AO25" s="96">
        <v>0</v>
      </c>
      <c r="AP25" s="9">
        <v>0</v>
      </c>
      <c r="AQ25" s="9">
        <v>0</v>
      </c>
      <c r="AR25" s="31">
        <v>0</v>
      </c>
    </row>
    <row r="26" spans="1:44" x14ac:dyDescent="0.25">
      <c r="A26" s="28" t="s">
        <v>151</v>
      </c>
      <c r="B26" s="95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42857</v>
      </c>
      <c r="J26" s="9">
        <v>35714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5">
        <v>0</v>
      </c>
      <c r="AE26" s="9">
        <v>0</v>
      </c>
      <c r="AF26" s="9">
        <v>0</v>
      </c>
      <c r="AG26" s="9">
        <v>0</v>
      </c>
      <c r="AH26" s="96">
        <v>0</v>
      </c>
      <c r="AI26" s="9">
        <v>0</v>
      </c>
      <c r="AJ26" s="9">
        <v>0</v>
      </c>
      <c r="AK26" s="9">
        <v>0</v>
      </c>
      <c r="AL26" s="9">
        <v>0</v>
      </c>
      <c r="AM26" s="95">
        <v>0</v>
      </c>
      <c r="AN26" s="9">
        <v>0</v>
      </c>
      <c r="AO26" s="96">
        <v>0</v>
      </c>
      <c r="AP26" s="9">
        <v>0</v>
      </c>
      <c r="AQ26" s="9">
        <v>0</v>
      </c>
      <c r="AR26" s="31">
        <v>0</v>
      </c>
    </row>
    <row r="27" spans="1:44" x14ac:dyDescent="0.25">
      <c r="A27" s="28" t="s">
        <v>152</v>
      </c>
      <c r="B27" s="95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5">
        <v>0</v>
      </c>
      <c r="AE27" s="9">
        <v>0</v>
      </c>
      <c r="AF27" s="9">
        <v>0</v>
      </c>
      <c r="AG27" s="9">
        <v>0</v>
      </c>
      <c r="AH27" s="96">
        <v>0</v>
      </c>
      <c r="AI27" s="9">
        <v>0</v>
      </c>
      <c r="AJ27" s="9">
        <v>0</v>
      </c>
      <c r="AK27" s="9">
        <v>0</v>
      </c>
      <c r="AL27" s="9">
        <v>0</v>
      </c>
      <c r="AM27" s="95">
        <v>0</v>
      </c>
      <c r="AN27" s="9">
        <v>0</v>
      </c>
      <c r="AO27" s="96">
        <v>0</v>
      </c>
      <c r="AP27" s="9"/>
      <c r="AQ27" s="9">
        <v>0</v>
      </c>
      <c r="AR27" s="31">
        <v>0</v>
      </c>
    </row>
    <row r="28" spans="1:44" x14ac:dyDescent="0.25">
      <c r="A28" s="28" t="s">
        <v>153</v>
      </c>
      <c r="B28" s="95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/>
      <c r="I28" s="9">
        <v>0</v>
      </c>
      <c r="J28" s="9">
        <v>0</v>
      </c>
      <c r="K28" s="9">
        <v>0</v>
      </c>
      <c r="L28" s="9">
        <v>35714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5">
        <v>0</v>
      </c>
      <c r="AE28" s="9">
        <v>0</v>
      </c>
      <c r="AF28" s="9">
        <v>0</v>
      </c>
      <c r="AG28" s="9">
        <v>0</v>
      </c>
      <c r="AH28" s="96">
        <v>0</v>
      </c>
      <c r="AI28" s="9">
        <v>0</v>
      </c>
      <c r="AJ28" s="9">
        <v>0</v>
      </c>
      <c r="AK28" s="9">
        <v>0</v>
      </c>
      <c r="AL28" s="9">
        <v>0</v>
      </c>
      <c r="AM28" s="95">
        <v>0</v>
      </c>
      <c r="AN28" s="9">
        <v>0</v>
      </c>
      <c r="AO28" s="96">
        <v>0</v>
      </c>
      <c r="AP28" s="9">
        <v>0</v>
      </c>
      <c r="AQ28" s="9">
        <v>0</v>
      </c>
      <c r="AR28" s="31">
        <v>0</v>
      </c>
    </row>
    <row r="29" spans="1:44" x14ac:dyDescent="0.25">
      <c r="A29" s="28" t="s">
        <v>154</v>
      </c>
      <c r="B29" s="95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5">
        <v>0</v>
      </c>
      <c r="AE29" s="9">
        <v>0</v>
      </c>
      <c r="AF29" s="9">
        <v>0</v>
      </c>
      <c r="AG29" s="9">
        <v>0</v>
      </c>
      <c r="AH29" s="96">
        <v>0</v>
      </c>
      <c r="AI29" s="9">
        <v>0</v>
      </c>
      <c r="AJ29" s="9">
        <v>0</v>
      </c>
      <c r="AK29" s="9">
        <v>0</v>
      </c>
      <c r="AL29" s="9">
        <v>0</v>
      </c>
      <c r="AM29" s="95">
        <v>0</v>
      </c>
      <c r="AN29" s="9">
        <v>0</v>
      </c>
      <c r="AO29" s="96">
        <v>0</v>
      </c>
      <c r="AP29" s="9">
        <v>0</v>
      </c>
      <c r="AQ29" s="9">
        <v>0</v>
      </c>
      <c r="AR29" s="31">
        <v>0</v>
      </c>
    </row>
    <row r="30" spans="1:44" x14ac:dyDescent="0.25">
      <c r="A30" s="28" t="s">
        <v>155</v>
      </c>
      <c r="B30" s="95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/>
      <c r="K30" s="9">
        <v>0</v>
      </c>
      <c r="L30" s="9">
        <v>0</v>
      </c>
      <c r="M30" s="9">
        <v>0</v>
      </c>
      <c r="N30" s="9">
        <v>35714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5">
        <v>0</v>
      </c>
      <c r="AE30" s="9">
        <v>0</v>
      </c>
      <c r="AF30" s="9">
        <v>0</v>
      </c>
      <c r="AG30" s="9">
        <v>0</v>
      </c>
      <c r="AH30" s="96">
        <v>0</v>
      </c>
      <c r="AI30" s="9">
        <v>0</v>
      </c>
      <c r="AJ30" s="9">
        <v>0</v>
      </c>
      <c r="AK30" s="9">
        <v>0</v>
      </c>
      <c r="AL30" s="9">
        <v>0</v>
      </c>
      <c r="AM30" s="95">
        <v>0</v>
      </c>
      <c r="AN30" s="9">
        <v>0</v>
      </c>
      <c r="AO30" s="96">
        <v>0</v>
      </c>
      <c r="AP30" s="9">
        <v>0</v>
      </c>
      <c r="AQ30" s="9">
        <v>0</v>
      </c>
      <c r="AR30" s="31">
        <v>0</v>
      </c>
    </row>
    <row r="31" spans="1:44" x14ac:dyDescent="0.25">
      <c r="A31" s="28" t="s">
        <v>156</v>
      </c>
      <c r="B31" s="95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5">
        <v>0</v>
      </c>
      <c r="AE31" s="9">
        <v>0</v>
      </c>
      <c r="AF31" s="9">
        <v>0</v>
      </c>
      <c r="AG31" s="9">
        <v>0</v>
      </c>
      <c r="AH31" s="96">
        <v>0</v>
      </c>
      <c r="AI31" s="9">
        <v>0</v>
      </c>
      <c r="AJ31" s="9">
        <v>0</v>
      </c>
      <c r="AK31" s="9">
        <v>0</v>
      </c>
      <c r="AL31" s="9">
        <v>0</v>
      </c>
      <c r="AM31" s="95">
        <v>0</v>
      </c>
      <c r="AN31" s="9">
        <v>0</v>
      </c>
      <c r="AO31" s="96">
        <v>0</v>
      </c>
      <c r="AP31" s="9">
        <v>0</v>
      </c>
      <c r="AQ31" s="9">
        <v>0</v>
      </c>
      <c r="AR31" s="31">
        <v>0</v>
      </c>
    </row>
    <row r="32" spans="1:44" x14ac:dyDescent="0.25">
      <c r="A32" s="28" t="s">
        <v>157</v>
      </c>
      <c r="B32" s="95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/>
      <c r="M32" s="9">
        <v>0</v>
      </c>
      <c r="N32" s="9">
        <v>0</v>
      </c>
      <c r="O32" s="9">
        <v>35714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5">
        <v>0</v>
      </c>
      <c r="AE32" s="9">
        <v>0</v>
      </c>
      <c r="AF32" s="9">
        <v>0</v>
      </c>
      <c r="AG32" s="9">
        <v>0</v>
      </c>
      <c r="AH32" s="96">
        <v>0</v>
      </c>
      <c r="AI32" s="9">
        <v>0</v>
      </c>
      <c r="AJ32" s="9">
        <v>0</v>
      </c>
      <c r="AK32" s="9">
        <v>0</v>
      </c>
      <c r="AL32" s="9">
        <v>0</v>
      </c>
      <c r="AM32" s="95">
        <v>0</v>
      </c>
      <c r="AN32" s="9">
        <v>0</v>
      </c>
      <c r="AO32" s="96">
        <v>0</v>
      </c>
      <c r="AP32" s="9">
        <v>0</v>
      </c>
      <c r="AQ32" s="9">
        <v>0</v>
      </c>
      <c r="AR32" s="31">
        <v>0</v>
      </c>
    </row>
    <row r="33" spans="1:44" x14ac:dyDescent="0.25">
      <c r="A33" s="28" t="s">
        <v>158</v>
      </c>
      <c r="B33" s="95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/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35714</v>
      </c>
      <c r="AD33" s="95">
        <v>0</v>
      </c>
      <c r="AE33" s="9">
        <v>0</v>
      </c>
      <c r="AF33" s="9">
        <v>0</v>
      </c>
      <c r="AG33" s="9">
        <v>0</v>
      </c>
      <c r="AH33" s="96">
        <v>0</v>
      </c>
      <c r="AI33" s="9">
        <v>0</v>
      </c>
      <c r="AJ33" s="9">
        <v>0</v>
      </c>
      <c r="AK33" s="9">
        <v>0</v>
      </c>
      <c r="AL33" s="9">
        <v>0</v>
      </c>
      <c r="AM33" s="95">
        <v>0</v>
      </c>
      <c r="AN33" s="9">
        <v>0</v>
      </c>
      <c r="AO33" s="96">
        <v>0</v>
      </c>
      <c r="AP33" s="9">
        <v>0</v>
      </c>
      <c r="AQ33" s="9">
        <v>0</v>
      </c>
      <c r="AR33" s="31">
        <v>0</v>
      </c>
    </row>
    <row r="34" spans="1:44" x14ac:dyDescent="0.25">
      <c r="A34" s="28" t="s">
        <v>159</v>
      </c>
      <c r="B34" s="95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5">
        <v>0</v>
      </c>
      <c r="AE34" s="9">
        <v>0</v>
      </c>
      <c r="AF34" s="9">
        <v>0</v>
      </c>
      <c r="AG34" s="9">
        <v>0</v>
      </c>
      <c r="AH34" s="96">
        <v>0</v>
      </c>
      <c r="AI34" s="9">
        <v>0</v>
      </c>
      <c r="AJ34" s="9">
        <v>0</v>
      </c>
      <c r="AK34" s="9">
        <v>0</v>
      </c>
      <c r="AL34" s="9">
        <v>0</v>
      </c>
      <c r="AM34" s="95">
        <v>0</v>
      </c>
      <c r="AN34" s="9">
        <v>0</v>
      </c>
      <c r="AO34" s="96">
        <v>0</v>
      </c>
      <c r="AP34" s="9">
        <v>0</v>
      </c>
      <c r="AQ34" s="9">
        <v>0</v>
      </c>
      <c r="AR34" s="31">
        <v>0</v>
      </c>
    </row>
    <row r="35" spans="1:44" x14ac:dyDescent="0.25">
      <c r="A35" s="28" t="s">
        <v>160</v>
      </c>
      <c r="B35" s="95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35714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5">
        <v>0</v>
      </c>
      <c r="AE35" s="9">
        <v>0</v>
      </c>
      <c r="AF35" s="9">
        <v>0</v>
      </c>
      <c r="AG35" s="9">
        <v>0</v>
      </c>
      <c r="AH35" s="96">
        <v>0</v>
      </c>
      <c r="AI35" s="9">
        <v>0</v>
      </c>
      <c r="AJ35" s="9">
        <v>0</v>
      </c>
      <c r="AK35" s="9">
        <v>0</v>
      </c>
      <c r="AL35" s="9">
        <v>0</v>
      </c>
      <c r="AM35" s="95">
        <v>0</v>
      </c>
      <c r="AN35" s="9">
        <v>0</v>
      </c>
      <c r="AO35" s="96">
        <v>0</v>
      </c>
      <c r="AP35" s="9">
        <v>0</v>
      </c>
      <c r="AQ35" s="9">
        <v>0</v>
      </c>
      <c r="AR35" s="31">
        <v>0</v>
      </c>
    </row>
    <row r="36" spans="1:44" x14ac:dyDescent="0.25">
      <c r="A36" s="28" t="s">
        <v>161</v>
      </c>
      <c r="B36" s="95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/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5">
        <v>0</v>
      </c>
      <c r="AE36" s="9">
        <v>0</v>
      </c>
      <c r="AF36" s="9">
        <v>0</v>
      </c>
      <c r="AG36" s="9">
        <v>0</v>
      </c>
      <c r="AH36" s="96">
        <v>0</v>
      </c>
      <c r="AI36" s="9">
        <v>0</v>
      </c>
      <c r="AJ36" s="9">
        <v>0</v>
      </c>
      <c r="AK36" s="9">
        <v>0</v>
      </c>
      <c r="AL36" s="9">
        <v>0</v>
      </c>
      <c r="AM36" s="95">
        <v>0</v>
      </c>
      <c r="AN36" s="9">
        <v>0</v>
      </c>
      <c r="AO36" s="96">
        <v>0</v>
      </c>
      <c r="AP36" s="9">
        <v>0</v>
      </c>
      <c r="AQ36" s="9">
        <v>0</v>
      </c>
      <c r="AR36" s="31">
        <v>0</v>
      </c>
    </row>
    <row r="37" spans="1:44" x14ac:dyDescent="0.25">
      <c r="A37" s="28" t="s">
        <v>162</v>
      </c>
      <c r="B37" s="95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5">
        <v>0</v>
      </c>
      <c r="AE37" s="9">
        <v>0</v>
      </c>
      <c r="AF37" s="9">
        <v>0</v>
      </c>
      <c r="AG37" s="9">
        <v>42857</v>
      </c>
      <c r="AH37" s="96">
        <v>0</v>
      </c>
      <c r="AI37" s="9">
        <v>0</v>
      </c>
      <c r="AJ37" s="9">
        <v>0</v>
      </c>
      <c r="AK37" s="9">
        <v>0</v>
      </c>
      <c r="AL37" s="9">
        <v>0</v>
      </c>
      <c r="AM37" s="95">
        <v>0</v>
      </c>
      <c r="AN37" s="9">
        <v>0</v>
      </c>
      <c r="AO37" s="96">
        <v>0</v>
      </c>
      <c r="AP37" s="9">
        <v>0</v>
      </c>
      <c r="AQ37" s="9">
        <v>0</v>
      </c>
      <c r="AR37" s="31">
        <v>0</v>
      </c>
    </row>
    <row r="38" spans="1:44" x14ac:dyDescent="0.25">
      <c r="A38" s="28" t="s">
        <v>163</v>
      </c>
      <c r="B38" s="95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5">
        <v>0</v>
      </c>
      <c r="AE38" s="9">
        <v>0</v>
      </c>
      <c r="AF38" s="9">
        <v>0</v>
      </c>
      <c r="AG38" s="9">
        <v>0</v>
      </c>
      <c r="AH38" s="96">
        <v>0</v>
      </c>
      <c r="AI38" s="9">
        <v>0</v>
      </c>
      <c r="AJ38" s="9">
        <v>0</v>
      </c>
      <c r="AK38" s="9">
        <v>0</v>
      </c>
      <c r="AL38" s="9">
        <v>0</v>
      </c>
      <c r="AM38" s="95">
        <v>0</v>
      </c>
      <c r="AN38" s="9">
        <v>0</v>
      </c>
      <c r="AO38" s="96">
        <v>0</v>
      </c>
      <c r="AP38" s="9">
        <v>0</v>
      </c>
      <c r="AQ38" s="9">
        <v>0</v>
      </c>
      <c r="AR38" s="31">
        <v>0</v>
      </c>
    </row>
    <row r="39" spans="1:44" x14ac:dyDescent="0.25">
      <c r="A39" s="28" t="s">
        <v>164</v>
      </c>
      <c r="B39" s="95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5">
        <v>0</v>
      </c>
      <c r="AE39" s="9">
        <v>0</v>
      </c>
      <c r="AF39" s="9">
        <v>0</v>
      </c>
      <c r="AG39" s="9">
        <v>0</v>
      </c>
      <c r="AH39" s="96">
        <v>0</v>
      </c>
      <c r="AI39" s="9">
        <v>0</v>
      </c>
      <c r="AJ39" s="9">
        <v>0</v>
      </c>
      <c r="AK39" s="9">
        <v>0</v>
      </c>
      <c r="AL39" s="9">
        <v>0</v>
      </c>
      <c r="AM39" s="95">
        <v>0</v>
      </c>
      <c r="AN39" s="9">
        <v>0</v>
      </c>
      <c r="AO39" s="96">
        <v>0</v>
      </c>
      <c r="AP39" s="9">
        <v>0</v>
      </c>
      <c r="AQ39" s="9">
        <v>0</v>
      </c>
      <c r="AR39" s="31">
        <v>0</v>
      </c>
    </row>
    <row r="40" spans="1:44" x14ac:dyDescent="0.25">
      <c r="A40" s="28" t="s">
        <v>165</v>
      </c>
      <c r="B40" s="95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5">
        <v>0</v>
      </c>
      <c r="AE40" s="9">
        <v>0</v>
      </c>
      <c r="AF40" s="9">
        <v>0</v>
      </c>
      <c r="AG40" s="9">
        <v>0</v>
      </c>
      <c r="AH40" s="96">
        <v>0</v>
      </c>
      <c r="AI40" s="9">
        <v>0</v>
      </c>
      <c r="AJ40" s="9">
        <v>0</v>
      </c>
      <c r="AK40" s="9">
        <v>0</v>
      </c>
      <c r="AL40" s="9">
        <v>0</v>
      </c>
      <c r="AM40" s="95">
        <v>0</v>
      </c>
      <c r="AN40" s="9">
        <v>0</v>
      </c>
      <c r="AO40" s="96">
        <v>0</v>
      </c>
      <c r="AP40" s="9">
        <v>0</v>
      </c>
      <c r="AQ40" s="9">
        <v>0</v>
      </c>
      <c r="AR40" s="31">
        <v>0</v>
      </c>
    </row>
    <row r="41" spans="1:44" x14ac:dyDescent="0.25">
      <c r="A41" s="28" t="s">
        <v>166</v>
      </c>
      <c r="B41" s="95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5">
        <v>0</v>
      </c>
      <c r="AE41" s="9">
        <v>0</v>
      </c>
      <c r="AF41" s="9">
        <v>0</v>
      </c>
      <c r="AG41" s="9">
        <v>0</v>
      </c>
      <c r="AH41" s="96">
        <v>0</v>
      </c>
      <c r="AI41" s="9">
        <v>0</v>
      </c>
      <c r="AJ41" s="9">
        <v>0</v>
      </c>
      <c r="AK41" s="9">
        <v>0</v>
      </c>
      <c r="AL41" s="9">
        <v>0</v>
      </c>
      <c r="AM41" s="95">
        <v>0</v>
      </c>
      <c r="AN41" s="9">
        <v>0</v>
      </c>
      <c r="AO41" s="96">
        <v>0</v>
      </c>
      <c r="AP41" s="9">
        <v>0</v>
      </c>
      <c r="AQ41" s="9">
        <v>0</v>
      </c>
      <c r="AR41" s="31">
        <v>0</v>
      </c>
    </row>
    <row r="42" spans="1:44" ht="14.65" customHeight="1" x14ac:dyDescent="0.25">
      <c r="A42" s="28" t="s">
        <v>167</v>
      </c>
      <c r="B42" s="95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5">
        <v>0</v>
      </c>
      <c r="AE42" s="9">
        <v>0</v>
      </c>
      <c r="AF42" s="9">
        <v>0</v>
      </c>
      <c r="AG42" s="9">
        <v>0</v>
      </c>
      <c r="AH42" s="96">
        <v>0</v>
      </c>
      <c r="AI42" s="9">
        <v>0</v>
      </c>
      <c r="AJ42" s="9">
        <v>0</v>
      </c>
      <c r="AK42" s="9">
        <v>0</v>
      </c>
      <c r="AL42" s="9">
        <v>0</v>
      </c>
      <c r="AM42" s="95">
        <v>0</v>
      </c>
      <c r="AN42" s="9">
        <v>0</v>
      </c>
      <c r="AO42" s="96">
        <v>0</v>
      </c>
      <c r="AP42" s="9">
        <v>0</v>
      </c>
      <c r="AQ42" s="9">
        <v>0</v>
      </c>
      <c r="AR42" s="31">
        <v>0</v>
      </c>
    </row>
    <row r="43" spans="1:44" x14ac:dyDescent="0.25">
      <c r="A43" s="28" t="s">
        <v>168</v>
      </c>
      <c r="B43" s="95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5">
        <v>0</v>
      </c>
      <c r="AE43" s="9">
        <v>0</v>
      </c>
      <c r="AF43" s="9">
        <v>0</v>
      </c>
      <c r="AG43" s="9">
        <v>0</v>
      </c>
      <c r="AH43" s="96">
        <v>0</v>
      </c>
      <c r="AI43" s="9">
        <v>0</v>
      </c>
      <c r="AJ43" s="9">
        <v>0</v>
      </c>
      <c r="AK43" s="9">
        <v>0</v>
      </c>
      <c r="AL43" s="9">
        <v>0</v>
      </c>
      <c r="AM43" s="95">
        <v>0</v>
      </c>
      <c r="AN43" s="9">
        <v>0</v>
      </c>
      <c r="AO43" s="96">
        <v>0</v>
      </c>
      <c r="AP43" s="9">
        <v>0</v>
      </c>
      <c r="AQ43" s="9">
        <v>0</v>
      </c>
      <c r="AR43" s="31">
        <v>0</v>
      </c>
    </row>
    <row r="44" spans="1:44" x14ac:dyDescent="0.25">
      <c r="A44" s="28" t="s">
        <v>169</v>
      </c>
      <c r="B44" s="95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42857</v>
      </c>
      <c r="AB44" s="9">
        <v>0</v>
      </c>
      <c r="AC44" s="9">
        <v>0</v>
      </c>
      <c r="AD44" s="95">
        <v>0</v>
      </c>
      <c r="AE44" s="9">
        <v>0</v>
      </c>
      <c r="AF44" s="9">
        <v>0</v>
      </c>
      <c r="AG44" s="9">
        <v>0</v>
      </c>
      <c r="AH44" s="96">
        <v>0</v>
      </c>
      <c r="AI44" s="9">
        <v>0</v>
      </c>
      <c r="AJ44" s="9">
        <v>0</v>
      </c>
      <c r="AK44" s="9">
        <v>0</v>
      </c>
      <c r="AL44" s="9">
        <v>0</v>
      </c>
      <c r="AM44" s="95">
        <v>0</v>
      </c>
      <c r="AN44" s="9">
        <v>0</v>
      </c>
      <c r="AO44" s="96">
        <v>0</v>
      </c>
      <c r="AP44" s="9">
        <v>0</v>
      </c>
      <c r="AQ44" s="9">
        <v>0</v>
      </c>
      <c r="AR44" s="31">
        <v>0</v>
      </c>
    </row>
    <row r="45" spans="1:44" x14ac:dyDescent="0.25">
      <c r="A45" s="28" t="s">
        <v>170</v>
      </c>
      <c r="B45" s="95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42857</v>
      </c>
      <c r="AC45" s="9">
        <v>0</v>
      </c>
      <c r="AD45" s="95">
        <v>0</v>
      </c>
      <c r="AE45" s="9">
        <v>0</v>
      </c>
      <c r="AF45" s="9">
        <v>0</v>
      </c>
      <c r="AG45" s="9">
        <v>0</v>
      </c>
      <c r="AH45" s="96">
        <v>0</v>
      </c>
      <c r="AI45" s="9">
        <v>0</v>
      </c>
      <c r="AJ45" s="9">
        <v>0</v>
      </c>
      <c r="AK45" s="9">
        <v>0</v>
      </c>
      <c r="AL45" s="9">
        <v>0</v>
      </c>
      <c r="AM45" s="95">
        <v>0</v>
      </c>
      <c r="AN45" s="9">
        <v>0</v>
      </c>
      <c r="AO45" s="96">
        <v>0</v>
      </c>
      <c r="AP45" s="9">
        <v>0</v>
      </c>
      <c r="AQ45" s="9">
        <v>0</v>
      </c>
      <c r="AR45" s="31">
        <v>0</v>
      </c>
    </row>
    <row r="46" spans="1:44" x14ac:dyDescent="0.25">
      <c r="A46" s="28" t="s">
        <v>171</v>
      </c>
      <c r="B46" s="95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5">
        <v>0</v>
      </c>
      <c r="AE46" s="9">
        <v>0</v>
      </c>
      <c r="AF46" s="9">
        <v>0</v>
      </c>
      <c r="AG46" s="9">
        <v>0</v>
      </c>
      <c r="AH46" s="96">
        <v>0</v>
      </c>
      <c r="AI46" s="9">
        <v>0</v>
      </c>
      <c r="AJ46" s="9">
        <v>0</v>
      </c>
      <c r="AK46" s="9">
        <v>0</v>
      </c>
      <c r="AL46" s="9">
        <v>0</v>
      </c>
      <c r="AM46" s="95">
        <v>0</v>
      </c>
      <c r="AN46" s="9">
        <v>0</v>
      </c>
      <c r="AO46" s="96">
        <v>0</v>
      </c>
      <c r="AP46" s="9">
        <v>0</v>
      </c>
      <c r="AQ46" s="9">
        <v>0</v>
      </c>
      <c r="AR46" s="31">
        <v>0</v>
      </c>
    </row>
    <row r="47" spans="1:44" x14ac:dyDescent="0.25">
      <c r="A47" s="28" t="s">
        <v>172</v>
      </c>
      <c r="B47" s="97">
        <v>0</v>
      </c>
      <c r="C47" s="98">
        <v>0</v>
      </c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8">
        <v>0</v>
      </c>
      <c r="J47" s="98">
        <v>0</v>
      </c>
      <c r="K47" s="98">
        <v>0</v>
      </c>
      <c r="L47" s="98">
        <v>0</v>
      </c>
      <c r="M47" s="98">
        <v>0</v>
      </c>
      <c r="N47" s="98"/>
      <c r="O47" s="98"/>
      <c r="P47" s="98"/>
      <c r="Q47" s="98">
        <v>0</v>
      </c>
      <c r="R47" s="98">
        <v>0</v>
      </c>
      <c r="S47" s="98">
        <v>0</v>
      </c>
      <c r="T47" s="98">
        <v>0</v>
      </c>
      <c r="U47" s="98"/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0</v>
      </c>
      <c r="AB47" s="98">
        <v>0</v>
      </c>
      <c r="AC47" s="98">
        <v>0</v>
      </c>
      <c r="AD47" s="97">
        <v>0</v>
      </c>
      <c r="AE47" s="98">
        <v>0</v>
      </c>
      <c r="AF47" s="98">
        <v>0</v>
      </c>
      <c r="AG47" s="98">
        <v>0</v>
      </c>
      <c r="AH47" s="99">
        <v>0</v>
      </c>
      <c r="AI47" s="98">
        <v>0</v>
      </c>
      <c r="AJ47" s="98">
        <v>0</v>
      </c>
      <c r="AK47" s="98">
        <v>0</v>
      </c>
      <c r="AL47" s="98">
        <v>0</v>
      </c>
      <c r="AM47" s="97">
        <v>0</v>
      </c>
      <c r="AN47" s="98">
        <v>0</v>
      </c>
      <c r="AO47" s="99">
        <v>0</v>
      </c>
      <c r="AP47" s="98">
        <v>0</v>
      </c>
      <c r="AQ47" s="98">
        <v>0</v>
      </c>
      <c r="AR47" s="102">
        <v>0</v>
      </c>
    </row>
    <row r="48" spans="1:44" x14ac:dyDescent="0.25">
      <c r="A48" s="58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5">
        <v>0</v>
      </c>
      <c r="AE48" s="9">
        <v>0</v>
      </c>
      <c r="AF48" s="9">
        <v>0</v>
      </c>
      <c r="AG48" s="9">
        <v>0</v>
      </c>
      <c r="AH48" s="96">
        <v>0</v>
      </c>
      <c r="AI48" s="9">
        <v>0</v>
      </c>
      <c r="AJ48" s="9">
        <v>0</v>
      </c>
      <c r="AK48" s="9">
        <v>0</v>
      </c>
      <c r="AL48" s="9">
        <v>0</v>
      </c>
      <c r="AM48" s="95">
        <v>0</v>
      </c>
      <c r="AN48" s="9">
        <v>0</v>
      </c>
      <c r="AO48" s="96">
        <v>0</v>
      </c>
      <c r="AP48" s="9">
        <v>0</v>
      </c>
      <c r="AQ48" s="9">
        <v>0</v>
      </c>
      <c r="AR48" s="31">
        <v>0</v>
      </c>
    </row>
    <row r="49" spans="1:44" x14ac:dyDescent="0.25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5">
        <v>0</v>
      </c>
      <c r="AE49" s="9">
        <v>0</v>
      </c>
      <c r="AF49" s="9">
        <v>0</v>
      </c>
      <c r="AG49" s="9">
        <v>0</v>
      </c>
      <c r="AH49" s="96">
        <v>0</v>
      </c>
      <c r="AI49" s="9">
        <v>0</v>
      </c>
      <c r="AJ49" s="9">
        <v>0</v>
      </c>
      <c r="AK49" s="9">
        <v>0</v>
      </c>
      <c r="AL49" s="9">
        <v>0</v>
      </c>
      <c r="AM49" s="95">
        <v>0</v>
      </c>
      <c r="AN49" s="9">
        <v>0</v>
      </c>
      <c r="AO49" s="96">
        <v>0</v>
      </c>
      <c r="AP49" s="9">
        <v>0</v>
      </c>
      <c r="AQ49" s="9">
        <v>0</v>
      </c>
      <c r="AR49" s="31">
        <v>0</v>
      </c>
    </row>
    <row r="50" spans="1:44" x14ac:dyDescent="0.25">
      <c r="A50" s="83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5">
        <v>0</v>
      </c>
      <c r="AE50" s="9">
        <v>0</v>
      </c>
      <c r="AF50" s="9">
        <v>0</v>
      </c>
      <c r="AG50" s="9">
        <v>0</v>
      </c>
      <c r="AH50" s="96">
        <v>0</v>
      </c>
      <c r="AI50" s="9">
        <v>0</v>
      </c>
      <c r="AJ50" s="9">
        <v>0</v>
      </c>
      <c r="AK50" s="9">
        <v>0</v>
      </c>
      <c r="AL50" s="9">
        <v>0</v>
      </c>
      <c r="AM50" s="95">
        <v>0</v>
      </c>
      <c r="AN50" s="9">
        <v>0</v>
      </c>
      <c r="AO50" s="96">
        <v>0</v>
      </c>
      <c r="AP50" s="9">
        <v>0</v>
      </c>
      <c r="AQ50" s="9">
        <v>0</v>
      </c>
      <c r="AR50" s="31">
        <v>0</v>
      </c>
    </row>
    <row r="51" spans="1:44" x14ac:dyDescent="0.25">
      <c r="A51" s="28" t="s">
        <v>129</v>
      </c>
      <c r="B51" s="92">
        <v>0</v>
      </c>
      <c r="C51" s="93">
        <v>0</v>
      </c>
      <c r="D51" s="93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3">
        <v>0</v>
      </c>
      <c r="R51" s="93">
        <v>0</v>
      </c>
      <c r="S51" s="93">
        <v>0</v>
      </c>
      <c r="T51" s="93">
        <v>0</v>
      </c>
      <c r="U51" s="93">
        <v>0</v>
      </c>
      <c r="V51" s="93">
        <v>0</v>
      </c>
      <c r="W51" s="93">
        <v>0</v>
      </c>
      <c r="X51" s="93">
        <v>0</v>
      </c>
      <c r="Y51" s="93">
        <v>0</v>
      </c>
      <c r="Z51" s="93">
        <v>0</v>
      </c>
      <c r="AA51" s="93">
        <v>0</v>
      </c>
      <c r="AB51" s="93">
        <v>0</v>
      </c>
      <c r="AC51" s="93">
        <v>0</v>
      </c>
      <c r="AD51" s="92">
        <v>0</v>
      </c>
      <c r="AE51" s="93">
        <v>0</v>
      </c>
      <c r="AF51" s="93">
        <v>0</v>
      </c>
      <c r="AG51" s="93">
        <v>0</v>
      </c>
      <c r="AH51" s="94">
        <v>0</v>
      </c>
      <c r="AI51" s="93">
        <v>0</v>
      </c>
      <c r="AJ51" s="93">
        <v>0</v>
      </c>
      <c r="AK51" s="93">
        <v>0</v>
      </c>
      <c r="AL51" s="93">
        <v>0</v>
      </c>
      <c r="AM51" s="92">
        <v>0</v>
      </c>
      <c r="AN51" s="93">
        <v>0</v>
      </c>
      <c r="AO51" s="94">
        <v>0</v>
      </c>
      <c r="AP51" s="93">
        <v>42857</v>
      </c>
      <c r="AQ51" s="93">
        <v>42857</v>
      </c>
      <c r="AR51" s="101">
        <v>42857</v>
      </c>
    </row>
    <row r="52" spans="1:44" x14ac:dyDescent="0.25">
      <c r="A52" s="83" t="s">
        <v>130</v>
      </c>
      <c r="B52" s="97">
        <v>0</v>
      </c>
      <c r="C52" s="98">
        <v>0</v>
      </c>
      <c r="D52" s="98">
        <v>0</v>
      </c>
      <c r="E52" s="98">
        <v>0</v>
      </c>
      <c r="F52" s="98">
        <v>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98">
        <v>0</v>
      </c>
      <c r="M52" s="98">
        <v>0</v>
      </c>
      <c r="N52" s="98">
        <v>0</v>
      </c>
      <c r="O52" s="98">
        <v>0</v>
      </c>
      <c r="P52" s="98">
        <v>0</v>
      </c>
      <c r="Q52" s="98">
        <v>0</v>
      </c>
      <c r="R52" s="98">
        <v>0</v>
      </c>
      <c r="S52" s="98">
        <v>0</v>
      </c>
      <c r="T52" s="98">
        <v>0</v>
      </c>
      <c r="U52" s="98">
        <v>0</v>
      </c>
      <c r="V52" s="98">
        <v>0</v>
      </c>
      <c r="W52" s="98">
        <v>0</v>
      </c>
      <c r="X52" s="98">
        <v>0</v>
      </c>
      <c r="Y52" s="98">
        <v>0</v>
      </c>
      <c r="Z52" s="98">
        <v>0</v>
      </c>
      <c r="AA52" s="98">
        <v>0</v>
      </c>
      <c r="AB52" s="98">
        <v>0</v>
      </c>
      <c r="AC52" s="98">
        <v>0</v>
      </c>
      <c r="AD52" s="97">
        <v>0</v>
      </c>
      <c r="AE52" s="98">
        <v>0</v>
      </c>
      <c r="AF52" s="98">
        <v>0</v>
      </c>
      <c r="AG52" s="98">
        <v>0</v>
      </c>
      <c r="AH52" s="99">
        <v>0</v>
      </c>
      <c r="AI52" s="98">
        <v>0</v>
      </c>
      <c r="AJ52" s="98">
        <v>0</v>
      </c>
      <c r="AK52" s="98">
        <v>0</v>
      </c>
      <c r="AL52" s="98">
        <v>0</v>
      </c>
      <c r="AM52" s="97">
        <v>0</v>
      </c>
      <c r="AN52" s="98">
        <v>0</v>
      </c>
      <c r="AO52" s="99">
        <v>0</v>
      </c>
      <c r="AP52" s="98">
        <v>42857</v>
      </c>
      <c r="AQ52" s="98">
        <v>42857</v>
      </c>
      <c r="AR52" s="102">
        <v>42857</v>
      </c>
    </row>
    <row r="53" spans="1:44" x14ac:dyDescent="0.25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5">
        <v>0</v>
      </c>
      <c r="AE53" s="9">
        <v>0</v>
      </c>
      <c r="AF53" s="9">
        <v>0</v>
      </c>
      <c r="AG53" s="9">
        <v>0</v>
      </c>
      <c r="AH53" s="96">
        <v>0</v>
      </c>
      <c r="AI53" s="9">
        <v>0</v>
      </c>
      <c r="AJ53" s="9">
        <v>0</v>
      </c>
      <c r="AK53" s="9">
        <v>0</v>
      </c>
      <c r="AL53" s="9">
        <v>0</v>
      </c>
      <c r="AM53" s="95">
        <v>71429</v>
      </c>
      <c r="AN53" s="9">
        <v>0</v>
      </c>
      <c r="AO53" s="96">
        <v>0</v>
      </c>
      <c r="AP53" s="9">
        <v>0</v>
      </c>
      <c r="AQ53" s="9">
        <v>0</v>
      </c>
      <c r="AR53" s="31">
        <v>0</v>
      </c>
    </row>
    <row r="54" spans="1:44" x14ac:dyDescent="0.25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5">
        <v>0</v>
      </c>
      <c r="AE54" s="9">
        <v>0</v>
      </c>
      <c r="AF54" s="9">
        <v>0</v>
      </c>
      <c r="AG54" s="9">
        <v>0</v>
      </c>
      <c r="AH54" s="96">
        <v>0</v>
      </c>
      <c r="AI54" s="9">
        <v>0</v>
      </c>
      <c r="AJ54" s="9">
        <v>0</v>
      </c>
      <c r="AK54" s="9">
        <v>0</v>
      </c>
      <c r="AL54" s="9">
        <v>0</v>
      </c>
      <c r="AM54" s="95">
        <v>0</v>
      </c>
      <c r="AN54" s="9">
        <v>0</v>
      </c>
      <c r="AO54" s="96">
        <v>0</v>
      </c>
      <c r="AP54" s="9">
        <v>0</v>
      </c>
      <c r="AQ54" s="9">
        <v>0</v>
      </c>
      <c r="AR54" s="31">
        <v>0</v>
      </c>
    </row>
    <row r="55" spans="1:44" x14ac:dyDescent="0.25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5">
        <v>0</v>
      </c>
      <c r="AE55" s="9">
        <v>0</v>
      </c>
      <c r="AF55" s="9">
        <v>0</v>
      </c>
      <c r="AG55" s="9">
        <v>0</v>
      </c>
      <c r="AH55" s="96">
        <v>0</v>
      </c>
      <c r="AI55" s="9">
        <v>0</v>
      </c>
      <c r="AJ55" s="9">
        <v>0</v>
      </c>
      <c r="AK55" s="9">
        <v>0</v>
      </c>
      <c r="AL55" s="9">
        <v>0</v>
      </c>
      <c r="AM55" s="95">
        <v>0</v>
      </c>
      <c r="AN55" s="9">
        <v>71429</v>
      </c>
      <c r="AO55" s="96">
        <v>0</v>
      </c>
      <c r="AP55" s="9">
        <v>0</v>
      </c>
      <c r="AQ55" s="9">
        <v>0</v>
      </c>
      <c r="AR55" s="31">
        <v>0</v>
      </c>
    </row>
    <row r="56" spans="1:44" ht="16.5" thickBot="1" x14ac:dyDescent="0.3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18">
        <v>0</v>
      </c>
      <c r="AE56" s="10">
        <v>0</v>
      </c>
      <c r="AF56" s="10">
        <v>0</v>
      </c>
      <c r="AG56" s="10">
        <v>0</v>
      </c>
      <c r="AH56" s="119">
        <v>0</v>
      </c>
      <c r="AI56" s="10">
        <v>0</v>
      </c>
      <c r="AJ56" s="10">
        <v>0</v>
      </c>
      <c r="AK56" s="10">
        <v>0</v>
      </c>
      <c r="AL56" s="10">
        <v>0</v>
      </c>
      <c r="AM56" s="118">
        <v>0</v>
      </c>
      <c r="AN56" s="10">
        <v>0</v>
      </c>
      <c r="AO56" s="119">
        <v>71429</v>
      </c>
      <c r="AP56" s="10">
        <v>0</v>
      </c>
      <c r="AQ56" s="10">
        <v>0</v>
      </c>
      <c r="AR56" s="11">
        <v>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3B03F-43EE-4FD3-B5B4-0D52688676BC}">
  <sheetPr>
    <tabColor rgb="FFD9C6FE"/>
  </sheetPr>
  <dimension ref="A1:AR56"/>
  <sheetViews>
    <sheetView showZeros="0" zoomScale="60" zoomScaleNormal="60" workbookViewId="0">
      <selection activeCell="A13" sqref="A13"/>
    </sheetView>
  </sheetViews>
  <sheetFormatPr defaultColWidth="9.28515625" defaultRowHeight="15.75" x14ac:dyDescent="0.25"/>
  <cols>
    <col min="1" max="16384" width="9.28515625" style="1"/>
  </cols>
  <sheetData>
    <row r="1" spans="1:44" ht="16.5" thickBot="1" x14ac:dyDescent="0.3">
      <c r="A1" s="1" t="s">
        <v>300</v>
      </c>
    </row>
    <row r="2" spans="1:44" x14ac:dyDescent="0.25">
      <c r="A2" s="6" t="s">
        <v>263</v>
      </c>
      <c r="B2" s="90" t="s">
        <v>145</v>
      </c>
      <c r="C2" s="90" t="s">
        <v>146</v>
      </c>
      <c r="D2" s="90" t="s">
        <v>147</v>
      </c>
      <c r="E2" s="90" t="s">
        <v>148</v>
      </c>
      <c r="F2" s="90" t="s">
        <v>149</v>
      </c>
      <c r="G2" s="90" t="s">
        <v>150</v>
      </c>
      <c r="H2" s="90" t="s">
        <v>151</v>
      </c>
      <c r="I2" s="90" t="s">
        <v>152</v>
      </c>
      <c r="J2" s="90" t="s">
        <v>153</v>
      </c>
      <c r="K2" s="90" t="s">
        <v>154</v>
      </c>
      <c r="L2" s="90" t="s">
        <v>155</v>
      </c>
      <c r="M2" s="90" t="s">
        <v>156</v>
      </c>
      <c r="N2" s="90" t="s">
        <v>157</v>
      </c>
      <c r="O2" s="90" t="s">
        <v>158</v>
      </c>
      <c r="P2" s="90" t="s">
        <v>159</v>
      </c>
      <c r="Q2" s="90" t="s">
        <v>160</v>
      </c>
      <c r="R2" s="90" t="s">
        <v>161</v>
      </c>
      <c r="S2" s="90" t="s">
        <v>162</v>
      </c>
      <c r="T2" s="90" t="s">
        <v>163</v>
      </c>
      <c r="U2" s="90" t="s">
        <v>164</v>
      </c>
      <c r="V2" s="90" t="s">
        <v>165</v>
      </c>
      <c r="W2" s="90" t="s">
        <v>166</v>
      </c>
      <c r="X2" s="90" t="s">
        <v>167</v>
      </c>
      <c r="Y2" s="90" t="s">
        <v>168</v>
      </c>
      <c r="Z2" s="90" t="s">
        <v>169</v>
      </c>
      <c r="AA2" s="90" t="s">
        <v>170</v>
      </c>
      <c r="AB2" s="90" t="s">
        <v>171</v>
      </c>
      <c r="AC2" s="100" t="s">
        <v>172</v>
      </c>
      <c r="AD2" s="90" t="s">
        <v>123</v>
      </c>
      <c r="AE2" s="90" t="s">
        <v>124</v>
      </c>
      <c r="AF2" s="90" t="s">
        <v>125</v>
      </c>
      <c r="AG2" s="90" t="s">
        <v>126</v>
      </c>
      <c r="AH2" s="100" t="s">
        <v>127</v>
      </c>
      <c r="AI2" s="90" t="s">
        <v>136</v>
      </c>
      <c r="AJ2" s="90" t="s">
        <v>137</v>
      </c>
      <c r="AK2" s="90" t="s">
        <v>138</v>
      </c>
      <c r="AL2" s="100" t="s">
        <v>139</v>
      </c>
      <c r="AM2" s="90" t="s">
        <v>132</v>
      </c>
      <c r="AN2" s="90" t="s">
        <v>133</v>
      </c>
      <c r="AO2" s="100" t="s">
        <v>134</v>
      </c>
      <c r="AP2" s="90" t="s">
        <v>119</v>
      </c>
      <c r="AQ2" s="90" t="s">
        <v>120</v>
      </c>
      <c r="AR2" s="91" t="s">
        <v>121</v>
      </c>
    </row>
    <row r="3" spans="1:44" x14ac:dyDescent="0.25">
      <c r="A3" s="28" t="s">
        <v>89</v>
      </c>
      <c r="B3" s="92">
        <v>6</v>
      </c>
      <c r="C3" s="93">
        <v>0</v>
      </c>
      <c r="D3" s="93">
        <v>0</v>
      </c>
      <c r="E3" s="93">
        <v>0</v>
      </c>
      <c r="F3" s="93">
        <v>0</v>
      </c>
      <c r="G3" s="93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  <c r="P3" s="93">
        <v>0</v>
      </c>
      <c r="Q3" s="93">
        <v>0</v>
      </c>
      <c r="R3" s="93">
        <v>0</v>
      </c>
      <c r="S3" s="93">
        <v>0</v>
      </c>
      <c r="T3" s="93">
        <v>0</v>
      </c>
      <c r="U3" s="93">
        <v>0</v>
      </c>
      <c r="V3" s="93">
        <v>0</v>
      </c>
      <c r="W3" s="93">
        <v>0</v>
      </c>
      <c r="X3" s="93">
        <v>0</v>
      </c>
      <c r="Y3" s="93">
        <v>0</v>
      </c>
      <c r="Z3" s="93">
        <v>0</v>
      </c>
      <c r="AA3" s="93">
        <v>0</v>
      </c>
      <c r="AB3" s="93">
        <v>0</v>
      </c>
      <c r="AC3" s="93">
        <v>0</v>
      </c>
      <c r="AD3" s="92">
        <v>0</v>
      </c>
      <c r="AE3" s="93">
        <v>0</v>
      </c>
      <c r="AF3" s="93">
        <v>0</v>
      </c>
      <c r="AG3" s="93">
        <v>0</v>
      </c>
      <c r="AH3" s="94">
        <v>0</v>
      </c>
      <c r="AI3" s="93">
        <v>0</v>
      </c>
      <c r="AJ3" s="93">
        <v>0</v>
      </c>
      <c r="AK3" s="93">
        <v>0</v>
      </c>
      <c r="AL3" s="93">
        <v>0</v>
      </c>
      <c r="AM3" s="92">
        <v>0</v>
      </c>
      <c r="AN3" s="93">
        <v>0</v>
      </c>
      <c r="AO3" s="94">
        <v>0</v>
      </c>
      <c r="AP3" s="93">
        <v>0</v>
      </c>
      <c r="AQ3" s="93">
        <v>0</v>
      </c>
      <c r="AR3" s="101">
        <v>0</v>
      </c>
    </row>
    <row r="4" spans="1:44" x14ac:dyDescent="0.25">
      <c r="A4" s="28" t="s">
        <v>90</v>
      </c>
      <c r="B4" s="95">
        <v>0</v>
      </c>
      <c r="C4" s="9">
        <v>0</v>
      </c>
      <c r="D4" s="9">
        <v>0</v>
      </c>
      <c r="E4" s="9">
        <v>0</v>
      </c>
      <c r="F4" s="9">
        <v>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5">
        <v>0</v>
      </c>
      <c r="AE4" s="9">
        <v>0</v>
      </c>
      <c r="AF4" s="9">
        <v>0</v>
      </c>
      <c r="AG4" s="9">
        <v>0</v>
      </c>
      <c r="AH4" s="96">
        <v>0</v>
      </c>
      <c r="AI4" s="9">
        <v>0</v>
      </c>
      <c r="AJ4" s="9">
        <v>0</v>
      </c>
      <c r="AK4" s="9">
        <v>0</v>
      </c>
      <c r="AL4" s="9">
        <v>0</v>
      </c>
      <c r="AM4" s="95">
        <v>0</v>
      </c>
      <c r="AN4" s="9">
        <v>0</v>
      </c>
      <c r="AO4" s="96">
        <v>0</v>
      </c>
      <c r="AP4" s="9">
        <v>0</v>
      </c>
      <c r="AQ4" s="9">
        <v>0</v>
      </c>
      <c r="AR4" s="31">
        <v>0</v>
      </c>
    </row>
    <row r="5" spans="1:44" x14ac:dyDescent="0.25">
      <c r="A5" s="28" t="s">
        <v>91</v>
      </c>
      <c r="B5" s="95">
        <v>0</v>
      </c>
      <c r="C5" s="9">
        <v>0</v>
      </c>
      <c r="D5" s="9">
        <v>0</v>
      </c>
      <c r="E5" s="9">
        <v>0</v>
      </c>
      <c r="F5" s="9">
        <v>0</v>
      </c>
      <c r="G5" s="9">
        <v>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5">
        <v>0</v>
      </c>
      <c r="AE5" s="9">
        <v>0</v>
      </c>
      <c r="AF5" s="9">
        <v>0</v>
      </c>
      <c r="AG5" s="9">
        <v>0</v>
      </c>
      <c r="AH5" s="96">
        <v>0</v>
      </c>
      <c r="AI5" s="9">
        <v>0</v>
      </c>
      <c r="AJ5" s="9">
        <v>0</v>
      </c>
      <c r="AK5" s="9">
        <v>0</v>
      </c>
      <c r="AL5" s="9">
        <v>0</v>
      </c>
      <c r="AM5" s="95">
        <v>0</v>
      </c>
      <c r="AN5" s="9">
        <v>0</v>
      </c>
      <c r="AO5" s="96">
        <v>0</v>
      </c>
      <c r="AP5" s="9">
        <v>0</v>
      </c>
      <c r="AQ5" s="9">
        <v>0</v>
      </c>
      <c r="AR5" s="31">
        <v>0</v>
      </c>
    </row>
    <row r="6" spans="1:44" x14ac:dyDescent="0.25">
      <c r="A6" s="28" t="s">
        <v>92</v>
      </c>
      <c r="B6" s="95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5">
        <v>0</v>
      </c>
      <c r="AE6" s="9">
        <v>0</v>
      </c>
      <c r="AF6" s="9">
        <v>0</v>
      </c>
      <c r="AG6" s="9">
        <v>0</v>
      </c>
      <c r="AH6" s="96">
        <v>0</v>
      </c>
      <c r="AI6" s="9">
        <v>0</v>
      </c>
      <c r="AJ6" s="9">
        <v>0</v>
      </c>
      <c r="AK6" s="9">
        <v>0</v>
      </c>
      <c r="AL6" s="9">
        <v>0</v>
      </c>
      <c r="AM6" s="95">
        <v>0</v>
      </c>
      <c r="AN6" s="9">
        <v>0</v>
      </c>
      <c r="AO6" s="96">
        <v>0</v>
      </c>
      <c r="AP6" s="9">
        <v>0</v>
      </c>
      <c r="AQ6" s="9">
        <v>0</v>
      </c>
      <c r="AR6" s="31">
        <v>0</v>
      </c>
    </row>
    <row r="7" spans="1:44" x14ac:dyDescent="0.25">
      <c r="A7" s="28" t="s">
        <v>93</v>
      </c>
      <c r="B7" s="95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5">
        <v>0</v>
      </c>
      <c r="AE7" s="9">
        <v>0</v>
      </c>
      <c r="AF7" s="9">
        <v>0</v>
      </c>
      <c r="AG7" s="9">
        <v>0</v>
      </c>
      <c r="AH7" s="96">
        <v>0</v>
      </c>
      <c r="AI7" s="9">
        <v>0</v>
      </c>
      <c r="AJ7" s="9">
        <v>0</v>
      </c>
      <c r="AK7" s="9">
        <v>0</v>
      </c>
      <c r="AL7" s="9">
        <v>0</v>
      </c>
      <c r="AM7" s="95">
        <v>0</v>
      </c>
      <c r="AN7" s="9">
        <v>0</v>
      </c>
      <c r="AO7" s="96">
        <v>0</v>
      </c>
      <c r="AP7" s="9">
        <v>0</v>
      </c>
      <c r="AQ7" s="9">
        <v>0</v>
      </c>
      <c r="AR7" s="31">
        <v>0</v>
      </c>
    </row>
    <row r="8" spans="1:44" x14ac:dyDescent="0.25">
      <c r="A8" s="28" t="s">
        <v>94</v>
      </c>
      <c r="B8" s="95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5">
        <v>0</v>
      </c>
      <c r="AE8" s="9">
        <v>0</v>
      </c>
      <c r="AF8" s="9">
        <v>0</v>
      </c>
      <c r="AG8" s="9">
        <v>0</v>
      </c>
      <c r="AH8" s="96">
        <v>0</v>
      </c>
      <c r="AI8" s="9">
        <v>0</v>
      </c>
      <c r="AJ8" s="9">
        <v>0</v>
      </c>
      <c r="AK8" s="9">
        <v>0</v>
      </c>
      <c r="AL8" s="9">
        <v>0</v>
      </c>
      <c r="AM8" s="95">
        <v>0</v>
      </c>
      <c r="AN8" s="9">
        <v>0</v>
      </c>
      <c r="AO8" s="96">
        <v>0</v>
      </c>
      <c r="AP8" s="9">
        <v>0</v>
      </c>
      <c r="AQ8" s="9">
        <v>0</v>
      </c>
      <c r="AR8" s="31">
        <v>0</v>
      </c>
    </row>
    <row r="9" spans="1:44" x14ac:dyDescent="0.25">
      <c r="A9" s="28" t="s">
        <v>95</v>
      </c>
      <c r="B9" s="95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5">
        <v>0</v>
      </c>
      <c r="AE9" s="9">
        <v>0</v>
      </c>
      <c r="AF9" s="9">
        <v>0</v>
      </c>
      <c r="AG9" s="9">
        <v>0</v>
      </c>
      <c r="AH9" s="96">
        <v>0</v>
      </c>
      <c r="AI9" s="9">
        <v>0</v>
      </c>
      <c r="AJ9" s="9">
        <v>0</v>
      </c>
      <c r="AK9" s="9">
        <v>0</v>
      </c>
      <c r="AL9" s="9">
        <v>0</v>
      </c>
      <c r="AM9" s="95">
        <v>0</v>
      </c>
      <c r="AN9" s="9">
        <v>0</v>
      </c>
      <c r="AO9" s="96">
        <v>0</v>
      </c>
      <c r="AP9" s="9">
        <v>0</v>
      </c>
      <c r="AQ9" s="9">
        <v>0</v>
      </c>
      <c r="AR9" s="31">
        <v>0</v>
      </c>
    </row>
    <row r="10" spans="1:44" x14ac:dyDescent="0.25">
      <c r="A10" s="28" t="s">
        <v>96</v>
      </c>
      <c r="B10" s="95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5">
        <v>0</v>
      </c>
      <c r="AE10" s="9">
        <v>0</v>
      </c>
      <c r="AF10" s="9">
        <v>0</v>
      </c>
      <c r="AG10" s="9">
        <v>0</v>
      </c>
      <c r="AH10" s="96">
        <v>0</v>
      </c>
      <c r="AI10" s="9">
        <v>0</v>
      </c>
      <c r="AJ10" s="9">
        <v>0</v>
      </c>
      <c r="AK10" s="9">
        <v>0</v>
      </c>
      <c r="AL10" s="9">
        <v>0</v>
      </c>
      <c r="AM10" s="95">
        <v>0</v>
      </c>
      <c r="AN10" s="9">
        <v>0</v>
      </c>
      <c r="AO10" s="96">
        <v>0</v>
      </c>
      <c r="AP10" s="9">
        <v>0</v>
      </c>
      <c r="AQ10" s="9">
        <v>0</v>
      </c>
      <c r="AR10" s="31">
        <v>0</v>
      </c>
    </row>
    <row r="11" spans="1:44" x14ac:dyDescent="0.25">
      <c r="A11" s="28" t="s">
        <v>97</v>
      </c>
      <c r="B11" s="95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5">
        <v>0</v>
      </c>
      <c r="AE11" s="9">
        <v>0</v>
      </c>
      <c r="AF11" s="9">
        <v>0</v>
      </c>
      <c r="AG11" s="9">
        <v>0</v>
      </c>
      <c r="AH11" s="96">
        <v>0</v>
      </c>
      <c r="AI11" s="9">
        <v>0</v>
      </c>
      <c r="AJ11" s="9">
        <v>0</v>
      </c>
      <c r="AK11" s="9">
        <v>0</v>
      </c>
      <c r="AL11" s="9">
        <v>0</v>
      </c>
      <c r="AM11" s="95">
        <v>0</v>
      </c>
      <c r="AN11" s="9">
        <v>0</v>
      </c>
      <c r="AO11" s="96">
        <v>0</v>
      </c>
      <c r="AP11" s="9">
        <v>0</v>
      </c>
      <c r="AQ11" s="9">
        <v>0</v>
      </c>
      <c r="AR11" s="31">
        <v>0</v>
      </c>
    </row>
    <row r="12" spans="1:44" x14ac:dyDescent="0.25">
      <c r="A12" s="28" t="s">
        <v>98</v>
      </c>
      <c r="B12" s="95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5">
        <v>0</v>
      </c>
      <c r="AE12" s="9">
        <v>0</v>
      </c>
      <c r="AF12" s="9">
        <v>0</v>
      </c>
      <c r="AG12" s="9">
        <v>0</v>
      </c>
      <c r="AH12" s="96">
        <v>0</v>
      </c>
      <c r="AI12" s="9">
        <v>0</v>
      </c>
      <c r="AJ12" s="9">
        <v>0</v>
      </c>
      <c r="AK12" s="9">
        <v>0</v>
      </c>
      <c r="AL12" s="9">
        <v>0</v>
      </c>
      <c r="AM12" s="95">
        <v>0</v>
      </c>
      <c r="AN12" s="9">
        <v>0</v>
      </c>
      <c r="AO12" s="96">
        <v>0</v>
      </c>
      <c r="AP12" s="9">
        <v>0</v>
      </c>
      <c r="AQ12" s="9">
        <v>0</v>
      </c>
      <c r="AR12" s="31">
        <v>0</v>
      </c>
    </row>
    <row r="13" spans="1:44" x14ac:dyDescent="0.25">
      <c r="A13" s="28" t="s">
        <v>99</v>
      </c>
      <c r="B13" s="95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6</v>
      </c>
      <c r="AA13" s="9">
        <v>0</v>
      </c>
      <c r="AB13" s="9">
        <v>0</v>
      </c>
      <c r="AC13" s="9">
        <v>0</v>
      </c>
      <c r="AD13" s="95">
        <v>0</v>
      </c>
      <c r="AE13" s="9">
        <v>0</v>
      </c>
      <c r="AF13" s="9">
        <v>0</v>
      </c>
      <c r="AG13" s="9">
        <v>0</v>
      </c>
      <c r="AH13" s="96">
        <v>0</v>
      </c>
      <c r="AI13" s="9">
        <v>0</v>
      </c>
      <c r="AJ13" s="9">
        <v>0</v>
      </c>
      <c r="AK13" s="9">
        <v>0</v>
      </c>
      <c r="AL13" s="9">
        <v>0</v>
      </c>
      <c r="AM13" s="95">
        <v>0</v>
      </c>
      <c r="AN13" s="9">
        <v>0</v>
      </c>
      <c r="AO13" s="96">
        <v>0</v>
      </c>
      <c r="AP13" s="9">
        <v>0</v>
      </c>
      <c r="AQ13" s="9">
        <v>0</v>
      </c>
      <c r="AR13" s="31">
        <v>0</v>
      </c>
    </row>
    <row r="14" spans="1:44" x14ac:dyDescent="0.25">
      <c r="A14" s="28" t="s">
        <v>100</v>
      </c>
      <c r="B14" s="95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6</v>
      </c>
      <c r="AC14" s="9">
        <v>0</v>
      </c>
      <c r="AD14" s="95">
        <v>0</v>
      </c>
      <c r="AE14" s="9">
        <v>0</v>
      </c>
      <c r="AF14" s="9">
        <v>0</v>
      </c>
      <c r="AG14" s="9">
        <v>0</v>
      </c>
      <c r="AH14" s="96">
        <v>0</v>
      </c>
      <c r="AI14" s="9">
        <v>0</v>
      </c>
      <c r="AJ14" s="9">
        <v>0</v>
      </c>
      <c r="AK14" s="9">
        <v>0</v>
      </c>
      <c r="AL14" s="9">
        <v>0</v>
      </c>
      <c r="AM14" s="95">
        <v>0</v>
      </c>
      <c r="AN14" s="9">
        <v>0</v>
      </c>
      <c r="AO14" s="96">
        <v>0</v>
      </c>
      <c r="AP14" s="9">
        <v>0</v>
      </c>
      <c r="AQ14" s="9">
        <v>0</v>
      </c>
      <c r="AR14" s="31">
        <v>0</v>
      </c>
    </row>
    <row r="15" spans="1:44" x14ac:dyDescent="0.25">
      <c r="A15" s="28" t="s">
        <v>101</v>
      </c>
      <c r="B15" s="95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6</v>
      </c>
      <c r="AC15" s="9">
        <v>0</v>
      </c>
      <c r="AD15" s="95">
        <v>0</v>
      </c>
      <c r="AE15" s="9">
        <v>0</v>
      </c>
      <c r="AF15" s="9">
        <v>0</v>
      </c>
      <c r="AG15" s="9">
        <v>0</v>
      </c>
      <c r="AH15" s="96">
        <v>0</v>
      </c>
      <c r="AI15" s="9">
        <v>0</v>
      </c>
      <c r="AJ15" s="9">
        <v>0</v>
      </c>
      <c r="AK15" s="9">
        <v>0</v>
      </c>
      <c r="AL15" s="9">
        <v>0</v>
      </c>
      <c r="AM15" s="95">
        <v>0</v>
      </c>
      <c r="AN15" s="9">
        <v>0</v>
      </c>
      <c r="AO15" s="96">
        <v>0</v>
      </c>
      <c r="AP15" s="9">
        <v>0</v>
      </c>
      <c r="AQ15" s="9">
        <v>0</v>
      </c>
      <c r="AR15" s="31">
        <v>0</v>
      </c>
    </row>
    <row r="16" spans="1:44" x14ac:dyDescent="0.25">
      <c r="A16" s="28" t="s">
        <v>102</v>
      </c>
      <c r="B16" s="97">
        <v>0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  <c r="S16" s="98">
        <v>0</v>
      </c>
      <c r="T16" s="98">
        <v>0</v>
      </c>
      <c r="U16" s="98">
        <v>0</v>
      </c>
      <c r="V16" s="98">
        <v>0</v>
      </c>
      <c r="W16" s="98">
        <v>0</v>
      </c>
      <c r="X16" s="98">
        <v>0</v>
      </c>
      <c r="Y16" s="98">
        <v>0</v>
      </c>
      <c r="Z16" s="98">
        <v>0</v>
      </c>
      <c r="AA16" s="98">
        <v>0</v>
      </c>
      <c r="AB16" s="98">
        <v>6</v>
      </c>
      <c r="AC16" s="98">
        <v>0</v>
      </c>
      <c r="AD16" s="97">
        <v>0</v>
      </c>
      <c r="AE16" s="98">
        <v>0</v>
      </c>
      <c r="AF16" s="98">
        <v>0</v>
      </c>
      <c r="AG16" s="98">
        <v>0</v>
      </c>
      <c r="AH16" s="99">
        <v>0</v>
      </c>
      <c r="AI16" s="98">
        <v>0</v>
      </c>
      <c r="AJ16" s="98">
        <v>0</v>
      </c>
      <c r="AK16" s="98">
        <v>0</v>
      </c>
      <c r="AL16" s="98">
        <v>0</v>
      </c>
      <c r="AM16" s="97">
        <v>0</v>
      </c>
      <c r="AN16" s="98">
        <v>0</v>
      </c>
      <c r="AO16" s="99">
        <v>0</v>
      </c>
      <c r="AP16" s="98">
        <v>0</v>
      </c>
      <c r="AQ16" s="98">
        <v>0</v>
      </c>
      <c r="AR16" s="102">
        <v>0</v>
      </c>
    </row>
    <row r="17" spans="1:44" x14ac:dyDescent="0.25">
      <c r="A17" s="58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8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5">
        <v>0</v>
      </c>
      <c r="AE17" s="9">
        <v>0</v>
      </c>
      <c r="AF17" s="9">
        <v>0</v>
      </c>
      <c r="AG17" s="9">
        <v>0</v>
      </c>
      <c r="AH17" s="96">
        <v>0</v>
      </c>
      <c r="AI17" s="9">
        <v>0</v>
      </c>
      <c r="AJ17" s="9">
        <v>0</v>
      </c>
      <c r="AK17" s="9">
        <v>0</v>
      </c>
      <c r="AL17" s="9">
        <v>0</v>
      </c>
      <c r="AM17" s="95">
        <v>0</v>
      </c>
      <c r="AN17" s="9">
        <v>0</v>
      </c>
      <c r="AO17" s="96">
        <v>0</v>
      </c>
      <c r="AP17" s="9">
        <v>0</v>
      </c>
      <c r="AQ17" s="9">
        <v>0</v>
      </c>
      <c r="AR17" s="31">
        <v>0</v>
      </c>
    </row>
    <row r="18" spans="1:44" x14ac:dyDescent="0.25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8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5">
        <v>0</v>
      </c>
      <c r="AE18" s="9">
        <v>0</v>
      </c>
      <c r="AF18" s="9">
        <v>0</v>
      </c>
      <c r="AG18" s="9">
        <v>0</v>
      </c>
      <c r="AH18" s="96">
        <v>0</v>
      </c>
      <c r="AI18" s="9">
        <v>0</v>
      </c>
      <c r="AJ18" s="9">
        <v>0</v>
      </c>
      <c r="AK18" s="9">
        <v>0</v>
      </c>
      <c r="AL18" s="9">
        <v>0</v>
      </c>
      <c r="AM18" s="95">
        <v>0</v>
      </c>
      <c r="AN18" s="9">
        <v>0</v>
      </c>
      <c r="AO18" s="96">
        <v>0</v>
      </c>
      <c r="AP18" s="9">
        <v>0</v>
      </c>
      <c r="AQ18" s="9">
        <v>0</v>
      </c>
      <c r="AR18" s="31">
        <v>0</v>
      </c>
    </row>
    <row r="19" spans="1:44" x14ac:dyDescent="0.25">
      <c r="A19" s="83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5">
        <v>0</v>
      </c>
      <c r="AE19" s="9">
        <v>0</v>
      </c>
      <c r="AF19" s="9">
        <v>0</v>
      </c>
      <c r="AG19" s="9">
        <v>0</v>
      </c>
      <c r="AH19" s="96">
        <v>0</v>
      </c>
      <c r="AI19" s="9">
        <v>0</v>
      </c>
      <c r="AJ19" s="9">
        <v>0</v>
      </c>
      <c r="AK19" s="9">
        <v>0</v>
      </c>
      <c r="AL19" s="9">
        <v>0</v>
      </c>
      <c r="AM19" s="95">
        <v>0</v>
      </c>
      <c r="AN19" s="9">
        <v>0</v>
      </c>
      <c r="AO19" s="96">
        <v>0</v>
      </c>
      <c r="AP19" s="9">
        <v>0</v>
      </c>
      <c r="AQ19" s="9">
        <v>0</v>
      </c>
      <c r="AR19" s="31">
        <v>0</v>
      </c>
    </row>
    <row r="20" spans="1:44" x14ac:dyDescent="0.25">
      <c r="A20" s="28" t="s">
        <v>145</v>
      </c>
      <c r="B20" s="92">
        <v>0</v>
      </c>
      <c r="C20" s="93">
        <v>8</v>
      </c>
      <c r="D20" s="93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3">
        <v>0</v>
      </c>
      <c r="R20" s="93">
        <v>0</v>
      </c>
      <c r="S20" s="93">
        <v>0</v>
      </c>
      <c r="T20" s="93">
        <v>0</v>
      </c>
      <c r="U20" s="93">
        <v>0</v>
      </c>
      <c r="V20" s="93">
        <v>0</v>
      </c>
      <c r="W20" s="93">
        <v>0</v>
      </c>
      <c r="X20" s="93">
        <v>0</v>
      </c>
      <c r="Y20" s="93">
        <v>0</v>
      </c>
      <c r="Z20" s="93">
        <v>0</v>
      </c>
      <c r="AA20" s="93">
        <v>0</v>
      </c>
      <c r="AB20" s="93">
        <v>0</v>
      </c>
      <c r="AC20" s="93">
        <v>0</v>
      </c>
      <c r="AD20" s="92">
        <v>8</v>
      </c>
      <c r="AE20" s="93">
        <v>0</v>
      </c>
      <c r="AF20" s="93">
        <v>0</v>
      </c>
      <c r="AG20" s="93">
        <v>0</v>
      </c>
      <c r="AH20" s="94">
        <v>0</v>
      </c>
      <c r="AI20" s="93">
        <v>0</v>
      </c>
      <c r="AJ20" s="93">
        <v>0</v>
      </c>
      <c r="AK20" s="93">
        <v>0</v>
      </c>
      <c r="AL20" s="93">
        <v>0</v>
      </c>
      <c r="AM20" s="92">
        <v>0</v>
      </c>
      <c r="AN20" s="93">
        <v>0</v>
      </c>
      <c r="AO20" s="94">
        <v>0</v>
      </c>
      <c r="AP20" s="93">
        <v>0</v>
      </c>
      <c r="AQ20" s="93">
        <v>0</v>
      </c>
      <c r="AR20" s="101">
        <v>0</v>
      </c>
    </row>
    <row r="21" spans="1:44" x14ac:dyDescent="0.25">
      <c r="A21" s="28" t="s">
        <v>146</v>
      </c>
      <c r="B21" s="95"/>
      <c r="C21" s="9">
        <v>0</v>
      </c>
      <c r="D21" s="9">
        <v>8</v>
      </c>
      <c r="E21" s="9">
        <v>0</v>
      </c>
      <c r="F21" s="9">
        <v>8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5">
        <v>0</v>
      </c>
      <c r="AE21" s="9">
        <v>0</v>
      </c>
      <c r="AF21" s="9">
        <v>0</v>
      </c>
      <c r="AG21" s="9">
        <v>0</v>
      </c>
      <c r="AH21" s="96">
        <v>0</v>
      </c>
      <c r="AI21" s="9">
        <v>0</v>
      </c>
      <c r="AJ21" s="9">
        <v>0</v>
      </c>
      <c r="AK21" s="9">
        <v>0</v>
      </c>
      <c r="AL21" s="9">
        <v>0</v>
      </c>
      <c r="AM21" s="95">
        <v>0</v>
      </c>
      <c r="AN21" s="9">
        <v>0</v>
      </c>
      <c r="AO21" s="96">
        <v>0</v>
      </c>
      <c r="AP21" s="9">
        <v>0</v>
      </c>
      <c r="AQ21" s="9">
        <v>0</v>
      </c>
      <c r="AR21" s="31">
        <v>0</v>
      </c>
    </row>
    <row r="22" spans="1:44" x14ac:dyDescent="0.25">
      <c r="A22" s="28" t="s">
        <v>147</v>
      </c>
      <c r="B22" s="95">
        <v>0</v>
      </c>
      <c r="C22" s="9"/>
      <c r="D22" s="9">
        <v>0</v>
      </c>
      <c r="E22" s="9">
        <v>8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5">
        <v>0</v>
      </c>
      <c r="AE22" s="9">
        <v>0</v>
      </c>
      <c r="AF22" s="9">
        <v>0</v>
      </c>
      <c r="AG22" s="9">
        <v>0</v>
      </c>
      <c r="AH22" s="96">
        <v>0</v>
      </c>
      <c r="AI22" s="9">
        <v>0</v>
      </c>
      <c r="AJ22" s="9">
        <v>0</v>
      </c>
      <c r="AK22" s="9">
        <v>0</v>
      </c>
      <c r="AL22" s="9">
        <v>0</v>
      </c>
      <c r="AM22" s="95">
        <v>0</v>
      </c>
      <c r="AN22" s="9">
        <v>0</v>
      </c>
      <c r="AO22" s="96">
        <v>0</v>
      </c>
      <c r="AP22" s="9">
        <v>0</v>
      </c>
      <c r="AQ22" s="9">
        <v>0</v>
      </c>
      <c r="AR22" s="31">
        <v>0</v>
      </c>
    </row>
    <row r="23" spans="1:44" x14ac:dyDescent="0.25">
      <c r="A23" s="28" t="s">
        <v>148</v>
      </c>
      <c r="B23" s="95">
        <v>0</v>
      </c>
      <c r="C23" s="9">
        <v>0</v>
      </c>
      <c r="D23" s="9"/>
      <c r="E23" s="9">
        <v>0</v>
      </c>
      <c r="F23" s="9">
        <v>0</v>
      </c>
      <c r="G23" s="9">
        <v>8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5">
        <v>0</v>
      </c>
      <c r="AE23" s="9">
        <v>8</v>
      </c>
      <c r="AF23" s="9">
        <v>0</v>
      </c>
      <c r="AG23" s="9">
        <v>0</v>
      </c>
      <c r="AH23" s="96">
        <v>0</v>
      </c>
      <c r="AI23" s="9">
        <v>0</v>
      </c>
      <c r="AJ23" s="9">
        <v>0</v>
      </c>
      <c r="AK23" s="9">
        <v>0</v>
      </c>
      <c r="AL23" s="9">
        <v>0</v>
      </c>
      <c r="AM23" s="95">
        <v>0</v>
      </c>
      <c r="AN23" s="9">
        <v>0</v>
      </c>
      <c r="AO23" s="96">
        <v>0</v>
      </c>
      <c r="AP23" s="9">
        <v>0</v>
      </c>
      <c r="AQ23" s="9">
        <v>0</v>
      </c>
      <c r="AR23" s="31">
        <v>0</v>
      </c>
    </row>
    <row r="24" spans="1:44" x14ac:dyDescent="0.25">
      <c r="A24" s="28" t="s">
        <v>149</v>
      </c>
      <c r="B24" s="95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8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5">
        <v>0</v>
      </c>
      <c r="AE24" s="9">
        <v>0</v>
      </c>
      <c r="AF24" s="9">
        <v>0</v>
      </c>
      <c r="AG24" s="9">
        <v>0</v>
      </c>
      <c r="AH24" s="96">
        <v>0</v>
      </c>
      <c r="AI24" s="9">
        <v>0</v>
      </c>
      <c r="AJ24" s="9">
        <v>0</v>
      </c>
      <c r="AK24" s="9">
        <v>0</v>
      </c>
      <c r="AL24" s="9">
        <v>0</v>
      </c>
      <c r="AM24" s="95">
        <v>0</v>
      </c>
      <c r="AN24" s="9">
        <v>0</v>
      </c>
      <c r="AO24" s="96">
        <v>0</v>
      </c>
      <c r="AP24" s="9">
        <v>0</v>
      </c>
      <c r="AQ24" s="9">
        <v>0</v>
      </c>
      <c r="AR24" s="31">
        <v>0</v>
      </c>
    </row>
    <row r="25" spans="1:44" x14ac:dyDescent="0.25">
      <c r="A25" s="28" t="s">
        <v>150</v>
      </c>
      <c r="B25" s="95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8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5">
        <v>0</v>
      </c>
      <c r="AE25" s="9">
        <v>0</v>
      </c>
      <c r="AF25" s="9">
        <v>0</v>
      </c>
      <c r="AG25" s="9">
        <v>0</v>
      </c>
      <c r="AH25" s="96">
        <v>0</v>
      </c>
      <c r="AI25" s="9">
        <v>0</v>
      </c>
      <c r="AJ25" s="9">
        <v>0</v>
      </c>
      <c r="AK25" s="9">
        <v>0</v>
      </c>
      <c r="AL25" s="9">
        <v>0</v>
      </c>
      <c r="AM25" s="95">
        <v>0</v>
      </c>
      <c r="AN25" s="9">
        <v>0</v>
      </c>
      <c r="AO25" s="96">
        <v>0</v>
      </c>
      <c r="AP25" s="9">
        <v>0</v>
      </c>
      <c r="AQ25" s="9">
        <v>0</v>
      </c>
      <c r="AR25" s="31">
        <v>0</v>
      </c>
    </row>
    <row r="26" spans="1:44" x14ac:dyDescent="0.25">
      <c r="A26" s="28" t="s">
        <v>151</v>
      </c>
      <c r="B26" s="95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8</v>
      </c>
      <c r="J26" s="9">
        <v>8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5">
        <v>0</v>
      </c>
      <c r="AE26" s="9">
        <v>0</v>
      </c>
      <c r="AF26" s="9">
        <v>0</v>
      </c>
      <c r="AG26" s="9">
        <v>0</v>
      </c>
      <c r="AH26" s="96">
        <v>0</v>
      </c>
      <c r="AI26" s="9">
        <v>0</v>
      </c>
      <c r="AJ26" s="9">
        <v>0</v>
      </c>
      <c r="AK26" s="9">
        <v>0</v>
      </c>
      <c r="AL26" s="9">
        <v>0</v>
      </c>
      <c r="AM26" s="95">
        <v>0</v>
      </c>
      <c r="AN26" s="9">
        <v>0</v>
      </c>
      <c r="AO26" s="96">
        <v>0</v>
      </c>
      <c r="AP26" s="9">
        <v>0</v>
      </c>
      <c r="AQ26" s="9">
        <v>0</v>
      </c>
      <c r="AR26" s="31">
        <v>0</v>
      </c>
    </row>
    <row r="27" spans="1:44" x14ac:dyDescent="0.25">
      <c r="A27" s="28" t="s">
        <v>152</v>
      </c>
      <c r="B27" s="95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5">
        <v>0</v>
      </c>
      <c r="AE27" s="9">
        <v>0</v>
      </c>
      <c r="AF27" s="9">
        <v>0</v>
      </c>
      <c r="AG27" s="9">
        <v>0</v>
      </c>
      <c r="AH27" s="96">
        <v>0</v>
      </c>
      <c r="AI27" s="9">
        <v>0</v>
      </c>
      <c r="AJ27" s="9">
        <v>0</v>
      </c>
      <c r="AK27" s="9">
        <v>0</v>
      </c>
      <c r="AL27" s="9">
        <v>0</v>
      </c>
      <c r="AM27" s="95">
        <v>0</v>
      </c>
      <c r="AN27" s="9">
        <v>0</v>
      </c>
      <c r="AO27" s="96">
        <v>0</v>
      </c>
      <c r="AP27" s="9"/>
      <c r="AQ27" s="9">
        <v>0</v>
      </c>
      <c r="AR27" s="31">
        <v>0</v>
      </c>
    </row>
    <row r="28" spans="1:44" x14ac:dyDescent="0.25">
      <c r="A28" s="28" t="s">
        <v>153</v>
      </c>
      <c r="B28" s="95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/>
      <c r="I28" s="9">
        <v>0</v>
      </c>
      <c r="J28" s="9">
        <v>0</v>
      </c>
      <c r="K28" s="9">
        <v>0</v>
      </c>
      <c r="L28" s="9">
        <v>8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5">
        <v>0</v>
      </c>
      <c r="AE28" s="9">
        <v>0</v>
      </c>
      <c r="AF28" s="9">
        <v>0</v>
      </c>
      <c r="AG28" s="9">
        <v>0</v>
      </c>
      <c r="AH28" s="96">
        <v>0</v>
      </c>
      <c r="AI28" s="9">
        <v>0</v>
      </c>
      <c r="AJ28" s="9">
        <v>0</v>
      </c>
      <c r="AK28" s="9">
        <v>0</v>
      </c>
      <c r="AL28" s="9">
        <v>0</v>
      </c>
      <c r="AM28" s="95">
        <v>0</v>
      </c>
      <c r="AN28" s="9">
        <v>0</v>
      </c>
      <c r="AO28" s="96">
        <v>0</v>
      </c>
      <c r="AP28" s="9">
        <v>0</v>
      </c>
      <c r="AQ28" s="9">
        <v>0</v>
      </c>
      <c r="AR28" s="31">
        <v>0</v>
      </c>
    </row>
    <row r="29" spans="1:44" x14ac:dyDescent="0.25">
      <c r="A29" s="28" t="s">
        <v>154</v>
      </c>
      <c r="B29" s="95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5">
        <v>0</v>
      </c>
      <c r="AE29" s="9">
        <v>0</v>
      </c>
      <c r="AF29" s="9">
        <v>0</v>
      </c>
      <c r="AG29" s="9">
        <v>0</v>
      </c>
      <c r="AH29" s="96">
        <v>0</v>
      </c>
      <c r="AI29" s="9">
        <v>0</v>
      </c>
      <c r="AJ29" s="9">
        <v>0</v>
      </c>
      <c r="AK29" s="9">
        <v>0</v>
      </c>
      <c r="AL29" s="9">
        <v>0</v>
      </c>
      <c r="AM29" s="95">
        <v>0</v>
      </c>
      <c r="AN29" s="9">
        <v>0</v>
      </c>
      <c r="AO29" s="96">
        <v>0</v>
      </c>
      <c r="AP29" s="9">
        <v>0</v>
      </c>
      <c r="AQ29" s="9">
        <v>0</v>
      </c>
      <c r="AR29" s="31">
        <v>0</v>
      </c>
    </row>
    <row r="30" spans="1:44" x14ac:dyDescent="0.25">
      <c r="A30" s="28" t="s">
        <v>155</v>
      </c>
      <c r="B30" s="95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/>
      <c r="K30" s="9">
        <v>0</v>
      </c>
      <c r="L30" s="9">
        <v>0</v>
      </c>
      <c r="M30" s="9">
        <v>0</v>
      </c>
      <c r="N30" s="9">
        <v>8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5">
        <v>0</v>
      </c>
      <c r="AE30" s="9">
        <v>0</v>
      </c>
      <c r="AF30" s="9">
        <v>0</v>
      </c>
      <c r="AG30" s="9">
        <v>0</v>
      </c>
      <c r="AH30" s="96">
        <v>0</v>
      </c>
      <c r="AI30" s="9">
        <v>0</v>
      </c>
      <c r="AJ30" s="9">
        <v>0</v>
      </c>
      <c r="AK30" s="9">
        <v>0</v>
      </c>
      <c r="AL30" s="9">
        <v>0</v>
      </c>
      <c r="AM30" s="95">
        <v>0</v>
      </c>
      <c r="AN30" s="9">
        <v>0</v>
      </c>
      <c r="AO30" s="96">
        <v>0</v>
      </c>
      <c r="AP30" s="9">
        <v>0</v>
      </c>
      <c r="AQ30" s="9">
        <v>0</v>
      </c>
      <c r="AR30" s="31">
        <v>0</v>
      </c>
    </row>
    <row r="31" spans="1:44" x14ac:dyDescent="0.25">
      <c r="A31" s="28" t="s">
        <v>156</v>
      </c>
      <c r="B31" s="95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5">
        <v>0</v>
      </c>
      <c r="AE31" s="9">
        <v>0</v>
      </c>
      <c r="AF31" s="9">
        <v>0</v>
      </c>
      <c r="AG31" s="9">
        <v>0</v>
      </c>
      <c r="AH31" s="96">
        <v>0</v>
      </c>
      <c r="AI31" s="9">
        <v>0</v>
      </c>
      <c r="AJ31" s="9">
        <v>0</v>
      </c>
      <c r="AK31" s="9">
        <v>0</v>
      </c>
      <c r="AL31" s="9">
        <v>0</v>
      </c>
      <c r="AM31" s="95">
        <v>0</v>
      </c>
      <c r="AN31" s="9">
        <v>0</v>
      </c>
      <c r="AO31" s="96">
        <v>0</v>
      </c>
      <c r="AP31" s="9">
        <v>0</v>
      </c>
      <c r="AQ31" s="9">
        <v>0</v>
      </c>
      <c r="AR31" s="31">
        <v>0</v>
      </c>
    </row>
    <row r="32" spans="1:44" x14ac:dyDescent="0.25">
      <c r="A32" s="28" t="s">
        <v>157</v>
      </c>
      <c r="B32" s="95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/>
      <c r="M32" s="9">
        <v>0</v>
      </c>
      <c r="N32" s="9">
        <v>0</v>
      </c>
      <c r="O32" s="9">
        <v>8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5">
        <v>0</v>
      </c>
      <c r="AE32" s="9">
        <v>0</v>
      </c>
      <c r="AF32" s="9">
        <v>0</v>
      </c>
      <c r="AG32" s="9">
        <v>0</v>
      </c>
      <c r="AH32" s="96">
        <v>0</v>
      </c>
      <c r="AI32" s="9">
        <v>0</v>
      </c>
      <c r="AJ32" s="9">
        <v>0</v>
      </c>
      <c r="AK32" s="9">
        <v>0</v>
      </c>
      <c r="AL32" s="9">
        <v>0</v>
      </c>
      <c r="AM32" s="95">
        <v>0</v>
      </c>
      <c r="AN32" s="9">
        <v>0</v>
      </c>
      <c r="AO32" s="96">
        <v>0</v>
      </c>
      <c r="AP32" s="9">
        <v>0</v>
      </c>
      <c r="AQ32" s="9">
        <v>0</v>
      </c>
      <c r="AR32" s="31">
        <v>0</v>
      </c>
    </row>
    <row r="33" spans="1:44" x14ac:dyDescent="0.25">
      <c r="A33" s="28" t="s">
        <v>158</v>
      </c>
      <c r="B33" s="95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/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8</v>
      </c>
      <c r="AD33" s="95">
        <v>0</v>
      </c>
      <c r="AE33" s="9">
        <v>0</v>
      </c>
      <c r="AF33" s="9">
        <v>0</v>
      </c>
      <c r="AG33" s="9">
        <v>0</v>
      </c>
      <c r="AH33" s="96">
        <v>0</v>
      </c>
      <c r="AI33" s="9">
        <v>0</v>
      </c>
      <c r="AJ33" s="9">
        <v>0</v>
      </c>
      <c r="AK33" s="9">
        <v>0</v>
      </c>
      <c r="AL33" s="9">
        <v>0</v>
      </c>
      <c r="AM33" s="95">
        <v>0</v>
      </c>
      <c r="AN33" s="9">
        <v>0</v>
      </c>
      <c r="AO33" s="96">
        <v>0</v>
      </c>
      <c r="AP33" s="9">
        <v>0</v>
      </c>
      <c r="AQ33" s="9">
        <v>0</v>
      </c>
      <c r="AR33" s="31">
        <v>0</v>
      </c>
    </row>
    <row r="34" spans="1:44" x14ac:dyDescent="0.25">
      <c r="A34" s="28" t="s">
        <v>159</v>
      </c>
      <c r="B34" s="95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8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8</v>
      </c>
      <c r="AD34" s="95">
        <v>0</v>
      </c>
      <c r="AE34" s="9">
        <v>0</v>
      </c>
      <c r="AF34" s="9">
        <v>0</v>
      </c>
      <c r="AG34" s="9">
        <v>0</v>
      </c>
      <c r="AH34" s="96">
        <v>0</v>
      </c>
      <c r="AI34" s="9">
        <v>0</v>
      </c>
      <c r="AJ34" s="9">
        <v>0</v>
      </c>
      <c r="AK34" s="9">
        <v>0</v>
      </c>
      <c r="AL34" s="9">
        <v>0</v>
      </c>
      <c r="AM34" s="95">
        <v>0</v>
      </c>
      <c r="AN34" s="9">
        <v>0</v>
      </c>
      <c r="AO34" s="96">
        <v>0</v>
      </c>
      <c r="AP34" s="9">
        <v>0</v>
      </c>
      <c r="AQ34" s="9">
        <v>0</v>
      </c>
      <c r="AR34" s="31">
        <v>0</v>
      </c>
    </row>
    <row r="35" spans="1:44" x14ac:dyDescent="0.25">
      <c r="A35" s="28" t="s">
        <v>160</v>
      </c>
      <c r="B35" s="95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8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5">
        <v>0</v>
      </c>
      <c r="AE35" s="9">
        <v>0</v>
      </c>
      <c r="AF35" s="9">
        <v>0</v>
      </c>
      <c r="AG35" s="9">
        <v>0</v>
      </c>
      <c r="AH35" s="96">
        <v>0</v>
      </c>
      <c r="AI35" s="9">
        <v>0</v>
      </c>
      <c r="AJ35" s="9">
        <v>0</v>
      </c>
      <c r="AK35" s="9">
        <v>0</v>
      </c>
      <c r="AL35" s="9">
        <v>0</v>
      </c>
      <c r="AM35" s="95">
        <v>0</v>
      </c>
      <c r="AN35" s="9">
        <v>0</v>
      </c>
      <c r="AO35" s="96">
        <v>0</v>
      </c>
      <c r="AP35" s="9">
        <v>0</v>
      </c>
      <c r="AQ35" s="9">
        <v>0</v>
      </c>
      <c r="AR35" s="31">
        <v>0</v>
      </c>
    </row>
    <row r="36" spans="1:44" x14ac:dyDescent="0.25">
      <c r="A36" s="28" t="s">
        <v>161</v>
      </c>
      <c r="B36" s="95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/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5">
        <v>0</v>
      </c>
      <c r="AE36" s="9">
        <v>0</v>
      </c>
      <c r="AF36" s="9">
        <v>0</v>
      </c>
      <c r="AG36" s="9">
        <v>0</v>
      </c>
      <c r="AH36" s="96">
        <v>0</v>
      </c>
      <c r="AI36" s="9">
        <v>0</v>
      </c>
      <c r="AJ36" s="9">
        <v>0</v>
      </c>
      <c r="AK36" s="9">
        <v>0</v>
      </c>
      <c r="AL36" s="9">
        <v>0</v>
      </c>
      <c r="AM36" s="95">
        <v>0</v>
      </c>
      <c r="AN36" s="9">
        <v>0</v>
      </c>
      <c r="AO36" s="96">
        <v>0</v>
      </c>
      <c r="AP36" s="9">
        <v>0</v>
      </c>
      <c r="AQ36" s="9">
        <v>0</v>
      </c>
      <c r="AR36" s="31">
        <v>0</v>
      </c>
    </row>
    <row r="37" spans="1:44" x14ac:dyDescent="0.25">
      <c r="A37" s="28" t="s">
        <v>162</v>
      </c>
      <c r="B37" s="95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8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5">
        <v>0</v>
      </c>
      <c r="AE37" s="9">
        <v>0</v>
      </c>
      <c r="AF37" s="9">
        <v>0</v>
      </c>
      <c r="AG37" s="9">
        <v>8</v>
      </c>
      <c r="AH37" s="96">
        <v>0</v>
      </c>
      <c r="AI37" s="9">
        <v>0</v>
      </c>
      <c r="AJ37" s="9">
        <v>0</v>
      </c>
      <c r="AK37" s="9">
        <v>0</v>
      </c>
      <c r="AL37" s="9">
        <v>0</v>
      </c>
      <c r="AM37" s="95">
        <v>0</v>
      </c>
      <c r="AN37" s="9">
        <v>0</v>
      </c>
      <c r="AO37" s="96">
        <v>0</v>
      </c>
      <c r="AP37" s="9">
        <v>0</v>
      </c>
      <c r="AQ37" s="9">
        <v>0</v>
      </c>
      <c r="AR37" s="31">
        <v>0</v>
      </c>
    </row>
    <row r="38" spans="1:44" x14ac:dyDescent="0.25">
      <c r="A38" s="28" t="s">
        <v>163</v>
      </c>
      <c r="B38" s="95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8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5">
        <v>0</v>
      </c>
      <c r="AE38" s="9">
        <v>0</v>
      </c>
      <c r="AF38" s="9">
        <v>0</v>
      </c>
      <c r="AG38" s="9">
        <v>0</v>
      </c>
      <c r="AH38" s="96">
        <v>0</v>
      </c>
      <c r="AI38" s="9">
        <v>0</v>
      </c>
      <c r="AJ38" s="9">
        <v>0</v>
      </c>
      <c r="AK38" s="9">
        <v>0</v>
      </c>
      <c r="AL38" s="9">
        <v>0</v>
      </c>
      <c r="AM38" s="95">
        <v>0</v>
      </c>
      <c r="AN38" s="9">
        <v>0</v>
      </c>
      <c r="AO38" s="96">
        <v>0</v>
      </c>
      <c r="AP38" s="9">
        <v>0</v>
      </c>
      <c r="AQ38" s="9">
        <v>0</v>
      </c>
      <c r="AR38" s="31">
        <v>0</v>
      </c>
    </row>
    <row r="39" spans="1:44" x14ac:dyDescent="0.25">
      <c r="A39" s="28" t="s">
        <v>164</v>
      </c>
      <c r="B39" s="95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8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8</v>
      </c>
      <c r="AD39" s="95">
        <v>0</v>
      </c>
      <c r="AE39" s="9">
        <v>0</v>
      </c>
      <c r="AF39" s="9">
        <v>0</v>
      </c>
      <c r="AG39" s="9">
        <v>0</v>
      </c>
      <c r="AH39" s="96">
        <v>0</v>
      </c>
      <c r="AI39" s="9">
        <v>0</v>
      </c>
      <c r="AJ39" s="9">
        <v>0</v>
      </c>
      <c r="AK39" s="9">
        <v>0</v>
      </c>
      <c r="AL39" s="9">
        <v>0</v>
      </c>
      <c r="AM39" s="95">
        <v>0</v>
      </c>
      <c r="AN39" s="9">
        <v>0</v>
      </c>
      <c r="AO39" s="96">
        <v>0</v>
      </c>
      <c r="AP39" s="9">
        <v>0</v>
      </c>
      <c r="AQ39" s="9">
        <v>0</v>
      </c>
      <c r="AR39" s="31">
        <v>0</v>
      </c>
    </row>
    <row r="40" spans="1:44" x14ac:dyDescent="0.25">
      <c r="A40" s="28" t="s">
        <v>165</v>
      </c>
      <c r="B40" s="95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8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5">
        <v>0</v>
      </c>
      <c r="AE40" s="9">
        <v>0</v>
      </c>
      <c r="AF40" s="9">
        <v>0</v>
      </c>
      <c r="AG40" s="9">
        <v>0</v>
      </c>
      <c r="AH40" s="96">
        <v>0</v>
      </c>
      <c r="AI40" s="9">
        <v>0</v>
      </c>
      <c r="AJ40" s="9">
        <v>0</v>
      </c>
      <c r="AK40" s="9">
        <v>0</v>
      </c>
      <c r="AL40" s="9">
        <v>0</v>
      </c>
      <c r="AM40" s="95">
        <v>0</v>
      </c>
      <c r="AN40" s="9">
        <v>0</v>
      </c>
      <c r="AO40" s="96">
        <v>0</v>
      </c>
      <c r="AP40" s="9">
        <v>0</v>
      </c>
      <c r="AQ40" s="9">
        <v>0</v>
      </c>
      <c r="AR40" s="31">
        <v>0</v>
      </c>
    </row>
    <row r="41" spans="1:44" x14ac:dyDescent="0.25">
      <c r="A41" s="28" t="s">
        <v>166</v>
      </c>
      <c r="B41" s="95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10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5">
        <v>0</v>
      </c>
      <c r="AE41" s="9">
        <v>0</v>
      </c>
      <c r="AF41" s="9">
        <v>0</v>
      </c>
      <c r="AG41" s="9">
        <v>0</v>
      </c>
      <c r="AH41" s="96">
        <v>0</v>
      </c>
      <c r="AI41" s="9">
        <v>0</v>
      </c>
      <c r="AJ41" s="9">
        <v>0</v>
      </c>
      <c r="AK41" s="9">
        <v>0</v>
      </c>
      <c r="AL41" s="9">
        <v>0</v>
      </c>
      <c r="AM41" s="95">
        <v>0</v>
      </c>
      <c r="AN41" s="9">
        <v>0</v>
      </c>
      <c r="AO41" s="96">
        <v>0</v>
      </c>
      <c r="AP41" s="9">
        <v>0</v>
      </c>
      <c r="AQ41" s="9">
        <v>0</v>
      </c>
      <c r="AR41" s="31">
        <v>0</v>
      </c>
    </row>
    <row r="42" spans="1:44" ht="14.65" customHeight="1" x14ac:dyDescent="0.25">
      <c r="A42" s="28" t="s">
        <v>167</v>
      </c>
      <c r="B42" s="95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10</v>
      </c>
      <c r="Z42" s="9">
        <v>0</v>
      </c>
      <c r="AA42" s="9">
        <v>0</v>
      </c>
      <c r="AB42" s="9">
        <v>0</v>
      </c>
      <c r="AC42" s="9">
        <v>0</v>
      </c>
      <c r="AD42" s="95">
        <v>0</v>
      </c>
      <c r="AE42" s="9">
        <v>0</v>
      </c>
      <c r="AF42" s="9">
        <v>0</v>
      </c>
      <c r="AG42" s="9">
        <v>0</v>
      </c>
      <c r="AH42" s="96">
        <v>0</v>
      </c>
      <c r="AI42" s="9">
        <v>0</v>
      </c>
      <c r="AJ42" s="9">
        <v>0</v>
      </c>
      <c r="AK42" s="9">
        <v>0</v>
      </c>
      <c r="AL42" s="9">
        <v>0</v>
      </c>
      <c r="AM42" s="95">
        <v>0</v>
      </c>
      <c r="AN42" s="9">
        <v>0</v>
      </c>
      <c r="AO42" s="96">
        <v>0</v>
      </c>
      <c r="AP42" s="9">
        <v>0</v>
      </c>
      <c r="AQ42" s="9">
        <v>0</v>
      </c>
      <c r="AR42" s="31">
        <v>0</v>
      </c>
    </row>
    <row r="43" spans="1:44" x14ac:dyDescent="0.25">
      <c r="A43" s="28" t="s">
        <v>168</v>
      </c>
      <c r="B43" s="95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10</v>
      </c>
      <c r="AA43" s="9">
        <v>0</v>
      </c>
      <c r="AB43" s="9">
        <v>0</v>
      </c>
      <c r="AC43" s="9">
        <v>0</v>
      </c>
      <c r="AD43" s="95">
        <v>0</v>
      </c>
      <c r="AE43" s="9">
        <v>0</v>
      </c>
      <c r="AF43" s="9">
        <v>0</v>
      </c>
      <c r="AG43" s="9">
        <v>0</v>
      </c>
      <c r="AH43" s="96">
        <v>0</v>
      </c>
      <c r="AI43" s="9">
        <v>0</v>
      </c>
      <c r="AJ43" s="9">
        <v>0</v>
      </c>
      <c r="AK43" s="9">
        <v>0</v>
      </c>
      <c r="AL43" s="9">
        <v>0</v>
      </c>
      <c r="AM43" s="95">
        <v>0</v>
      </c>
      <c r="AN43" s="9">
        <v>0</v>
      </c>
      <c r="AO43" s="96">
        <v>0</v>
      </c>
      <c r="AP43" s="9">
        <v>0</v>
      </c>
      <c r="AQ43" s="9">
        <v>0</v>
      </c>
      <c r="AR43" s="31">
        <v>0</v>
      </c>
    </row>
    <row r="44" spans="1:44" x14ac:dyDescent="0.25">
      <c r="A44" s="28" t="s">
        <v>169</v>
      </c>
      <c r="B44" s="95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10</v>
      </c>
      <c r="AB44" s="9">
        <v>0</v>
      </c>
      <c r="AC44" s="9">
        <v>0</v>
      </c>
      <c r="AD44" s="95">
        <v>0</v>
      </c>
      <c r="AE44" s="9">
        <v>0</v>
      </c>
      <c r="AF44" s="9">
        <v>0</v>
      </c>
      <c r="AG44" s="9">
        <v>0</v>
      </c>
      <c r="AH44" s="96">
        <v>0</v>
      </c>
      <c r="AI44" s="9">
        <v>0</v>
      </c>
      <c r="AJ44" s="9">
        <v>0</v>
      </c>
      <c r="AK44" s="9">
        <v>0</v>
      </c>
      <c r="AL44" s="9">
        <v>0</v>
      </c>
      <c r="AM44" s="95">
        <v>0</v>
      </c>
      <c r="AN44" s="9">
        <v>0</v>
      </c>
      <c r="AO44" s="96">
        <v>0</v>
      </c>
      <c r="AP44" s="9">
        <v>0</v>
      </c>
      <c r="AQ44" s="9">
        <v>0</v>
      </c>
      <c r="AR44" s="31">
        <v>0</v>
      </c>
    </row>
    <row r="45" spans="1:44" x14ac:dyDescent="0.25">
      <c r="A45" s="28" t="s">
        <v>170</v>
      </c>
      <c r="B45" s="95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10</v>
      </c>
      <c r="AC45" s="9">
        <v>0</v>
      </c>
      <c r="AD45" s="95">
        <v>0</v>
      </c>
      <c r="AE45" s="9">
        <v>0</v>
      </c>
      <c r="AF45" s="9">
        <v>0</v>
      </c>
      <c r="AG45" s="9">
        <v>0</v>
      </c>
      <c r="AH45" s="96">
        <v>0</v>
      </c>
      <c r="AI45" s="9">
        <v>0</v>
      </c>
      <c r="AJ45" s="9">
        <v>0</v>
      </c>
      <c r="AK45" s="9">
        <v>0</v>
      </c>
      <c r="AL45" s="9">
        <v>0</v>
      </c>
      <c r="AM45" s="95">
        <v>0</v>
      </c>
      <c r="AN45" s="9">
        <v>0</v>
      </c>
      <c r="AO45" s="96">
        <v>0</v>
      </c>
      <c r="AP45" s="9">
        <v>0</v>
      </c>
      <c r="AQ45" s="9">
        <v>0</v>
      </c>
      <c r="AR45" s="31">
        <v>0</v>
      </c>
    </row>
    <row r="46" spans="1:44" x14ac:dyDescent="0.25">
      <c r="A46" s="28" t="s">
        <v>171</v>
      </c>
      <c r="B46" s="95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5">
        <v>0</v>
      </c>
      <c r="AE46" s="9">
        <v>0</v>
      </c>
      <c r="AF46" s="9">
        <v>0</v>
      </c>
      <c r="AG46" s="9">
        <v>0</v>
      </c>
      <c r="AH46" s="96">
        <v>0</v>
      </c>
      <c r="AI46" s="9">
        <v>0</v>
      </c>
      <c r="AJ46" s="9">
        <v>0</v>
      </c>
      <c r="AK46" s="9">
        <v>0</v>
      </c>
      <c r="AL46" s="9">
        <v>0</v>
      </c>
      <c r="AM46" s="95">
        <v>0</v>
      </c>
      <c r="AN46" s="9">
        <v>0</v>
      </c>
      <c r="AO46" s="96">
        <v>0</v>
      </c>
      <c r="AP46" s="9">
        <v>0</v>
      </c>
      <c r="AQ46" s="9">
        <v>0</v>
      </c>
      <c r="AR46" s="31">
        <v>0</v>
      </c>
    </row>
    <row r="47" spans="1:44" x14ac:dyDescent="0.25">
      <c r="A47" s="28" t="s">
        <v>172</v>
      </c>
      <c r="B47" s="97">
        <v>0</v>
      </c>
      <c r="C47" s="98">
        <v>0</v>
      </c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8">
        <v>0</v>
      </c>
      <c r="J47" s="98">
        <v>0</v>
      </c>
      <c r="K47" s="98">
        <v>0</v>
      </c>
      <c r="L47" s="98">
        <v>0</v>
      </c>
      <c r="M47" s="98">
        <v>0</v>
      </c>
      <c r="N47" s="98"/>
      <c r="O47" s="98"/>
      <c r="P47" s="98"/>
      <c r="Q47" s="98">
        <v>0</v>
      </c>
      <c r="R47" s="98">
        <v>0</v>
      </c>
      <c r="S47" s="98">
        <v>0</v>
      </c>
      <c r="T47" s="98">
        <v>0</v>
      </c>
      <c r="U47" s="98"/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0</v>
      </c>
      <c r="AB47" s="98">
        <v>0</v>
      </c>
      <c r="AC47" s="98">
        <v>0</v>
      </c>
      <c r="AD47" s="97">
        <v>0</v>
      </c>
      <c r="AE47" s="98">
        <v>0</v>
      </c>
      <c r="AF47" s="98">
        <v>0</v>
      </c>
      <c r="AG47" s="98">
        <v>0</v>
      </c>
      <c r="AH47" s="99">
        <v>0</v>
      </c>
      <c r="AI47" s="98">
        <v>0</v>
      </c>
      <c r="AJ47" s="98">
        <v>0</v>
      </c>
      <c r="AK47" s="98">
        <v>0</v>
      </c>
      <c r="AL47" s="98">
        <v>0</v>
      </c>
      <c r="AM47" s="97">
        <v>0</v>
      </c>
      <c r="AN47" s="98">
        <v>0</v>
      </c>
      <c r="AO47" s="99">
        <v>0</v>
      </c>
      <c r="AP47" s="98">
        <v>0</v>
      </c>
      <c r="AQ47" s="98">
        <v>0</v>
      </c>
      <c r="AR47" s="102">
        <v>0</v>
      </c>
    </row>
    <row r="48" spans="1:44" x14ac:dyDescent="0.25">
      <c r="A48" s="58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5">
        <v>0</v>
      </c>
      <c r="AE48" s="9">
        <v>0</v>
      </c>
      <c r="AF48" s="9">
        <v>0</v>
      </c>
      <c r="AG48" s="9">
        <v>0</v>
      </c>
      <c r="AH48" s="96">
        <v>0</v>
      </c>
      <c r="AI48" s="9">
        <v>0</v>
      </c>
      <c r="AJ48" s="9">
        <v>0</v>
      </c>
      <c r="AK48" s="9">
        <v>0</v>
      </c>
      <c r="AL48" s="9">
        <v>0</v>
      </c>
      <c r="AM48" s="95">
        <v>0</v>
      </c>
      <c r="AN48" s="9">
        <v>0</v>
      </c>
      <c r="AO48" s="96">
        <v>0</v>
      </c>
      <c r="AP48" s="9">
        <v>0</v>
      </c>
      <c r="AQ48" s="9">
        <v>0</v>
      </c>
      <c r="AR48" s="31">
        <v>0</v>
      </c>
    </row>
    <row r="49" spans="1:44" x14ac:dyDescent="0.25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5">
        <v>0</v>
      </c>
      <c r="AE49" s="9">
        <v>0</v>
      </c>
      <c r="AF49" s="9">
        <v>0</v>
      </c>
      <c r="AG49" s="9">
        <v>0</v>
      </c>
      <c r="AH49" s="96">
        <v>0</v>
      </c>
      <c r="AI49" s="9">
        <v>0</v>
      </c>
      <c r="AJ49" s="9">
        <v>0</v>
      </c>
      <c r="AK49" s="9">
        <v>0</v>
      </c>
      <c r="AL49" s="9">
        <v>0</v>
      </c>
      <c r="AM49" s="95">
        <v>0</v>
      </c>
      <c r="AN49" s="9">
        <v>0</v>
      </c>
      <c r="AO49" s="96">
        <v>0</v>
      </c>
      <c r="AP49" s="9">
        <v>0</v>
      </c>
      <c r="AQ49" s="9">
        <v>0</v>
      </c>
      <c r="AR49" s="31">
        <v>0</v>
      </c>
    </row>
    <row r="50" spans="1:44" x14ac:dyDescent="0.25">
      <c r="A50" s="83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5">
        <v>0</v>
      </c>
      <c r="AE50" s="9">
        <v>0</v>
      </c>
      <c r="AF50" s="9">
        <v>0</v>
      </c>
      <c r="AG50" s="9">
        <v>0</v>
      </c>
      <c r="AH50" s="96">
        <v>0</v>
      </c>
      <c r="AI50" s="9">
        <v>0</v>
      </c>
      <c r="AJ50" s="9">
        <v>0</v>
      </c>
      <c r="AK50" s="9">
        <v>0</v>
      </c>
      <c r="AL50" s="9">
        <v>0</v>
      </c>
      <c r="AM50" s="95">
        <v>0</v>
      </c>
      <c r="AN50" s="9">
        <v>0</v>
      </c>
      <c r="AO50" s="96">
        <v>0</v>
      </c>
      <c r="AP50" s="9">
        <v>0</v>
      </c>
      <c r="AQ50" s="9">
        <v>0</v>
      </c>
      <c r="AR50" s="31">
        <v>0</v>
      </c>
    </row>
    <row r="51" spans="1:44" x14ac:dyDescent="0.25">
      <c r="A51" s="28" t="s">
        <v>129</v>
      </c>
      <c r="B51" s="92">
        <v>0</v>
      </c>
      <c r="C51" s="93">
        <v>0</v>
      </c>
      <c r="D51" s="93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3">
        <v>0</v>
      </c>
      <c r="R51" s="93">
        <v>0</v>
      </c>
      <c r="S51" s="93">
        <v>0</v>
      </c>
      <c r="T51" s="93">
        <v>0</v>
      </c>
      <c r="U51" s="93">
        <v>0</v>
      </c>
      <c r="V51" s="93">
        <v>0</v>
      </c>
      <c r="W51" s="93">
        <v>0</v>
      </c>
      <c r="X51" s="93">
        <v>0</v>
      </c>
      <c r="Y51" s="93">
        <v>0</v>
      </c>
      <c r="Z51" s="93">
        <v>0</v>
      </c>
      <c r="AA51" s="93">
        <v>0</v>
      </c>
      <c r="AB51" s="93">
        <v>0</v>
      </c>
      <c r="AC51" s="93">
        <v>0</v>
      </c>
      <c r="AD51" s="92">
        <v>0</v>
      </c>
      <c r="AE51" s="93">
        <v>0</v>
      </c>
      <c r="AF51" s="93">
        <v>0</v>
      </c>
      <c r="AG51" s="93">
        <v>0</v>
      </c>
      <c r="AH51" s="94">
        <v>0</v>
      </c>
      <c r="AI51" s="93">
        <v>0</v>
      </c>
      <c r="AJ51" s="93">
        <v>0</v>
      </c>
      <c r="AK51" s="93">
        <v>0</v>
      </c>
      <c r="AL51" s="93">
        <v>0</v>
      </c>
      <c r="AM51" s="92">
        <v>0</v>
      </c>
      <c r="AN51" s="93">
        <v>0</v>
      </c>
      <c r="AO51" s="94">
        <v>0</v>
      </c>
      <c r="AP51" s="93"/>
      <c r="AQ51" s="93"/>
      <c r="AR51" s="101"/>
    </row>
    <row r="52" spans="1:44" x14ac:dyDescent="0.25">
      <c r="A52" s="83" t="s">
        <v>130</v>
      </c>
      <c r="B52" s="97">
        <v>0</v>
      </c>
      <c r="C52" s="98">
        <v>0</v>
      </c>
      <c r="D52" s="98">
        <v>0</v>
      </c>
      <c r="E52" s="98">
        <v>0</v>
      </c>
      <c r="F52" s="98">
        <v>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98">
        <v>0</v>
      </c>
      <c r="M52" s="98">
        <v>0</v>
      </c>
      <c r="N52" s="98">
        <v>0</v>
      </c>
      <c r="O52" s="98">
        <v>0</v>
      </c>
      <c r="P52" s="98">
        <v>0</v>
      </c>
      <c r="Q52" s="98">
        <v>0</v>
      </c>
      <c r="R52" s="98">
        <v>0</v>
      </c>
      <c r="S52" s="98">
        <v>0</v>
      </c>
      <c r="T52" s="98">
        <v>0</v>
      </c>
      <c r="U52" s="98">
        <v>0</v>
      </c>
      <c r="V52" s="98">
        <v>0</v>
      </c>
      <c r="W52" s="98">
        <v>0</v>
      </c>
      <c r="X52" s="98">
        <v>0</v>
      </c>
      <c r="Y52" s="98">
        <v>0</v>
      </c>
      <c r="Z52" s="98">
        <v>0</v>
      </c>
      <c r="AA52" s="98">
        <v>0</v>
      </c>
      <c r="AB52" s="98">
        <v>0</v>
      </c>
      <c r="AC52" s="98">
        <v>0</v>
      </c>
      <c r="AD52" s="97">
        <v>0</v>
      </c>
      <c r="AE52" s="98">
        <v>0</v>
      </c>
      <c r="AF52" s="98">
        <v>0</v>
      </c>
      <c r="AG52" s="98">
        <v>0</v>
      </c>
      <c r="AH52" s="99">
        <v>0</v>
      </c>
      <c r="AI52" s="98">
        <v>0</v>
      </c>
      <c r="AJ52" s="98">
        <v>0</v>
      </c>
      <c r="AK52" s="98">
        <v>0</v>
      </c>
      <c r="AL52" s="98">
        <v>0</v>
      </c>
      <c r="AM52" s="97">
        <v>0</v>
      </c>
      <c r="AN52" s="98">
        <v>0</v>
      </c>
      <c r="AO52" s="99">
        <v>0</v>
      </c>
      <c r="AP52" s="98"/>
      <c r="AQ52" s="98"/>
      <c r="AR52" s="102"/>
    </row>
    <row r="53" spans="1:44" x14ac:dyDescent="0.25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5">
        <v>0</v>
      </c>
      <c r="AE53" s="9">
        <v>0</v>
      </c>
      <c r="AF53" s="9">
        <v>0</v>
      </c>
      <c r="AG53" s="9">
        <v>0</v>
      </c>
      <c r="AH53" s="96">
        <v>0</v>
      </c>
      <c r="AI53" s="9">
        <v>0</v>
      </c>
      <c r="AJ53" s="9">
        <v>0</v>
      </c>
      <c r="AK53" s="9">
        <v>0</v>
      </c>
      <c r="AL53" s="9">
        <v>0</v>
      </c>
      <c r="AM53" s="95">
        <v>6</v>
      </c>
      <c r="AN53" s="9">
        <v>0</v>
      </c>
      <c r="AO53" s="96">
        <v>0</v>
      </c>
      <c r="AP53" s="9">
        <v>0</v>
      </c>
      <c r="AQ53" s="9">
        <v>0</v>
      </c>
      <c r="AR53" s="31">
        <v>0</v>
      </c>
    </row>
    <row r="54" spans="1:44" x14ac:dyDescent="0.25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5">
        <v>0</v>
      </c>
      <c r="AE54" s="9">
        <v>0</v>
      </c>
      <c r="AF54" s="9">
        <v>0</v>
      </c>
      <c r="AG54" s="9">
        <v>0</v>
      </c>
      <c r="AH54" s="96">
        <v>0</v>
      </c>
      <c r="AI54" s="9">
        <v>0</v>
      </c>
      <c r="AJ54" s="9">
        <v>0</v>
      </c>
      <c r="AK54" s="9">
        <v>0</v>
      </c>
      <c r="AL54" s="9">
        <v>0</v>
      </c>
      <c r="AM54" s="95">
        <v>0</v>
      </c>
      <c r="AN54" s="9">
        <v>0</v>
      </c>
      <c r="AO54" s="96">
        <v>0</v>
      </c>
      <c r="AP54" s="9">
        <v>0</v>
      </c>
      <c r="AQ54" s="9">
        <v>0</v>
      </c>
      <c r="AR54" s="31">
        <v>0</v>
      </c>
    </row>
    <row r="55" spans="1:44" x14ac:dyDescent="0.25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5">
        <v>0</v>
      </c>
      <c r="AE55" s="9">
        <v>0</v>
      </c>
      <c r="AF55" s="9">
        <v>0</v>
      </c>
      <c r="AG55" s="9">
        <v>0</v>
      </c>
      <c r="AH55" s="96">
        <v>0</v>
      </c>
      <c r="AI55" s="9">
        <v>0</v>
      </c>
      <c r="AJ55" s="9">
        <v>0</v>
      </c>
      <c r="AK55" s="9">
        <v>0</v>
      </c>
      <c r="AL55" s="9">
        <v>0</v>
      </c>
      <c r="AM55" s="95">
        <v>0</v>
      </c>
      <c r="AN55" s="9">
        <v>6</v>
      </c>
      <c r="AO55" s="96">
        <v>0</v>
      </c>
      <c r="AP55" s="9">
        <v>0</v>
      </c>
      <c r="AQ55" s="9">
        <v>0</v>
      </c>
      <c r="AR55" s="31">
        <v>0</v>
      </c>
    </row>
    <row r="56" spans="1:44" ht="16.5" thickBot="1" x14ac:dyDescent="0.3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18">
        <v>0</v>
      </c>
      <c r="AE56" s="10">
        <v>0</v>
      </c>
      <c r="AF56" s="10">
        <v>0</v>
      </c>
      <c r="AG56" s="10">
        <v>0</v>
      </c>
      <c r="AH56" s="119">
        <v>0</v>
      </c>
      <c r="AI56" s="10">
        <v>0</v>
      </c>
      <c r="AJ56" s="10">
        <v>0</v>
      </c>
      <c r="AK56" s="10">
        <v>0</v>
      </c>
      <c r="AL56" s="10">
        <v>0</v>
      </c>
      <c r="AM56" s="118">
        <v>0</v>
      </c>
      <c r="AN56" s="10">
        <v>0</v>
      </c>
      <c r="AO56" s="119">
        <v>6</v>
      </c>
      <c r="AP56" s="10">
        <v>0</v>
      </c>
      <c r="AQ56" s="10">
        <v>0</v>
      </c>
      <c r="AR56" s="11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13" sqref="A13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3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3" s="8" customFormat="1" x14ac:dyDescent="0.25">
      <c r="A2" s="6" t="s">
        <v>264</v>
      </c>
      <c r="B2" s="27" t="s">
        <v>46</v>
      </c>
    </row>
    <row r="3" spans="1:3" x14ac:dyDescent="0.25">
      <c r="A3" s="28" t="s">
        <v>123</v>
      </c>
      <c r="B3" s="37">
        <v>9285.7142857143008</v>
      </c>
    </row>
    <row r="4" spans="1:3" x14ac:dyDescent="0.25">
      <c r="A4" s="28" t="s">
        <v>124</v>
      </c>
      <c r="B4" s="37">
        <v>9285.7142857143008</v>
      </c>
    </row>
    <row r="5" spans="1:3" x14ac:dyDescent="0.25">
      <c r="A5" s="28" t="s">
        <v>125</v>
      </c>
      <c r="B5" s="37">
        <v>0</v>
      </c>
    </row>
    <row r="6" spans="1:3" x14ac:dyDescent="0.25">
      <c r="A6" s="28" t="s">
        <v>126</v>
      </c>
      <c r="B6" s="37">
        <v>30000</v>
      </c>
      <c r="C6" s="49"/>
    </row>
    <row r="7" spans="1:3" ht="16.5" thickBot="1" x14ac:dyDescent="0.3">
      <c r="A7" s="29" t="s">
        <v>127</v>
      </c>
      <c r="B7" s="48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2.28515625" style="1" customWidth="1"/>
    <col min="2" max="16384" width="9.28515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8" customFormat="1" x14ac:dyDescent="0.25">
      <c r="A2" s="6" t="s">
        <v>204</v>
      </c>
      <c r="B2" s="27" t="s">
        <v>46</v>
      </c>
    </row>
    <row r="3" spans="1:2" x14ac:dyDescent="0.25">
      <c r="A3" s="28" t="s">
        <v>132</v>
      </c>
      <c r="B3" s="37">
        <v>0</v>
      </c>
    </row>
    <row r="4" spans="1:2" x14ac:dyDescent="0.25">
      <c r="A4" s="28" t="s">
        <v>133</v>
      </c>
      <c r="B4" s="37">
        <v>0</v>
      </c>
    </row>
    <row r="5" spans="1:2" ht="16.5" thickBot="1" x14ac:dyDescent="0.3">
      <c r="A5" s="29" t="s">
        <v>134</v>
      </c>
      <c r="B5" s="48">
        <v>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D6"/>
  <sheetViews>
    <sheetView workbookViewId="0">
      <selection activeCell="A13" sqref="A13"/>
    </sheetView>
  </sheetViews>
  <sheetFormatPr defaultColWidth="9.28515625" defaultRowHeight="15.75" x14ac:dyDescent="0.25"/>
  <cols>
    <col min="1" max="1" width="14.85546875" style="1" customWidth="1"/>
    <col min="2" max="16384" width="9.28515625" style="1"/>
  </cols>
  <sheetData>
    <row r="1" spans="1:4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4" s="8" customFormat="1" x14ac:dyDescent="0.25">
      <c r="A2" s="6" t="s">
        <v>202</v>
      </c>
      <c r="B2" s="86" t="s">
        <v>140</v>
      </c>
      <c r="C2" s="7" t="s">
        <v>141</v>
      </c>
      <c r="D2" s="27" t="s">
        <v>142</v>
      </c>
    </row>
    <row r="3" spans="1:4" s="8" customFormat="1" x14ac:dyDescent="0.25">
      <c r="A3" s="28" t="s">
        <v>136</v>
      </c>
      <c r="B3" s="85">
        <v>0</v>
      </c>
      <c r="C3" s="36">
        <v>0</v>
      </c>
      <c r="D3" s="37">
        <v>0</v>
      </c>
    </row>
    <row r="4" spans="1:4" s="8" customFormat="1" x14ac:dyDescent="0.25">
      <c r="A4" s="28" t="s">
        <v>137</v>
      </c>
      <c r="B4" s="85">
        <v>0</v>
      </c>
      <c r="C4" s="36">
        <v>0</v>
      </c>
      <c r="D4" s="37">
        <v>0</v>
      </c>
    </row>
    <row r="5" spans="1:4" s="8" customFormat="1" x14ac:dyDescent="0.25">
      <c r="A5" s="28" t="s">
        <v>138</v>
      </c>
      <c r="B5" s="85">
        <v>0</v>
      </c>
      <c r="C5" s="36">
        <v>0</v>
      </c>
      <c r="D5" s="37">
        <v>0</v>
      </c>
    </row>
    <row r="6" spans="1:4" s="8" customFormat="1" ht="16.5" thickBot="1" x14ac:dyDescent="0.3">
      <c r="A6" s="29" t="s">
        <v>139</v>
      </c>
      <c r="B6" s="46">
        <v>0</v>
      </c>
      <c r="C6" s="38">
        <v>0</v>
      </c>
      <c r="D6" s="39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C10C-C440-4ADB-A331-07AA535B16B7}">
  <sheetPr>
    <tabColor rgb="FFD9C6FE"/>
  </sheetPr>
  <dimension ref="B1"/>
  <sheetViews>
    <sheetView topLeftCell="B1" workbookViewId="0">
      <selection activeCell="A13" sqref="A13"/>
    </sheetView>
  </sheetViews>
  <sheetFormatPr defaultColWidth="9.140625" defaultRowHeight="15.75" x14ac:dyDescent="0.25"/>
  <cols>
    <col min="1" max="16384" width="9.140625" style="1"/>
  </cols>
  <sheetData>
    <row r="1" spans="2:2" x14ac:dyDescent="0.25">
      <c r="B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BD3B1-CE73-47E8-BFE4-E0C0165A2C32}">
  <sheetPr>
    <tabColor rgb="FFD9C6FE"/>
  </sheetPr>
  <dimension ref="A1"/>
  <sheetViews>
    <sheetView workbookViewId="0">
      <selection activeCell="A2" sqref="A2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CONCATENATE(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13" sqref="A13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283</v>
      </c>
      <c r="L1" s="1">
        <v>0.7</v>
      </c>
    </row>
    <row r="2" spans="1:53" s="8" customFormat="1" x14ac:dyDescent="0.25">
      <c r="A2" s="6" t="s">
        <v>201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3" s="8" customFormat="1" x14ac:dyDescent="0.25">
      <c r="A3" s="28" t="s">
        <v>129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6.5" thickBot="1" x14ac:dyDescent="0.3">
      <c r="A4" s="29" t="s">
        <v>130</v>
      </c>
      <c r="B4" s="46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25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8" customFormat="1" x14ac:dyDescent="0.25">
      <c r="A2" s="6" t="s">
        <v>191</v>
      </c>
      <c r="B2" s="27" t="s">
        <v>46</v>
      </c>
    </row>
    <row r="3" spans="1:2" x14ac:dyDescent="0.25">
      <c r="A3" s="28" t="s">
        <v>119</v>
      </c>
      <c r="B3" s="37">
        <v>0</v>
      </c>
    </row>
    <row r="4" spans="1:2" x14ac:dyDescent="0.25">
      <c r="A4" s="28" t="s">
        <v>120</v>
      </c>
      <c r="B4" s="37">
        <v>0</v>
      </c>
    </row>
    <row r="5" spans="1:2" ht="16.5" thickBot="1" x14ac:dyDescent="0.3">
      <c r="A5" s="29" t="s">
        <v>121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118</v>
      </c>
    </row>
    <row r="2" spans="1:16" x14ac:dyDescent="0.25">
      <c r="A2" s="4" t="s">
        <v>119</v>
      </c>
    </row>
    <row r="3" spans="1:16" x14ac:dyDescent="0.25">
      <c r="A3" s="4" t="s">
        <v>120</v>
      </c>
      <c r="N3" s="13"/>
      <c r="O3" s="13"/>
      <c r="P3" s="13"/>
    </row>
    <row r="4" spans="1:16" x14ac:dyDescent="0.25">
      <c r="A4" s="4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13" sqref="A13"/>
    </sheetView>
  </sheetViews>
  <sheetFormatPr defaultColWidth="9.28515625" defaultRowHeight="15.75" x14ac:dyDescent="0.25"/>
  <cols>
    <col min="1" max="1" width="17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8" customFormat="1" x14ac:dyDescent="0.25">
      <c r="A2" s="6" t="s">
        <v>191</v>
      </c>
      <c r="B2" s="27" t="s">
        <v>46</v>
      </c>
    </row>
    <row r="3" spans="1:2" s="8" customFormat="1" x14ac:dyDescent="0.25">
      <c r="A3" s="28" t="s">
        <v>119</v>
      </c>
      <c r="B3" s="37">
        <v>30000</v>
      </c>
    </row>
    <row r="4" spans="1:2" ht="16.5" thickBot="1" x14ac:dyDescent="0.3">
      <c r="A4" s="29" t="s">
        <v>120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13" sqref="A13"/>
    </sheetView>
  </sheetViews>
  <sheetFormatPr defaultColWidth="9.28515625" defaultRowHeight="15.75" x14ac:dyDescent="0.25"/>
  <cols>
    <col min="1" max="1" width="11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25">
      <c r="A2" s="6" t="s">
        <v>263</v>
      </c>
      <c r="B2" s="27" t="s">
        <v>46</v>
      </c>
    </row>
    <row r="3" spans="1:2" x14ac:dyDescent="0.25">
      <c r="A3" s="28" t="s">
        <v>145</v>
      </c>
      <c r="B3" s="37"/>
    </row>
    <row r="4" spans="1:2" x14ac:dyDescent="0.25">
      <c r="A4" s="28" t="s">
        <v>146</v>
      </c>
      <c r="B4" s="37"/>
    </row>
    <row r="5" spans="1:2" x14ac:dyDescent="0.25">
      <c r="A5" s="28" t="s">
        <v>147</v>
      </c>
      <c r="B5" s="37"/>
    </row>
    <row r="6" spans="1:2" x14ac:dyDescent="0.25">
      <c r="A6" s="28" t="s">
        <v>148</v>
      </c>
      <c r="B6" s="37"/>
    </row>
    <row r="7" spans="1:2" x14ac:dyDescent="0.25">
      <c r="A7" s="28" t="s">
        <v>149</v>
      </c>
      <c r="B7" s="37"/>
    </row>
    <row r="8" spans="1:2" x14ac:dyDescent="0.25">
      <c r="A8" s="28" t="s">
        <v>150</v>
      </c>
      <c r="B8" s="37"/>
    </row>
    <row r="9" spans="1:2" x14ac:dyDescent="0.25">
      <c r="A9" s="28" t="s">
        <v>151</v>
      </c>
      <c r="B9" s="37"/>
    </row>
    <row r="10" spans="1:2" x14ac:dyDescent="0.25">
      <c r="A10" s="28" t="s">
        <v>152</v>
      </c>
      <c r="B10" s="37"/>
    </row>
    <row r="11" spans="1:2" x14ac:dyDescent="0.25">
      <c r="A11" s="28" t="s">
        <v>153</v>
      </c>
      <c r="B11" s="37"/>
    </row>
    <row r="12" spans="1:2" x14ac:dyDescent="0.25">
      <c r="A12" s="28" t="s">
        <v>154</v>
      </c>
      <c r="B12" s="37"/>
    </row>
    <row r="13" spans="1:2" x14ac:dyDescent="0.25">
      <c r="A13" s="28" t="s">
        <v>155</v>
      </c>
      <c r="B13" s="37"/>
    </row>
    <row r="14" spans="1:2" x14ac:dyDescent="0.25">
      <c r="A14" s="28" t="s">
        <v>156</v>
      </c>
      <c r="B14" s="37"/>
    </row>
    <row r="15" spans="1:2" x14ac:dyDescent="0.25">
      <c r="A15" s="28" t="s">
        <v>157</v>
      </c>
      <c r="B15" s="37"/>
    </row>
    <row r="16" spans="1:2" x14ac:dyDescent="0.25">
      <c r="A16" s="28" t="s">
        <v>158</v>
      </c>
      <c r="B16" s="37"/>
    </row>
    <row r="17" spans="1:2" x14ac:dyDescent="0.25">
      <c r="A17" s="28" t="s">
        <v>159</v>
      </c>
      <c r="B17" s="37"/>
    </row>
    <row r="18" spans="1:2" x14ac:dyDescent="0.25">
      <c r="A18" s="28" t="s">
        <v>160</v>
      </c>
      <c r="B18" s="37"/>
    </row>
    <row r="19" spans="1:2" x14ac:dyDescent="0.25">
      <c r="A19" s="28" t="s">
        <v>161</v>
      </c>
      <c r="B19" s="37"/>
    </row>
    <row r="20" spans="1:2" x14ac:dyDescent="0.25">
      <c r="A20" s="28" t="s">
        <v>162</v>
      </c>
      <c r="B20" s="37"/>
    </row>
    <row r="21" spans="1:2" x14ac:dyDescent="0.25">
      <c r="A21" s="28" t="s">
        <v>163</v>
      </c>
      <c r="B21" s="37"/>
    </row>
    <row r="22" spans="1:2" x14ac:dyDescent="0.25">
      <c r="A22" s="28" t="s">
        <v>164</v>
      </c>
      <c r="B22" s="37"/>
    </row>
    <row r="23" spans="1:2" x14ac:dyDescent="0.25">
      <c r="A23" s="28" t="s">
        <v>165</v>
      </c>
      <c r="B23" s="37"/>
    </row>
    <row r="24" spans="1:2" x14ac:dyDescent="0.25">
      <c r="A24" s="28" t="s">
        <v>166</v>
      </c>
      <c r="B24" s="37"/>
    </row>
    <row r="25" spans="1:2" x14ac:dyDescent="0.25">
      <c r="A25" s="28" t="s">
        <v>167</v>
      </c>
      <c r="B25" s="37"/>
    </row>
    <row r="26" spans="1:2" x14ac:dyDescent="0.25">
      <c r="A26" s="28" t="s">
        <v>168</v>
      </c>
      <c r="B26" s="37"/>
    </row>
    <row r="27" spans="1:2" x14ac:dyDescent="0.25">
      <c r="A27" s="28" t="s">
        <v>169</v>
      </c>
      <c r="B27" s="37"/>
    </row>
    <row r="28" spans="1:2" x14ac:dyDescent="0.25">
      <c r="A28" s="28" t="s">
        <v>170</v>
      </c>
      <c r="B28" s="37"/>
    </row>
    <row r="29" spans="1:2" x14ac:dyDescent="0.25">
      <c r="A29" s="28" t="s">
        <v>171</v>
      </c>
      <c r="B29" s="37"/>
    </row>
    <row r="30" spans="1:2" ht="16.5" thickBot="1" x14ac:dyDescent="0.3">
      <c r="A30" s="29" t="s">
        <v>172</v>
      </c>
      <c r="B30" s="39"/>
    </row>
    <row r="31" spans="1:2" x14ac:dyDescent="0.25">
      <c r="A31" s="13"/>
      <c r="B31" s="103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workbookViewId="0">
      <selection activeCell="A13" sqref="A13"/>
    </sheetView>
  </sheetViews>
  <sheetFormatPr defaultColWidth="9.28515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8" customFormat="1" x14ac:dyDescent="0.25">
      <c r="A2" s="6" t="s">
        <v>264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6" s="8" customFormat="1" x14ac:dyDescent="0.25">
      <c r="A3" s="28" t="s">
        <v>123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31">
        <v>1</v>
      </c>
    </row>
    <row r="4" spans="1:56" s="8" customFormat="1" x14ac:dyDescent="0.25">
      <c r="A4" s="28" t="s">
        <v>124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x14ac:dyDescent="0.25">
      <c r="A5" s="28" t="s">
        <v>125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25">
      <c r="A6" s="28" t="s">
        <v>126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31">
        <v>1</v>
      </c>
      <c r="BD6" s="82"/>
    </row>
    <row r="7" spans="1:56" ht="16.5" thickBot="1" x14ac:dyDescent="0.3">
      <c r="A7" s="29" t="s">
        <v>127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1">
        <v>1</v>
      </c>
      <c r="BB7" s="8"/>
      <c r="BD7" s="81"/>
    </row>
    <row r="11" spans="1:56" x14ac:dyDescent="0.25">
      <c r="B11" s="50"/>
    </row>
    <row r="12" spans="1:56" x14ac:dyDescent="0.25">
      <c r="D12" s="1" t="s">
        <v>284</v>
      </c>
      <c r="F12" s="12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8" customFormat="1" x14ac:dyDescent="0.25">
      <c r="A2" s="6" t="s">
        <v>264</v>
      </c>
      <c r="B2" s="27" t="s">
        <v>46</v>
      </c>
    </row>
    <row r="3" spans="1:2" s="8" customFormat="1" x14ac:dyDescent="0.25">
      <c r="A3" s="28" t="s">
        <v>123</v>
      </c>
      <c r="B3" s="31">
        <v>0.35</v>
      </c>
    </row>
    <row r="4" spans="1:2" s="8" customFormat="1" x14ac:dyDescent="0.25">
      <c r="A4" s="28" t="s">
        <v>124</v>
      </c>
      <c r="B4" s="31">
        <v>0.35</v>
      </c>
    </row>
    <row r="5" spans="1:2" s="8" customFormat="1" x14ac:dyDescent="0.25">
      <c r="A5" s="28" t="s">
        <v>125</v>
      </c>
      <c r="B5" s="31">
        <v>0.35</v>
      </c>
    </row>
    <row r="6" spans="1:2" s="8" customFormat="1" x14ac:dyDescent="0.25">
      <c r="A6" s="28" t="s">
        <v>126</v>
      </c>
      <c r="B6" s="31">
        <v>0.35</v>
      </c>
    </row>
    <row r="7" spans="1:2" ht="16.5" thickBot="1" x14ac:dyDescent="0.3">
      <c r="A7" s="29" t="s">
        <v>127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4"/>
  <sheetViews>
    <sheetView workbookViewId="0">
      <selection activeCell="A13" sqref="A13"/>
    </sheetView>
  </sheetViews>
  <sheetFormatPr defaultColWidth="9.28515625" defaultRowHeight="15.75" x14ac:dyDescent="0.25"/>
  <cols>
    <col min="1" max="1" width="15.5703125" style="1" customWidth="1"/>
    <col min="2" max="2" width="23.5703125" style="1" bestFit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s="8" customFormat="1" x14ac:dyDescent="0.25">
      <c r="A2" s="6" t="s">
        <v>202</v>
      </c>
      <c r="B2" s="112" t="s">
        <v>266</v>
      </c>
      <c r="C2" s="27" t="s">
        <v>46</v>
      </c>
    </row>
    <row r="3" spans="1:3" x14ac:dyDescent="0.25">
      <c r="A3" s="28" t="s">
        <v>136</v>
      </c>
      <c r="B3" s="104" t="s">
        <v>140</v>
      </c>
      <c r="C3" s="31">
        <v>0.1</v>
      </c>
    </row>
    <row r="4" spans="1:3" x14ac:dyDescent="0.25">
      <c r="A4" s="28" t="s">
        <v>137</v>
      </c>
      <c r="B4" s="104" t="s">
        <v>140</v>
      </c>
      <c r="C4" s="31">
        <v>0.1</v>
      </c>
    </row>
    <row r="5" spans="1:3" x14ac:dyDescent="0.25">
      <c r="A5" s="28" t="s">
        <v>138</v>
      </c>
      <c r="B5" s="104" t="s">
        <v>140</v>
      </c>
      <c r="C5" s="31">
        <v>0.1</v>
      </c>
    </row>
    <row r="6" spans="1:3" x14ac:dyDescent="0.25">
      <c r="A6" s="28" t="s">
        <v>139</v>
      </c>
      <c r="B6" s="104" t="s">
        <v>140</v>
      </c>
      <c r="C6" s="31">
        <v>0.1</v>
      </c>
    </row>
    <row r="7" spans="1:3" x14ac:dyDescent="0.25">
      <c r="A7" s="28" t="s">
        <v>136</v>
      </c>
      <c r="B7" s="104" t="s">
        <v>141</v>
      </c>
      <c r="C7" s="31">
        <v>0.2</v>
      </c>
    </row>
    <row r="8" spans="1:3" x14ac:dyDescent="0.25">
      <c r="A8" s="28" t="s">
        <v>137</v>
      </c>
      <c r="B8" s="104" t="s">
        <v>141</v>
      </c>
      <c r="C8" s="31">
        <v>0.2</v>
      </c>
    </row>
    <row r="9" spans="1:3" x14ac:dyDescent="0.25">
      <c r="A9" s="28" t="s">
        <v>138</v>
      </c>
      <c r="B9" s="104" t="s">
        <v>141</v>
      </c>
      <c r="C9" s="31">
        <v>0.2</v>
      </c>
    </row>
    <row r="10" spans="1:3" x14ac:dyDescent="0.25">
      <c r="A10" s="28" t="s">
        <v>139</v>
      </c>
      <c r="B10" s="104" t="s">
        <v>141</v>
      </c>
      <c r="C10" s="31">
        <v>0.2</v>
      </c>
    </row>
    <row r="11" spans="1:3" x14ac:dyDescent="0.25">
      <c r="A11" s="28" t="s">
        <v>136</v>
      </c>
      <c r="B11" s="104" t="s">
        <v>142</v>
      </c>
      <c r="C11" s="31">
        <v>1.5</v>
      </c>
    </row>
    <row r="12" spans="1:3" x14ac:dyDescent="0.25">
      <c r="A12" s="28" t="s">
        <v>137</v>
      </c>
      <c r="B12" s="104" t="s">
        <v>142</v>
      </c>
      <c r="C12" s="31">
        <v>1.5</v>
      </c>
    </row>
    <row r="13" spans="1:3" x14ac:dyDescent="0.25">
      <c r="A13" s="28" t="s">
        <v>138</v>
      </c>
      <c r="B13" s="104" t="s">
        <v>142</v>
      </c>
      <c r="C13" s="31">
        <v>1.5</v>
      </c>
    </row>
    <row r="14" spans="1:3" ht="16.5" thickBot="1" x14ac:dyDescent="0.3">
      <c r="A14" s="29" t="s">
        <v>139</v>
      </c>
      <c r="B14" s="113" t="s">
        <v>142</v>
      </c>
      <c r="C14" s="11">
        <v>1.5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8" customFormat="1" x14ac:dyDescent="0.25">
      <c r="A2" s="6" t="s">
        <v>191</v>
      </c>
      <c r="B2" s="27" t="s">
        <v>46</v>
      </c>
    </row>
    <row r="3" spans="1:2" s="8" customFormat="1" x14ac:dyDescent="0.25">
      <c r="A3" s="28" t="s">
        <v>119</v>
      </c>
      <c r="B3" s="31">
        <v>0</v>
      </c>
    </row>
    <row r="4" spans="1:2" s="8" customFormat="1" x14ac:dyDescent="0.25">
      <c r="A4" s="28" t="s">
        <v>120</v>
      </c>
      <c r="B4" s="31">
        <v>0</v>
      </c>
    </row>
    <row r="5" spans="1:2" s="8" customFormat="1" ht="16.5" thickBot="1" x14ac:dyDescent="0.3">
      <c r="A5" s="29" t="s">
        <v>121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R56"/>
  <sheetViews>
    <sheetView zoomScale="70" zoomScaleNormal="70"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6" width="10.140625" style="1" bestFit="1" customWidth="1"/>
    <col min="7" max="16384" width="9.28515625" style="1"/>
  </cols>
  <sheetData>
    <row r="1" spans="1:44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44" x14ac:dyDescent="0.25">
      <c r="A2" s="6" t="s">
        <v>263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6" t="s">
        <v>123</v>
      </c>
      <c r="AE2" s="7" t="s">
        <v>124</v>
      </c>
      <c r="AF2" s="7" t="s">
        <v>125</v>
      </c>
      <c r="AG2" s="7" t="s">
        <v>126</v>
      </c>
      <c r="AH2" s="100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86" t="s">
        <v>132</v>
      </c>
      <c r="AN2" s="7" t="s">
        <v>133</v>
      </c>
      <c r="AO2" s="100" t="s">
        <v>134</v>
      </c>
      <c r="AP2" s="7" t="s">
        <v>119</v>
      </c>
      <c r="AQ2" s="7" t="s">
        <v>120</v>
      </c>
      <c r="AR2" s="27" t="s">
        <v>121</v>
      </c>
    </row>
    <row r="3" spans="1:44" x14ac:dyDescent="0.25">
      <c r="A3" s="58" t="s">
        <v>89</v>
      </c>
      <c r="B3" s="93">
        <v>1E-4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2"/>
      <c r="AE3" s="93"/>
      <c r="AF3" s="93"/>
      <c r="AG3" s="93"/>
      <c r="AH3" s="94"/>
      <c r="AI3" s="93"/>
      <c r="AJ3" s="93"/>
      <c r="AK3" s="93"/>
      <c r="AL3" s="93"/>
      <c r="AM3" s="92"/>
      <c r="AN3" s="93"/>
      <c r="AO3" s="94"/>
      <c r="AP3" s="93"/>
      <c r="AQ3" s="93"/>
      <c r="AR3" s="101"/>
    </row>
    <row r="4" spans="1:44" x14ac:dyDescent="0.25">
      <c r="A4" s="28" t="s">
        <v>90</v>
      </c>
      <c r="B4" s="9"/>
      <c r="C4" s="9"/>
      <c r="D4" s="9"/>
      <c r="E4" s="9"/>
      <c r="F4" s="9">
        <v>1E-4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5"/>
      <c r="AE4" s="9"/>
      <c r="AF4" s="9"/>
      <c r="AG4" s="9"/>
      <c r="AH4" s="96"/>
      <c r="AI4" s="9"/>
      <c r="AJ4" s="9"/>
      <c r="AK4" s="9"/>
      <c r="AL4" s="9"/>
      <c r="AM4" s="95"/>
      <c r="AN4" s="9"/>
      <c r="AO4" s="96"/>
      <c r="AP4" s="9"/>
      <c r="AQ4" s="9"/>
      <c r="AR4" s="31"/>
    </row>
    <row r="5" spans="1:44" x14ac:dyDescent="0.25">
      <c r="A5" s="28" t="s">
        <v>91</v>
      </c>
      <c r="B5" s="9"/>
      <c r="C5" s="9"/>
      <c r="D5" s="9"/>
      <c r="E5" s="9"/>
      <c r="F5" s="9"/>
      <c r="G5" s="9">
        <v>1E-4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5"/>
      <c r="AE5" s="9"/>
      <c r="AF5" s="9"/>
      <c r="AG5" s="9"/>
      <c r="AH5" s="96"/>
      <c r="AI5" s="9"/>
      <c r="AJ5" s="9"/>
      <c r="AK5" s="9"/>
      <c r="AL5" s="9"/>
      <c r="AM5" s="95"/>
      <c r="AN5" s="9"/>
      <c r="AO5" s="96"/>
      <c r="AP5" s="9"/>
      <c r="AQ5" s="9"/>
      <c r="AR5" s="31"/>
    </row>
    <row r="6" spans="1:44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1E-4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5"/>
      <c r="AE6" s="9"/>
      <c r="AF6" s="9"/>
      <c r="AG6" s="9"/>
      <c r="AH6" s="96"/>
      <c r="AI6" s="9"/>
      <c r="AJ6" s="9"/>
      <c r="AK6" s="9"/>
      <c r="AL6" s="9"/>
      <c r="AM6" s="95"/>
      <c r="AN6" s="9"/>
      <c r="AO6" s="96"/>
      <c r="AP6" s="9"/>
      <c r="AQ6" s="9"/>
      <c r="AR6" s="31"/>
    </row>
    <row r="7" spans="1:44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1E-4</v>
      </c>
      <c r="L7" s="9"/>
      <c r="M7" s="9">
        <v>1E-4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5"/>
      <c r="AE7" s="9"/>
      <c r="AF7" s="9"/>
      <c r="AG7" s="9"/>
      <c r="AH7" s="96"/>
      <c r="AI7" s="9"/>
      <c r="AJ7" s="9"/>
      <c r="AK7" s="9"/>
      <c r="AL7" s="9"/>
      <c r="AM7" s="95"/>
      <c r="AN7" s="9"/>
      <c r="AO7" s="96"/>
      <c r="AP7" s="9"/>
      <c r="AQ7" s="9"/>
      <c r="AR7" s="31"/>
    </row>
    <row r="8" spans="1:44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1E-4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5"/>
      <c r="AE8" s="9"/>
      <c r="AF8" s="9"/>
      <c r="AG8" s="9"/>
      <c r="AH8" s="96"/>
      <c r="AI8" s="9"/>
      <c r="AJ8" s="9"/>
      <c r="AK8" s="9"/>
      <c r="AL8" s="9"/>
      <c r="AM8" s="95"/>
      <c r="AN8" s="9"/>
      <c r="AO8" s="96"/>
      <c r="AP8" s="9"/>
      <c r="AQ8" s="9"/>
      <c r="AR8" s="31"/>
    </row>
    <row r="9" spans="1:44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1E-4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5"/>
      <c r="AE9" s="9"/>
      <c r="AF9" s="9"/>
      <c r="AG9" s="9"/>
      <c r="AH9" s="96"/>
      <c r="AI9" s="9"/>
      <c r="AJ9" s="9"/>
      <c r="AK9" s="9"/>
      <c r="AL9" s="9"/>
      <c r="AM9" s="95"/>
      <c r="AN9" s="9"/>
      <c r="AO9" s="96"/>
      <c r="AP9" s="9"/>
      <c r="AQ9" s="9"/>
      <c r="AR9" s="31"/>
    </row>
    <row r="10" spans="1:44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1E-4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5"/>
      <c r="AE10" s="9"/>
      <c r="AF10" s="9"/>
      <c r="AG10" s="9"/>
      <c r="AH10" s="96"/>
      <c r="AI10" s="9"/>
      <c r="AJ10" s="9"/>
      <c r="AK10" s="9"/>
      <c r="AL10" s="9"/>
      <c r="AM10" s="95"/>
      <c r="AN10" s="9"/>
      <c r="AO10" s="96"/>
      <c r="AP10" s="9"/>
      <c r="AQ10" s="9"/>
      <c r="AR10" s="31"/>
    </row>
    <row r="11" spans="1:44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1E-4</v>
      </c>
      <c r="W11" s="9"/>
      <c r="X11" s="9"/>
      <c r="Y11" s="9"/>
      <c r="Z11" s="9"/>
      <c r="AA11" s="9"/>
      <c r="AB11" s="9"/>
      <c r="AC11" s="9"/>
      <c r="AD11" s="95"/>
      <c r="AE11" s="9"/>
      <c r="AF11" s="9"/>
      <c r="AG11" s="9"/>
      <c r="AH11" s="96"/>
      <c r="AI11" s="9"/>
      <c r="AJ11" s="9"/>
      <c r="AK11" s="9"/>
      <c r="AL11" s="9"/>
      <c r="AM11" s="95"/>
      <c r="AN11" s="9"/>
      <c r="AO11" s="96"/>
      <c r="AP11" s="9"/>
      <c r="AQ11" s="9"/>
      <c r="AR11" s="31"/>
    </row>
    <row r="12" spans="1:44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1E-4</v>
      </c>
      <c r="U12" s="9"/>
      <c r="V12" s="9"/>
      <c r="W12" s="9"/>
      <c r="X12" s="9"/>
      <c r="Y12" s="9"/>
      <c r="Z12" s="9"/>
      <c r="AA12" s="9"/>
      <c r="AB12" s="9"/>
      <c r="AC12" s="9"/>
      <c r="AD12" s="95"/>
      <c r="AE12" s="9"/>
      <c r="AF12" s="9"/>
      <c r="AG12" s="9"/>
      <c r="AH12" s="96"/>
      <c r="AI12" s="9"/>
      <c r="AJ12" s="9"/>
      <c r="AK12" s="9"/>
      <c r="AL12" s="9"/>
      <c r="AM12" s="95"/>
      <c r="AN12" s="9"/>
      <c r="AO12" s="96"/>
      <c r="AP12" s="9"/>
      <c r="AQ12" s="9"/>
      <c r="AR12" s="31"/>
    </row>
    <row r="13" spans="1:44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1E-4</v>
      </c>
      <c r="AA13" s="9"/>
      <c r="AB13" s="9"/>
      <c r="AC13" s="9"/>
      <c r="AD13" s="95"/>
      <c r="AE13" s="9"/>
      <c r="AF13" s="9"/>
      <c r="AG13" s="9"/>
      <c r="AH13" s="96"/>
      <c r="AI13" s="9"/>
      <c r="AJ13" s="9"/>
      <c r="AK13" s="9"/>
      <c r="AL13" s="9"/>
      <c r="AM13" s="95"/>
      <c r="AN13" s="9"/>
      <c r="AO13" s="96"/>
      <c r="AP13" s="9"/>
      <c r="AQ13" s="9"/>
      <c r="AR13" s="31"/>
    </row>
    <row r="14" spans="1:44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1E-4</v>
      </c>
      <c r="AC14" s="9"/>
      <c r="AD14" s="95"/>
      <c r="AE14" s="9"/>
      <c r="AF14" s="9"/>
      <c r="AG14" s="9"/>
      <c r="AH14" s="96"/>
      <c r="AI14" s="9"/>
      <c r="AJ14" s="9"/>
      <c r="AK14" s="9"/>
      <c r="AL14" s="9"/>
      <c r="AM14" s="95"/>
      <c r="AN14" s="9"/>
      <c r="AO14" s="96"/>
      <c r="AP14" s="9"/>
      <c r="AQ14" s="9"/>
      <c r="AR14" s="31"/>
    </row>
    <row r="15" spans="1:44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1E-4</v>
      </c>
      <c r="AC15" s="9"/>
      <c r="AD15" s="95"/>
      <c r="AE15" s="9"/>
      <c r="AF15" s="9"/>
      <c r="AG15" s="9"/>
      <c r="AH15" s="96"/>
      <c r="AI15" s="9"/>
      <c r="AJ15" s="9"/>
      <c r="AK15" s="9"/>
      <c r="AL15" s="9"/>
      <c r="AM15" s="95"/>
      <c r="AN15" s="9"/>
      <c r="AO15" s="96"/>
      <c r="AP15" s="9"/>
      <c r="AQ15" s="9"/>
      <c r="AR15" s="31"/>
    </row>
    <row r="16" spans="1:44" x14ac:dyDescent="0.25">
      <c r="A16" s="28" t="s">
        <v>102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1E-4</v>
      </c>
      <c r="AC16" s="9"/>
      <c r="AD16" s="95"/>
      <c r="AE16" s="9"/>
      <c r="AF16" s="9"/>
      <c r="AG16" s="9"/>
      <c r="AH16" s="96"/>
      <c r="AI16" s="9"/>
      <c r="AJ16" s="9"/>
      <c r="AK16" s="9"/>
      <c r="AL16" s="9"/>
      <c r="AM16" s="95"/>
      <c r="AN16" s="9"/>
      <c r="AO16" s="96"/>
      <c r="AP16" s="9"/>
      <c r="AQ16" s="9"/>
      <c r="AR16" s="31"/>
    </row>
    <row r="17" spans="1:44" x14ac:dyDescent="0.25">
      <c r="A17" s="58" t="s">
        <v>119</v>
      </c>
      <c r="B17" s="93"/>
      <c r="C17" s="93"/>
      <c r="D17" s="93"/>
      <c r="E17" s="93"/>
      <c r="F17" s="93"/>
      <c r="G17" s="93"/>
      <c r="H17" s="93"/>
      <c r="I17" s="93">
        <v>1E-4</v>
      </c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2"/>
      <c r="AE17" s="93"/>
      <c r="AF17" s="93"/>
      <c r="AG17" s="93"/>
      <c r="AH17" s="94"/>
      <c r="AI17" s="93"/>
      <c r="AJ17" s="93"/>
      <c r="AK17" s="93"/>
      <c r="AL17" s="93"/>
      <c r="AM17" s="92"/>
      <c r="AN17" s="93"/>
      <c r="AO17" s="94"/>
      <c r="AP17" s="93"/>
      <c r="AQ17" s="93"/>
      <c r="AR17" s="101"/>
    </row>
    <row r="18" spans="1:44" x14ac:dyDescent="0.25">
      <c r="A18" s="28" t="s">
        <v>120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>
        <v>1E-4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5"/>
      <c r="AE18" s="9"/>
      <c r="AF18" s="9"/>
      <c r="AG18" s="9"/>
      <c r="AH18" s="96"/>
      <c r="AI18" s="9"/>
      <c r="AJ18" s="9"/>
      <c r="AK18" s="9"/>
      <c r="AL18" s="9"/>
      <c r="AM18" s="95"/>
      <c r="AN18" s="9"/>
      <c r="AO18" s="96"/>
      <c r="AP18" s="9"/>
      <c r="AQ18" s="9"/>
      <c r="AR18" s="31"/>
    </row>
    <row r="19" spans="1:44" x14ac:dyDescent="0.25">
      <c r="A19" s="83" t="s">
        <v>121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7"/>
      <c r="AE19" s="98"/>
      <c r="AF19" s="98"/>
      <c r="AG19" s="98"/>
      <c r="AH19" s="99"/>
      <c r="AI19" s="98"/>
      <c r="AJ19" s="98"/>
      <c r="AK19" s="98"/>
      <c r="AL19" s="98"/>
      <c r="AM19" s="97"/>
      <c r="AN19" s="98"/>
      <c r="AO19" s="99"/>
      <c r="AP19" s="98"/>
      <c r="AQ19" s="98"/>
      <c r="AR19" s="102"/>
    </row>
    <row r="20" spans="1:44" x14ac:dyDescent="0.25">
      <c r="A20" s="28" t="s">
        <v>145</v>
      </c>
      <c r="B20" s="9"/>
      <c r="C20" s="9">
        <v>1E-4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5">
        <v>1E-4</v>
      </c>
      <c r="AE20" s="9"/>
      <c r="AF20" s="9"/>
      <c r="AG20" s="9"/>
      <c r="AH20" s="96"/>
      <c r="AI20" s="9"/>
      <c r="AJ20" s="9"/>
      <c r="AK20" s="9"/>
      <c r="AL20" s="9"/>
      <c r="AM20" s="95"/>
      <c r="AN20" s="9"/>
      <c r="AO20" s="96"/>
      <c r="AP20" s="9"/>
      <c r="AQ20" s="9"/>
      <c r="AR20" s="31"/>
    </row>
    <row r="21" spans="1:44" x14ac:dyDescent="0.25">
      <c r="A21" s="28" t="s">
        <v>146</v>
      </c>
      <c r="B21" s="9">
        <v>1E-4</v>
      </c>
      <c r="C21" s="9"/>
      <c r="D21" s="9">
        <v>1E-4</v>
      </c>
      <c r="E21" s="9"/>
      <c r="F21" s="9">
        <v>1E-4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5"/>
      <c r="AE21" s="9"/>
      <c r="AF21" s="9"/>
      <c r="AG21" s="9"/>
      <c r="AH21" s="96"/>
      <c r="AI21" s="9"/>
      <c r="AJ21" s="9"/>
      <c r="AK21" s="9"/>
      <c r="AL21" s="9"/>
      <c r="AM21" s="95"/>
      <c r="AN21" s="9"/>
      <c r="AO21" s="96"/>
      <c r="AP21" s="9"/>
      <c r="AQ21" s="9"/>
      <c r="AR21" s="31"/>
    </row>
    <row r="22" spans="1:44" x14ac:dyDescent="0.25">
      <c r="A22" s="28" t="s">
        <v>147</v>
      </c>
      <c r="B22" s="9"/>
      <c r="C22" s="9">
        <v>1E-4</v>
      </c>
      <c r="D22" s="9"/>
      <c r="E22" s="9">
        <v>1E-4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5"/>
      <c r="AE22" s="9"/>
      <c r="AF22" s="9"/>
      <c r="AG22" s="9"/>
      <c r="AH22" s="96"/>
      <c r="AI22" s="9"/>
      <c r="AJ22" s="9"/>
      <c r="AK22" s="9"/>
      <c r="AL22" s="9"/>
      <c r="AM22" s="95"/>
      <c r="AN22" s="9"/>
      <c r="AO22" s="96"/>
      <c r="AP22" s="9"/>
      <c r="AQ22" s="9"/>
      <c r="AR22" s="31"/>
    </row>
    <row r="23" spans="1:44" x14ac:dyDescent="0.25">
      <c r="A23" s="28" t="s">
        <v>148</v>
      </c>
      <c r="B23" s="9"/>
      <c r="C23" s="9"/>
      <c r="D23" s="9">
        <v>1E-4</v>
      </c>
      <c r="E23" s="9"/>
      <c r="F23" s="9"/>
      <c r="G23" s="9">
        <v>1E-4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5"/>
      <c r="AE23" s="9">
        <v>1E-4</v>
      </c>
      <c r="AF23" s="9"/>
      <c r="AG23" s="9"/>
      <c r="AH23" s="96"/>
      <c r="AI23" s="9"/>
      <c r="AJ23" s="9"/>
      <c r="AK23" s="9"/>
      <c r="AL23" s="9"/>
      <c r="AM23" s="95"/>
      <c r="AN23" s="9"/>
      <c r="AO23" s="96"/>
      <c r="AP23" s="9"/>
      <c r="AQ23" s="9"/>
      <c r="AR23" s="31"/>
    </row>
    <row r="24" spans="1:44" x14ac:dyDescent="0.25">
      <c r="A24" s="28" t="s">
        <v>149</v>
      </c>
      <c r="B24" s="9"/>
      <c r="C24" s="9">
        <v>1E-4</v>
      </c>
      <c r="D24" s="9"/>
      <c r="E24" s="9"/>
      <c r="F24" s="9"/>
      <c r="G24" s="9"/>
      <c r="H24" s="9"/>
      <c r="I24" s="9">
        <v>1E-4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5"/>
      <c r="AE24" s="9"/>
      <c r="AF24" s="9"/>
      <c r="AG24" s="9"/>
      <c r="AH24" s="96"/>
      <c r="AI24" s="9"/>
      <c r="AJ24" s="9"/>
      <c r="AK24" s="9"/>
      <c r="AL24" s="9"/>
      <c r="AM24" s="95"/>
      <c r="AN24" s="9"/>
      <c r="AO24" s="96"/>
      <c r="AP24" s="9"/>
      <c r="AQ24" s="9"/>
      <c r="AR24" s="31"/>
    </row>
    <row r="25" spans="1:44" x14ac:dyDescent="0.25">
      <c r="A25" s="28" t="s">
        <v>150</v>
      </c>
      <c r="B25" s="9"/>
      <c r="C25" s="9"/>
      <c r="D25" s="9"/>
      <c r="E25" s="9">
        <v>1E-4</v>
      </c>
      <c r="F25" s="9"/>
      <c r="G25" s="9"/>
      <c r="H25" s="9">
        <v>1E-4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5"/>
      <c r="AE25" s="9"/>
      <c r="AF25" s="9"/>
      <c r="AG25" s="9"/>
      <c r="AH25" s="96"/>
      <c r="AI25" s="9"/>
      <c r="AJ25" s="9"/>
      <c r="AK25" s="9"/>
      <c r="AL25" s="9"/>
      <c r="AM25" s="95"/>
      <c r="AN25" s="9"/>
      <c r="AO25" s="96"/>
      <c r="AP25" s="9"/>
      <c r="AQ25" s="9"/>
      <c r="AR25" s="31"/>
    </row>
    <row r="26" spans="1:44" x14ac:dyDescent="0.25">
      <c r="A26" s="28" t="s">
        <v>151</v>
      </c>
      <c r="B26" s="9"/>
      <c r="C26" s="9"/>
      <c r="D26" s="9"/>
      <c r="E26" s="9"/>
      <c r="F26" s="9"/>
      <c r="G26" s="9">
        <v>1E-4</v>
      </c>
      <c r="H26" s="9"/>
      <c r="I26" s="9">
        <v>1E-4</v>
      </c>
      <c r="J26" s="9">
        <v>1E-4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5"/>
      <c r="AE26" s="9"/>
      <c r="AF26" s="9"/>
      <c r="AG26" s="9"/>
      <c r="AH26" s="96"/>
      <c r="AI26" s="9"/>
      <c r="AJ26" s="9"/>
      <c r="AK26" s="9"/>
      <c r="AL26" s="9"/>
      <c r="AM26" s="95"/>
      <c r="AN26" s="9"/>
      <c r="AO26" s="96"/>
      <c r="AP26" s="9"/>
      <c r="AQ26" s="9"/>
      <c r="AR26" s="31"/>
    </row>
    <row r="27" spans="1:44" x14ac:dyDescent="0.25">
      <c r="A27" s="28" t="s">
        <v>152</v>
      </c>
      <c r="B27" s="9"/>
      <c r="C27" s="9"/>
      <c r="D27" s="9"/>
      <c r="E27" s="9"/>
      <c r="F27" s="9">
        <v>1E-4</v>
      </c>
      <c r="G27" s="9"/>
      <c r="H27" s="9">
        <v>1E-4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5"/>
      <c r="AE27" s="9"/>
      <c r="AF27" s="9"/>
      <c r="AG27" s="9"/>
      <c r="AH27" s="96"/>
      <c r="AI27" s="9"/>
      <c r="AJ27" s="9"/>
      <c r="AK27" s="9"/>
      <c r="AL27" s="9"/>
      <c r="AM27" s="95"/>
      <c r="AN27" s="9"/>
      <c r="AO27" s="96"/>
      <c r="AP27" s="9"/>
      <c r="AQ27" s="9"/>
      <c r="AR27" s="31"/>
    </row>
    <row r="28" spans="1:44" x14ac:dyDescent="0.25">
      <c r="A28" s="28" t="s">
        <v>153</v>
      </c>
      <c r="B28" s="9"/>
      <c r="C28" s="9"/>
      <c r="D28" s="9"/>
      <c r="E28" s="9"/>
      <c r="F28" s="9"/>
      <c r="G28" s="9"/>
      <c r="H28" s="9">
        <v>1E-4</v>
      </c>
      <c r="I28" s="9"/>
      <c r="J28" s="9"/>
      <c r="K28" s="9">
        <v>1E-4</v>
      </c>
      <c r="L28" s="9">
        <v>1E-4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5"/>
      <c r="AE28" s="9"/>
      <c r="AF28" s="9"/>
      <c r="AG28" s="9"/>
      <c r="AH28" s="96"/>
      <c r="AI28" s="9"/>
      <c r="AJ28" s="9"/>
      <c r="AK28" s="9"/>
      <c r="AL28" s="9"/>
      <c r="AM28" s="95"/>
      <c r="AN28" s="9"/>
      <c r="AO28" s="96"/>
      <c r="AP28" s="9"/>
      <c r="AQ28" s="9"/>
      <c r="AR28" s="31"/>
    </row>
    <row r="29" spans="1:44" x14ac:dyDescent="0.25">
      <c r="A29" s="28" t="s">
        <v>154</v>
      </c>
      <c r="B29" s="9"/>
      <c r="C29" s="9"/>
      <c r="D29" s="9"/>
      <c r="E29" s="9"/>
      <c r="F29" s="9"/>
      <c r="G29" s="9"/>
      <c r="H29" s="9"/>
      <c r="I29" s="9"/>
      <c r="J29" s="9">
        <v>1E-4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5"/>
      <c r="AE29" s="9"/>
      <c r="AF29" s="9"/>
      <c r="AG29" s="9"/>
      <c r="AH29" s="96"/>
      <c r="AI29" s="9">
        <v>1E-4</v>
      </c>
      <c r="AJ29" s="9"/>
      <c r="AK29" s="9"/>
      <c r="AL29" s="9"/>
      <c r="AM29" s="95"/>
      <c r="AN29" s="9"/>
      <c r="AO29" s="96"/>
      <c r="AP29" s="9"/>
      <c r="AQ29" s="9"/>
      <c r="AR29" s="31"/>
    </row>
    <row r="30" spans="1:44" x14ac:dyDescent="0.25">
      <c r="A30" s="28" t="s">
        <v>155</v>
      </c>
      <c r="B30" s="9"/>
      <c r="C30" s="9"/>
      <c r="D30" s="9"/>
      <c r="E30" s="9"/>
      <c r="F30" s="9"/>
      <c r="G30" s="9"/>
      <c r="H30" s="9"/>
      <c r="I30" s="9"/>
      <c r="J30" s="9">
        <v>1E-4</v>
      </c>
      <c r="K30" s="9"/>
      <c r="L30" s="9"/>
      <c r="M30" s="9"/>
      <c r="N30" s="9">
        <v>1E-4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5"/>
      <c r="AE30" s="9"/>
      <c r="AF30" s="9"/>
      <c r="AG30" s="9"/>
      <c r="AH30" s="96"/>
      <c r="AI30" s="9"/>
      <c r="AJ30" s="9"/>
      <c r="AK30" s="9"/>
      <c r="AL30" s="9"/>
      <c r="AM30" s="95"/>
      <c r="AN30" s="9"/>
      <c r="AO30" s="96"/>
      <c r="AP30" s="9"/>
      <c r="AQ30" s="9"/>
      <c r="AR30" s="31"/>
    </row>
    <row r="31" spans="1:44" x14ac:dyDescent="0.25">
      <c r="A31" s="28" t="s">
        <v>156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>
        <v>1E-4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5"/>
      <c r="AE31" s="9"/>
      <c r="AF31" s="9"/>
      <c r="AG31" s="9"/>
      <c r="AH31" s="96"/>
      <c r="AI31" s="9"/>
      <c r="AJ31" s="9">
        <v>1E-4</v>
      </c>
      <c r="AK31" s="9"/>
      <c r="AL31" s="9"/>
      <c r="AM31" s="95"/>
      <c r="AN31" s="9"/>
      <c r="AO31" s="96"/>
      <c r="AP31" s="9"/>
      <c r="AQ31" s="9"/>
      <c r="AR31" s="31"/>
    </row>
    <row r="32" spans="1:44" x14ac:dyDescent="0.25">
      <c r="A32" s="28" t="s">
        <v>157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>
        <v>1E-4</v>
      </c>
      <c r="M32" s="9"/>
      <c r="N32" s="9"/>
      <c r="O32" s="9">
        <v>1E-4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5"/>
      <c r="AE32" s="9"/>
      <c r="AF32" s="9">
        <v>1E-4</v>
      </c>
      <c r="AG32" s="9"/>
      <c r="AH32" s="96"/>
      <c r="AI32" s="9"/>
      <c r="AJ32" s="9"/>
      <c r="AK32" s="9"/>
      <c r="AL32" s="9"/>
      <c r="AM32" s="95"/>
      <c r="AN32" s="9"/>
      <c r="AO32" s="96"/>
      <c r="AP32" s="9"/>
      <c r="AQ32" s="9"/>
      <c r="AR32" s="31"/>
    </row>
    <row r="33" spans="1:44" x14ac:dyDescent="0.25">
      <c r="A33" s="28" t="s">
        <v>158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>
        <v>1E-4</v>
      </c>
      <c r="N33" s="9">
        <v>1E-4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1E-4</v>
      </c>
      <c r="AD33" s="95"/>
      <c r="AE33" s="9"/>
      <c r="AF33" s="9"/>
      <c r="AG33" s="9"/>
      <c r="AH33" s="96"/>
      <c r="AI33" s="9"/>
      <c r="AJ33" s="9"/>
      <c r="AK33" s="9"/>
      <c r="AL33" s="9"/>
      <c r="AM33" s="95"/>
      <c r="AN33" s="9"/>
      <c r="AO33" s="96"/>
      <c r="AP33" s="9"/>
      <c r="AQ33" s="9"/>
      <c r="AR33" s="31"/>
    </row>
    <row r="34" spans="1:44" x14ac:dyDescent="0.25">
      <c r="A34" s="28" t="s">
        <v>159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>
        <v>1E-4</v>
      </c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>
        <v>1E-4</v>
      </c>
      <c r="AD34" s="95"/>
      <c r="AE34" s="9"/>
      <c r="AF34" s="9"/>
      <c r="AG34" s="9"/>
      <c r="AH34" s="96"/>
      <c r="AI34" s="9"/>
      <c r="AJ34" s="9"/>
      <c r="AK34" s="9"/>
      <c r="AL34" s="9"/>
      <c r="AM34" s="95"/>
      <c r="AN34" s="9"/>
      <c r="AO34" s="96"/>
      <c r="AP34" s="9"/>
      <c r="AQ34" s="9"/>
      <c r="AR34" s="31"/>
    </row>
    <row r="35" spans="1:44" x14ac:dyDescent="0.25">
      <c r="A35" s="28" t="s">
        <v>160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>
        <v>1E-4</v>
      </c>
      <c r="Q35" s="9"/>
      <c r="R35" s="9">
        <v>1E-4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5"/>
      <c r="AE35" s="9"/>
      <c r="AF35" s="9"/>
      <c r="AG35" s="9"/>
      <c r="AH35" s="96"/>
      <c r="AI35" s="9"/>
      <c r="AJ35" s="9"/>
      <c r="AK35" s="9"/>
      <c r="AL35" s="9"/>
      <c r="AM35" s="95"/>
      <c r="AN35" s="9"/>
      <c r="AO35" s="96"/>
      <c r="AP35" s="9"/>
      <c r="AQ35" s="9"/>
      <c r="AR35" s="31"/>
    </row>
    <row r="36" spans="1:44" x14ac:dyDescent="0.25">
      <c r="A36" s="28" t="s">
        <v>161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>
        <v>1E-4</v>
      </c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5"/>
      <c r="AE36" s="9"/>
      <c r="AF36" s="9"/>
      <c r="AG36" s="9">
        <v>1E-4</v>
      </c>
      <c r="AH36" s="96"/>
      <c r="AI36" s="9"/>
      <c r="AJ36" s="9"/>
      <c r="AK36" s="9"/>
      <c r="AL36" s="9"/>
      <c r="AM36" s="95"/>
      <c r="AN36" s="9"/>
      <c r="AO36" s="96"/>
      <c r="AP36" s="9"/>
      <c r="AQ36" s="9"/>
      <c r="AR36" s="31"/>
    </row>
    <row r="37" spans="1:44" x14ac:dyDescent="0.25">
      <c r="A37" s="28" t="s">
        <v>162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>
        <v>1E-4</v>
      </c>
      <c r="U37" s="9"/>
      <c r="V37" s="9"/>
      <c r="W37" s="9"/>
      <c r="X37" s="9"/>
      <c r="Y37" s="9"/>
      <c r="Z37" s="9"/>
      <c r="AA37" s="9"/>
      <c r="AB37" s="9"/>
      <c r="AC37" s="9"/>
      <c r="AD37" s="95"/>
      <c r="AE37" s="9"/>
      <c r="AF37" s="9"/>
      <c r="AG37" s="9">
        <v>1E-4</v>
      </c>
      <c r="AH37" s="96"/>
      <c r="AI37" s="9"/>
      <c r="AJ37" s="9"/>
      <c r="AK37" s="9"/>
      <c r="AL37" s="9"/>
      <c r="AM37" s="95"/>
      <c r="AN37" s="9"/>
      <c r="AO37" s="96"/>
      <c r="AP37" s="9"/>
      <c r="AQ37" s="9"/>
      <c r="AR37" s="31"/>
    </row>
    <row r="38" spans="1:44" x14ac:dyDescent="0.25">
      <c r="A38" s="28" t="s">
        <v>163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>
        <v>1E-4</v>
      </c>
      <c r="T38" s="9"/>
      <c r="U38" s="9"/>
      <c r="V38" s="9"/>
      <c r="W38" s="9">
        <v>1E-4</v>
      </c>
      <c r="X38" s="9"/>
      <c r="Y38" s="9"/>
      <c r="Z38" s="9"/>
      <c r="AA38" s="9"/>
      <c r="AB38" s="9"/>
      <c r="AC38" s="9"/>
      <c r="AD38" s="95"/>
      <c r="AE38" s="9"/>
      <c r="AF38" s="9"/>
      <c r="AG38" s="9"/>
      <c r="AH38" s="96"/>
      <c r="AI38" s="9"/>
      <c r="AJ38" s="9"/>
      <c r="AK38" s="9"/>
      <c r="AL38" s="9"/>
      <c r="AM38" s="95"/>
      <c r="AN38" s="9"/>
      <c r="AO38" s="96"/>
      <c r="AP38" s="9"/>
      <c r="AQ38" s="9"/>
      <c r="AR38" s="31"/>
    </row>
    <row r="39" spans="1:44" x14ac:dyDescent="0.25">
      <c r="A39" s="28" t="s">
        <v>164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>
        <v>1E-4</v>
      </c>
      <c r="W39" s="9"/>
      <c r="X39" s="9"/>
      <c r="Y39" s="9"/>
      <c r="Z39" s="9"/>
      <c r="AA39" s="9"/>
      <c r="AB39" s="9"/>
      <c r="AC39" s="9">
        <v>1E-4</v>
      </c>
      <c r="AD39" s="95"/>
      <c r="AE39" s="9"/>
      <c r="AF39" s="9"/>
      <c r="AG39" s="9"/>
      <c r="AH39" s="96"/>
      <c r="AI39" s="9"/>
      <c r="AJ39" s="9"/>
      <c r="AK39" s="9">
        <v>1E-4</v>
      </c>
      <c r="AL39" s="9"/>
      <c r="AM39" s="95"/>
      <c r="AN39" s="9"/>
      <c r="AO39" s="96"/>
      <c r="AP39" s="9"/>
      <c r="AQ39" s="9"/>
      <c r="AR39" s="31"/>
    </row>
    <row r="40" spans="1:44" x14ac:dyDescent="0.25">
      <c r="A40" s="28" t="s">
        <v>165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>
        <v>1E-4</v>
      </c>
      <c r="V40" s="9"/>
      <c r="W40" s="9">
        <v>1E-4</v>
      </c>
      <c r="X40" s="9"/>
      <c r="Y40" s="9"/>
      <c r="Z40" s="9"/>
      <c r="AA40" s="9"/>
      <c r="AB40" s="9"/>
      <c r="AC40" s="9"/>
      <c r="AD40" s="95"/>
      <c r="AE40" s="9"/>
      <c r="AF40" s="9"/>
      <c r="AG40" s="9"/>
      <c r="AH40" s="96"/>
      <c r="AI40" s="9"/>
      <c r="AJ40" s="9"/>
      <c r="AK40" s="9"/>
      <c r="AL40" s="9"/>
      <c r="AM40" s="95"/>
      <c r="AN40" s="9"/>
      <c r="AO40" s="96"/>
      <c r="AP40" s="9"/>
      <c r="AQ40" s="9"/>
      <c r="AR40" s="31"/>
    </row>
    <row r="41" spans="1:44" x14ac:dyDescent="0.25">
      <c r="A41" s="28" t="s">
        <v>166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>
        <v>1E-4</v>
      </c>
      <c r="U41" s="9"/>
      <c r="V41" s="9">
        <v>1E-4</v>
      </c>
      <c r="W41" s="9"/>
      <c r="X41" s="9">
        <v>1E-4</v>
      </c>
      <c r="Y41" s="9"/>
      <c r="Z41" s="9"/>
      <c r="AA41" s="9"/>
      <c r="AB41" s="9"/>
      <c r="AC41" s="9"/>
      <c r="AD41" s="95"/>
      <c r="AE41" s="9"/>
      <c r="AF41" s="9">
        <v>1E-4</v>
      </c>
      <c r="AG41" s="9"/>
      <c r="AH41" s="96"/>
      <c r="AI41" s="9"/>
      <c r="AJ41" s="9"/>
      <c r="AK41" s="9"/>
      <c r="AL41" s="9"/>
      <c r="AM41" s="95"/>
      <c r="AN41" s="9"/>
      <c r="AO41" s="96"/>
      <c r="AP41" s="9"/>
      <c r="AQ41" s="9"/>
      <c r="AR41" s="31"/>
    </row>
    <row r="42" spans="1:44" x14ac:dyDescent="0.25">
      <c r="A42" s="28" t="s">
        <v>167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>
        <v>1E-4</v>
      </c>
      <c r="X42" s="9"/>
      <c r="Y42" s="9">
        <v>1E-4</v>
      </c>
      <c r="Z42" s="9"/>
      <c r="AA42" s="9"/>
      <c r="AB42" s="9"/>
      <c r="AC42" s="9"/>
      <c r="AD42" s="95"/>
      <c r="AE42" s="9"/>
      <c r="AF42" s="9"/>
      <c r="AG42" s="9"/>
      <c r="AH42" s="96"/>
      <c r="AI42" s="9"/>
      <c r="AJ42" s="9"/>
      <c r="AK42" s="9"/>
      <c r="AL42" s="9">
        <v>1E-4</v>
      </c>
      <c r="AM42" s="95"/>
      <c r="AN42" s="9"/>
      <c r="AO42" s="96"/>
      <c r="AP42" s="9"/>
      <c r="AQ42" s="9"/>
      <c r="AR42" s="31"/>
    </row>
    <row r="43" spans="1:44" x14ac:dyDescent="0.25">
      <c r="A43" s="28" t="s">
        <v>168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>
        <v>1E-4</v>
      </c>
      <c r="Y43" s="9"/>
      <c r="Z43" s="9">
        <v>1E-4</v>
      </c>
      <c r="AA43" s="9"/>
      <c r="AB43" s="9"/>
      <c r="AC43" s="9"/>
      <c r="AD43" s="95"/>
      <c r="AE43" s="9"/>
      <c r="AF43" s="9"/>
      <c r="AG43" s="9"/>
      <c r="AH43" s="96"/>
      <c r="AI43" s="9"/>
      <c r="AJ43" s="9"/>
      <c r="AK43" s="9"/>
      <c r="AL43" s="9"/>
      <c r="AM43" s="95"/>
      <c r="AN43" s="9"/>
      <c r="AO43" s="96"/>
      <c r="AP43" s="9"/>
      <c r="AQ43" s="9"/>
      <c r="AR43" s="31"/>
    </row>
    <row r="44" spans="1:44" x14ac:dyDescent="0.25">
      <c r="A44" s="28" t="s">
        <v>169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>
        <v>1E-4</v>
      </c>
      <c r="Z44" s="9"/>
      <c r="AA44" s="9">
        <v>1E-4</v>
      </c>
      <c r="AB44" s="9"/>
      <c r="AC44" s="9"/>
      <c r="AD44" s="95"/>
      <c r="AE44" s="9"/>
      <c r="AF44" s="9"/>
      <c r="AG44" s="9"/>
      <c r="AH44" s="96"/>
      <c r="AI44" s="9"/>
      <c r="AJ44" s="9"/>
      <c r="AK44" s="9"/>
      <c r="AL44" s="9"/>
      <c r="AM44" s="95"/>
      <c r="AN44" s="9"/>
      <c r="AO44" s="96"/>
      <c r="AP44" s="9"/>
      <c r="AQ44" s="9"/>
      <c r="AR44" s="31"/>
    </row>
    <row r="45" spans="1:44" x14ac:dyDescent="0.25">
      <c r="A45" s="28" t="s">
        <v>170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>
        <v>1E-4</v>
      </c>
      <c r="AA45" s="9"/>
      <c r="AB45" s="9">
        <v>1E-4</v>
      </c>
      <c r="AC45" s="9"/>
      <c r="AD45" s="95"/>
      <c r="AE45" s="9"/>
      <c r="AF45" s="9"/>
      <c r="AG45" s="9"/>
      <c r="AH45" s="96">
        <v>1E-4</v>
      </c>
      <c r="AI45" s="9"/>
      <c r="AJ45" s="9"/>
      <c r="AK45" s="9"/>
      <c r="AL45" s="9"/>
      <c r="AM45" s="95"/>
      <c r="AN45" s="9"/>
      <c r="AO45" s="96"/>
      <c r="AP45" s="9"/>
      <c r="AQ45" s="9"/>
      <c r="AR45" s="31"/>
    </row>
    <row r="46" spans="1:44" x14ac:dyDescent="0.25">
      <c r="A46" s="28" t="s">
        <v>171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>
        <v>1E-4</v>
      </c>
      <c r="AB46" s="9"/>
      <c r="AC46" s="9"/>
      <c r="AD46" s="95"/>
      <c r="AE46" s="9"/>
      <c r="AF46" s="9"/>
      <c r="AG46" s="9"/>
      <c r="AH46" s="96"/>
      <c r="AI46" s="9"/>
      <c r="AJ46" s="9"/>
      <c r="AK46" s="9"/>
      <c r="AL46" s="9"/>
      <c r="AM46" s="95"/>
      <c r="AN46" s="9"/>
      <c r="AO46" s="96"/>
      <c r="AP46" s="9"/>
      <c r="AQ46" s="9"/>
      <c r="AR46" s="31"/>
    </row>
    <row r="47" spans="1:44" x14ac:dyDescent="0.25">
      <c r="A47" s="28" t="s">
        <v>172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>
        <v>1E-4</v>
      </c>
      <c r="P47" s="9">
        <v>1E-4</v>
      </c>
      <c r="Q47" s="9"/>
      <c r="R47" s="9"/>
      <c r="S47" s="9"/>
      <c r="T47" s="9"/>
      <c r="U47" s="9">
        <v>1E-4</v>
      </c>
      <c r="V47" s="9"/>
      <c r="W47" s="9"/>
      <c r="X47" s="9"/>
      <c r="Y47" s="9"/>
      <c r="Z47" s="9"/>
      <c r="AA47" s="9"/>
      <c r="AB47" s="9"/>
      <c r="AC47" s="9"/>
      <c r="AD47" s="95"/>
      <c r="AE47" s="9"/>
      <c r="AF47" s="9"/>
      <c r="AG47" s="9"/>
      <c r="AH47" s="96"/>
      <c r="AI47" s="9"/>
      <c r="AJ47" s="9"/>
      <c r="AK47" s="9"/>
      <c r="AL47" s="9"/>
      <c r="AM47" s="95"/>
      <c r="AN47" s="9"/>
      <c r="AO47" s="96"/>
      <c r="AP47" s="9"/>
      <c r="AQ47" s="9"/>
      <c r="AR47" s="31"/>
    </row>
    <row r="48" spans="1:44" x14ac:dyDescent="0.25">
      <c r="A48" s="58" t="s">
        <v>132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2"/>
      <c r="AE48" s="93"/>
      <c r="AF48" s="93"/>
      <c r="AG48" s="93"/>
      <c r="AH48" s="94"/>
      <c r="AI48" s="93"/>
      <c r="AJ48" s="93"/>
      <c r="AK48" s="93"/>
      <c r="AL48" s="93"/>
      <c r="AM48" s="92"/>
      <c r="AN48" s="93"/>
      <c r="AO48" s="94"/>
      <c r="AP48" s="93">
        <v>1E-4</v>
      </c>
      <c r="AQ48" s="93"/>
      <c r="AR48" s="101"/>
    </row>
    <row r="49" spans="1:44" x14ac:dyDescent="0.25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5"/>
      <c r="AE49" s="9"/>
      <c r="AF49" s="9"/>
      <c r="AG49" s="9"/>
      <c r="AH49" s="96"/>
      <c r="AI49" s="9"/>
      <c r="AJ49" s="9"/>
      <c r="AK49" s="9"/>
      <c r="AL49" s="9"/>
      <c r="AM49" s="95"/>
      <c r="AN49" s="9"/>
      <c r="AO49" s="96"/>
      <c r="AP49" s="9"/>
      <c r="AQ49" s="9">
        <v>1E-4</v>
      </c>
      <c r="AR49" s="31"/>
    </row>
    <row r="50" spans="1:44" x14ac:dyDescent="0.25">
      <c r="A50" s="83" t="s">
        <v>134</v>
      </c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7"/>
      <c r="AE50" s="98"/>
      <c r="AF50" s="98"/>
      <c r="AG50" s="98"/>
      <c r="AH50" s="99"/>
      <c r="AI50" s="98"/>
      <c r="AJ50" s="98"/>
      <c r="AK50" s="98"/>
      <c r="AL50" s="98"/>
      <c r="AM50" s="97"/>
      <c r="AN50" s="98"/>
      <c r="AO50" s="99"/>
      <c r="AP50" s="98"/>
      <c r="AQ50" s="98"/>
      <c r="AR50" s="102">
        <v>1E-4</v>
      </c>
    </row>
    <row r="51" spans="1:44" x14ac:dyDescent="0.25">
      <c r="A51" s="58" t="s">
        <v>129</v>
      </c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2"/>
      <c r="AE51" s="93"/>
      <c r="AF51" s="93"/>
      <c r="AG51" s="93"/>
      <c r="AH51" s="94"/>
      <c r="AI51" s="93"/>
      <c r="AJ51" s="93"/>
      <c r="AK51" s="93"/>
      <c r="AL51" s="93"/>
      <c r="AM51" s="92"/>
      <c r="AN51" s="93"/>
      <c r="AO51" s="94"/>
      <c r="AP51" s="93">
        <v>1E-4</v>
      </c>
      <c r="AQ51" s="93">
        <v>1E-4</v>
      </c>
      <c r="AR51" s="101">
        <v>1E-4</v>
      </c>
    </row>
    <row r="52" spans="1:44" x14ac:dyDescent="0.25">
      <c r="A52" s="83" t="s">
        <v>130</v>
      </c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7"/>
      <c r="AE52" s="98"/>
      <c r="AF52" s="98"/>
      <c r="AG52" s="98"/>
      <c r="AH52" s="99"/>
      <c r="AI52" s="98"/>
      <c r="AJ52" s="98"/>
      <c r="AK52" s="98"/>
      <c r="AL52" s="98"/>
      <c r="AM52" s="97"/>
      <c r="AN52" s="98"/>
      <c r="AO52" s="99"/>
      <c r="AP52" s="98">
        <v>1E-4</v>
      </c>
      <c r="AQ52" s="98">
        <v>1E-4</v>
      </c>
      <c r="AR52" s="102">
        <v>1E-4</v>
      </c>
    </row>
    <row r="53" spans="1:44" x14ac:dyDescent="0.25">
      <c r="A53" s="28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5"/>
      <c r="AE53" s="9"/>
      <c r="AF53" s="9"/>
      <c r="AG53" s="9"/>
      <c r="AH53" s="96"/>
      <c r="AI53" s="9"/>
      <c r="AJ53" s="9"/>
      <c r="AK53" s="9"/>
      <c r="AL53" s="9"/>
      <c r="AM53" s="95">
        <v>1E-4</v>
      </c>
      <c r="AN53" s="9"/>
      <c r="AO53" s="96"/>
      <c r="AP53" s="9"/>
      <c r="AQ53" s="9"/>
      <c r="AR53" s="31"/>
    </row>
    <row r="54" spans="1:44" x14ac:dyDescent="0.25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5"/>
      <c r="AE54" s="9"/>
      <c r="AF54" s="9"/>
      <c r="AG54" s="9"/>
      <c r="AH54" s="96"/>
      <c r="AI54" s="9"/>
      <c r="AJ54" s="9"/>
      <c r="AK54" s="9"/>
      <c r="AL54" s="9"/>
      <c r="AM54" s="95"/>
      <c r="AN54" s="9"/>
      <c r="AO54" s="96"/>
      <c r="AP54" s="9"/>
      <c r="AQ54" s="9"/>
      <c r="AR54" s="31"/>
    </row>
    <row r="55" spans="1:44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5"/>
      <c r="AE55" s="9"/>
      <c r="AF55" s="9"/>
      <c r="AG55" s="9"/>
      <c r="AH55" s="96"/>
      <c r="AI55" s="9"/>
      <c r="AJ55" s="9"/>
      <c r="AK55" s="9"/>
      <c r="AL55" s="9"/>
      <c r="AM55" s="95"/>
      <c r="AN55" s="9">
        <v>1E-4</v>
      </c>
      <c r="AO55" s="96"/>
      <c r="AP55" s="9"/>
      <c r="AQ55" s="9"/>
      <c r="AR55" s="31"/>
    </row>
    <row r="56" spans="1:44" ht="16.5" thickBot="1" x14ac:dyDescent="0.3">
      <c r="A56" s="29" t="s">
        <v>139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18"/>
      <c r="AE56" s="10"/>
      <c r="AF56" s="10"/>
      <c r="AG56" s="10"/>
      <c r="AH56" s="119"/>
      <c r="AI56" s="10"/>
      <c r="AJ56" s="10"/>
      <c r="AK56" s="10"/>
      <c r="AL56" s="10"/>
      <c r="AM56" s="118"/>
      <c r="AN56" s="10"/>
      <c r="AO56" s="119">
        <v>1E-4</v>
      </c>
      <c r="AP56" s="10"/>
      <c r="AQ56" s="10"/>
      <c r="AR56" s="11"/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A13" sqref="A13"/>
    </sheetView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8" customFormat="1" x14ac:dyDescent="0.25">
      <c r="A2" s="6" t="s">
        <v>201</v>
      </c>
      <c r="B2" s="27" t="s">
        <v>46</v>
      </c>
    </row>
    <row r="3" spans="1:2" s="8" customFormat="1" x14ac:dyDescent="0.25">
      <c r="A3" s="28" t="s">
        <v>129</v>
      </c>
      <c r="B3" s="31">
        <v>1.5</v>
      </c>
    </row>
    <row r="4" spans="1:2" ht="16.5" thickBot="1" x14ac:dyDescent="0.3">
      <c r="A4" s="29" t="s">
        <v>130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>
      <selection activeCell="A13" sqref="A1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s="8" customFormat="1" x14ac:dyDescent="0.25">
      <c r="A2" s="6" t="s">
        <v>263</v>
      </c>
      <c r="B2" s="27" t="s">
        <v>46</v>
      </c>
    </row>
    <row r="3" spans="1:2" s="8" customFormat="1" x14ac:dyDescent="0.25">
      <c r="A3" s="28" t="s">
        <v>89</v>
      </c>
      <c r="B3" s="31">
        <v>95</v>
      </c>
    </row>
    <row r="4" spans="1:2" s="8" customFormat="1" x14ac:dyDescent="0.25">
      <c r="A4" s="28" t="s">
        <v>90</v>
      </c>
      <c r="B4" s="31">
        <v>93</v>
      </c>
    </row>
    <row r="5" spans="1:2" s="8" customFormat="1" x14ac:dyDescent="0.25">
      <c r="A5" s="28" t="s">
        <v>91</v>
      </c>
      <c r="B5" s="31">
        <v>97</v>
      </c>
    </row>
    <row r="6" spans="1:2" s="8" customFormat="1" x14ac:dyDescent="0.25">
      <c r="A6" s="28" t="s">
        <v>92</v>
      </c>
      <c r="B6" s="31">
        <v>94</v>
      </c>
    </row>
    <row r="7" spans="1:2" s="8" customFormat="1" x14ac:dyDescent="0.25">
      <c r="A7" s="28" t="s">
        <v>93</v>
      </c>
      <c r="B7" s="31">
        <v>96</v>
      </c>
    </row>
    <row r="8" spans="1:2" s="8" customFormat="1" x14ac:dyDescent="0.25">
      <c r="A8" s="28" t="s">
        <v>94</v>
      </c>
      <c r="B8" s="31">
        <v>98</v>
      </c>
    </row>
    <row r="9" spans="1:2" s="8" customFormat="1" x14ac:dyDescent="0.25">
      <c r="A9" s="28" t="s">
        <v>95</v>
      </c>
      <c r="B9" s="31">
        <v>99</v>
      </c>
    </row>
    <row r="10" spans="1:2" s="8" customFormat="1" x14ac:dyDescent="0.25">
      <c r="A10" s="28" t="s">
        <v>96</v>
      </c>
      <c r="B10" s="31">
        <v>97</v>
      </c>
    </row>
    <row r="11" spans="1:2" s="8" customFormat="1" x14ac:dyDescent="0.25">
      <c r="A11" s="28" t="s">
        <v>97</v>
      </c>
      <c r="B11" s="31">
        <v>101</v>
      </c>
    </row>
    <row r="12" spans="1:2" s="8" customFormat="1" x14ac:dyDescent="0.25">
      <c r="A12" s="28" t="s">
        <v>98</v>
      </c>
      <c r="B12" s="31">
        <v>103</v>
      </c>
    </row>
    <row r="13" spans="1:2" s="8" customFormat="1" x14ac:dyDescent="0.25">
      <c r="A13" s="28" t="s">
        <v>99</v>
      </c>
      <c r="B13" s="31">
        <v>100</v>
      </c>
    </row>
    <row r="14" spans="1:2" s="8" customFormat="1" x14ac:dyDescent="0.25">
      <c r="A14" s="28" t="s">
        <v>100</v>
      </c>
      <c r="B14" s="31">
        <v>99</v>
      </c>
    </row>
    <row r="15" spans="1:2" s="8" customFormat="1" x14ac:dyDescent="0.25">
      <c r="A15" s="28" t="s">
        <v>101</v>
      </c>
      <c r="B15" s="31">
        <v>95</v>
      </c>
    </row>
    <row r="16" spans="1:2" s="8" customFormat="1" x14ac:dyDescent="0.25">
      <c r="A16" s="83" t="s">
        <v>102</v>
      </c>
      <c r="B16" s="102">
        <v>105</v>
      </c>
    </row>
    <row r="17" spans="1:2" s="8" customFormat="1" x14ac:dyDescent="0.25">
      <c r="A17" s="28" t="s">
        <v>119</v>
      </c>
      <c r="B17" s="31">
        <v>90</v>
      </c>
    </row>
    <row r="18" spans="1:2" s="8" customFormat="1" x14ac:dyDescent="0.25">
      <c r="A18" s="28" t="s">
        <v>120</v>
      </c>
      <c r="B18" s="31">
        <v>100</v>
      </c>
    </row>
    <row r="19" spans="1:2" s="8" customFormat="1" x14ac:dyDescent="0.25">
      <c r="A19" s="83" t="s">
        <v>121</v>
      </c>
      <c r="B19" s="102">
        <v>110</v>
      </c>
    </row>
    <row r="20" spans="1:2" s="8" customFormat="1" x14ac:dyDescent="0.25">
      <c r="A20" s="28" t="s">
        <v>129</v>
      </c>
      <c r="B20" s="31">
        <v>110</v>
      </c>
    </row>
    <row r="21" spans="1:2" ht="16.5" thickBot="1" x14ac:dyDescent="0.3">
      <c r="A21" s="29" t="s">
        <v>130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>
      <selection activeCell="A13" sqref="A13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265</v>
      </c>
    </row>
    <row r="2" spans="1:6" x14ac:dyDescent="0.25">
      <c r="A2" s="5" t="s">
        <v>263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5">
      <c r="A3" s="2" t="s">
        <v>89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25">
      <c r="A4" s="2" t="s">
        <v>90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25">
      <c r="A5" s="2" t="s">
        <v>91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25">
      <c r="A6" s="2" t="s">
        <v>92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25">
      <c r="A7" s="2" t="s">
        <v>93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25">
      <c r="A8" s="2" t="s">
        <v>94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25">
      <c r="A9" s="2" t="s">
        <v>95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25">
      <c r="A10" s="2" t="s">
        <v>96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25">
      <c r="A11" s="2" t="s">
        <v>97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25">
      <c r="A12" s="2" t="s">
        <v>98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25">
      <c r="A13" s="2" t="s">
        <v>99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25">
      <c r="A14" s="2" t="s">
        <v>100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25">
      <c r="A15" s="2" t="s">
        <v>101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25">
      <c r="A16" s="114" t="s">
        <v>102</v>
      </c>
      <c r="B16" s="98">
        <v>2.5</v>
      </c>
      <c r="C16" s="98">
        <v>2</v>
      </c>
      <c r="D16" s="98">
        <v>5</v>
      </c>
      <c r="E16" s="98">
        <v>11</v>
      </c>
      <c r="F16" s="102">
        <v>15</v>
      </c>
    </row>
    <row r="17" spans="1:6" x14ac:dyDescent="0.25">
      <c r="A17" s="2" t="s">
        <v>119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25">
      <c r="A18" s="2" t="s">
        <v>120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6.5" thickBot="1" x14ac:dyDescent="0.3">
      <c r="A19" s="3" t="s">
        <v>121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122</v>
      </c>
    </row>
    <row r="2" spans="1:1" x14ac:dyDescent="0.25">
      <c r="A2" s="4" t="s">
        <v>123</v>
      </c>
    </row>
    <row r="3" spans="1:1" x14ac:dyDescent="0.25">
      <c r="A3" s="4" t="s">
        <v>124</v>
      </c>
    </row>
    <row r="4" spans="1:1" x14ac:dyDescent="0.25">
      <c r="A4" s="4" t="s">
        <v>125</v>
      </c>
    </row>
    <row r="5" spans="1:1" x14ac:dyDescent="0.25">
      <c r="A5" s="4" t="s">
        <v>126</v>
      </c>
    </row>
    <row r="6" spans="1:1" x14ac:dyDescent="0.25">
      <c r="A6" s="4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C7"/>
  <sheetViews>
    <sheetView workbookViewId="0">
      <selection activeCell="A13" sqref="A13"/>
    </sheetView>
  </sheetViews>
  <sheetFormatPr defaultColWidth="9.28515625" defaultRowHeight="15.75" x14ac:dyDescent="0.25"/>
  <cols>
    <col min="1" max="1" width="12.7109375" style="1" customWidth="1"/>
    <col min="2" max="16384" width="9.28515625" style="1"/>
  </cols>
  <sheetData>
    <row r="1" spans="1:3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3" s="8" customFormat="1" x14ac:dyDescent="0.25">
      <c r="A2" s="6" t="s">
        <v>264</v>
      </c>
      <c r="B2" s="7" t="s">
        <v>186</v>
      </c>
      <c r="C2" s="27" t="s">
        <v>187</v>
      </c>
    </row>
    <row r="3" spans="1:3" s="8" customFormat="1" x14ac:dyDescent="0.25">
      <c r="A3" s="28" t="s">
        <v>123</v>
      </c>
      <c r="B3" s="36">
        <v>20</v>
      </c>
      <c r="C3" s="47">
        <v>999</v>
      </c>
    </row>
    <row r="4" spans="1:3" s="8" customFormat="1" x14ac:dyDescent="0.25">
      <c r="A4" s="28" t="s">
        <v>124</v>
      </c>
      <c r="B4" s="36">
        <v>20</v>
      </c>
      <c r="C4" s="37">
        <v>999</v>
      </c>
    </row>
    <row r="5" spans="1:3" s="8" customFormat="1" x14ac:dyDescent="0.25">
      <c r="A5" s="28" t="s">
        <v>125</v>
      </c>
      <c r="B5" s="36">
        <v>20</v>
      </c>
      <c r="C5" s="37">
        <v>60</v>
      </c>
    </row>
    <row r="6" spans="1:3" s="8" customFormat="1" x14ac:dyDescent="0.25">
      <c r="A6" s="28" t="s">
        <v>126</v>
      </c>
      <c r="B6" s="36">
        <v>20</v>
      </c>
      <c r="C6" s="37">
        <v>99999</v>
      </c>
    </row>
    <row r="7" spans="1:3" ht="16.5" thickBot="1" x14ac:dyDescent="0.3">
      <c r="A7" s="29" t="s">
        <v>127</v>
      </c>
      <c r="B7" s="46">
        <v>20</v>
      </c>
      <c r="C7" s="39">
        <v>60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4"/>
  <sheetViews>
    <sheetView workbookViewId="0">
      <selection activeCell="A13" sqref="A13"/>
    </sheetView>
  </sheetViews>
  <sheetFormatPr defaultColWidth="9.28515625" defaultRowHeight="15.75" x14ac:dyDescent="0.25"/>
  <cols>
    <col min="1" max="1" width="19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2" x14ac:dyDescent="0.25">
      <c r="A2" s="6" t="s">
        <v>268</v>
      </c>
      <c r="B2" s="27" t="s">
        <v>46</v>
      </c>
    </row>
    <row r="3" spans="1:2" x14ac:dyDescent="0.25">
      <c r="A3" s="28" t="s">
        <v>186</v>
      </c>
      <c r="B3" s="37">
        <v>0</v>
      </c>
    </row>
    <row r="4" spans="1:2" ht="16.5" thickBot="1" x14ac:dyDescent="0.3">
      <c r="A4" s="29" t="s">
        <v>187</v>
      </c>
      <c r="B4" s="48">
        <v>7143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C5"/>
  <sheetViews>
    <sheetView workbookViewId="0">
      <selection activeCell="A13" sqref="A13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3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3" s="8" customFormat="1" x14ac:dyDescent="0.25">
      <c r="A2" s="6" t="s">
        <v>204</v>
      </c>
      <c r="B2" s="7" t="s">
        <v>178</v>
      </c>
      <c r="C2" s="27" t="s">
        <v>179</v>
      </c>
    </row>
    <row r="3" spans="1:3" x14ac:dyDescent="0.25">
      <c r="A3" s="28" t="s">
        <v>132</v>
      </c>
      <c r="B3" s="36">
        <v>2</v>
      </c>
      <c r="C3" s="47">
        <v>2.2999999999999998</v>
      </c>
    </row>
    <row r="4" spans="1:3" x14ac:dyDescent="0.25">
      <c r="A4" s="28" t="s">
        <v>133</v>
      </c>
      <c r="B4" s="36">
        <v>2</v>
      </c>
      <c r="C4" s="37">
        <v>2.2999999999999998</v>
      </c>
    </row>
    <row r="5" spans="1:3" ht="16.5" thickBot="1" x14ac:dyDescent="0.3">
      <c r="A5" s="29" t="s">
        <v>134</v>
      </c>
      <c r="B5" s="43">
        <v>2</v>
      </c>
      <c r="C5" s="44">
        <v>2.2999999999999998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4"/>
  <sheetViews>
    <sheetView workbookViewId="0">
      <selection activeCell="A13" sqref="A13"/>
    </sheetView>
  </sheetViews>
  <sheetFormatPr defaultColWidth="9.28515625" defaultRowHeight="15.75" x14ac:dyDescent="0.25"/>
  <cols>
    <col min="1" max="1" width="18.285156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6" t="s">
        <v>269</v>
      </c>
      <c r="B2" s="27" t="s">
        <v>46</v>
      </c>
    </row>
    <row r="3" spans="1:2" x14ac:dyDescent="0.25">
      <c r="A3" s="28" t="s">
        <v>178</v>
      </c>
      <c r="B3" s="37">
        <v>0</v>
      </c>
    </row>
    <row r="4" spans="1:2" ht="16.5" thickBot="1" x14ac:dyDescent="0.3">
      <c r="A4" s="29" t="s">
        <v>179</v>
      </c>
      <c r="B4" s="39">
        <v>350000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4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6.28515625" style="1" customWidth="1"/>
    <col min="2" max="2" width="23.5703125" style="1" bestFit="1" customWidth="1"/>
    <col min="3" max="16384" width="9.28515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s="8" customFormat="1" x14ac:dyDescent="0.25">
      <c r="A2" s="6" t="s">
        <v>202</v>
      </c>
      <c r="B2" s="100" t="s">
        <v>266</v>
      </c>
      <c r="C2" s="7" t="s">
        <v>181</v>
      </c>
      <c r="D2" s="7" t="s">
        <v>182</v>
      </c>
      <c r="E2" s="7" t="s">
        <v>183</v>
      </c>
      <c r="F2" s="27" t="s">
        <v>184</v>
      </c>
    </row>
    <row r="3" spans="1:6" x14ac:dyDescent="0.25">
      <c r="A3" s="28" t="s">
        <v>136</v>
      </c>
      <c r="B3" s="89" t="s">
        <v>140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25">
      <c r="A4" s="28" t="s">
        <v>137</v>
      </c>
      <c r="B4" s="89" t="s">
        <v>140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25">
      <c r="A5" s="28" t="s">
        <v>138</v>
      </c>
      <c r="B5" s="89" t="s">
        <v>140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25">
      <c r="A6" s="83" t="s">
        <v>139</v>
      </c>
      <c r="B6" s="115" t="s">
        <v>140</v>
      </c>
      <c r="C6" s="116">
        <v>10</v>
      </c>
      <c r="D6" s="116">
        <v>10</v>
      </c>
      <c r="E6" s="116">
        <v>10</v>
      </c>
      <c r="F6" s="84">
        <v>10</v>
      </c>
    </row>
    <row r="7" spans="1:6" x14ac:dyDescent="0.25">
      <c r="A7" s="28" t="s">
        <v>136</v>
      </c>
      <c r="B7" s="89" t="s">
        <v>141</v>
      </c>
      <c r="C7" s="36">
        <v>12</v>
      </c>
      <c r="D7" s="36">
        <v>12</v>
      </c>
      <c r="E7" s="36">
        <v>12</v>
      </c>
      <c r="F7" s="37">
        <v>12</v>
      </c>
    </row>
    <row r="8" spans="1:6" x14ac:dyDescent="0.25">
      <c r="A8" s="28" t="s">
        <v>137</v>
      </c>
      <c r="B8" s="89" t="s">
        <v>141</v>
      </c>
      <c r="C8" s="36">
        <v>12</v>
      </c>
      <c r="D8" s="36">
        <v>12</v>
      </c>
      <c r="E8" s="36">
        <v>12</v>
      </c>
      <c r="F8" s="37">
        <v>12</v>
      </c>
    </row>
    <row r="9" spans="1:6" x14ac:dyDescent="0.25">
      <c r="A9" s="28" t="s">
        <v>138</v>
      </c>
      <c r="B9" s="89" t="s">
        <v>141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25">
      <c r="A10" s="83" t="s">
        <v>139</v>
      </c>
      <c r="B10" s="115" t="s">
        <v>141</v>
      </c>
      <c r="C10" s="116">
        <v>12</v>
      </c>
      <c r="D10" s="116">
        <v>12</v>
      </c>
      <c r="E10" s="116">
        <v>12</v>
      </c>
      <c r="F10" s="84">
        <v>12</v>
      </c>
    </row>
    <row r="11" spans="1:6" x14ac:dyDescent="0.25">
      <c r="A11" s="28" t="s">
        <v>136</v>
      </c>
      <c r="B11" s="89" t="s">
        <v>142</v>
      </c>
      <c r="C11" s="36">
        <v>2500</v>
      </c>
      <c r="D11" s="36">
        <v>1500</v>
      </c>
      <c r="E11" s="36">
        <v>2500</v>
      </c>
      <c r="F11" s="37">
        <v>2500</v>
      </c>
    </row>
    <row r="12" spans="1:6" x14ac:dyDescent="0.25">
      <c r="A12" s="28" t="s">
        <v>137</v>
      </c>
      <c r="B12" s="89" t="s">
        <v>142</v>
      </c>
      <c r="C12" s="36">
        <v>2500</v>
      </c>
      <c r="D12" s="36">
        <v>1000</v>
      </c>
      <c r="E12" s="36">
        <v>2500</v>
      </c>
      <c r="F12" s="37">
        <v>2500</v>
      </c>
    </row>
    <row r="13" spans="1:6" x14ac:dyDescent="0.25">
      <c r="A13" s="28" t="s">
        <v>138</v>
      </c>
      <c r="B13" s="89" t="s">
        <v>142</v>
      </c>
      <c r="C13" s="36">
        <v>2500</v>
      </c>
      <c r="D13" s="36">
        <v>1500</v>
      </c>
      <c r="E13" s="36">
        <v>2500</v>
      </c>
      <c r="F13" s="37">
        <v>2500</v>
      </c>
    </row>
    <row r="14" spans="1:6" ht="16.5" thickBot="1" x14ac:dyDescent="0.3">
      <c r="A14" s="29" t="s">
        <v>139</v>
      </c>
      <c r="B14" s="111" t="s">
        <v>142</v>
      </c>
      <c r="C14" s="38">
        <v>2500</v>
      </c>
      <c r="D14" s="38">
        <v>1500</v>
      </c>
      <c r="E14" s="38">
        <v>2500</v>
      </c>
      <c r="F14" s="39">
        <v>2500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9"/>
  <sheetViews>
    <sheetView workbookViewId="0">
      <selection activeCell="A13" sqref="A13"/>
    </sheetView>
  </sheetViews>
  <sheetFormatPr defaultColWidth="9.28515625" defaultRowHeight="15.75" x14ac:dyDescent="0.25"/>
  <cols>
    <col min="1" max="1" width="21.5703125" style="1" customWidth="1"/>
    <col min="2" max="2" width="9.28515625" style="1"/>
    <col min="3" max="3" width="14.42578125" style="1" bestFit="1" customWidth="1"/>
    <col min="4" max="16384" width="9.28515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6" t="s">
        <v>270</v>
      </c>
      <c r="B2" s="7" t="s">
        <v>181</v>
      </c>
      <c r="C2" s="7" t="s">
        <v>182</v>
      </c>
      <c r="D2" s="7" t="s">
        <v>183</v>
      </c>
      <c r="E2" s="27" t="s">
        <v>184</v>
      </c>
    </row>
    <row r="3" spans="1:5" x14ac:dyDescent="0.25">
      <c r="A3" s="28" t="s">
        <v>140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25">
      <c r="A4" s="28" t="s">
        <v>141</v>
      </c>
      <c r="B4" s="36">
        <v>0</v>
      </c>
      <c r="C4" s="36">
        <v>10000</v>
      </c>
      <c r="D4" s="36">
        <v>20000</v>
      </c>
      <c r="E4" s="37">
        <v>50000</v>
      </c>
    </row>
    <row r="5" spans="1:5" ht="16.5" thickBot="1" x14ac:dyDescent="0.3">
      <c r="A5" s="29" t="s">
        <v>142</v>
      </c>
      <c r="B5" s="46">
        <v>0</v>
      </c>
      <c r="C5" s="38">
        <v>10000</v>
      </c>
      <c r="D5" s="38">
        <v>20000</v>
      </c>
      <c r="E5" s="39">
        <v>30000</v>
      </c>
    </row>
    <row r="8" spans="1:5" x14ac:dyDescent="0.25">
      <c r="C8" s="87"/>
    </row>
    <row r="9" spans="1:5" x14ac:dyDescent="0.25">
      <c r="C9" s="87"/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13" sqref="A13"/>
    </sheetView>
  </sheetViews>
  <sheetFormatPr defaultColWidth="9.140625" defaultRowHeight="15.75" x14ac:dyDescent="0.25"/>
  <cols>
    <col min="1" max="1" width="33.140625" style="1" bestFit="1" customWidth="1"/>
    <col min="2" max="2" width="9.28515625" style="1" customWidth="1"/>
    <col min="3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6" t="s">
        <v>45</v>
      </c>
      <c r="B2" s="27" t="s">
        <v>273</v>
      </c>
    </row>
    <row r="3" spans="1:2" ht="16.5" thickBot="1" x14ac:dyDescent="0.3">
      <c r="A3" s="29" t="s">
        <v>274</v>
      </c>
      <c r="B3" s="39">
        <v>300000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R56"/>
  <sheetViews>
    <sheetView zoomScale="70" zoomScaleNormal="70" workbookViewId="0">
      <pane ySplit="2" topLeftCell="A9" activePane="bottomLeft" state="frozen"/>
      <selection activeCell="A13" sqref="A13"/>
      <selection pane="bottomLeft" activeCell="A13" sqref="A13"/>
    </sheetView>
  </sheetViews>
  <sheetFormatPr defaultColWidth="9.140625" defaultRowHeight="15.75" x14ac:dyDescent="0.25"/>
  <cols>
    <col min="1" max="16384" width="9.140625" style="1"/>
  </cols>
  <sheetData>
    <row r="1" spans="1:44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44" x14ac:dyDescent="0.25">
      <c r="A2" s="6" t="s">
        <v>263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6" t="s">
        <v>123</v>
      </c>
      <c r="AE2" s="7" t="s">
        <v>124</v>
      </c>
      <c r="AF2" s="7" t="s">
        <v>125</v>
      </c>
      <c r="AG2" s="7" t="s">
        <v>126</v>
      </c>
      <c r="AH2" s="100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86" t="s">
        <v>132</v>
      </c>
      <c r="AN2" s="7" t="s">
        <v>133</v>
      </c>
      <c r="AO2" s="100" t="s">
        <v>134</v>
      </c>
      <c r="AP2" s="7" t="s">
        <v>119</v>
      </c>
      <c r="AQ2" s="7" t="s">
        <v>120</v>
      </c>
      <c r="AR2" s="27" t="s">
        <v>121</v>
      </c>
    </row>
    <row r="3" spans="1:44" x14ac:dyDescent="0.25">
      <c r="A3" s="28" t="s">
        <v>89</v>
      </c>
      <c r="B3" s="9">
        <v>1.4259999999999999</v>
      </c>
      <c r="C3" s="9" t="s">
        <v>275</v>
      </c>
      <c r="D3" s="9" t="s">
        <v>275</v>
      </c>
      <c r="E3" s="9" t="s">
        <v>275</v>
      </c>
      <c r="F3" s="9" t="s">
        <v>275</v>
      </c>
      <c r="G3" s="9" t="s">
        <v>275</v>
      </c>
      <c r="H3" s="9" t="s">
        <v>275</v>
      </c>
      <c r="I3" s="9" t="s">
        <v>275</v>
      </c>
      <c r="J3" s="9" t="s">
        <v>275</v>
      </c>
      <c r="K3" s="9" t="s">
        <v>275</v>
      </c>
      <c r="L3" s="9" t="s">
        <v>275</v>
      </c>
      <c r="M3" s="9" t="s">
        <v>275</v>
      </c>
      <c r="N3" s="9" t="s">
        <v>275</v>
      </c>
      <c r="O3" s="9" t="s">
        <v>275</v>
      </c>
      <c r="P3" s="9" t="s">
        <v>275</v>
      </c>
      <c r="Q3" s="9" t="s">
        <v>275</v>
      </c>
      <c r="R3" s="9" t="s">
        <v>275</v>
      </c>
      <c r="S3" s="9" t="s">
        <v>275</v>
      </c>
      <c r="T3" s="9" t="s">
        <v>275</v>
      </c>
      <c r="U3" s="9" t="s">
        <v>275</v>
      </c>
      <c r="V3" s="9" t="s">
        <v>275</v>
      </c>
      <c r="W3" s="9" t="s">
        <v>275</v>
      </c>
      <c r="X3" s="9" t="s">
        <v>275</v>
      </c>
      <c r="Y3" s="9" t="s">
        <v>275</v>
      </c>
      <c r="Z3" s="9" t="s">
        <v>275</v>
      </c>
      <c r="AA3" s="9" t="s">
        <v>275</v>
      </c>
      <c r="AB3" s="9" t="s">
        <v>275</v>
      </c>
      <c r="AC3" s="9" t="s">
        <v>275</v>
      </c>
      <c r="AD3" s="95" t="s">
        <v>275</v>
      </c>
      <c r="AE3" s="9" t="s">
        <v>275</v>
      </c>
      <c r="AF3" s="9" t="s">
        <v>275</v>
      </c>
      <c r="AG3" s="9" t="s">
        <v>275</v>
      </c>
      <c r="AH3" s="96" t="s">
        <v>275</v>
      </c>
      <c r="AI3" s="9"/>
      <c r="AJ3" s="9"/>
      <c r="AK3" s="9"/>
      <c r="AL3" s="9"/>
      <c r="AM3" s="95" t="s">
        <v>275</v>
      </c>
      <c r="AN3" s="9"/>
      <c r="AO3" s="96"/>
      <c r="AP3" s="9" t="s">
        <v>275</v>
      </c>
      <c r="AQ3" s="9" t="s">
        <v>275</v>
      </c>
      <c r="AR3" s="31" t="s">
        <v>275</v>
      </c>
    </row>
    <row r="4" spans="1:44" x14ac:dyDescent="0.25">
      <c r="A4" s="28" t="s">
        <v>90</v>
      </c>
      <c r="B4" s="9" t="s">
        <v>275</v>
      </c>
      <c r="C4" s="9" t="s">
        <v>275</v>
      </c>
      <c r="D4" s="9" t="s">
        <v>275</v>
      </c>
      <c r="E4" s="9" t="s">
        <v>275</v>
      </c>
      <c r="F4" s="9">
        <v>1.6847000000000001</v>
      </c>
      <c r="G4" s="9" t="s">
        <v>275</v>
      </c>
      <c r="H4" s="9" t="s">
        <v>275</v>
      </c>
      <c r="I4" s="9" t="s">
        <v>275</v>
      </c>
      <c r="J4" s="9" t="s">
        <v>275</v>
      </c>
      <c r="K4" s="9" t="s">
        <v>275</v>
      </c>
      <c r="L4" s="9" t="s">
        <v>275</v>
      </c>
      <c r="M4" s="9" t="s">
        <v>275</v>
      </c>
      <c r="N4" s="9" t="s">
        <v>275</v>
      </c>
      <c r="O4" s="9" t="s">
        <v>275</v>
      </c>
      <c r="P4" s="9" t="s">
        <v>275</v>
      </c>
      <c r="Q4" s="9" t="s">
        <v>275</v>
      </c>
      <c r="R4" s="9" t="s">
        <v>275</v>
      </c>
      <c r="S4" s="9" t="s">
        <v>275</v>
      </c>
      <c r="T4" s="9" t="s">
        <v>275</v>
      </c>
      <c r="U4" s="9" t="s">
        <v>275</v>
      </c>
      <c r="V4" s="9" t="s">
        <v>275</v>
      </c>
      <c r="W4" s="9" t="s">
        <v>275</v>
      </c>
      <c r="X4" s="9" t="s">
        <v>275</v>
      </c>
      <c r="Y4" s="9" t="s">
        <v>275</v>
      </c>
      <c r="Z4" s="9" t="s">
        <v>275</v>
      </c>
      <c r="AA4" s="9" t="s">
        <v>275</v>
      </c>
      <c r="AB4" s="9" t="s">
        <v>275</v>
      </c>
      <c r="AC4" s="9" t="s">
        <v>275</v>
      </c>
      <c r="AD4" s="95" t="s">
        <v>275</v>
      </c>
      <c r="AE4" s="9" t="s">
        <v>275</v>
      </c>
      <c r="AF4" s="9" t="s">
        <v>275</v>
      </c>
      <c r="AG4" s="9" t="s">
        <v>275</v>
      </c>
      <c r="AH4" s="96" t="s">
        <v>275</v>
      </c>
      <c r="AI4" s="9"/>
      <c r="AJ4" s="9"/>
      <c r="AK4" s="9"/>
      <c r="AL4" s="9"/>
      <c r="AM4" s="95" t="s">
        <v>275</v>
      </c>
      <c r="AN4" s="9"/>
      <c r="AO4" s="96"/>
      <c r="AP4" s="9" t="s">
        <v>275</v>
      </c>
      <c r="AQ4" s="9" t="s">
        <v>275</v>
      </c>
      <c r="AR4" s="31" t="s">
        <v>275</v>
      </c>
    </row>
    <row r="5" spans="1:44" x14ac:dyDescent="0.25">
      <c r="A5" s="28" t="s">
        <v>91</v>
      </c>
      <c r="B5" s="9" t="s">
        <v>275</v>
      </c>
      <c r="C5" s="9" t="s">
        <v>275</v>
      </c>
      <c r="D5" s="9" t="s">
        <v>275</v>
      </c>
      <c r="E5" s="9" t="s">
        <v>275</v>
      </c>
      <c r="F5" s="9" t="s">
        <v>275</v>
      </c>
      <c r="G5" s="9">
        <v>1.2563</v>
      </c>
      <c r="H5" s="9" t="s">
        <v>275</v>
      </c>
      <c r="I5" s="9" t="s">
        <v>275</v>
      </c>
      <c r="J5" s="9" t="s">
        <v>275</v>
      </c>
      <c r="K5" s="9" t="s">
        <v>275</v>
      </c>
      <c r="L5" s="9" t="s">
        <v>275</v>
      </c>
      <c r="M5" s="9" t="s">
        <v>275</v>
      </c>
      <c r="N5" s="9" t="s">
        <v>275</v>
      </c>
      <c r="O5" s="9" t="s">
        <v>275</v>
      </c>
      <c r="P5" s="9" t="s">
        <v>275</v>
      </c>
      <c r="Q5" s="9" t="s">
        <v>275</v>
      </c>
      <c r="R5" s="9" t="s">
        <v>275</v>
      </c>
      <c r="S5" s="9" t="s">
        <v>275</v>
      </c>
      <c r="T5" s="9" t="s">
        <v>275</v>
      </c>
      <c r="U5" s="9" t="s">
        <v>275</v>
      </c>
      <c r="V5" s="9" t="s">
        <v>275</v>
      </c>
      <c r="W5" s="9" t="s">
        <v>275</v>
      </c>
      <c r="X5" s="9" t="s">
        <v>275</v>
      </c>
      <c r="Y5" s="9" t="s">
        <v>275</v>
      </c>
      <c r="Z5" s="9" t="s">
        <v>275</v>
      </c>
      <c r="AA5" s="9" t="s">
        <v>275</v>
      </c>
      <c r="AB5" s="9" t="s">
        <v>275</v>
      </c>
      <c r="AC5" s="9" t="s">
        <v>275</v>
      </c>
      <c r="AD5" s="95" t="s">
        <v>275</v>
      </c>
      <c r="AE5" s="9" t="s">
        <v>275</v>
      </c>
      <c r="AF5" s="9" t="s">
        <v>275</v>
      </c>
      <c r="AG5" s="9" t="s">
        <v>275</v>
      </c>
      <c r="AH5" s="96" t="s">
        <v>275</v>
      </c>
      <c r="AI5" s="9"/>
      <c r="AJ5" s="9"/>
      <c r="AK5" s="9"/>
      <c r="AL5" s="9"/>
      <c r="AM5" s="95" t="s">
        <v>275</v>
      </c>
      <c r="AN5" s="9"/>
      <c r="AO5" s="96"/>
      <c r="AP5" s="9" t="s">
        <v>275</v>
      </c>
      <c r="AQ5" s="9" t="s">
        <v>275</v>
      </c>
      <c r="AR5" s="31" t="s">
        <v>275</v>
      </c>
    </row>
    <row r="6" spans="1:44" x14ac:dyDescent="0.25">
      <c r="A6" s="28" t="s">
        <v>92</v>
      </c>
      <c r="B6" s="9" t="s">
        <v>275</v>
      </c>
      <c r="C6" s="9" t="s">
        <v>275</v>
      </c>
      <c r="D6" s="9" t="s">
        <v>275</v>
      </c>
      <c r="E6" s="9" t="s">
        <v>275</v>
      </c>
      <c r="F6" s="9" t="s">
        <v>275</v>
      </c>
      <c r="G6" s="9" t="s">
        <v>275</v>
      </c>
      <c r="H6" s="9" t="s">
        <v>275</v>
      </c>
      <c r="I6" s="9" t="s">
        <v>275</v>
      </c>
      <c r="J6" s="9" t="s">
        <v>275</v>
      </c>
      <c r="K6" s="9" t="s">
        <v>275</v>
      </c>
      <c r="L6" s="9">
        <v>2.5074000000000001</v>
      </c>
      <c r="M6" s="9" t="s">
        <v>275</v>
      </c>
      <c r="N6" s="9" t="s">
        <v>275</v>
      </c>
      <c r="O6" s="9" t="s">
        <v>275</v>
      </c>
      <c r="P6" s="9" t="s">
        <v>275</v>
      </c>
      <c r="Q6" s="9" t="s">
        <v>275</v>
      </c>
      <c r="R6" s="9" t="s">
        <v>275</v>
      </c>
      <c r="S6" s="9" t="s">
        <v>275</v>
      </c>
      <c r="T6" s="9" t="s">
        <v>275</v>
      </c>
      <c r="U6" s="9" t="s">
        <v>275</v>
      </c>
      <c r="V6" s="9" t="s">
        <v>275</v>
      </c>
      <c r="W6" s="9" t="s">
        <v>275</v>
      </c>
      <c r="X6" s="9" t="s">
        <v>275</v>
      </c>
      <c r="Y6" s="9" t="s">
        <v>275</v>
      </c>
      <c r="Z6" s="9" t="s">
        <v>275</v>
      </c>
      <c r="AA6" s="9" t="s">
        <v>275</v>
      </c>
      <c r="AB6" s="9" t="s">
        <v>275</v>
      </c>
      <c r="AC6" s="9" t="s">
        <v>275</v>
      </c>
      <c r="AD6" s="95" t="s">
        <v>275</v>
      </c>
      <c r="AE6" s="9" t="s">
        <v>275</v>
      </c>
      <c r="AF6" s="9" t="s">
        <v>275</v>
      </c>
      <c r="AG6" s="9" t="s">
        <v>275</v>
      </c>
      <c r="AH6" s="96" t="s">
        <v>275</v>
      </c>
      <c r="AI6" s="9"/>
      <c r="AJ6" s="9"/>
      <c r="AK6" s="9"/>
      <c r="AL6" s="9"/>
      <c r="AM6" s="95" t="s">
        <v>275</v>
      </c>
      <c r="AN6" s="9"/>
      <c r="AO6" s="96"/>
      <c r="AP6" s="9" t="s">
        <v>275</v>
      </c>
      <c r="AQ6" s="9" t="s">
        <v>275</v>
      </c>
      <c r="AR6" s="31" t="s">
        <v>275</v>
      </c>
    </row>
    <row r="7" spans="1:44" x14ac:dyDescent="0.25">
      <c r="A7" s="28" t="s">
        <v>93</v>
      </c>
      <c r="B7" s="9" t="s">
        <v>275</v>
      </c>
      <c r="C7" s="9" t="s">
        <v>275</v>
      </c>
      <c r="D7" s="9" t="s">
        <v>275</v>
      </c>
      <c r="E7" s="9" t="s">
        <v>275</v>
      </c>
      <c r="F7" s="9" t="s">
        <v>275</v>
      </c>
      <c r="G7" s="9" t="s">
        <v>275</v>
      </c>
      <c r="H7" s="9" t="s">
        <v>275</v>
      </c>
      <c r="I7" s="9" t="s">
        <v>275</v>
      </c>
      <c r="J7" s="9" t="s">
        <v>275</v>
      </c>
      <c r="K7" s="9">
        <v>5.9184867367820804</v>
      </c>
      <c r="L7" s="9" t="s">
        <v>275</v>
      </c>
      <c r="M7" s="9">
        <v>1.4871000000000001</v>
      </c>
      <c r="N7" s="9" t="s">
        <v>275</v>
      </c>
      <c r="O7" s="9" t="s">
        <v>275</v>
      </c>
      <c r="P7" s="9" t="s">
        <v>275</v>
      </c>
      <c r="Q7" s="9" t="s">
        <v>275</v>
      </c>
      <c r="R7" s="9" t="s">
        <v>275</v>
      </c>
      <c r="S7" s="9" t="s">
        <v>275</v>
      </c>
      <c r="T7" s="9" t="s">
        <v>275</v>
      </c>
      <c r="U7" s="9" t="s">
        <v>275</v>
      </c>
      <c r="V7" s="9" t="s">
        <v>275</v>
      </c>
      <c r="W7" s="9" t="s">
        <v>275</v>
      </c>
      <c r="X7" s="9" t="s">
        <v>275</v>
      </c>
      <c r="Y7" s="9" t="s">
        <v>275</v>
      </c>
      <c r="Z7" s="9" t="s">
        <v>275</v>
      </c>
      <c r="AA7" s="9" t="s">
        <v>275</v>
      </c>
      <c r="AB7" s="9" t="s">
        <v>275</v>
      </c>
      <c r="AC7" s="9" t="s">
        <v>275</v>
      </c>
      <c r="AD7" s="95" t="s">
        <v>275</v>
      </c>
      <c r="AE7" s="9" t="s">
        <v>275</v>
      </c>
      <c r="AF7" s="9" t="s">
        <v>275</v>
      </c>
      <c r="AG7" s="9" t="s">
        <v>275</v>
      </c>
      <c r="AH7" s="96" t="s">
        <v>275</v>
      </c>
      <c r="AI7" s="9"/>
      <c r="AJ7" s="9"/>
      <c r="AK7" s="9"/>
      <c r="AL7" s="9"/>
      <c r="AM7" s="95" t="s">
        <v>275</v>
      </c>
      <c r="AN7" s="9"/>
      <c r="AO7" s="96"/>
      <c r="AP7" s="9" t="s">
        <v>275</v>
      </c>
      <c r="AQ7" s="9" t="s">
        <v>275</v>
      </c>
      <c r="AR7" s="31" t="s">
        <v>275</v>
      </c>
    </row>
    <row r="8" spans="1:44" x14ac:dyDescent="0.25">
      <c r="A8" s="28" t="s">
        <v>94</v>
      </c>
      <c r="B8" s="9" t="s">
        <v>275</v>
      </c>
      <c r="C8" s="9" t="s">
        <v>275</v>
      </c>
      <c r="D8" s="9" t="s">
        <v>275</v>
      </c>
      <c r="E8" s="9" t="s">
        <v>275</v>
      </c>
      <c r="F8" s="9" t="s">
        <v>275</v>
      </c>
      <c r="G8" s="9" t="s">
        <v>275</v>
      </c>
      <c r="H8" s="9" t="s">
        <v>275</v>
      </c>
      <c r="I8" s="9" t="s">
        <v>275</v>
      </c>
      <c r="J8" s="9" t="s">
        <v>275</v>
      </c>
      <c r="K8" s="9" t="s">
        <v>275</v>
      </c>
      <c r="L8" s="9" t="s">
        <v>275</v>
      </c>
      <c r="M8" s="9" t="s">
        <v>275</v>
      </c>
      <c r="N8" s="9" t="s">
        <v>275</v>
      </c>
      <c r="O8" s="9" t="s">
        <v>275</v>
      </c>
      <c r="P8" s="9" t="s">
        <v>275</v>
      </c>
      <c r="Q8" s="9">
        <v>2.4758</v>
      </c>
      <c r="R8" s="9" t="s">
        <v>275</v>
      </c>
      <c r="S8" s="9" t="s">
        <v>275</v>
      </c>
      <c r="T8" s="9" t="s">
        <v>275</v>
      </c>
      <c r="U8" s="9" t="s">
        <v>275</v>
      </c>
      <c r="V8" s="9" t="s">
        <v>275</v>
      </c>
      <c r="W8" s="9" t="s">
        <v>275</v>
      </c>
      <c r="X8" s="9" t="s">
        <v>275</v>
      </c>
      <c r="Y8" s="9" t="s">
        <v>275</v>
      </c>
      <c r="Z8" s="9" t="s">
        <v>275</v>
      </c>
      <c r="AA8" s="9" t="s">
        <v>275</v>
      </c>
      <c r="AB8" s="9" t="s">
        <v>275</v>
      </c>
      <c r="AC8" s="9" t="s">
        <v>275</v>
      </c>
      <c r="AD8" s="95" t="s">
        <v>275</v>
      </c>
      <c r="AE8" s="9" t="s">
        <v>275</v>
      </c>
      <c r="AF8" s="9" t="s">
        <v>275</v>
      </c>
      <c r="AG8" s="9" t="s">
        <v>275</v>
      </c>
      <c r="AH8" s="96" t="s">
        <v>275</v>
      </c>
      <c r="AI8" s="9"/>
      <c r="AJ8" s="9"/>
      <c r="AK8" s="9"/>
      <c r="AL8" s="9"/>
      <c r="AM8" s="95" t="s">
        <v>275</v>
      </c>
      <c r="AN8" s="9"/>
      <c r="AO8" s="96"/>
      <c r="AP8" s="9" t="s">
        <v>275</v>
      </c>
      <c r="AQ8" s="9" t="s">
        <v>275</v>
      </c>
      <c r="AR8" s="31" t="s">
        <v>275</v>
      </c>
    </row>
    <row r="9" spans="1:44" x14ac:dyDescent="0.25">
      <c r="A9" s="28" t="s">
        <v>95</v>
      </c>
      <c r="B9" s="9" t="s">
        <v>275</v>
      </c>
      <c r="C9" s="9" t="s">
        <v>275</v>
      </c>
      <c r="D9" s="9" t="s">
        <v>275</v>
      </c>
      <c r="E9" s="9" t="s">
        <v>275</v>
      </c>
      <c r="F9" s="9" t="s">
        <v>275</v>
      </c>
      <c r="G9" s="9" t="s">
        <v>275</v>
      </c>
      <c r="H9" s="9" t="s">
        <v>275</v>
      </c>
      <c r="I9" s="9" t="s">
        <v>275</v>
      </c>
      <c r="J9" s="9" t="s">
        <v>275</v>
      </c>
      <c r="K9" s="9" t="s">
        <v>275</v>
      </c>
      <c r="L9" s="9" t="s">
        <v>275</v>
      </c>
      <c r="M9" s="9" t="s">
        <v>275</v>
      </c>
      <c r="N9" s="9" t="s">
        <v>275</v>
      </c>
      <c r="O9" s="9" t="s">
        <v>275</v>
      </c>
      <c r="P9" s="9">
        <v>3.0722259990726202</v>
      </c>
      <c r="Q9" s="9" t="s">
        <v>275</v>
      </c>
      <c r="R9" s="9" t="s">
        <v>275</v>
      </c>
      <c r="S9" s="9" t="s">
        <v>275</v>
      </c>
      <c r="T9" s="9" t="s">
        <v>275</v>
      </c>
      <c r="U9" s="9" t="s">
        <v>275</v>
      </c>
      <c r="V9" s="9" t="s">
        <v>275</v>
      </c>
      <c r="W9" s="9" t="s">
        <v>275</v>
      </c>
      <c r="X9" s="9" t="s">
        <v>275</v>
      </c>
      <c r="Y9" s="9" t="s">
        <v>275</v>
      </c>
      <c r="Z9" s="9" t="s">
        <v>275</v>
      </c>
      <c r="AA9" s="9" t="s">
        <v>275</v>
      </c>
      <c r="AB9" s="9" t="s">
        <v>275</v>
      </c>
      <c r="AC9" s="9" t="s">
        <v>275</v>
      </c>
      <c r="AD9" s="95" t="s">
        <v>275</v>
      </c>
      <c r="AE9" s="9" t="s">
        <v>275</v>
      </c>
      <c r="AF9" s="9" t="s">
        <v>275</v>
      </c>
      <c r="AG9" s="9" t="s">
        <v>275</v>
      </c>
      <c r="AH9" s="96" t="s">
        <v>275</v>
      </c>
      <c r="AI9" s="9"/>
      <c r="AJ9" s="9"/>
      <c r="AK9" s="9"/>
      <c r="AL9" s="9"/>
      <c r="AM9" s="95" t="s">
        <v>275</v>
      </c>
      <c r="AN9" s="9"/>
      <c r="AO9" s="96"/>
      <c r="AP9" s="9" t="s">
        <v>275</v>
      </c>
      <c r="AQ9" s="9" t="s">
        <v>275</v>
      </c>
      <c r="AR9" s="31" t="s">
        <v>275</v>
      </c>
    </row>
    <row r="10" spans="1:44" x14ac:dyDescent="0.25">
      <c r="A10" s="28" t="s">
        <v>96</v>
      </c>
      <c r="B10" s="9" t="s">
        <v>275</v>
      </c>
      <c r="C10" s="9" t="s">
        <v>275</v>
      </c>
      <c r="D10" s="9" t="s">
        <v>275</v>
      </c>
      <c r="E10" s="9" t="s">
        <v>275</v>
      </c>
      <c r="F10" s="9" t="s">
        <v>275</v>
      </c>
      <c r="G10" s="9" t="s">
        <v>275</v>
      </c>
      <c r="H10" s="9" t="s">
        <v>275</v>
      </c>
      <c r="I10" s="9" t="s">
        <v>275</v>
      </c>
      <c r="J10" s="9" t="s">
        <v>275</v>
      </c>
      <c r="K10" s="9" t="s">
        <v>275</v>
      </c>
      <c r="L10" s="9" t="s">
        <v>275</v>
      </c>
      <c r="M10" s="9" t="s">
        <v>275</v>
      </c>
      <c r="N10" s="9" t="s">
        <v>275</v>
      </c>
      <c r="O10" s="9" t="s">
        <v>275</v>
      </c>
      <c r="P10" s="9" t="s">
        <v>275</v>
      </c>
      <c r="Q10" s="9" t="s">
        <v>275</v>
      </c>
      <c r="R10" s="9" t="s">
        <v>275</v>
      </c>
      <c r="S10" s="9">
        <v>9.952</v>
      </c>
      <c r="T10" s="9" t="s">
        <v>275</v>
      </c>
      <c r="U10" s="9" t="s">
        <v>275</v>
      </c>
      <c r="V10" s="9" t="s">
        <v>275</v>
      </c>
      <c r="W10" s="9" t="s">
        <v>275</v>
      </c>
      <c r="X10" s="9" t="s">
        <v>275</v>
      </c>
      <c r="Y10" s="9" t="s">
        <v>275</v>
      </c>
      <c r="Z10" s="9" t="s">
        <v>275</v>
      </c>
      <c r="AA10" s="9" t="s">
        <v>275</v>
      </c>
      <c r="AB10" s="9" t="s">
        <v>275</v>
      </c>
      <c r="AC10" s="9" t="s">
        <v>275</v>
      </c>
      <c r="AD10" s="95" t="s">
        <v>275</v>
      </c>
      <c r="AE10" s="9" t="s">
        <v>275</v>
      </c>
      <c r="AF10" s="9" t="s">
        <v>275</v>
      </c>
      <c r="AG10" s="9" t="s">
        <v>275</v>
      </c>
      <c r="AH10" s="96" t="s">
        <v>275</v>
      </c>
      <c r="AI10" s="9"/>
      <c r="AJ10" s="9"/>
      <c r="AK10" s="9"/>
      <c r="AL10" s="9"/>
      <c r="AM10" s="95" t="s">
        <v>275</v>
      </c>
      <c r="AN10" s="9"/>
      <c r="AO10" s="96"/>
      <c r="AP10" s="9" t="s">
        <v>275</v>
      </c>
      <c r="AQ10" s="9" t="s">
        <v>275</v>
      </c>
      <c r="AR10" s="31" t="s">
        <v>275</v>
      </c>
    </row>
    <row r="11" spans="1:44" x14ac:dyDescent="0.25">
      <c r="A11" s="28" t="s">
        <v>97</v>
      </c>
      <c r="B11" s="9" t="s">
        <v>275</v>
      </c>
      <c r="C11" s="9" t="s">
        <v>275</v>
      </c>
      <c r="D11" s="9" t="s">
        <v>275</v>
      </c>
      <c r="E11" s="9" t="s">
        <v>275</v>
      </c>
      <c r="F11" s="9" t="s">
        <v>275</v>
      </c>
      <c r="G11" s="9" t="s">
        <v>275</v>
      </c>
      <c r="H11" s="9" t="s">
        <v>275</v>
      </c>
      <c r="I11" s="9" t="s">
        <v>275</v>
      </c>
      <c r="J11" s="9" t="s">
        <v>275</v>
      </c>
      <c r="K11" s="9" t="s">
        <v>275</v>
      </c>
      <c r="L11" s="9" t="s">
        <v>275</v>
      </c>
      <c r="M11" s="9" t="s">
        <v>275</v>
      </c>
      <c r="N11" s="9" t="s">
        <v>275</v>
      </c>
      <c r="O11" s="9" t="s">
        <v>275</v>
      </c>
      <c r="P11" s="9" t="s">
        <v>275</v>
      </c>
      <c r="Q11" s="9" t="s">
        <v>275</v>
      </c>
      <c r="R11" s="9" t="s">
        <v>275</v>
      </c>
      <c r="S11" s="9" t="s">
        <v>275</v>
      </c>
      <c r="T11" s="9" t="s">
        <v>275</v>
      </c>
      <c r="U11" s="9" t="s">
        <v>275</v>
      </c>
      <c r="V11" s="9">
        <v>2.4247000000000001</v>
      </c>
      <c r="W11" s="9" t="s">
        <v>275</v>
      </c>
      <c r="X11" s="9" t="s">
        <v>275</v>
      </c>
      <c r="Y11" s="9" t="s">
        <v>275</v>
      </c>
      <c r="Z11" s="9" t="s">
        <v>275</v>
      </c>
      <c r="AA11" s="9" t="s">
        <v>275</v>
      </c>
      <c r="AB11" s="9" t="s">
        <v>275</v>
      </c>
      <c r="AC11" s="9" t="s">
        <v>275</v>
      </c>
      <c r="AD11" s="95" t="s">
        <v>275</v>
      </c>
      <c r="AE11" s="9" t="s">
        <v>275</v>
      </c>
      <c r="AF11" s="9" t="s">
        <v>275</v>
      </c>
      <c r="AG11" s="9" t="s">
        <v>275</v>
      </c>
      <c r="AH11" s="96" t="s">
        <v>275</v>
      </c>
      <c r="AI11" s="9"/>
      <c r="AJ11" s="9"/>
      <c r="AK11" s="9"/>
      <c r="AL11" s="9"/>
      <c r="AM11" s="95" t="s">
        <v>275</v>
      </c>
      <c r="AN11" s="9"/>
      <c r="AO11" s="96"/>
      <c r="AP11" s="9" t="s">
        <v>275</v>
      </c>
      <c r="AQ11" s="9" t="s">
        <v>275</v>
      </c>
      <c r="AR11" s="31" t="s">
        <v>275</v>
      </c>
    </row>
    <row r="12" spans="1:44" x14ac:dyDescent="0.25">
      <c r="A12" s="28" t="s">
        <v>98</v>
      </c>
      <c r="B12" s="9" t="s">
        <v>275</v>
      </c>
      <c r="C12" s="9" t="s">
        <v>275</v>
      </c>
      <c r="D12" s="9" t="s">
        <v>275</v>
      </c>
      <c r="E12" s="9" t="s">
        <v>275</v>
      </c>
      <c r="F12" s="9" t="s">
        <v>275</v>
      </c>
      <c r="G12" s="9" t="s">
        <v>275</v>
      </c>
      <c r="H12" s="9" t="s">
        <v>275</v>
      </c>
      <c r="I12" s="9" t="s">
        <v>275</v>
      </c>
      <c r="J12" s="9" t="s">
        <v>275</v>
      </c>
      <c r="K12" s="9" t="s">
        <v>275</v>
      </c>
      <c r="L12" s="9" t="s">
        <v>275</v>
      </c>
      <c r="M12" s="9" t="s">
        <v>275</v>
      </c>
      <c r="N12" s="9" t="s">
        <v>275</v>
      </c>
      <c r="O12" s="9" t="s">
        <v>275</v>
      </c>
      <c r="P12" s="9" t="s">
        <v>275</v>
      </c>
      <c r="Q12" s="9" t="s">
        <v>275</v>
      </c>
      <c r="R12" s="9" t="s">
        <v>275</v>
      </c>
      <c r="S12" s="9" t="s">
        <v>275</v>
      </c>
      <c r="T12" s="9">
        <v>2.4037000000000002</v>
      </c>
      <c r="U12" s="9" t="s">
        <v>275</v>
      </c>
      <c r="V12" s="9" t="s">
        <v>275</v>
      </c>
      <c r="W12" s="9" t="s">
        <v>275</v>
      </c>
      <c r="X12" s="9" t="s">
        <v>275</v>
      </c>
      <c r="Y12" s="9" t="s">
        <v>275</v>
      </c>
      <c r="Z12" s="9" t="s">
        <v>275</v>
      </c>
      <c r="AA12" s="9" t="s">
        <v>275</v>
      </c>
      <c r="AB12" s="9" t="s">
        <v>275</v>
      </c>
      <c r="AC12" s="9" t="s">
        <v>275</v>
      </c>
      <c r="AD12" s="95" t="s">
        <v>275</v>
      </c>
      <c r="AE12" s="9" t="s">
        <v>275</v>
      </c>
      <c r="AF12" s="9" t="s">
        <v>275</v>
      </c>
      <c r="AG12" s="9" t="s">
        <v>275</v>
      </c>
      <c r="AH12" s="96" t="s">
        <v>275</v>
      </c>
      <c r="AI12" s="9"/>
      <c r="AJ12" s="9"/>
      <c r="AK12" s="9"/>
      <c r="AL12" s="9"/>
      <c r="AM12" s="95" t="s">
        <v>275</v>
      </c>
      <c r="AN12" s="9"/>
      <c r="AO12" s="96"/>
      <c r="AP12" s="9" t="s">
        <v>275</v>
      </c>
      <c r="AQ12" s="9" t="s">
        <v>275</v>
      </c>
      <c r="AR12" s="31" t="s">
        <v>275</v>
      </c>
    </row>
    <row r="13" spans="1:44" x14ac:dyDescent="0.25">
      <c r="A13" s="28" t="s">
        <v>99</v>
      </c>
      <c r="B13" s="9" t="s">
        <v>275</v>
      </c>
      <c r="C13" s="9" t="s">
        <v>275</v>
      </c>
      <c r="D13" s="9" t="s">
        <v>275</v>
      </c>
      <c r="E13" s="9" t="s">
        <v>275</v>
      </c>
      <c r="F13" s="9" t="s">
        <v>275</v>
      </c>
      <c r="G13" s="9" t="s">
        <v>275</v>
      </c>
      <c r="H13" s="9" t="s">
        <v>275</v>
      </c>
      <c r="I13" s="9" t="s">
        <v>275</v>
      </c>
      <c r="J13" s="9" t="s">
        <v>275</v>
      </c>
      <c r="K13" s="9" t="s">
        <v>275</v>
      </c>
      <c r="L13" s="9" t="s">
        <v>275</v>
      </c>
      <c r="M13" s="9" t="s">
        <v>275</v>
      </c>
      <c r="N13" s="9" t="s">
        <v>275</v>
      </c>
      <c r="O13" s="9" t="s">
        <v>275</v>
      </c>
      <c r="P13" s="9" t="s">
        <v>275</v>
      </c>
      <c r="Q13" s="9" t="s">
        <v>275</v>
      </c>
      <c r="R13" s="9" t="s">
        <v>275</v>
      </c>
      <c r="S13" s="9" t="s">
        <v>275</v>
      </c>
      <c r="T13" s="9" t="s">
        <v>275</v>
      </c>
      <c r="U13" s="9" t="s">
        <v>275</v>
      </c>
      <c r="V13" s="9" t="s">
        <v>275</v>
      </c>
      <c r="W13" s="9" t="s">
        <v>275</v>
      </c>
      <c r="X13" s="9" t="s">
        <v>275</v>
      </c>
      <c r="Y13" s="9" t="s">
        <v>275</v>
      </c>
      <c r="Z13" s="9">
        <v>3.8296999999999999</v>
      </c>
      <c r="AA13" s="9" t="s">
        <v>275</v>
      </c>
      <c r="AB13" s="9" t="s">
        <v>275</v>
      </c>
      <c r="AC13" s="9" t="s">
        <v>275</v>
      </c>
      <c r="AD13" s="95" t="s">
        <v>275</v>
      </c>
      <c r="AE13" s="9" t="s">
        <v>275</v>
      </c>
      <c r="AF13" s="9" t="s">
        <v>275</v>
      </c>
      <c r="AG13" s="9" t="s">
        <v>275</v>
      </c>
      <c r="AH13" s="96" t="s">
        <v>275</v>
      </c>
      <c r="AI13" s="9"/>
      <c r="AJ13" s="9"/>
      <c r="AK13" s="9"/>
      <c r="AL13" s="9"/>
      <c r="AM13" s="95" t="s">
        <v>275</v>
      </c>
      <c r="AN13" s="9"/>
      <c r="AO13" s="96"/>
      <c r="AP13" s="9" t="s">
        <v>275</v>
      </c>
      <c r="AQ13" s="9" t="s">
        <v>275</v>
      </c>
      <c r="AR13" s="31" t="s">
        <v>275</v>
      </c>
    </row>
    <row r="14" spans="1:44" x14ac:dyDescent="0.25">
      <c r="A14" s="28" t="s">
        <v>100</v>
      </c>
      <c r="B14" s="9" t="s">
        <v>275</v>
      </c>
      <c r="C14" s="9" t="s">
        <v>275</v>
      </c>
      <c r="D14" s="9" t="s">
        <v>275</v>
      </c>
      <c r="E14" s="9" t="s">
        <v>275</v>
      </c>
      <c r="F14" s="9" t="s">
        <v>275</v>
      </c>
      <c r="G14" s="9" t="s">
        <v>275</v>
      </c>
      <c r="H14" s="9" t="s">
        <v>275</v>
      </c>
      <c r="I14" s="9" t="s">
        <v>275</v>
      </c>
      <c r="J14" s="9" t="s">
        <v>275</v>
      </c>
      <c r="K14" s="9" t="s">
        <v>275</v>
      </c>
      <c r="L14" s="9" t="s">
        <v>275</v>
      </c>
      <c r="M14" s="9" t="s">
        <v>275</v>
      </c>
      <c r="N14" s="9" t="s">
        <v>275</v>
      </c>
      <c r="O14" s="9" t="s">
        <v>275</v>
      </c>
      <c r="P14" s="9" t="s">
        <v>275</v>
      </c>
      <c r="Q14" s="9" t="s">
        <v>275</v>
      </c>
      <c r="R14" s="9" t="s">
        <v>275</v>
      </c>
      <c r="S14" s="9" t="s">
        <v>275</v>
      </c>
      <c r="T14" s="9" t="s">
        <v>275</v>
      </c>
      <c r="U14" s="9" t="s">
        <v>275</v>
      </c>
      <c r="V14" s="9" t="s">
        <v>275</v>
      </c>
      <c r="W14" s="9" t="s">
        <v>275</v>
      </c>
      <c r="X14" s="9" t="s">
        <v>275</v>
      </c>
      <c r="Y14" s="9" t="s">
        <v>275</v>
      </c>
      <c r="Z14" s="9" t="s">
        <v>275</v>
      </c>
      <c r="AA14" s="9" t="s">
        <v>275</v>
      </c>
      <c r="AB14" s="9">
        <v>8.504999999999999</v>
      </c>
      <c r="AC14" s="9" t="s">
        <v>275</v>
      </c>
      <c r="AD14" s="95" t="s">
        <v>275</v>
      </c>
      <c r="AE14" s="9" t="s">
        <v>275</v>
      </c>
      <c r="AF14" s="9" t="s">
        <v>275</v>
      </c>
      <c r="AG14" s="9" t="s">
        <v>275</v>
      </c>
      <c r="AH14" s="96" t="s">
        <v>275</v>
      </c>
      <c r="AI14" s="9"/>
      <c r="AJ14" s="9"/>
      <c r="AK14" s="9"/>
      <c r="AL14" s="9"/>
      <c r="AM14" s="95" t="s">
        <v>275</v>
      </c>
      <c r="AN14" s="9"/>
      <c r="AO14" s="96"/>
      <c r="AP14" s="9" t="s">
        <v>275</v>
      </c>
      <c r="AQ14" s="9" t="s">
        <v>275</v>
      </c>
      <c r="AR14" s="31" t="s">
        <v>275</v>
      </c>
    </row>
    <row r="15" spans="1:44" x14ac:dyDescent="0.25">
      <c r="A15" s="28" t="s">
        <v>101</v>
      </c>
      <c r="B15" s="9" t="s">
        <v>275</v>
      </c>
      <c r="C15" s="9" t="s">
        <v>275</v>
      </c>
      <c r="D15" s="9" t="s">
        <v>275</v>
      </c>
      <c r="E15" s="9" t="s">
        <v>275</v>
      </c>
      <c r="F15" s="9" t="s">
        <v>275</v>
      </c>
      <c r="G15" s="9" t="s">
        <v>275</v>
      </c>
      <c r="H15" s="9" t="s">
        <v>275</v>
      </c>
      <c r="I15" s="9" t="s">
        <v>275</v>
      </c>
      <c r="J15" s="9" t="s">
        <v>275</v>
      </c>
      <c r="K15" s="9" t="s">
        <v>275</v>
      </c>
      <c r="L15" s="9" t="s">
        <v>275</v>
      </c>
      <c r="M15" s="9" t="s">
        <v>275</v>
      </c>
      <c r="N15" s="9" t="s">
        <v>275</v>
      </c>
      <c r="O15" s="9" t="s">
        <v>275</v>
      </c>
      <c r="P15" s="9" t="s">
        <v>275</v>
      </c>
      <c r="Q15" s="9" t="s">
        <v>275</v>
      </c>
      <c r="R15" s="9" t="s">
        <v>275</v>
      </c>
      <c r="S15" s="9" t="s">
        <v>275</v>
      </c>
      <c r="T15" s="9" t="s">
        <v>275</v>
      </c>
      <c r="U15" s="9" t="s">
        <v>275</v>
      </c>
      <c r="V15" s="9" t="s">
        <v>275</v>
      </c>
      <c r="W15" s="9" t="s">
        <v>275</v>
      </c>
      <c r="X15" s="9" t="s">
        <v>275</v>
      </c>
      <c r="Y15" s="9" t="s">
        <v>275</v>
      </c>
      <c r="Z15" s="9" t="s">
        <v>275</v>
      </c>
      <c r="AA15" s="9" t="s">
        <v>275</v>
      </c>
      <c r="AB15" s="9">
        <v>8.9529999999999994</v>
      </c>
      <c r="AC15" s="9" t="s">
        <v>275</v>
      </c>
      <c r="AD15" s="95" t="s">
        <v>275</v>
      </c>
      <c r="AE15" s="9" t="s">
        <v>275</v>
      </c>
      <c r="AF15" s="9" t="s">
        <v>275</v>
      </c>
      <c r="AG15" s="9" t="s">
        <v>275</v>
      </c>
      <c r="AH15" s="96" t="s">
        <v>275</v>
      </c>
      <c r="AI15" s="9"/>
      <c r="AJ15" s="9"/>
      <c r="AK15" s="9"/>
      <c r="AL15" s="9"/>
      <c r="AM15" s="95" t="s">
        <v>275</v>
      </c>
      <c r="AN15" s="9"/>
      <c r="AO15" s="96"/>
      <c r="AP15" s="9" t="s">
        <v>275</v>
      </c>
      <c r="AQ15" s="9" t="s">
        <v>275</v>
      </c>
      <c r="AR15" s="31" t="s">
        <v>275</v>
      </c>
    </row>
    <row r="16" spans="1:44" x14ac:dyDescent="0.25">
      <c r="A16" s="28" t="s">
        <v>102</v>
      </c>
      <c r="B16" s="9" t="s">
        <v>275</v>
      </c>
      <c r="C16" s="9" t="s">
        <v>275</v>
      </c>
      <c r="D16" s="9" t="s">
        <v>275</v>
      </c>
      <c r="E16" s="9" t="s">
        <v>275</v>
      </c>
      <c r="F16" s="9" t="s">
        <v>275</v>
      </c>
      <c r="G16" s="9" t="s">
        <v>275</v>
      </c>
      <c r="H16" s="9" t="s">
        <v>275</v>
      </c>
      <c r="I16" s="9" t="s">
        <v>275</v>
      </c>
      <c r="J16" s="9" t="s">
        <v>275</v>
      </c>
      <c r="K16" s="9" t="s">
        <v>275</v>
      </c>
      <c r="L16" s="9" t="s">
        <v>275</v>
      </c>
      <c r="M16" s="9" t="s">
        <v>275</v>
      </c>
      <c r="N16" s="9" t="s">
        <v>275</v>
      </c>
      <c r="O16" s="9" t="s">
        <v>275</v>
      </c>
      <c r="P16" s="9" t="s">
        <v>275</v>
      </c>
      <c r="Q16" s="9" t="s">
        <v>275</v>
      </c>
      <c r="R16" s="9" t="s">
        <v>275</v>
      </c>
      <c r="S16" s="9" t="s">
        <v>275</v>
      </c>
      <c r="T16" s="9" t="s">
        <v>275</v>
      </c>
      <c r="U16" s="9" t="s">
        <v>275</v>
      </c>
      <c r="V16" s="9" t="s">
        <v>275</v>
      </c>
      <c r="W16" s="9" t="s">
        <v>275</v>
      </c>
      <c r="X16" s="9" t="s">
        <v>275</v>
      </c>
      <c r="Y16" s="9" t="s">
        <v>275</v>
      </c>
      <c r="Z16" s="9" t="s">
        <v>275</v>
      </c>
      <c r="AA16" s="9" t="s">
        <v>275</v>
      </c>
      <c r="AB16" s="9">
        <v>1.2424999999999999</v>
      </c>
      <c r="AC16" s="9" t="s">
        <v>275</v>
      </c>
      <c r="AD16" s="95" t="s">
        <v>275</v>
      </c>
      <c r="AE16" s="9" t="s">
        <v>275</v>
      </c>
      <c r="AF16" s="9" t="s">
        <v>275</v>
      </c>
      <c r="AG16" s="9" t="s">
        <v>275</v>
      </c>
      <c r="AH16" s="96" t="s">
        <v>275</v>
      </c>
      <c r="AI16" s="9"/>
      <c r="AJ16" s="9"/>
      <c r="AK16" s="9"/>
      <c r="AL16" s="9"/>
      <c r="AM16" s="95" t="s">
        <v>275</v>
      </c>
      <c r="AN16" s="9"/>
      <c r="AO16" s="96"/>
      <c r="AP16" s="9" t="s">
        <v>275</v>
      </c>
      <c r="AQ16" s="9" t="s">
        <v>275</v>
      </c>
      <c r="AR16" s="31" t="s">
        <v>275</v>
      </c>
    </row>
    <row r="17" spans="1:44" x14ac:dyDescent="0.25">
      <c r="A17" s="58" t="s">
        <v>119</v>
      </c>
      <c r="B17" s="93" t="s">
        <v>275</v>
      </c>
      <c r="C17" s="93" t="s">
        <v>275</v>
      </c>
      <c r="D17" s="93"/>
      <c r="E17" s="93" t="s">
        <v>275</v>
      </c>
      <c r="F17" s="93" t="s">
        <v>275</v>
      </c>
      <c r="G17" s="93" t="s">
        <v>275</v>
      </c>
      <c r="H17" s="93" t="s">
        <v>275</v>
      </c>
      <c r="I17" s="93">
        <f>2*F4</f>
        <v>3.3694000000000002</v>
      </c>
      <c r="J17" s="93" t="s">
        <v>275</v>
      </c>
      <c r="K17" s="93" t="s">
        <v>275</v>
      </c>
      <c r="L17" s="93" t="s">
        <v>275</v>
      </c>
      <c r="M17" s="93" t="s">
        <v>275</v>
      </c>
      <c r="N17" s="93" t="s">
        <v>275</v>
      </c>
      <c r="O17" s="93" t="s">
        <v>275</v>
      </c>
      <c r="P17" s="93" t="s">
        <v>275</v>
      </c>
      <c r="Q17" s="93" t="s">
        <v>275</v>
      </c>
      <c r="R17" s="93" t="s">
        <v>275</v>
      </c>
      <c r="S17" s="93" t="s">
        <v>275</v>
      </c>
      <c r="T17" s="93" t="s">
        <v>275</v>
      </c>
      <c r="U17" s="93" t="s">
        <v>275</v>
      </c>
      <c r="V17" s="93" t="s">
        <v>275</v>
      </c>
      <c r="W17" s="93" t="s">
        <v>275</v>
      </c>
      <c r="X17" s="93" t="s">
        <v>275</v>
      </c>
      <c r="Y17" s="93" t="s">
        <v>275</v>
      </c>
      <c r="Z17" s="105" t="s">
        <v>275</v>
      </c>
      <c r="AA17" s="105" t="s">
        <v>275</v>
      </c>
      <c r="AB17" s="105" t="s">
        <v>275</v>
      </c>
      <c r="AC17" s="105" t="s">
        <v>275</v>
      </c>
      <c r="AD17" s="108" t="s">
        <v>275</v>
      </c>
      <c r="AE17" s="105" t="s">
        <v>275</v>
      </c>
      <c r="AF17" s="105" t="s">
        <v>275</v>
      </c>
      <c r="AG17" s="105" t="s">
        <v>275</v>
      </c>
      <c r="AH17" s="107" t="s">
        <v>275</v>
      </c>
      <c r="AI17" s="93"/>
      <c r="AJ17" s="93"/>
      <c r="AK17" s="93"/>
      <c r="AL17" s="93"/>
      <c r="AM17" s="92" t="s">
        <v>275</v>
      </c>
      <c r="AN17" s="105"/>
      <c r="AO17" s="107"/>
      <c r="AP17" s="105" t="s">
        <v>275</v>
      </c>
      <c r="AQ17" s="105" t="s">
        <v>275</v>
      </c>
      <c r="AR17" s="106" t="s">
        <v>275</v>
      </c>
    </row>
    <row r="18" spans="1:44" x14ac:dyDescent="0.25">
      <c r="A18" s="28" t="s">
        <v>120</v>
      </c>
      <c r="B18" s="9" t="s">
        <v>275</v>
      </c>
      <c r="C18" s="9" t="s">
        <v>275</v>
      </c>
      <c r="D18" s="9" t="s">
        <v>275</v>
      </c>
      <c r="E18" s="9" t="s">
        <v>275</v>
      </c>
      <c r="F18" s="9" t="s">
        <v>275</v>
      </c>
      <c r="G18" s="9" t="s">
        <v>275</v>
      </c>
      <c r="H18" s="9" t="s">
        <v>275</v>
      </c>
      <c r="I18" s="9" t="s">
        <v>275</v>
      </c>
      <c r="J18" s="9" t="s">
        <v>275</v>
      </c>
      <c r="K18" s="9"/>
      <c r="L18" s="9" t="s">
        <v>275</v>
      </c>
      <c r="M18" s="9" t="s">
        <v>275</v>
      </c>
      <c r="N18" s="9" t="s">
        <v>275</v>
      </c>
      <c r="O18" s="9" t="s">
        <v>275</v>
      </c>
      <c r="P18" s="9" t="s">
        <v>275</v>
      </c>
      <c r="Q18" s="9" t="s">
        <v>275</v>
      </c>
      <c r="R18" s="9">
        <v>2.0697000000000001</v>
      </c>
      <c r="S18" s="9" t="s">
        <v>275</v>
      </c>
      <c r="T18" s="9" t="s">
        <v>275</v>
      </c>
      <c r="U18" s="9" t="s">
        <v>275</v>
      </c>
      <c r="V18" s="9" t="s">
        <v>275</v>
      </c>
      <c r="W18" s="9" t="s">
        <v>275</v>
      </c>
      <c r="X18" s="9" t="s">
        <v>275</v>
      </c>
      <c r="Y18" s="9" t="s">
        <v>275</v>
      </c>
      <c r="Z18" s="32" t="s">
        <v>275</v>
      </c>
      <c r="AA18" s="32" t="s">
        <v>275</v>
      </c>
      <c r="AB18" s="32" t="s">
        <v>275</v>
      </c>
      <c r="AC18" s="32" t="s">
        <v>275</v>
      </c>
      <c r="AD18" s="109" t="s">
        <v>275</v>
      </c>
      <c r="AE18" s="32" t="s">
        <v>275</v>
      </c>
      <c r="AF18" s="32" t="s">
        <v>275</v>
      </c>
      <c r="AG18" s="32" t="s">
        <v>275</v>
      </c>
      <c r="AH18" s="89" t="s">
        <v>275</v>
      </c>
      <c r="AI18" s="9"/>
      <c r="AJ18" s="9"/>
      <c r="AK18" s="9"/>
      <c r="AL18" s="9"/>
      <c r="AM18" s="95" t="s">
        <v>275</v>
      </c>
      <c r="AN18" s="32"/>
      <c r="AO18" s="89"/>
      <c r="AP18" s="32" t="s">
        <v>275</v>
      </c>
      <c r="AQ18" s="32" t="s">
        <v>275</v>
      </c>
      <c r="AR18" s="34" t="s">
        <v>275</v>
      </c>
    </row>
    <row r="19" spans="1:44" x14ac:dyDescent="0.25">
      <c r="A19" s="83" t="s">
        <v>121</v>
      </c>
      <c r="B19" s="98" t="s">
        <v>275</v>
      </c>
      <c r="C19" s="98" t="s">
        <v>275</v>
      </c>
      <c r="D19" s="98" t="s">
        <v>275</v>
      </c>
      <c r="E19" s="98" t="s">
        <v>275</v>
      </c>
      <c r="F19" s="98" t="s">
        <v>275</v>
      </c>
      <c r="G19" s="98" t="s">
        <v>275</v>
      </c>
      <c r="H19" s="98" t="s">
        <v>275</v>
      </c>
      <c r="I19" s="98" t="s">
        <v>275</v>
      </c>
      <c r="J19" s="98" t="s">
        <v>275</v>
      </c>
      <c r="K19" s="98" t="s">
        <v>275</v>
      </c>
      <c r="L19" s="98" t="s">
        <v>275</v>
      </c>
      <c r="M19" s="98" t="s">
        <v>275</v>
      </c>
      <c r="N19" s="98" t="s">
        <v>275</v>
      </c>
      <c r="O19" s="98" t="s">
        <v>275</v>
      </c>
      <c r="P19" s="98" t="s">
        <v>275</v>
      </c>
      <c r="Q19" s="98" t="s">
        <v>275</v>
      </c>
      <c r="R19" s="98"/>
      <c r="S19" s="98" t="s">
        <v>275</v>
      </c>
      <c r="T19" s="98" t="s">
        <v>275</v>
      </c>
      <c r="U19" s="98" t="s">
        <v>275</v>
      </c>
      <c r="V19" s="98" t="s">
        <v>275</v>
      </c>
      <c r="W19" s="98" t="s">
        <v>275</v>
      </c>
      <c r="X19" s="98" t="s">
        <v>275</v>
      </c>
      <c r="Y19" s="98" t="s">
        <v>275</v>
      </c>
      <c r="Z19" s="98" t="s">
        <v>275</v>
      </c>
      <c r="AA19" s="98" t="s">
        <v>275</v>
      </c>
      <c r="AB19" s="98" t="s">
        <v>275</v>
      </c>
      <c r="AC19" s="98" t="s">
        <v>275</v>
      </c>
      <c r="AD19" s="97" t="s">
        <v>275</v>
      </c>
      <c r="AE19" s="98" t="s">
        <v>275</v>
      </c>
      <c r="AF19" s="98" t="s">
        <v>275</v>
      </c>
      <c r="AG19" s="98" t="s">
        <v>275</v>
      </c>
      <c r="AH19" s="99" t="s">
        <v>275</v>
      </c>
      <c r="AI19" s="98"/>
      <c r="AJ19" s="98"/>
      <c r="AK19" s="98"/>
      <c r="AL19" s="98"/>
      <c r="AM19" s="97" t="s">
        <v>275</v>
      </c>
      <c r="AN19" s="98"/>
      <c r="AO19" s="99"/>
      <c r="AP19" s="98" t="s">
        <v>275</v>
      </c>
      <c r="AQ19" s="98" t="s">
        <v>275</v>
      </c>
      <c r="AR19" s="102" t="s">
        <v>275</v>
      </c>
    </row>
    <row r="20" spans="1:44" x14ac:dyDescent="0.25">
      <c r="A20" s="28" t="s">
        <v>145</v>
      </c>
      <c r="B20" s="128" t="s">
        <v>275</v>
      </c>
      <c r="C20" s="128">
        <v>4.0752409775985399</v>
      </c>
      <c r="D20" s="9" t="s">
        <v>275</v>
      </c>
      <c r="E20" s="9" t="s">
        <v>275</v>
      </c>
      <c r="F20" s="9" t="s">
        <v>275</v>
      </c>
      <c r="G20" s="9" t="s">
        <v>275</v>
      </c>
      <c r="H20" s="9" t="s">
        <v>275</v>
      </c>
      <c r="I20" s="9" t="s">
        <v>275</v>
      </c>
      <c r="J20" s="9" t="s">
        <v>275</v>
      </c>
      <c r="K20" s="9" t="s">
        <v>275</v>
      </c>
      <c r="L20" s="9" t="s">
        <v>275</v>
      </c>
      <c r="M20" s="9" t="s">
        <v>275</v>
      </c>
      <c r="N20" s="9" t="s">
        <v>275</v>
      </c>
      <c r="O20" s="9" t="s">
        <v>275</v>
      </c>
      <c r="P20" s="9" t="s">
        <v>275</v>
      </c>
      <c r="Q20" s="9" t="s">
        <v>275</v>
      </c>
      <c r="R20" s="9" t="s">
        <v>275</v>
      </c>
      <c r="S20" s="9" t="s">
        <v>275</v>
      </c>
      <c r="T20" s="9" t="s">
        <v>275</v>
      </c>
      <c r="U20" s="9" t="s">
        <v>275</v>
      </c>
      <c r="V20" s="9" t="s">
        <v>275</v>
      </c>
      <c r="W20" s="9" t="s">
        <v>275</v>
      </c>
      <c r="X20" s="9" t="s">
        <v>275</v>
      </c>
      <c r="Y20" s="9" t="s">
        <v>275</v>
      </c>
      <c r="Z20" s="9" t="s">
        <v>275</v>
      </c>
      <c r="AA20" s="9" t="s">
        <v>275</v>
      </c>
      <c r="AB20" s="9" t="s">
        <v>275</v>
      </c>
      <c r="AC20" s="9" t="s">
        <v>275</v>
      </c>
      <c r="AD20" s="110">
        <v>4.1717000000000004</v>
      </c>
      <c r="AE20" s="9" t="s">
        <v>275</v>
      </c>
      <c r="AF20" s="9" t="s">
        <v>275</v>
      </c>
      <c r="AG20" s="9" t="s">
        <v>275</v>
      </c>
      <c r="AH20" s="96" t="s">
        <v>275</v>
      </c>
      <c r="AI20" s="9"/>
      <c r="AJ20" s="9"/>
      <c r="AK20" s="9"/>
      <c r="AL20" s="9"/>
      <c r="AM20" s="95"/>
      <c r="AN20" s="9"/>
      <c r="AO20" s="96"/>
      <c r="AP20" s="9"/>
      <c r="AQ20" s="9"/>
      <c r="AR20" s="31"/>
    </row>
    <row r="21" spans="1:44" x14ac:dyDescent="0.25">
      <c r="A21" s="28" t="s">
        <v>146</v>
      </c>
      <c r="B21" s="128">
        <v>4.0752409775985399</v>
      </c>
      <c r="C21" s="128" t="s">
        <v>275</v>
      </c>
      <c r="D21" s="9">
        <v>8.2970000000000006</v>
      </c>
      <c r="E21" s="9" t="s">
        <v>275</v>
      </c>
      <c r="F21" s="9">
        <v>1.8142</v>
      </c>
      <c r="G21" s="9" t="s">
        <v>275</v>
      </c>
      <c r="H21" s="9" t="s">
        <v>275</v>
      </c>
      <c r="I21" s="9" t="s">
        <v>275</v>
      </c>
      <c r="J21" s="9" t="s">
        <v>275</v>
      </c>
      <c r="K21" s="9" t="s">
        <v>275</v>
      </c>
      <c r="L21" s="9" t="s">
        <v>275</v>
      </c>
      <c r="M21" s="9" t="s">
        <v>275</v>
      </c>
      <c r="N21" s="9" t="s">
        <v>275</v>
      </c>
      <c r="O21" s="9" t="s">
        <v>275</v>
      </c>
      <c r="P21" s="9" t="s">
        <v>275</v>
      </c>
      <c r="Q21" s="9" t="s">
        <v>275</v>
      </c>
      <c r="R21" s="9" t="s">
        <v>275</v>
      </c>
      <c r="S21" s="9" t="s">
        <v>275</v>
      </c>
      <c r="T21" s="9" t="s">
        <v>275</v>
      </c>
      <c r="U21" s="9" t="s">
        <v>275</v>
      </c>
      <c r="V21" s="9" t="s">
        <v>275</v>
      </c>
      <c r="W21" s="9" t="s">
        <v>275</v>
      </c>
      <c r="X21" s="9" t="s">
        <v>275</v>
      </c>
      <c r="Y21" s="9" t="s">
        <v>275</v>
      </c>
      <c r="Z21" s="9" t="s">
        <v>275</v>
      </c>
      <c r="AA21" s="9" t="s">
        <v>275</v>
      </c>
      <c r="AB21" s="9" t="s">
        <v>275</v>
      </c>
      <c r="AC21" s="9" t="s">
        <v>275</v>
      </c>
      <c r="AD21" s="95" t="s">
        <v>275</v>
      </c>
      <c r="AE21" s="9" t="s">
        <v>275</v>
      </c>
      <c r="AF21" s="9" t="s">
        <v>275</v>
      </c>
      <c r="AG21" s="9" t="s">
        <v>275</v>
      </c>
      <c r="AH21" s="96" t="s">
        <v>275</v>
      </c>
      <c r="AI21" s="9"/>
      <c r="AJ21" s="9"/>
      <c r="AK21" s="9"/>
      <c r="AL21" s="9"/>
      <c r="AM21" s="95"/>
      <c r="AN21" s="9"/>
      <c r="AO21" s="96"/>
      <c r="AP21" s="9"/>
      <c r="AQ21" s="9"/>
      <c r="AR21" s="31"/>
    </row>
    <row r="22" spans="1:44" x14ac:dyDescent="0.25">
      <c r="A22" s="28" t="s">
        <v>147</v>
      </c>
      <c r="B22" s="9" t="s">
        <v>275</v>
      </c>
      <c r="C22" s="9">
        <v>8.2970000000000006</v>
      </c>
      <c r="D22" s="9" t="s">
        <v>275</v>
      </c>
      <c r="E22" s="9">
        <v>8.3129999999999988</v>
      </c>
      <c r="F22" s="9" t="s">
        <v>275</v>
      </c>
      <c r="G22" s="9" t="s">
        <v>275</v>
      </c>
      <c r="H22" s="9" t="s">
        <v>275</v>
      </c>
      <c r="I22" s="9" t="s">
        <v>275</v>
      </c>
      <c r="J22" s="9" t="s">
        <v>275</v>
      </c>
      <c r="K22" s="9" t="s">
        <v>275</v>
      </c>
      <c r="L22" s="9" t="s">
        <v>275</v>
      </c>
      <c r="M22" s="9" t="s">
        <v>275</v>
      </c>
      <c r="N22" s="9" t="s">
        <v>275</v>
      </c>
      <c r="O22" s="9" t="s">
        <v>275</v>
      </c>
      <c r="P22" s="9" t="s">
        <v>275</v>
      </c>
      <c r="Q22" s="9" t="s">
        <v>275</v>
      </c>
      <c r="R22" s="9" t="s">
        <v>275</v>
      </c>
      <c r="S22" s="9" t="s">
        <v>275</v>
      </c>
      <c r="T22" s="9" t="s">
        <v>275</v>
      </c>
      <c r="U22" s="9" t="s">
        <v>275</v>
      </c>
      <c r="V22" s="9" t="s">
        <v>275</v>
      </c>
      <c r="W22" s="9" t="s">
        <v>275</v>
      </c>
      <c r="X22" s="9" t="s">
        <v>275</v>
      </c>
      <c r="Y22" s="9" t="s">
        <v>275</v>
      </c>
      <c r="Z22" s="9" t="s">
        <v>275</v>
      </c>
      <c r="AA22" s="9" t="s">
        <v>275</v>
      </c>
      <c r="AB22" s="9" t="s">
        <v>275</v>
      </c>
      <c r="AC22" s="9" t="s">
        <v>275</v>
      </c>
      <c r="AD22" s="95" t="s">
        <v>275</v>
      </c>
      <c r="AE22" s="9" t="s">
        <v>275</v>
      </c>
      <c r="AF22" s="9" t="s">
        <v>275</v>
      </c>
      <c r="AG22" s="9" t="s">
        <v>275</v>
      </c>
      <c r="AH22" s="96" t="s">
        <v>275</v>
      </c>
      <c r="AI22" s="9"/>
      <c r="AJ22" s="9"/>
      <c r="AK22" s="9"/>
      <c r="AL22" s="9"/>
      <c r="AM22" s="95"/>
      <c r="AN22" s="9"/>
      <c r="AO22" s="96"/>
      <c r="AP22" s="9"/>
      <c r="AQ22" s="9"/>
      <c r="AR22" s="31"/>
    </row>
    <row r="23" spans="1:44" x14ac:dyDescent="0.25">
      <c r="A23" s="28" t="s">
        <v>148</v>
      </c>
      <c r="B23" s="9" t="s">
        <v>275</v>
      </c>
      <c r="C23" s="9" t="s">
        <v>275</v>
      </c>
      <c r="D23" s="9">
        <v>8.3129999999999988</v>
      </c>
      <c r="E23" s="9" t="s">
        <v>275</v>
      </c>
      <c r="F23" s="9" t="s">
        <v>275</v>
      </c>
      <c r="G23" s="9">
        <v>1.2533000000000001</v>
      </c>
      <c r="H23" s="9" t="s">
        <v>275</v>
      </c>
      <c r="I23" s="9" t="s">
        <v>275</v>
      </c>
      <c r="J23" s="9" t="s">
        <v>275</v>
      </c>
      <c r="K23" s="9" t="s">
        <v>275</v>
      </c>
      <c r="L23" s="9" t="s">
        <v>275</v>
      </c>
      <c r="M23" s="9" t="s">
        <v>275</v>
      </c>
      <c r="N23" s="9" t="s">
        <v>275</v>
      </c>
      <c r="O23" s="9" t="s">
        <v>275</v>
      </c>
      <c r="P23" s="9" t="s">
        <v>275</v>
      </c>
      <c r="Q23" s="9" t="s">
        <v>275</v>
      </c>
      <c r="R23" s="9" t="s">
        <v>275</v>
      </c>
      <c r="S23" s="9" t="s">
        <v>275</v>
      </c>
      <c r="T23" s="9" t="s">
        <v>275</v>
      </c>
      <c r="U23" s="9" t="s">
        <v>275</v>
      </c>
      <c r="V23" s="9" t="s">
        <v>275</v>
      </c>
      <c r="W23" s="9" t="s">
        <v>275</v>
      </c>
      <c r="X23" s="9" t="s">
        <v>275</v>
      </c>
      <c r="Y23" s="9" t="s">
        <v>275</v>
      </c>
      <c r="Z23" s="9" t="s">
        <v>275</v>
      </c>
      <c r="AA23" s="9" t="s">
        <v>275</v>
      </c>
      <c r="AB23" s="9" t="s">
        <v>275</v>
      </c>
      <c r="AC23" s="9" t="s">
        <v>275</v>
      </c>
      <c r="AD23" s="95" t="s">
        <v>275</v>
      </c>
      <c r="AE23" s="9">
        <v>1.3163</v>
      </c>
      <c r="AF23" s="9" t="s">
        <v>275</v>
      </c>
      <c r="AG23" s="9" t="s">
        <v>275</v>
      </c>
      <c r="AH23" s="96" t="s">
        <v>275</v>
      </c>
      <c r="AI23" s="9"/>
      <c r="AJ23" s="9"/>
      <c r="AK23" s="9"/>
      <c r="AL23" s="9"/>
      <c r="AM23" s="95"/>
      <c r="AN23" s="9"/>
      <c r="AO23" s="96"/>
      <c r="AP23" s="9"/>
      <c r="AQ23" s="9"/>
      <c r="AR23" s="31"/>
    </row>
    <row r="24" spans="1:44" x14ac:dyDescent="0.25">
      <c r="A24" s="28" t="s">
        <v>149</v>
      </c>
      <c r="B24" s="9" t="s">
        <v>275</v>
      </c>
      <c r="C24" s="128">
        <v>1.8142</v>
      </c>
      <c r="D24" s="9" t="s">
        <v>275</v>
      </c>
      <c r="E24" s="9" t="s">
        <v>275</v>
      </c>
      <c r="F24" s="9" t="s">
        <v>275</v>
      </c>
      <c r="G24" s="9" t="s">
        <v>275</v>
      </c>
      <c r="H24" s="9" t="s">
        <v>275</v>
      </c>
      <c r="I24" s="9">
        <v>1.4431</v>
      </c>
      <c r="J24" s="9" t="s">
        <v>275</v>
      </c>
      <c r="K24" s="9" t="s">
        <v>275</v>
      </c>
      <c r="L24" s="9" t="s">
        <v>275</v>
      </c>
      <c r="M24" s="9" t="s">
        <v>275</v>
      </c>
      <c r="N24" s="9" t="s">
        <v>275</v>
      </c>
      <c r="O24" s="9" t="s">
        <v>275</v>
      </c>
      <c r="P24" s="9" t="s">
        <v>275</v>
      </c>
      <c r="Q24" s="9" t="s">
        <v>275</v>
      </c>
      <c r="R24" s="9" t="s">
        <v>275</v>
      </c>
      <c r="S24" s="9" t="s">
        <v>275</v>
      </c>
      <c r="T24" s="9" t="s">
        <v>275</v>
      </c>
      <c r="U24" s="9" t="s">
        <v>275</v>
      </c>
      <c r="V24" s="9" t="s">
        <v>275</v>
      </c>
      <c r="W24" s="9" t="s">
        <v>275</v>
      </c>
      <c r="X24" s="9" t="s">
        <v>275</v>
      </c>
      <c r="Y24" s="9" t="s">
        <v>275</v>
      </c>
      <c r="Z24" s="9" t="s">
        <v>275</v>
      </c>
      <c r="AA24" s="9" t="s">
        <v>275</v>
      </c>
      <c r="AB24" s="9" t="s">
        <v>275</v>
      </c>
      <c r="AC24" s="9" t="s">
        <v>275</v>
      </c>
      <c r="AD24" s="95" t="s">
        <v>275</v>
      </c>
      <c r="AE24" s="9" t="s">
        <v>275</v>
      </c>
      <c r="AF24" s="9" t="s">
        <v>275</v>
      </c>
      <c r="AG24" s="9" t="s">
        <v>275</v>
      </c>
      <c r="AH24" s="96" t="s">
        <v>275</v>
      </c>
      <c r="AI24" s="9"/>
      <c r="AJ24" s="9"/>
      <c r="AK24" s="9"/>
      <c r="AL24" s="9"/>
      <c r="AM24" s="95"/>
      <c r="AN24" s="9"/>
      <c r="AO24" s="96"/>
      <c r="AP24" s="9"/>
      <c r="AQ24" s="9"/>
      <c r="AR24" s="31"/>
    </row>
    <row r="25" spans="1:44" x14ac:dyDescent="0.25">
      <c r="A25" s="28" t="s">
        <v>150</v>
      </c>
      <c r="B25" s="9" t="s">
        <v>275</v>
      </c>
      <c r="C25" s="9" t="s">
        <v>275</v>
      </c>
      <c r="D25" s="9" t="s">
        <v>275</v>
      </c>
      <c r="E25" s="9">
        <v>1.2533000000000001</v>
      </c>
      <c r="F25" s="9" t="s">
        <v>275</v>
      </c>
      <c r="G25" s="9" t="s">
        <v>275</v>
      </c>
      <c r="H25" s="9">
        <v>1.153</v>
      </c>
      <c r="I25" s="9" t="s">
        <v>275</v>
      </c>
      <c r="J25" s="9" t="s">
        <v>275</v>
      </c>
      <c r="K25" s="9" t="s">
        <v>275</v>
      </c>
      <c r="L25" s="9" t="s">
        <v>275</v>
      </c>
      <c r="M25" s="9" t="s">
        <v>275</v>
      </c>
      <c r="N25" s="9" t="s">
        <v>275</v>
      </c>
      <c r="O25" s="9" t="s">
        <v>275</v>
      </c>
      <c r="P25" s="9" t="s">
        <v>275</v>
      </c>
      <c r="Q25" s="9" t="s">
        <v>275</v>
      </c>
      <c r="R25" s="9" t="s">
        <v>275</v>
      </c>
      <c r="S25" s="9" t="s">
        <v>275</v>
      </c>
      <c r="T25" s="9" t="s">
        <v>275</v>
      </c>
      <c r="U25" s="9" t="s">
        <v>275</v>
      </c>
      <c r="V25" s="9" t="s">
        <v>275</v>
      </c>
      <c r="W25" s="9" t="s">
        <v>275</v>
      </c>
      <c r="X25" s="9" t="s">
        <v>275</v>
      </c>
      <c r="Y25" s="9" t="s">
        <v>275</v>
      </c>
      <c r="Z25" s="9" t="s">
        <v>275</v>
      </c>
      <c r="AA25" s="9" t="s">
        <v>275</v>
      </c>
      <c r="AB25" s="9" t="s">
        <v>275</v>
      </c>
      <c r="AC25" s="9" t="s">
        <v>275</v>
      </c>
      <c r="AD25" s="95" t="s">
        <v>275</v>
      </c>
      <c r="AE25" s="9" t="s">
        <v>275</v>
      </c>
      <c r="AF25" s="9" t="s">
        <v>275</v>
      </c>
      <c r="AG25" s="9" t="s">
        <v>275</v>
      </c>
      <c r="AH25" s="96" t="s">
        <v>275</v>
      </c>
      <c r="AI25" s="9"/>
      <c r="AJ25" s="9"/>
      <c r="AK25" s="9"/>
      <c r="AL25" s="9"/>
      <c r="AM25" s="95"/>
      <c r="AN25" s="9"/>
      <c r="AO25" s="96"/>
      <c r="AP25" s="9"/>
      <c r="AQ25" s="9"/>
      <c r="AR25" s="31"/>
    </row>
    <row r="26" spans="1:44" x14ac:dyDescent="0.25">
      <c r="A26" s="28" t="s">
        <v>151</v>
      </c>
      <c r="B26" s="9" t="s">
        <v>275</v>
      </c>
      <c r="C26" s="9" t="s">
        <v>275</v>
      </c>
      <c r="D26" s="9" t="s">
        <v>275</v>
      </c>
      <c r="E26" s="9" t="s">
        <v>275</v>
      </c>
      <c r="F26" s="9" t="s">
        <v>275</v>
      </c>
      <c r="G26" s="9">
        <v>1.153</v>
      </c>
      <c r="H26" s="9" t="s">
        <v>275</v>
      </c>
      <c r="I26" s="9">
        <v>6.0780000000000003</v>
      </c>
      <c r="J26" s="9">
        <v>2.4449000000000001</v>
      </c>
      <c r="K26" s="9" t="s">
        <v>275</v>
      </c>
      <c r="L26" s="9" t="s">
        <v>275</v>
      </c>
      <c r="M26" s="9" t="s">
        <v>275</v>
      </c>
      <c r="N26" s="9" t="s">
        <v>275</v>
      </c>
      <c r="O26" s="9" t="s">
        <v>275</v>
      </c>
      <c r="P26" s="9" t="s">
        <v>275</v>
      </c>
      <c r="Q26" s="9" t="s">
        <v>275</v>
      </c>
      <c r="R26" s="9" t="s">
        <v>275</v>
      </c>
      <c r="S26" s="9" t="s">
        <v>275</v>
      </c>
      <c r="T26" s="9" t="s">
        <v>275</v>
      </c>
      <c r="U26" s="9" t="s">
        <v>275</v>
      </c>
      <c r="V26" s="9" t="s">
        <v>275</v>
      </c>
      <c r="W26" s="9" t="s">
        <v>275</v>
      </c>
      <c r="X26" s="9" t="s">
        <v>275</v>
      </c>
      <c r="Y26" s="9" t="s">
        <v>275</v>
      </c>
      <c r="Z26" s="9" t="s">
        <v>275</v>
      </c>
      <c r="AA26" s="9" t="s">
        <v>275</v>
      </c>
      <c r="AB26" s="9" t="s">
        <v>275</v>
      </c>
      <c r="AC26" s="9" t="s">
        <v>275</v>
      </c>
      <c r="AD26" s="95" t="s">
        <v>275</v>
      </c>
      <c r="AE26" s="9" t="s">
        <v>275</v>
      </c>
      <c r="AF26" s="9" t="s">
        <v>275</v>
      </c>
      <c r="AG26" s="9" t="s">
        <v>275</v>
      </c>
      <c r="AH26" s="96" t="s">
        <v>275</v>
      </c>
      <c r="AI26" s="9"/>
      <c r="AJ26" s="9"/>
      <c r="AK26" s="9"/>
      <c r="AL26" s="9"/>
      <c r="AM26" s="95"/>
      <c r="AN26" s="9"/>
      <c r="AO26" s="96"/>
      <c r="AP26" s="9"/>
      <c r="AQ26" s="9"/>
      <c r="AR26" s="31"/>
    </row>
    <row r="27" spans="1:44" x14ac:dyDescent="0.25">
      <c r="A27" s="28" t="s">
        <v>152</v>
      </c>
      <c r="B27" s="9" t="s">
        <v>275</v>
      </c>
      <c r="C27" s="9" t="s">
        <v>275</v>
      </c>
      <c r="D27" s="9" t="s">
        <v>275</v>
      </c>
      <c r="E27" s="9" t="s">
        <v>275</v>
      </c>
      <c r="F27" s="9">
        <v>1.4431</v>
      </c>
      <c r="G27" s="9" t="s">
        <v>275</v>
      </c>
      <c r="H27" s="9">
        <v>6.0780000000000003</v>
      </c>
      <c r="I27" s="9" t="s">
        <v>275</v>
      </c>
      <c r="J27" s="9" t="s">
        <v>275</v>
      </c>
      <c r="K27" s="9" t="s">
        <v>275</v>
      </c>
      <c r="L27" s="9" t="s">
        <v>275</v>
      </c>
      <c r="M27" s="9" t="s">
        <v>275</v>
      </c>
      <c r="N27" s="9" t="s">
        <v>275</v>
      </c>
      <c r="O27" s="9" t="s">
        <v>275</v>
      </c>
      <c r="P27" s="9" t="s">
        <v>275</v>
      </c>
      <c r="Q27" s="9" t="s">
        <v>275</v>
      </c>
      <c r="R27" s="9" t="s">
        <v>275</v>
      </c>
      <c r="S27" s="9" t="s">
        <v>275</v>
      </c>
      <c r="T27" s="9" t="s">
        <v>275</v>
      </c>
      <c r="U27" s="9" t="s">
        <v>275</v>
      </c>
      <c r="V27" s="9" t="s">
        <v>275</v>
      </c>
      <c r="W27" s="9" t="s">
        <v>275</v>
      </c>
      <c r="X27" s="9" t="s">
        <v>275</v>
      </c>
      <c r="Y27" s="9" t="s">
        <v>275</v>
      </c>
      <c r="Z27" s="9" t="s">
        <v>275</v>
      </c>
      <c r="AA27" s="9" t="s">
        <v>275</v>
      </c>
      <c r="AB27" s="9" t="s">
        <v>275</v>
      </c>
      <c r="AC27" s="9" t="s">
        <v>275</v>
      </c>
      <c r="AD27" s="95" t="s">
        <v>275</v>
      </c>
      <c r="AE27" s="9" t="s">
        <v>275</v>
      </c>
      <c r="AF27" s="9" t="s">
        <v>275</v>
      </c>
      <c r="AG27" s="9" t="s">
        <v>275</v>
      </c>
      <c r="AH27" s="96" t="s">
        <v>275</v>
      </c>
      <c r="AI27" s="9"/>
      <c r="AJ27" s="9"/>
      <c r="AK27" s="9"/>
      <c r="AL27" s="9"/>
      <c r="AM27" s="95"/>
      <c r="AN27" s="9"/>
      <c r="AO27" s="96"/>
      <c r="AP27" s="9"/>
      <c r="AQ27" s="9"/>
      <c r="AR27" s="31"/>
    </row>
    <row r="28" spans="1:44" x14ac:dyDescent="0.25">
      <c r="A28" s="28" t="s">
        <v>153</v>
      </c>
      <c r="B28" s="9" t="s">
        <v>275</v>
      </c>
      <c r="C28" s="9" t="s">
        <v>275</v>
      </c>
      <c r="D28" s="9" t="s">
        <v>275</v>
      </c>
      <c r="E28" s="9" t="s">
        <v>275</v>
      </c>
      <c r="F28" s="9" t="s">
        <v>275</v>
      </c>
      <c r="G28" s="9" t="s">
        <v>275</v>
      </c>
      <c r="H28" s="9">
        <v>2.4449000000000001</v>
      </c>
      <c r="I28" s="9" t="s">
        <v>275</v>
      </c>
      <c r="J28" s="9" t="s">
        <v>275</v>
      </c>
      <c r="K28" s="9">
        <v>3.2</v>
      </c>
      <c r="L28" s="9">
        <v>3.8851</v>
      </c>
      <c r="M28" s="9" t="s">
        <v>275</v>
      </c>
      <c r="N28" s="9" t="s">
        <v>275</v>
      </c>
      <c r="O28" s="9" t="s">
        <v>275</v>
      </c>
      <c r="P28" s="9" t="s">
        <v>275</v>
      </c>
      <c r="Q28" s="9" t="s">
        <v>275</v>
      </c>
      <c r="R28" s="9" t="s">
        <v>275</v>
      </c>
      <c r="S28" s="9" t="s">
        <v>275</v>
      </c>
      <c r="T28" s="9" t="s">
        <v>275</v>
      </c>
      <c r="U28" s="9" t="s">
        <v>275</v>
      </c>
      <c r="V28" s="9" t="s">
        <v>275</v>
      </c>
      <c r="W28" s="9" t="s">
        <v>275</v>
      </c>
      <c r="X28" s="9" t="s">
        <v>275</v>
      </c>
      <c r="Y28" s="9" t="s">
        <v>275</v>
      </c>
      <c r="Z28" s="9" t="s">
        <v>275</v>
      </c>
      <c r="AA28" s="9" t="s">
        <v>275</v>
      </c>
      <c r="AB28" s="9" t="s">
        <v>275</v>
      </c>
      <c r="AC28" s="9" t="s">
        <v>275</v>
      </c>
      <c r="AD28" s="95" t="s">
        <v>275</v>
      </c>
      <c r="AE28" s="9" t="s">
        <v>275</v>
      </c>
      <c r="AF28" s="9" t="s">
        <v>275</v>
      </c>
      <c r="AG28" s="9" t="s">
        <v>275</v>
      </c>
      <c r="AH28" s="96" t="s">
        <v>275</v>
      </c>
      <c r="AI28" s="9"/>
      <c r="AJ28" s="9"/>
      <c r="AK28" s="9"/>
      <c r="AL28" s="9"/>
      <c r="AM28" s="95"/>
      <c r="AN28" s="9"/>
      <c r="AO28" s="96"/>
      <c r="AP28" s="9"/>
      <c r="AQ28" s="9"/>
      <c r="AR28" s="31"/>
    </row>
    <row r="29" spans="1:44" x14ac:dyDescent="0.25">
      <c r="A29" s="28" t="s">
        <v>154</v>
      </c>
      <c r="B29" s="9" t="s">
        <v>275</v>
      </c>
      <c r="C29" s="9" t="s">
        <v>275</v>
      </c>
      <c r="D29" s="9" t="s">
        <v>275</v>
      </c>
      <c r="E29" s="9" t="s">
        <v>275</v>
      </c>
      <c r="F29" s="9" t="s">
        <v>275</v>
      </c>
      <c r="G29" s="9" t="s">
        <v>275</v>
      </c>
      <c r="H29" s="9" t="s">
        <v>275</v>
      </c>
      <c r="I29" s="9" t="s">
        <v>275</v>
      </c>
      <c r="J29" s="9">
        <v>3.2</v>
      </c>
      <c r="K29" s="9" t="s">
        <v>275</v>
      </c>
      <c r="L29" s="9" t="s">
        <v>275</v>
      </c>
      <c r="M29" s="9"/>
      <c r="N29" s="9" t="s">
        <v>275</v>
      </c>
      <c r="O29" s="9" t="s">
        <v>275</v>
      </c>
      <c r="P29" s="9" t="s">
        <v>275</v>
      </c>
      <c r="Q29" s="9" t="s">
        <v>275</v>
      </c>
      <c r="R29" s="9" t="s">
        <v>275</v>
      </c>
      <c r="S29" s="9" t="s">
        <v>275</v>
      </c>
      <c r="T29" s="9" t="s">
        <v>275</v>
      </c>
      <c r="U29" s="9" t="s">
        <v>275</v>
      </c>
      <c r="V29" s="9" t="s">
        <v>275</v>
      </c>
      <c r="W29" s="9" t="s">
        <v>275</v>
      </c>
      <c r="X29" s="9" t="s">
        <v>275</v>
      </c>
      <c r="Y29" s="9" t="s">
        <v>275</v>
      </c>
      <c r="Z29" s="9" t="s">
        <v>275</v>
      </c>
      <c r="AA29" s="9" t="s">
        <v>275</v>
      </c>
      <c r="AB29" s="9" t="s">
        <v>275</v>
      </c>
      <c r="AC29" s="9" t="s">
        <v>275</v>
      </c>
      <c r="AD29" s="95" t="s">
        <v>275</v>
      </c>
      <c r="AE29" s="9" t="s">
        <v>275</v>
      </c>
      <c r="AF29" s="9" t="s">
        <v>275</v>
      </c>
      <c r="AG29" s="9" t="s">
        <v>275</v>
      </c>
      <c r="AH29" s="96" t="s">
        <v>275</v>
      </c>
      <c r="AI29" s="9">
        <v>2.5</v>
      </c>
      <c r="AJ29" s="9"/>
      <c r="AK29" s="9"/>
      <c r="AL29" s="9"/>
      <c r="AM29" s="95"/>
      <c r="AN29" s="9"/>
      <c r="AO29" s="96"/>
      <c r="AP29" s="9"/>
      <c r="AQ29" s="9"/>
      <c r="AR29" s="31"/>
    </row>
    <row r="30" spans="1:44" x14ac:dyDescent="0.25">
      <c r="A30" s="28" t="s">
        <v>155</v>
      </c>
      <c r="B30" s="9" t="s">
        <v>275</v>
      </c>
      <c r="C30" s="9" t="s">
        <v>275</v>
      </c>
      <c r="D30" s="9" t="s">
        <v>275</v>
      </c>
      <c r="E30" s="9" t="s">
        <v>275</v>
      </c>
      <c r="F30" s="9" t="s">
        <v>275</v>
      </c>
      <c r="G30" s="9" t="s">
        <v>275</v>
      </c>
      <c r="H30" s="9" t="s">
        <v>275</v>
      </c>
      <c r="I30" s="9" t="s">
        <v>275</v>
      </c>
      <c r="J30" s="9">
        <v>3.8851</v>
      </c>
      <c r="K30" s="9" t="s">
        <v>275</v>
      </c>
      <c r="L30" s="9" t="s">
        <v>275</v>
      </c>
      <c r="M30" s="9" t="s">
        <v>275</v>
      </c>
      <c r="N30" s="9">
        <v>2.6429999999999998</v>
      </c>
      <c r="O30" s="9" t="s">
        <v>275</v>
      </c>
      <c r="P30" s="9" t="s">
        <v>275</v>
      </c>
      <c r="Q30" s="9" t="s">
        <v>275</v>
      </c>
      <c r="R30" s="9" t="s">
        <v>275</v>
      </c>
      <c r="S30" s="9" t="s">
        <v>275</v>
      </c>
      <c r="T30" s="9" t="s">
        <v>275</v>
      </c>
      <c r="U30" s="9" t="s">
        <v>275</v>
      </c>
      <c r="V30" s="9" t="s">
        <v>275</v>
      </c>
      <c r="W30" s="9" t="s">
        <v>275</v>
      </c>
      <c r="X30" s="9" t="s">
        <v>275</v>
      </c>
      <c r="Y30" s="9" t="s">
        <v>275</v>
      </c>
      <c r="Z30" s="9" t="s">
        <v>275</v>
      </c>
      <c r="AA30" s="9" t="s">
        <v>275</v>
      </c>
      <c r="AB30" s="9" t="s">
        <v>275</v>
      </c>
      <c r="AC30" s="9" t="s">
        <v>275</v>
      </c>
      <c r="AD30" s="95" t="s">
        <v>275</v>
      </c>
      <c r="AE30" s="9" t="s">
        <v>275</v>
      </c>
      <c r="AF30" s="9" t="s">
        <v>275</v>
      </c>
      <c r="AG30" s="9" t="s">
        <v>275</v>
      </c>
      <c r="AH30" s="96" t="s">
        <v>275</v>
      </c>
      <c r="AI30" s="9"/>
      <c r="AJ30" s="9"/>
      <c r="AK30" s="9"/>
      <c r="AL30" s="9"/>
      <c r="AM30" s="95"/>
      <c r="AN30" s="9"/>
      <c r="AO30" s="96"/>
      <c r="AP30" s="9"/>
      <c r="AQ30" s="9"/>
      <c r="AR30" s="31"/>
    </row>
    <row r="31" spans="1:44" x14ac:dyDescent="0.25">
      <c r="A31" s="28" t="s">
        <v>156</v>
      </c>
      <c r="B31" s="9" t="s">
        <v>275</v>
      </c>
      <c r="C31" s="9" t="s">
        <v>275</v>
      </c>
      <c r="D31" s="9" t="s">
        <v>275</v>
      </c>
      <c r="E31" s="9" t="s">
        <v>275</v>
      </c>
      <c r="F31" s="9" t="s">
        <v>275</v>
      </c>
      <c r="G31" s="9" t="s">
        <v>275</v>
      </c>
      <c r="H31" s="9" t="s">
        <v>275</v>
      </c>
      <c r="I31" s="9" t="s">
        <v>275</v>
      </c>
      <c r="J31" s="9" t="s">
        <v>275</v>
      </c>
      <c r="K31" s="9"/>
      <c r="L31" s="9" t="s">
        <v>275</v>
      </c>
      <c r="M31" s="9" t="s">
        <v>275</v>
      </c>
      <c r="N31" s="9" t="s">
        <v>275</v>
      </c>
      <c r="O31" s="9">
        <v>5.3</v>
      </c>
      <c r="P31" s="9" t="s">
        <v>275</v>
      </c>
      <c r="Q31" s="9" t="s">
        <v>275</v>
      </c>
      <c r="R31" s="9" t="s">
        <v>275</v>
      </c>
      <c r="S31" s="9" t="s">
        <v>275</v>
      </c>
      <c r="T31" s="9" t="s">
        <v>275</v>
      </c>
      <c r="U31" s="9" t="s">
        <v>275</v>
      </c>
      <c r="V31" s="9" t="s">
        <v>275</v>
      </c>
      <c r="W31" s="9" t="s">
        <v>275</v>
      </c>
      <c r="X31" s="9" t="s">
        <v>275</v>
      </c>
      <c r="Y31" s="9" t="s">
        <v>275</v>
      </c>
      <c r="Z31" s="9" t="s">
        <v>275</v>
      </c>
      <c r="AA31" s="9" t="s">
        <v>275</v>
      </c>
      <c r="AB31" s="9" t="s">
        <v>275</v>
      </c>
      <c r="AC31" s="9" t="s">
        <v>275</v>
      </c>
      <c r="AD31" s="95" t="s">
        <v>275</v>
      </c>
      <c r="AE31" s="9" t="s">
        <v>275</v>
      </c>
      <c r="AF31" s="9" t="s">
        <v>275</v>
      </c>
      <c r="AG31" s="9" t="s">
        <v>275</v>
      </c>
      <c r="AH31" s="96" t="s">
        <v>275</v>
      </c>
      <c r="AI31" s="9"/>
      <c r="AJ31" s="9">
        <v>1.5</v>
      </c>
      <c r="AK31" s="9"/>
      <c r="AL31" s="9"/>
      <c r="AM31" s="95"/>
      <c r="AN31" s="9"/>
      <c r="AO31" s="96"/>
      <c r="AP31" s="9"/>
      <c r="AQ31" s="9"/>
      <c r="AR31" s="31"/>
    </row>
    <row r="32" spans="1:44" x14ac:dyDescent="0.25">
      <c r="A32" s="28" t="s">
        <v>157</v>
      </c>
      <c r="B32" s="9" t="s">
        <v>275</v>
      </c>
      <c r="C32" s="9" t="s">
        <v>275</v>
      </c>
      <c r="D32" s="9" t="s">
        <v>275</v>
      </c>
      <c r="E32" s="9" t="s">
        <v>275</v>
      </c>
      <c r="F32" s="9" t="s">
        <v>275</v>
      </c>
      <c r="G32" s="9" t="s">
        <v>275</v>
      </c>
      <c r="H32" s="9" t="s">
        <v>275</v>
      </c>
      <c r="I32" s="9" t="s">
        <v>275</v>
      </c>
      <c r="J32" s="9" t="s">
        <v>275</v>
      </c>
      <c r="K32" s="9" t="s">
        <v>275</v>
      </c>
      <c r="L32" s="9">
        <v>2.6429999999999998</v>
      </c>
      <c r="M32" s="9" t="s">
        <v>275</v>
      </c>
      <c r="N32" s="9" t="s">
        <v>275</v>
      </c>
      <c r="O32" s="9">
        <v>3.1087656701677102</v>
      </c>
      <c r="P32" s="9" t="s">
        <v>275</v>
      </c>
      <c r="Q32" s="9" t="s">
        <v>275</v>
      </c>
      <c r="R32" s="9" t="s">
        <v>275</v>
      </c>
      <c r="S32" s="9" t="s">
        <v>275</v>
      </c>
      <c r="T32" s="9" t="s">
        <v>275</v>
      </c>
      <c r="U32" s="9" t="s">
        <v>275</v>
      </c>
      <c r="V32" s="9" t="s">
        <v>275</v>
      </c>
      <c r="W32" s="9" t="s">
        <v>275</v>
      </c>
      <c r="X32" s="9" t="s">
        <v>275</v>
      </c>
      <c r="Y32" s="9" t="s">
        <v>275</v>
      </c>
      <c r="Z32" s="9" t="s">
        <v>275</v>
      </c>
      <c r="AA32" s="9" t="s">
        <v>275</v>
      </c>
      <c r="AB32" s="9" t="s">
        <v>275</v>
      </c>
      <c r="AC32" s="9" t="s">
        <v>275</v>
      </c>
      <c r="AD32" s="95" t="s">
        <v>275</v>
      </c>
      <c r="AE32" s="9" t="s">
        <v>275</v>
      </c>
      <c r="AF32" s="9">
        <v>3.0184000000000002</v>
      </c>
      <c r="AG32" s="9" t="s">
        <v>275</v>
      </c>
      <c r="AH32" s="96" t="s">
        <v>275</v>
      </c>
      <c r="AI32" s="9"/>
      <c r="AJ32" s="9"/>
      <c r="AK32" s="9"/>
      <c r="AL32" s="9"/>
      <c r="AM32" s="95"/>
      <c r="AN32" s="9"/>
      <c r="AO32" s="96"/>
      <c r="AP32" s="9"/>
      <c r="AQ32" s="9"/>
      <c r="AR32" s="31"/>
    </row>
    <row r="33" spans="1:44" x14ac:dyDescent="0.25">
      <c r="A33" s="28" t="s">
        <v>158</v>
      </c>
      <c r="B33" s="9" t="s">
        <v>275</v>
      </c>
      <c r="C33" s="9" t="s">
        <v>275</v>
      </c>
      <c r="D33" s="9" t="s">
        <v>275</v>
      </c>
      <c r="E33" s="9" t="s">
        <v>275</v>
      </c>
      <c r="F33" s="9" t="s">
        <v>275</v>
      </c>
      <c r="G33" s="9" t="s">
        <v>275</v>
      </c>
      <c r="H33" s="9" t="s">
        <v>275</v>
      </c>
      <c r="I33" s="9" t="s">
        <v>275</v>
      </c>
      <c r="J33" s="9" t="s">
        <v>275</v>
      </c>
      <c r="K33" s="9" t="s">
        <v>275</v>
      </c>
      <c r="L33" s="9" t="s">
        <v>275</v>
      </c>
      <c r="M33" s="9">
        <v>5.3</v>
      </c>
      <c r="N33" s="9">
        <v>3.1087656701677102</v>
      </c>
      <c r="O33" s="9" t="s">
        <v>275</v>
      </c>
      <c r="P33" s="9" t="s">
        <v>275</v>
      </c>
      <c r="Q33" s="9" t="s">
        <v>275</v>
      </c>
      <c r="R33" s="9" t="s">
        <v>275</v>
      </c>
      <c r="S33" s="9" t="s">
        <v>275</v>
      </c>
      <c r="T33" s="9" t="s">
        <v>275</v>
      </c>
      <c r="U33" s="9" t="s">
        <v>275</v>
      </c>
      <c r="V33" s="9" t="s">
        <v>275</v>
      </c>
      <c r="W33" s="9" t="s">
        <v>275</v>
      </c>
      <c r="X33" s="9" t="s">
        <v>275</v>
      </c>
      <c r="Y33" s="9" t="s">
        <v>275</v>
      </c>
      <c r="Z33" s="9" t="s">
        <v>275</v>
      </c>
      <c r="AA33" s="9" t="s">
        <v>275</v>
      </c>
      <c r="AB33" s="9" t="s">
        <v>275</v>
      </c>
      <c r="AC33" s="9">
        <v>1.3958999999999999</v>
      </c>
      <c r="AD33" s="95" t="s">
        <v>275</v>
      </c>
      <c r="AE33" s="9" t="s">
        <v>275</v>
      </c>
      <c r="AF33" s="9" t="s">
        <v>275</v>
      </c>
      <c r="AG33" s="9" t="s">
        <v>275</v>
      </c>
      <c r="AH33" s="96" t="s">
        <v>275</v>
      </c>
      <c r="AI33" s="9"/>
      <c r="AJ33" s="9"/>
      <c r="AK33" s="9"/>
      <c r="AL33" s="9"/>
      <c r="AM33" s="95"/>
      <c r="AN33" s="9"/>
      <c r="AO33" s="96"/>
      <c r="AP33" s="9"/>
      <c r="AQ33" s="9"/>
      <c r="AR33" s="31"/>
    </row>
    <row r="34" spans="1:44" x14ac:dyDescent="0.25">
      <c r="A34" s="28" t="s">
        <v>159</v>
      </c>
      <c r="B34" s="9" t="s">
        <v>275</v>
      </c>
      <c r="C34" s="9" t="s">
        <v>275</v>
      </c>
      <c r="D34" s="9" t="s">
        <v>275</v>
      </c>
      <c r="E34" s="9" t="s">
        <v>275</v>
      </c>
      <c r="F34" s="9" t="s">
        <v>275</v>
      </c>
      <c r="G34" s="9" t="s">
        <v>275</v>
      </c>
      <c r="H34" s="9" t="s">
        <v>275</v>
      </c>
      <c r="I34" s="9" t="s">
        <v>275</v>
      </c>
      <c r="J34" s="9" t="s">
        <v>275</v>
      </c>
      <c r="K34" s="9" t="s">
        <v>275</v>
      </c>
      <c r="L34" s="9" t="s">
        <v>275</v>
      </c>
      <c r="M34" s="9" t="s">
        <v>275</v>
      </c>
      <c r="N34" s="9" t="s">
        <v>275</v>
      </c>
      <c r="O34" s="9" t="s">
        <v>275</v>
      </c>
      <c r="P34" s="9" t="s">
        <v>275</v>
      </c>
      <c r="Q34" s="9">
        <v>1.3553999999999999</v>
      </c>
      <c r="R34" s="9" t="s">
        <v>275</v>
      </c>
      <c r="S34" s="9" t="s">
        <v>275</v>
      </c>
      <c r="T34" s="9" t="s">
        <v>275</v>
      </c>
      <c r="U34" s="9" t="s">
        <v>275</v>
      </c>
      <c r="V34" s="9" t="s">
        <v>275</v>
      </c>
      <c r="W34" s="9" t="s">
        <v>275</v>
      </c>
      <c r="X34" s="9" t="s">
        <v>275</v>
      </c>
      <c r="Y34" s="9" t="s">
        <v>275</v>
      </c>
      <c r="Z34" s="9" t="s">
        <v>275</v>
      </c>
      <c r="AA34" s="9" t="s">
        <v>275</v>
      </c>
      <c r="AB34" s="9" t="s">
        <v>275</v>
      </c>
      <c r="AC34" s="9">
        <v>7.1440000000000001</v>
      </c>
      <c r="AD34" s="95" t="s">
        <v>275</v>
      </c>
      <c r="AE34" s="9" t="s">
        <v>275</v>
      </c>
      <c r="AF34" s="9" t="s">
        <v>275</v>
      </c>
      <c r="AG34" s="9" t="s">
        <v>275</v>
      </c>
      <c r="AH34" s="96" t="s">
        <v>275</v>
      </c>
      <c r="AI34" s="9"/>
      <c r="AJ34" s="9"/>
      <c r="AK34" s="9"/>
      <c r="AL34" s="9"/>
      <c r="AM34" s="95"/>
      <c r="AN34" s="9"/>
      <c r="AO34" s="96"/>
      <c r="AP34" s="9"/>
      <c r="AQ34" s="9"/>
      <c r="AR34" s="31"/>
    </row>
    <row r="35" spans="1:44" x14ac:dyDescent="0.25">
      <c r="A35" s="28" t="s">
        <v>160</v>
      </c>
      <c r="B35" s="9" t="s">
        <v>275</v>
      </c>
      <c r="C35" s="9" t="s">
        <v>275</v>
      </c>
      <c r="D35" s="9" t="s">
        <v>275</v>
      </c>
      <c r="E35" s="9" t="s">
        <v>275</v>
      </c>
      <c r="F35" s="9" t="s">
        <v>275</v>
      </c>
      <c r="G35" s="9" t="s">
        <v>275</v>
      </c>
      <c r="H35" s="9" t="s">
        <v>275</v>
      </c>
      <c r="I35" s="9" t="s">
        <v>275</v>
      </c>
      <c r="J35" s="9" t="s">
        <v>275</v>
      </c>
      <c r="K35" s="9" t="s">
        <v>275</v>
      </c>
      <c r="L35" s="9" t="s">
        <v>275</v>
      </c>
      <c r="M35" s="9" t="s">
        <v>275</v>
      </c>
      <c r="N35" s="9" t="s">
        <v>275</v>
      </c>
      <c r="O35" s="9" t="s">
        <v>275</v>
      </c>
      <c r="P35" s="9">
        <v>1.3553999999999999</v>
      </c>
      <c r="Q35" s="9" t="s">
        <v>275</v>
      </c>
      <c r="R35" s="9">
        <v>3.2003367068383</v>
      </c>
      <c r="S35" s="9" t="s">
        <v>275</v>
      </c>
      <c r="T35" s="9" t="s">
        <v>275</v>
      </c>
      <c r="U35" s="9" t="s">
        <v>275</v>
      </c>
      <c r="V35" s="9" t="s">
        <v>275</v>
      </c>
      <c r="W35" s="9" t="s">
        <v>275</v>
      </c>
      <c r="X35" s="9" t="s">
        <v>275</v>
      </c>
      <c r="Y35" s="9" t="s">
        <v>275</v>
      </c>
      <c r="Z35" s="9" t="s">
        <v>275</v>
      </c>
      <c r="AA35" s="9" t="s">
        <v>275</v>
      </c>
      <c r="AB35" s="9" t="s">
        <v>275</v>
      </c>
      <c r="AC35" s="9" t="s">
        <v>275</v>
      </c>
      <c r="AD35" s="95" t="s">
        <v>275</v>
      </c>
      <c r="AE35" s="9" t="s">
        <v>275</v>
      </c>
      <c r="AF35" s="9" t="s">
        <v>275</v>
      </c>
      <c r="AG35" s="9" t="s">
        <v>275</v>
      </c>
      <c r="AH35" s="96" t="s">
        <v>275</v>
      </c>
      <c r="AI35" s="9"/>
      <c r="AJ35" s="9"/>
      <c r="AK35" s="9"/>
      <c r="AL35" s="9"/>
      <c r="AM35" s="95"/>
      <c r="AN35" s="9"/>
      <c r="AO35" s="96"/>
      <c r="AP35" s="9"/>
      <c r="AQ35" s="9"/>
      <c r="AR35" s="31"/>
    </row>
    <row r="36" spans="1:44" x14ac:dyDescent="0.25">
      <c r="A36" s="28" t="s">
        <v>161</v>
      </c>
      <c r="B36" s="9" t="s">
        <v>275</v>
      </c>
      <c r="C36" s="9" t="s">
        <v>275</v>
      </c>
      <c r="D36" s="9" t="s">
        <v>275</v>
      </c>
      <c r="E36" s="9" t="s">
        <v>275</v>
      </c>
      <c r="F36" s="9" t="s">
        <v>275</v>
      </c>
      <c r="G36" s="9" t="s">
        <v>275</v>
      </c>
      <c r="H36" s="9" t="s">
        <v>275</v>
      </c>
      <c r="I36" s="9" t="s">
        <v>275</v>
      </c>
      <c r="J36" s="9" t="s">
        <v>275</v>
      </c>
      <c r="K36" s="9" t="s">
        <v>275</v>
      </c>
      <c r="L36" s="9" t="s">
        <v>275</v>
      </c>
      <c r="M36" s="9" t="s">
        <v>275</v>
      </c>
      <c r="N36" s="9" t="s">
        <v>275</v>
      </c>
      <c r="O36" s="9" t="s">
        <v>275</v>
      </c>
      <c r="P36" s="9" t="s">
        <v>275</v>
      </c>
      <c r="Q36" s="9">
        <v>3.2003367068383</v>
      </c>
      <c r="R36" s="9" t="s">
        <v>275</v>
      </c>
      <c r="S36" s="9" t="s">
        <v>275</v>
      </c>
      <c r="T36" s="9" t="s">
        <v>275</v>
      </c>
      <c r="U36" s="9" t="s">
        <v>275</v>
      </c>
      <c r="V36" s="9" t="s">
        <v>275</v>
      </c>
      <c r="W36" s="9" t="s">
        <v>275</v>
      </c>
      <c r="X36" s="9" t="s">
        <v>275</v>
      </c>
      <c r="Y36" s="9" t="s">
        <v>275</v>
      </c>
      <c r="Z36" s="9" t="s">
        <v>275</v>
      </c>
      <c r="AA36" s="9" t="s">
        <v>275</v>
      </c>
      <c r="AB36" s="9" t="s">
        <v>275</v>
      </c>
      <c r="AC36" s="9" t="s">
        <v>275</v>
      </c>
      <c r="AD36" s="95" t="s">
        <v>275</v>
      </c>
      <c r="AE36" s="9" t="s">
        <v>275</v>
      </c>
      <c r="AF36" s="9" t="s">
        <v>275</v>
      </c>
      <c r="AG36" s="9">
        <v>6.4859913942891003</v>
      </c>
      <c r="AH36" s="96" t="s">
        <v>275</v>
      </c>
      <c r="AI36" s="9"/>
      <c r="AJ36" s="9"/>
      <c r="AK36" s="9"/>
      <c r="AL36" s="9"/>
      <c r="AM36" s="95"/>
      <c r="AN36" s="9"/>
      <c r="AO36" s="96"/>
      <c r="AP36" s="9"/>
      <c r="AQ36" s="9"/>
      <c r="AR36" s="31"/>
    </row>
    <row r="37" spans="1:44" x14ac:dyDescent="0.25">
      <c r="A37" s="28" t="s">
        <v>162</v>
      </c>
      <c r="B37" s="9" t="s">
        <v>275</v>
      </c>
      <c r="C37" s="9" t="s">
        <v>275</v>
      </c>
      <c r="D37" s="9" t="s">
        <v>275</v>
      </c>
      <c r="E37" s="9" t="s">
        <v>275</v>
      </c>
      <c r="F37" s="9" t="s">
        <v>275</v>
      </c>
      <c r="G37" s="9" t="s">
        <v>275</v>
      </c>
      <c r="H37" s="9" t="s">
        <v>275</v>
      </c>
      <c r="I37" s="9" t="s">
        <v>275</v>
      </c>
      <c r="J37" s="9" t="s">
        <v>275</v>
      </c>
      <c r="K37" s="9" t="s">
        <v>275</v>
      </c>
      <c r="L37" s="9" t="s">
        <v>275</v>
      </c>
      <c r="M37" s="9" t="s">
        <v>275</v>
      </c>
      <c r="N37" s="9" t="s">
        <v>275</v>
      </c>
      <c r="O37" s="9" t="s">
        <v>275</v>
      </c>
      <c r="P37" s="9" t="s">
        <v>275</v>
      </c>
      <c r="Q37" s="9" t="s">
        <v>275</v>
      </c>
      <c r="R37" s="9" t="s">
        <v>275</v>
      </c>
      <c r="S37" s="9" t="s">
        <v>275</v>
      </c>
      <c r="T37" s="9">
        <v>9.0689999999999991</v>
      </c>
      <c r="U37" s="9" t="s">
        <v>275</v>
      </c>
      <c r="V37" s="9" t="s">
        <v>275</v>
      </c>
      <c r="W37" s="9" t="s">
        <v>275</v>
      </c>
      <c r="X37" s="9" t="s">
        <v>275</v>
      </c>
      <c r="Y37" s="9" t="s">
        <v>275</v>
      </c>
      <c r="Z37" s="9" t="s">
        <v>275</v>
      </c>
      <c r="AA37" s="9" t="s">
        <v>275</v>
      </c>
      <c r="AB37" s="9" t="s">
        <v>275</v>
      </c>
      <c r="AC37" s="9" t="s">
        <v>275</v>
      </c>
      <c r="AD37" s="95" t="s">
        <v>275</v>
      </c>
      <c r="AE37" s="9" t="s">
        <v>275</v>
      </c>
      <c r="AF37" s="9" t="s">
        <v>275</v>
      </c>
      <c r="AG37" s="9">
        <v>3.419</v>
      </c>
      <c r="AH37" s="96" t="s">
        <v>275</v>
      </c>
      <c r="AI37" s="9"/>
      <c r="AJ37" s="9"/>
      <c r="AK37" s="9"/>
      <c r="AL37" s="9"/>
      <c r="AM37" s="95"/>
      <c r="AN37" s="9"/>
      <c r="AO37" s="96"/>
      <c r="AP37" s="9"/>
      <c r="AQ37" s="9"/>
      <c r="AR37" s="31"/>
    </row>
    <row r="38" spans="1:44" x14ac:dyDescent="0.25">
      <c r="A38" s="28" t="s">
        <v>163</v>
      </c>
      <c r="B38" s="9" t="s">
        <v>275</v>
      </c>
      <c r="C38" s="9" t="s">
        <v>275</v>
      </c>
      <c r="D38" s="9" t="s">
        <v>275</v>
      </c>
      <c r="E38" s="9" t="s">
        <v>275</v>
      </c>
      <c r="F38" s="9" t="s">
        <v>275</v>
      </c>
      <c r="G38" s="9" t="s">
        <v>275</v>
      </c>
      <c r="H38" s="9" t="s">
        <v>275</v>
      </c>
      <c r="I38" s="9" t="s">
        <v>275</v>
      </c>
      <c r="J38" s="9" t="s">
        <v>275</v>
      </c>
      <c r="K38" s="9" t="s">
        <v>275</v>
      </c>
      <c r="L38" s="9" t="s">
        <v>275</v>
      </c>
      <c r="M38" s="9" t="s">
        <v>275</v>
      </c>
      <c r="N38" s="9" t="s">
        <v>275</v>
      </c>
      <c r="O38" s="9" t="s">
        <v>275</v>
      </c>
      <c r="P38" s="9" t="s">
        <v>275</v>
      </c>
      <c r="Q38" s="9" t="s">
        <v>275</v>
      </c>
      <c r="R38" s="9" t="s">
        <v>275</v>
      </c>
      <c r="S38" s="9">
        <v>9.0689999999999991</v>
      </c>
      <c r="T38" s="9" t="s">
        <v>275</v>
      </c>
      <c r="U38" s="9" t="s">
        <v>275</v>
      </c>
      <c r="V38" s="9" t="s">
        <v>275</v>
      </c>
      <c r="W38" s="9">
        <v>5.4977999999999998</v>
      </c>
      <c r="X38" s="9" t="s">
        <v>275</v>
      </c>
      <c r="Y38" s="9" t="s">
        <v>275</v>
      </c>
      <c r="Z38" s="9" t="s">
        <v>275</v>
      </c>
      <c r="AA38" s="9" t="s">
        <v>275</v>
      </c>
      <c r="AB38" s="9" t="s">
        <v>275</v>
      </c>
      <c r="AC38" s="9" t="s">
        <v>275</v>
      </c>
      <c r="AD38" s="95" t="s">
        <v>275</v>
      </c>
      <c r="AE38" s="9" t="s">
        <v>275</v>
      </c>
      <c r="AF38" s="9" t="s">
        <v>275</v>
      </c>
      <c r="AG38" s="9" t="s">
        <v>275</v>
      </c>
      <c r="AH38" s="96" t="s">
        <v>275</v>
      </c>
      <c r="AI38" s="9"/>
      <c r="AJ38" s="9"/>
      <c r="AK38" s="9"/>
      <c r="AL38" s="9"/>
      <c r="AM38" s="95"/>
      <c r="AN38" s="9"/>
      <c r="AO38" s="96"/>
      <c r="AP38" s="9"/>
      <c r="AQ38" s="9"/>
      <c r="AR38" s="31"/>
    </row>
    <row r="39" spans="1:44" x14ac:dyDescent="0.25">
      <c r="A39" s="28" t="s">
        <v>164</v>
      </c>
      <c r="B39" s="9" t="s">
        <v>275</v>
      </c>
      <c r="C39" s="9" t="s">
        <v>275</v>
      </c>
      <c r="D39" s="9" t="s">
        <v>275</v>
      </c>
      <c r="E39" s="9" t="s">
        <v>275</v>
      </c>
      <c r="F39" s="9" t="s">
        <v>275</v>
      </c>
      <c r="G39" s="9" t="s">
        <v>275</v>
      </c>
      <c r="H39" s="9" t="s">
        <v>275</v>
      </c>
      <c r="I39" s="9" t="s">
        <v>275</v>
      </c>
      <c r="J39" s="9" t="s">
        <v>275</v>
      </c>
      <c r="K39" s="9" t="s">
        <v>275</v>
      </c>
      <c r="L39" s="9" t="s">
        <v>275</v>
      </c>
      <c r="M39" s="9" t="s">
        <v>275</v>
      </c>
      <c r="N39" s="9" t="s">
        <v>275</v>
      </c>
      <c r="O39" s="9" t="s">
        <v>275</v>
      </c>
      <c r="P39" s="9" t="s">
        <v>275</v>
      </c>
      <c r="Q39" s="9" t="s">
        <v>275</v>
      </c>
      <c r="R39" s="9" t="s">
        <v>275</v>
      </c>
      <c r="S39" s="9" t="s">
        <v>275</v>
      </c>
      <c r="T39" s="9" t="s">
        <v>275</v>
      </c>
      <c r="U39" s="9" t="s">
        <v>275</v>
      </c>
      <c r="V39" s="9">
        <v>7.4349999999999996</v>
      </c>
      <c r="W39" s="9" t="s">
        <v>275</v>
      </c>
      <c r="X39" s="9" t="s">
        <v>275</v>
      </c>
      <c r="Y39" s="9" t="s">
        <v>275</v>
      </c>
      <c r="Z39" s="9" t="s">
        <v>275</v>
      </c>
      <c r="AA39" s="9" t="s">
        <v>275</v>
      </c>
      <c r="AB39" s="9" t="s">
        <v>275</v>
      </c>
      <c r="AC39" s="9">
        <v>9.5470000000000006</v>
      </c>
      <c r="AD39" s="95" t="s">
        <v>275</v>
      </c>
      <c r="AE39" s="9" t="s">
        <v>275</v>
      </c>
      <c r="AF39" s="9" t="s">
        <v>275</v>
      </c>
      <c r="AG39" s="9" t="s">
        <v>275</v>
      </c>
      <c r="AH39" s="96" t="s">
        <v>275</v>
      </c>
      <c r="AI39" s="9"/>
      <c r="AJ39" s="9"/>
      <c r="AK39" s="9">
        <v>2.7</v>
      </c>
      <c r="AL39" s="9"/>
      <c r="AM39" s="95"/>
      <c r="AN39" s="9"/>
      <c r="AO39" s="96"/>
      <c r="AP39" s="9"/>
      <c r="AQ39" s="9"/>
      <c r="AR39" s="31"/>
    </row>
    <row r="40" spans="1:44" x14ac:dyDescent="0.25">
      <c r="A40" s="28" t="s">
        <v>165</v>
      </c>
      <c r="B40" s="9" t="s">
        <v>275</v>
      </c>
      <c r="C40" s="9" t="s">
        <v>275</v>
      </c>
      <c r="D40" s="9" t="s">
        <v>275</v>
      </c>
      <c r="E40" s="9" t="s">
        <v>275</v>
      </c>
      <c r="F40" s="9" t="s">
        <v>275</v>
      </c>
      <c r="G40" s="9" t="s">
        <v>275</v>
      </c>
      <c r="H40" s="9" t="s">
        <v>275</v>
      </c>
      <c r="I40" s="9" t="s">
        <v>275</v>
      </c>
      <c r="J40" s="9" t="s">
        <v>275</v>
      </c>
      <c r="K40" s="9" t="s">
        <v>275</v>
      </c>
      <c r="L40" s="9" t="s">
        <v>275</v>
      </c>
      <c r="M40" s="9" t="s">
        <v>275</v>
      </c>
      <c r="N40" s="9" t="s">
        <v>275</v>
      </c>
      <c r="O40" s="9" t="s">
        <v>275</v>
      </c>
      <c r="P40" s="9" t="s">
        <v>275</v>
      </c>
      <c r="Q40" s="9" t="s">
        <v>275</v>
      </c>
      <c r="R40" s="9" t="s">
        <v>275</v>
      </c>
      <c r="S40" s="9" t="s">
        <v>275</v>
      </c>
      <c r="T40" s="9" t="s">
        <v>275</v>
      </c>
      <c r="U40" s="9">
        <v>7.4349999999999996</v>
      </c>
      <c r="V40" s="9" t="s">
        <v>275</v>
      </c>
      <c r="W40" s="9">
        <v>7.3900000000000006</v>
      </c>
      <c r="X40" s="9" t="s">
        <v>275</v>
      </c>
      <c r="Y40" s="9" t="s">
        <v>275</v>
      </c>
      <c r="Z40" s="9" t="s">
        <v>275</v>
      </c>
      <c r="AA40" s="9" t="s">
        <v>275</v>
      </c>
      <c r="AB40" s="9" t="s">
        <v>275</v>
      </c>
      <c r="AC40" s="9" t="s">
        <v>275</v>
      </c>
      <c r="AD40" s="95" t="s">
        <v>275</v>
      </c>
      <c r="AE40" s="9" t="s">
        <v>275</v>
      </c>
      <c r="AF40" s="9" t="s">
        <v>275</v>
      </c>
      <c r="AG40" s="9" t="s">
        <v>275</v>
      </c>
      <c r="AH40" s="96" t="s">
        <v>275</v>
      </c>
      <c r="AI40" s="9"/>
      <c r="AJ40" s="9"/>
      <c r="AK40" s="9"/>
      <c r="AL40" s="9"/>
      <c r="AM40" s="95"/>
      <c r="AN40" s="9"/>
      <c r="AO40" s="96"/>
      <c r="AP40" s="9"/>
      <c r="AQ40" s="9"/>
      <c r="AR40" s="31"/>
    </row>
    <row r="41" spans="1:44" x14ac:dyDescent="0.25">
      <c r="A41" s="28" t="s">
        <v>166</v>
      </c>
      <c r="B41" s="9" t="s">
        <v>275</v>
      </c>
      <c r="C41" s="9" t="s">
        <v>275</v>
      </c>
      <c r="D41" s="9" t="s">
        <v>275</v>
      </c>
      <c r="E41" s="9" t="s">
        <v>275</v>
      </c>
      <c r="F41" s="9" t="s">
        <v>275</v>
      </c>
      <c r="G41" s="9" t="s">
        <v>275</v>
      </c>
      <c r="H41" s="9" t="s">
        <v>275</v>
      </c>
      <c r="I41" s="9" t="s">
        <v>275</v>
      </c>
      <c r="J41" s="9" t="s">
        <v>275</v>
      </c>
      <c r="K41" s="9" t="s">
        <v>275</v>
      </c>
      <c r="L41" s="9" t="s">
        <v>275</v>
      </c>
      <c r="M41" s="9" t="s">
        <v>275</v>
      </c>
      <c r="N41" s="9" t="s">
        <v>275</v>
      </c>
      <c r="O41" s="9" t="s">
        <v>275</v>
      </c>
      <c r="P41" s="9" t="s">
        <v>275</v>
      </c>
      <c r="Q41" s="9" t="s">
        <v>275</v>
      </c>
      <c r="R41" s="9" t="s">
        <v>275</v>
      </c>
      <c r="S41" s="9" t="s">
        <v>275</v>
      </c>
      <c r="T41" s="9">
        <v>5.4977999999999998</v>
      </c>
      <c r="U41" s="9" t="s">
        <v>275</v>
      </c>
      <c r="V41" s="9">
        <v>7.3900000000000006</v>
      </c>
      <c r="W41" s="9" t="s">
        <v>275</v>
      </c>
      <c r="X41" s="9">
        <v>2.8763999999999998</v>
      </c>
      <c r="Y41" s="9" t="s">
        <v>275</v>
      </c>
      <c r="Z41" s="9" t="s">
        <v>275</v>
      </c>
      <c r="AA41" s="9" t="s">
        <v>275</v>
      </c>
      <c r="AB41" s="9" t="s">
        <v>275</v>
      </c>
      <c r="AC41" s="9" t="s">
        <v>275</v>
      </c>
      <c r="AD41" s="95" t="s">
        <v>275</v>
      </c>
      <c r="AE41" s="9" t="s">
        <v>275</v>
      </c>
      <c r="AF41" s="9">
        <v>3.8807999999999998</v>
      </c>
      <c r="AG41" s="9" t="s">
        <v>275</v>
      </c>
      <c r="AH41" s="96" t="s">
        <v>275</v>
      </c>
      <c r="AI41" s="9"/>
      <c r="AJ41" s="9"/>
      <c r="AK41" s="9"/>
      <c r="AL41" s="9"/>
      <c r="AM41" s="95"/>
      <c r="AN41" s="9"/>
      <c r="AO41" s="96"/>
      <c r="AP41" s="9"/>
      <c r="AQ41" s="9"/>
      <c r="AR41" s="31"/>
    </row>
    <row r="42" spans="1:44" x14ac:dyDescent="0.25">
      <c r="A42" s="28" t="s">
        <v>167</v>
      </c>
      <c r="B42" s="9" t="s">
        <v>275</v>
      </c>
      <c r="C42" s="9" t="s">
        <v>275</v>
      </c>
      <c r="D42" s="9" t="s">
        <v>275</v>
      </c>
      <c r="E42" s="9" t="s">
        <v>275</v>
      </c>
      <c r="F42" s="9" t="s">
        <v>275</v>
      </c>
      <c r="G42" s="9" t="s">
        <v>275</v>
      </c>
      <c r="H42" s="9" t="s">
        <v>275</v>
      </c>
      <c r="I42" s="9" t="s">
        <v>275</v>
      </c>
      <c r="J42" s="9" t="s">
        <v>275</v>
      </c>
      <c r="K42" s="9" t="s">
        <v>275</v>
      </c>
      <c r="L42" s="9" t="s">
        <v>275</v>
      </c>
      <c r="M42" s="9" t="s">
        <v>275</v>
      </c>
      <c r="N42" s="9" t="s">
        <v>275</v>
      </c>
      <c r="O42" s="9" t="s">
        <v>275</v>
      </c>
      <c r="P42" s="9" t="s">
        <v>275</v>
      </c>
      <c r="Q42" s="9" t="s">
        <v>275</v>
      </c>
      <c r="R42" s="9" t="s">
        <v>275</v>
      </c>
      <c r="S42" s="9" t="s">
        <v>275</v>
      </c>
      <c r="T42" s="9" t="s">
        <v>275</v>
      </c>
      <c r="U42" s="9" t="s">
        <v>275</v>
      </c>
      <c r="V42" s="9" t="s">
        <v>275</v>
      </c>
      <c r="W42" s="9">
        <v>2.8763999999999998</v>
      </c>
      <c r="X42" s="9" t="s">
        <v>275</v>
      </c>
      <c r="Y42" s="9">
        <v>2.8607</v>
      </c>
      <c r="Z42" s="9" t="s">
        <v>275</v>
      </c>
      <c r="AA42" s="9" t="s">
        <v>275</v>
      </c>
      <c r="AB42" s="9" t="s">
        <v>275</v>
      </c>
      <c r="AC42" s="9" t="s">
        <v>275</v>
      </c>
      <c r="AD42" s="95" t="s">
        <v>275</v>
      </c>
      <c r="AE42" s="9" t="s">
        <v>275</v>
      </c>
      <c r="AF42" s="9" t="s">
        <v>275</v>
      </c>
      <c r="AG42" s="9" t="s">
        <v>275</v>
      </c>
      <c r="AH42" s="96" t="s">
        <v>275</v>
      </c>
      <c r="AI42" s="9"/>
      <c r="AJ42" s="9"/>
      <c r="AK42" s="9"/>
      <c r="AL42" s="9">
        <v>3.2</v>
      </c>
      <c r="AM42" s="95"/>
      <c r="AN42" s="9"/>
      <c r="AO42" s="96"/>
      <c r="AP42" s="9"/>
      <c r="AQ42" s="9"/>
      <c r="AR42" s="31"/>
    </row>
    <row r="43" spans="1:44" x14ac:dyDescent="0.25">
      <c r="A43" s="28" t="s">
        <v>168</v>
      </c>
      <c r="B43" s="9" t="s">
        <v>275</v>
      </c>
      <c r="C43" s="9" t="s">
        <v>275</v>
      </c>
      <c r="D43" s="9" t="s">
        <v>275</v>
      </c>
      <c r="E43" s="9" t="s">
        <v>275</v>
      </c>
      <c r="F43" s="9" t="s">
        <v>275</v>
      </c>
      <c r="G43" s="9" t="s">
        <v>275</v>
      </c>
      <c r="H43" s="9" t="s">
        <v>275</v>
      </c>
      <c r="I43" s="9" t="s">
        <v>275</v>
      </c>
      <c r="J43" s="9" t="s">
        <v>275</v>
      </c>
      <c r="K43" s="9" t="s">
        <v>275</v>
      </c>
      <c r="L43" s="9" t="s">
        <v>275</v>
      </c>
      <c r="M43" s="9" t="s">
        <v>275</v>
      </c>
      <c r="N43" s="9" t="s">
        <v>275</v>
      </c>
      <c r="O43" s="9" t="s">
        <v>275</v>
      </c>
      <c r="P43" s="9" t="s">
        <v>275</v>
      </c>
      <c r="Q43" s="9" t="s">
        <v>275</v>
      </c>
      <c r="R43" s="9" t="s">
        <v>275</v>
      </c>
      <c r="S43" s="9" t="s">
        <v>275</v>
      </c>
      <c r="T43" s="9" t="s">
        <v>275</v>
      </c>
      <c r="U43" s="9" t="s">
        <v>275</v>
      </c>
      <c r="V43" s="9" t="s">
        <v>275</v>
      </c>
      <c r="W43" s="9" t="s">
        <v>275</v>
      </c>
      <c r="X43" s="9">
        <v>2.8607</v>
      </c>
      <c r="Y43" s="9" t="s">
        <v>275</v>
      </c>
      <c r="Z43" s="9">
        <v>1.2730999999999999</v>
      </c>
      <c r="AA43" s="9" t="s">
        <v>275</v>
      </c>
      <c r="AB43" s="9" t="s">
        <v>275</v>
      </c>
      <c r="AC43" s="9" t="s">
        <v>275</v>
      </c>
      <c r="AD43" s="95" t="s">
        <v>275</v>
      </c>
      <c r="AE43" s="9" t="s">
        <v>275</v>
      </c>
      <c r="AF43" s="9" t="s">
        <v>275</v>
      </c>
      <c r="AG43" s="9" t="s">
        <v>275</v>
      </c>
      <c r="AH43" s="96" t="s">
        <v>275</v>
      </c>
      <c r="AI43" s="9"/>
      <c r="AJ43" s="9"/>
      <c r="AK43" s="9"/>
      <c r="AL43" s="9"/>
      <c r="AM43" s="95"/>
      <c r="AN43" s="9"/>
      <c r="AO43" s="96"/>
      <c r="AP43" s="9"/>
      <c r="AQ43" s="9"/>
      <c r="AR43" s="31"/>
    </row>
    <row r="44" spans="1:44" x14ac:dyDescent="0.25">
      <c r="A44" s="28" t="s">
        <v>169</v>
      </c>
      <c r="B44" s="9" t="s">
        <v>275</v>
      </c>
      <c r="C44" s="9" t="s">
        <v>275</v>
      </c>
      <c r="D44" s="9" t="s">
        <v>275</v>
      </c>
      <c r="E44" s="9" t="s">
        <v>275</v>
      </c>
      <c r="F44" s="9" t="s">
        <v>275</v>
      </c>
      <c r="G44" s="9" t="s">
        <v>275</v>
      </c>
      <c r="H44" s="9" t="s">
        <v>275</v>
      </c>
      <c r="I44" s="9" t="s">
        <v>275</v>
      </c>
      <c r="J44" s="9" t="s">
        <v>275</v>
      </c>
      <c r="K44" s="9" t="s">
        <v>275</v>
      </c>
      <c r="L44" s="9" t="s">
        <v>275</v>
      </c>
      <c r="M44" s="9" t="s">
        <v>275</v>
      </c>
      <c r="N44" s="9" t="s">
        <v>275</v>
      </c>
      <c r="O44" s="9" t="s">
        <v>275</v>
      </c>
      <c r="P44" s="9" t="s">
        <v>275</v>
      </c>
      <c r="Q44" s="9" t="s">
        <v>275</v>
      </c>
      <c r="R44" s="9" t="s">
        <v>275</v>
      </c>
      <c r="S44" s="9" t="s">
        <v>275</v>
      </c>
      <c r="T44" s="9" t="s">
        <v>275</v>
      </c>
      <c r="U44" s="9" t="s">
        <v>275</v>
      </c>
      <c r="V44" s="9" t="s">
        <v>275</v>
      </c>
      <c r="W44" s="9" t="s">
        <v>275</v>
      </c>
      <c r="X44" s="9" t="s">
        <v>275</v>
      </c>
      <c r="Y44" s="9">
        <v>1.2730999999999999</v>
      </c>
      <c r="Z44" s="9" t="s">
        <v>275</v>
      </c>
      <c r="AA44" s="9">
        <v>1.5841000000000001</v>
      </c>
      <c r="AB44" s="9" t="s">
        <v>275</v>
      </c>
      <c r="AC44" s="9" t="s">
        <v>275</v>
      </c>
      <c r="AD44" s="95" t="s">
        <v>275</v>
      </c>
      <c r="AE44" s="9" t="s">
        <v>275</v>
      </c>
      <c r="AF44" s="9" t="s">
        <v>275</v>
      </c>
      <c r="AG44" s="9" t="s">
        <v>275</v>
      </c>
      <c r="AH44" s="96" t="s">
        <v>275</v>
      </c>
      <c r="AI44" s="9"/>
      <c r="AJ44" s="9"/>
      <c r="AK44" s="9"/>
      <c r="AL44" s="9"/>
      <c r="AM44" s="95"/>
      <c r="AN44" s="9"/>
      <c r="AO44" s="96"/>
      <c r="AP44" s="9"/>
      <c r="AQ44" s="9"/>
      <c r="AR44" s="31"/>
    </row>
    <row r="45" spans="1:44" x14ac:dyDescent="0.25">
      <c r="A45" s="28" t="s">
        <v>170</v>
      </c>
      <c r="B45" s="9" t="s">
        <v>275</v>
      </c>
      <c r="C45" s="9" t="s">
        <v>275</v>
      </c>
      <c r="D45" s="9" t="s">
        <v>275</v>
      </c>
      <c r="E45" s="9" t="s">
        <v>275</v>
      </c>
      <c r="F45" s="9" t="s">
        <v>275</v>
      </c>
      <c r="G45" s="9" t="s">
        <v>275</v>
      </c>
      <c r="H45" s="9" t="s">
        <v>275</v>
      </c>
      <c r="I45" s="9" t="s">
        <v>275</v>
      </c>
      <c r="J45" s="9" t="s">
        <v>275</v>
      </c>
      <c r="K45" s="9" t="s">
        <v>275</v>
      </c>
      <c r="L45" s="9" t="s">
        <v>275</v>
      </c>
      <c r="M45" s="9" t="s">
        <v>275</v>
      </c>
      <c r="N45" s="9" t="s">
        <v>275</v>
      </c>
      <c r="O45" s="9" t="s">
        <v>275</v>
      </c>
      <c r="P45" s="9" t="s">
        <v>275</v>
      </c>
      <c r="Q45" s="9" t="s">
        <v>275</v>
      </c>
      <c r="R45" s="9" t="s">
        <v>275</v>
      </c>
      <c r="S45" s="9" t="s">
        <v>275</v>
      </c>
      <c r="T45" s="9" t="s">
        <v>275</v>
      </c>
      <c r="U45" s="9" t="s">
        <v>275</v>
      </c>
      <c r="V45" s="9" t="s">
        <v>275</v>
      </c>
      <c r="W45" s="9" t="s">
        <v>275</v>
      </c>
      <c r="X45" s="9" t="s">
        <v>275</v>
      </c>
      <c r="Y45" s="9" t="s">
        <v>275</v>
      </c>
      <c r="Z45" s="9">
        <v>1.5841000000000001</v>
      </c>
      <c r="AA45" s="9" t="s">
        <v>275</v>
      </c>
      <c r="AB45" s="9">
        <v>1.6506000000000001</v>
      </c>
      <c r="AC45" s="9"/>
      <c r="AD45" s="95" t="s">
        <v>275</v>
      </c>
      <c r="AE45" s="9" t="s">
        <v>275</v>
      </c>
      <c r="AF45" s="9" t="s">
        <v>275</v>
      </c>
      <c r="AG45" s="9" t="s">
        <v>275</v>
      </c>
      <c r="AH45" s="96">
        <v>3.2</v>
      </c>
      <c r="AI45" s="9"/>
      <c r="AJ45" s="9"/>
      <c r="AK45" s="9"/>
      <c r="AL45" s="9"/>
      <c r="AM45" s="95"/>
      <c r="AN45" s="9"/>
      <c r="AO45" s="96"/>
      <c r="AP45" s="9"/>
      <c r="AQ45" s="9"/>
      <c r="AR45" s="31"/>
    </row>
    <row r="46" spans="1:44" x14ac:dyDescent="0.25">
      <c r="A46" s="28" t="s">
        <v>171</v>
      </c>
      <c r="B46" s="9" t="s">
        <v>275</v>
      </c>
      <c r="C46" s="9" t="s">
        <v>275</v>
      </c>
      <c r="D46" s="9" t="s">
        <v>275</v>
      </c>
      <c r="E46" s="9" t="s">
        <v>275</v>
      </c>
      <c r="F46" s="9" t="s">
        <v>275</v>
      </c>
      <c r="G46" s="9" t="s">
        <v>275</v>
      </c>
      <c r="H46" s="9" t="s">
        <v>275</v>
      </c>
      <c r="I46" s="9" t="s">
        <v>275</v>
      </c>
      <c r="J46" s="9" t="s">
        <v>275</v>
      </c>
      <c r="K46" s="9" t="s">
        <v>275</v>
      </c>
      <c r="L46" s="9" t="s">
        <v>275</v>
      </c>
      <c r="M46" s="9" t="s">
        <v>275</v>
      </c>
      <c r="N46" s="9" t="s">
        <v>275</v>
      </c>
      <c r="O46" s="9" t="s">
        <v>275</v>
      </c>
      <c r="P46" s="9" t="s">
        <v>275</v>
      </c>
      <c r="Q46" s="9" t="s">
        <v>275</v>
      </c>
      <c r="R46" s="9" t="s">
        <v>275</v>
      </c>
      <c r="S46" s="9" t="s">
        <v>275</v>
      </c>
      <c r="T46" s="9" t="s">
        <v>275</v>
      </c>
      <c r="U46" s="9" t="s">
        <v>275</v>
      </c>
      <c r="V46" s="9" t="s">
        <v>275</v>
      </c>
      <c r="W46" s="9" t="s">
        <v>275</v>
      </c>
      <c r="X46" s="9" t="s">
        <v>275</v>
      </c>
      <c r="Y46" s="9" t="s">
        <v>275</v>
      </c>
      <c r="Z46" s="9" t="s">
        <v>275</v>
      </c>
      <c r="AA46" s="9">
        <v>1.6506000000000001</v>
      </c>
      <c r="AB46" s="9" t="s">
        <v>275</v>
      </c>
      <c r="AC46" s="9" t="s">
        <v>275</v>
      </c>
      <c r="AD46" s="95" t="s">
        <v>275</v>
      </c>
      <c r="AE46" s="9" t="s">
        <v>275</v>
      </c>
      <c r="AF46" s="9" t="s">
        <v>275</v>
      </c>
      <c r="AG46" s="9" t="s">
        <v>275</v>
      </c>
      <c r="AH46" s="96" t="s">
        <v>275</v>
      </c>
      <c r="AI46" s="9"/>
      <c r="AJ46" s="9"/>
      <c r="AK46" s="9"/>
      <c r="AL46" s="9"/>
      <c r="AM46" s="95"/>
      <c r="AN46" s="9"/>
      <c r="AO46" s="96"/>
      <c r="AP46" s="9"/>
      <c r="AQ46" s="9"/>
      <c r="AR46" s="31"/>
    </row>
    <row r="47" spans="1:44" x14ac:dyDescent="0.25">
      <c r="A47" s="28" t="s">
        <v>172</v>
      </c>
      <c r="B47" s="9" t="s">
        <v>275</v>
      </c>
      <c r="C47" s="9" t="s">
        <v>275</v>
      </c>
      <c r="D47" s="9" t="s">
        <v>275</v>
      </c>
      <c r="E47" s="9" t="s">
        <v>275</v>
      </c>
      <c r="F47" s="9" t="s">
        <v>275</v>
      </c>
      <c r="G47" s="9" t="s">
        <v>275</v>
      </c>
      <c r="H47" s="9" t="s">
        <v>275</v>
      </c>
      <c r="I47" s="9" t="s">
        <v>275</v>
      </c>
      <c r="J47" s="9" t="s">
        <v>275</v>
      </c>
      <c r="K47" s="9" t="s">
        <v>275</v>
      </c>
      <c r="L47" s="9" t="s">
        <v>275</v>
      </c>
      <c r="M47" s="9" t="s">
        <v>275</v>
      </c>
      <c r="N47" s="9" t="s">
        <v>275</v>
      </c>
      <c r="O47" s="9">
        <v>1.3958999999999999</v>
      </c>
      <c r="P47" s="9">
        <v>7.1440000000000001</v>
      </c>
      <c r="Q47" s="9" t="s">
        <v>275</v>
      </c>
      <c r="R47" s="9" t="s">
        <v>275</v>
      </c>
      <c r="S47" s="9" t="s">
        <v>275</v>
      </c>
      <c r="T47" s="9" t="s">
        <v>275</v>
      </c>
      <c r="U47" s="9">
        <v>9.5470000000000006</v>
      </c>
      <c r="V47" s="9" t="s">
        <v>275</v>
      </c>
      <c r="W47" s="9" t="s">
        <v>275</v>
      </c>
      <c r="X47" s="9" t="s">
        <v>275</v>
      </c>
      <c r="Y47" s="9" t="s">
        <v>275</v>
      </c>
      <c r="Z47" s="9" t="s">
        <v>275</v>
      </c>
      <c r="AA47" s="9"/>
      <c r="AB47" s="9" t="s">
        <v>275</v>
      </c>
      <c r="AC47" s="9" t="s">
        <v>275</v>
      </c>
      <c r="AD47" s="95" t="s">
        <v>275</v>
      </c>
      <c r="AE47" s="9" t="s">
        <v>275</v>
      </c>
      <c r="AF47" s="9" t="s">
        <v>275</v>
      </c>
      <c r="AG47" s="9" t="s">
        <v>275</v>
      </c>
      <c r="AH47" s="96"/>
      <c r="AI47" s="9"/>
      <c r="AJ47" s="9"/>
      <c r="AK47" s="9"/>
      <c r="AL47" s="9"/>
      <c r="AM47" s="95"/>
      <c r="AN47" s="9"/>
      <c r="AO47" s="96"/>
      <c r="AP47" s="9"/>
      <c r="AQ47" s="9"/>
      <c r="AR47" s="31"/>
    </row>
    <row r="48" spans="1:44" x14ac:dyDescent="0.25">
      <c r="A48" s="58" t="s">
        <v>132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2"/>
      <c r="AE48" s="93"/>
      <c r="AF48" s="93"/>
      <c r="AG48" s="93"/>
      <c r="AH48" s="94"/>
      <c r="AI48" s="93"/>
      <c r="AJ48" s="93"/>
      <c r="AK48" s="93"/>
      <c r="AL48" s="93"/>
      <c r="AM48" s="92"/>
      <c r="AN48" s="93"/>
      <c r="AO48" s="94"/>
      <c r="AP48" s="93">
        <v>9</v>
      </c>
      <c r="AQ48" s="93"/>
      <c r="AR48" s="101"/>
    </row>
    <row r="49" spans="1:44" x14ac:dyDescent="0.25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5"/>
      <c r="AE49" s="9"/>
      <c r="AF49" s="9"/>
      <c r="AG49" s="9"/>
      <c r="AH49" s="96"/>
      <c r="AI49" s="9"/>
      <c r="AJ49" s="9"/>
      <c r="AK49" s="9"/>
      <c r="AL49" s="9"/>
      <c r="AM49" s="95"/>
      <c r="AN49" s="9"/>
      <c r="AO49" s="96"/>
      <c r="AP49" s="9"/>
      <c r="AQ49" s="9">
        <v>10</v>
      </c>
      <c r="AR49" s="31"/>
    </row>
    <row r="50" spans="1:44" x14ac:dyDescent="0.25">
      <c r="A50" s="83" t="s">
        <v>134</v>
      </c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 t="s">
        <v>275</v>
      </c>
      <c r="P50" s="98" t="s">
        <v>275</v>
      </c>
      <c r="Q50" s="98" t="s">
        <v>275</v>
      </c>
      <c r="R50" s="98" t="s">
        <v>275</v>
      </c>
      <c r="S50" s="98" t="s">
        <v>275</v>
      </c>
      <c r="T50" s="98" t="s">
        <v>275</v>
      </c>
      <c r="U50" s="98" t="s">
        <v>275</v>
      </c>
      <c r="V50" s="98" t="s">
        <v>275</v>
      </c>
      <c r="W50" s="98" t="s">
        <v>275</v>
      </c>
      <c r="X50" s="98" t="s">
        <v>275</v>
      </c>
      <c r="Y50" s="98" t="s">
        <v>275</v>
      </c>
      <c r="Z50" s="98" t="s">
        <v>275</v>
      </c>
      <c r="AA50" s="98" t="s">
        <v>275</v>
      </c>
      <c r="AB50" s="98" t="s">
        <v>275</v>
      </c>
      <c r="AC50" s="98" t="s">
        <v>275</v>
      </c>
      <c r="AD50" s="97" t="s">
        <v>275</v>
      </c>
      <c r="AE50" s="98" t="s">
        <v>275</v>
      </c>
      <c r="AF50" s="98" t="s">
        <v>275</v>
      </c>
      <c r="AG50" s="98" t="s">
        <v>275</v>
      </c>
      <c r="AH50" s="99" t="s">
        <v>275</v>
      </c>
      <c r="AI50" s="98"/>
      <c r="AJ50" s="98"/>
      <c r="AK50" s="98"/>
      <c r="AL50" s="98"/>
      <c r="AM50" s="97" t="s">
        <v>275</v>
      </c>
      <c r="AN50" s="98"/>
      <c r="AO50" s="99"/>
      <c r="AP50" s="98" t="s">
        <v>275</v>
      </c>
      <c r="AQ50" s="98" t="s">
        <v>275</v>
      </c>
      <c r="AR50" s="102">
        <v>6</v>
      </c>
    </row>
    <row r="51" spans="1:44" x14ac:dyDescent="0.25">
      <c r="A51" s="58" t="s">
        <v>129</v>
      </c>
      <c r="B51" s="93" t="s">
        <v>275</v>
      </c>
      <c r="C51" s="93" t="s">
        <v>275</v>
      </c>
      <c r="D51" s="93" t="s">
        <v>275</v>
      </c>
      <c r="E51" s="93" t="s">
        <v>275</v>
      </c>
      <c r="F51" s="93" t="s">
        <v>275</v>
      </c>
      <c r="G51" s="93" t="s">
        <v>275</v>
      </c>
      <c r="H51" s="93" t="s">
        <v>275</v>
      </c>
      <c r="I51" s="93" t="s">
        <v>275</v>
      </c>
      <c r="J51" s="93" t="s">
        <v>275</v>
      </c>
      <c r="K51" s="93" t="s">
        <v>275</v>
      </c>
      <c r="L51" s="93" t="s">
        <v>275</v>
      </c>
      <c r="M51" s="93" t="s">
        <v>275</v>
      </c>
      <c r="N51" s="93" t="s">
        <v>275</v>
      </c>
      <c r="O51" s="93" t="s">
        <v>275</v>
      </c>
      <c r="P51" s="93" t="s">
        <v>275</v>
      </c>
      <c r="Q51" s="93" t="s">
        <v>275</v>
      </c>
      <c r="R51" s="93" t="s">
        <v>275</v>
      </c>
      <c r="S51" s="93" t="s">
        <v>275</v>
      </c>
      <c r="T51" s="93" t="s">
        <v>275</v>
      </c>
      <c r="U51" s="93" t="s">
        <v>275</v>
      </c>
      <c r="V51" s="93" t="s">
        <v>275</v>
      </c>
      <c r="W51" s="93" t="s">
        <v>275</v>
      </c>
      <c r="X51" s="93" t="s">
        <v>275</v>
      </c>
      <c r="Y51" s="93" t="s">
        <v>275</v>
      </c>
      <c r="Z51" s="93" t="s">
        <v>275</v>
      </c>
      <c r="AA51" s="93" t="s">
        <v>275</v>
      </c>
      <c r="AB51" s="93" t="s">
        <v>275</v>
      </c>
      <c r="AC51" s="93" t="s">
        <v>275</v>
      </c>
      <c r="AD51" s="92" t="s">
        <v>275</v>
      </c>
      <c r="AE51" s="93" t="s">
        <v>275</v>
      </c>
      <c r="AF51" s="93" t="s">
        <v>275</v>
      </c>
      <c r="AG51" s="93" t="s">
        <v>275</v>
      </c>
      <c r="AH51" s="94" t="s">
        <v>275</v>
      </c>
      <c r="AI51" s="93"/>
      <c r="AJ51" s="93"/>
      <c r="AK51" s="93"/>
      <c r="AL51" s="93"/>
      <c r="AM51" s="92" t="s">
        <v>275</v>
      </c>
      <c r="AN51" s="93"/>
      <c r="AO51" s="94"/>
      <c r="AP51" s="93">
        <v>2.6</v>
      </c>
      <c r="AQ51" s="93">
        <v>2.6</v>
      </c>
      <c r="AR51" s="101">
        <v>2.6</v>
      </c>
    </row>
    <row r="52" spans="1:44" x14ac:dyDescent="0.25">
      <c r="A52" s="83" t="s">
        <v>130</v>
      </c>
      <c r="B52" s="98" t="s">
        <v>275</v>
      </c>
      <c r="C52" s="98" t="s">
        <v>275</v>
      </c>
      <c r="D52" s="98" t="s">
        <v>275</v>
      </c>
      <c r="E52" s="98" t="s">
        <v>275</v>
      </c>
      <c r="F52" s="98" t="s">
        <v>275</v>
      </c>
      <c r="G52" s="98" t="s">
        <v>275</v>
      </c>
      <c r="H52" s="98" t="s">
        <v>275</v>
      </c>
      <c r="I52" s="98" t="s">
        <v>275</v>
      </c>
      <c r="J52" s="98" t="s">
        <v>275</v>
      </c>
      <c r="K52" s="98" t="s">
        <v>275</v>
      </c>
      <c r="L52" s="98" t="s">
        <v>275</v>
      </c>
      <c r="M52" s="98" t="s">
        <v>275</v>
      </c>
      <c r="N52" s="98" t="s">
        <v>275</v>
      </c>
      <c r="O52" s="98" t="s">
        <v>275</v>
      </c>
      <c r="P52" s="98" t="s">
        <v>275</v>
      </c>
      <c r="Q52" s="98" t="s">
        <v>275</v>
      </c>
      <c r="R52" s="98" t="s">
        <v>275</v>
      </c>
      <c r="S52" s="98" t="s">
        <v>275</v>
      </c>
      <c r="T52" s="98" t="s">
        <v>275</v>
      </c>
      <c r="U52" s="98" t="s">
        <v>275</v>
      </c>
      <c r="V52" s="98" t="s">
        <v>275</v>
      </c>
      <c r="W52" s="98" t="s">
        <v>275</v>
      </c>
      <c r="X52" s="98" t="s">
        <v>275</v>
      </c>
      <c r="Y52" s="98" t="s">
        <v>275</v>
      </c>
      <c r="Z52" s="98" t="s">
        <v>275</v>
      </c>
      <c r="AA52" s="98" t="s">
        <v>275</v>
      </c>
      <c r="AB52" s="98" t="s">
        <v>275</v>
      </c>
      <c r="AC52" s="98" t="s">
        <v>275</v>
      </c>
      <c r="AD52" s="97" t="s">
        <v>275</v>
      </c>
      <c r="AE52" s="98" t="s">
        <v>275</v>
      </c>
      <c r="AF52" s="98" t="s">
        <v>275</v>
      </c>
      <c r="AG52" s="98" t="s">
        <v>275</v>
      </c>
      <c r="AH52" s="99" t="s">
        <v>275</v>
      </c>
      <c r="AI52" s="98"/>
      <c r="AJ52" s="98"/>
      <c r="AK52" s="98"/>
      <c r="AL52" s="98"/>
      <c r="AM52" s="97" t="s">
        <v>275</v>
      </c>
      <c r="AN52" s="98"/>
      <c r="AO52" s="99"/>
      <c r="AP52" s="98">
        <v>2.6</v>
      </c>
      <c r="AQ52" s="98">
        <v>2.6</v>
      </c>
      <c r="AR52" s="102">
        <v>2.6</v>
      </c>
    </row>
    <row r="53" spans="1:44" x14ac:dyDescent="0.25">
      <c r="A53" s="28" t="s">
        <v>136</v>
      </c>
      <c r="B53" s="9" t="s">
        <v>275</v>
      </c>
      <c r="C53" s="9" t="s">
        <v>275</v>
      </c>
      <c r="D53" s="9"/>
      <c r="E53" s="9" t="s">
        <v>275</v>
      </c>
      <c r="F53" s="9" t="s">
        <v>275</v>
      </c>
      <c r="G53" s="9" t="s">
        <v>275</v>
      </c>
      <c r="H53" s="9" t="s">
        <v>275</v>
      </c>
      <c r="I53" s="9" t="s">
        <v>275</v>
      </c>
      <c r="J53" s="9" t="s">
        <v>275</v>
      </c>
      <c r="K53" s="9">
        <v>2.5</v>
      </c>
      <c r="L53" s="9" t="s">
        <v>275</v>
      </c>
      <c r="M53" s="9" t="s">
        <v>275</v>
      </c>
      <c r="N53" s="9" t="s">
        <v>275</v>
      </c>
      <c r="O53" s="9" t="s">
        <v>275</v>
      </c>
      <c r="P53" s="9" t="s">
        <v>275</v>
      </c>
      <c r="Q53" s="9" t="s">
        <v>275</v>
      </c>
      <c r="R53" s="9" t="s">
        <v>275</v>
      </c>
      <c r="S53" s="9" t="s">
        <v>275</v>
      </c>
      <c r="T53" s="9" t="s">
        <v>275</v>
      </c>
      <c r="U53" s="9"/>
      <c r="V53" s="9" t="s">
        <v>275</v>
      </c>
      <c r="W53" s="9" t="s">
        <v>275</v>
      </c>
      <c r="X53" s="9" t="s">
        <v>275</v>
      </c>
      <c r="Y53" s="9" t="s">
        <v>275</v>
      </c>
      <c r="Z53" s="9" t="s">
        <v>275</v>
      </c>
      <c r="AA53" s="9" t="s">
        <v>275</v>
      </c>
      <c r="AB53" s="9" t="s">
        <v>275</v>
      </c>
      <c r="AC53" s="9" t="s">
        <v>275</v>
      </c>
      <c r="AD53" s="95" t="s">
        <v>275</v>
      </c>
      <c r="AE53" s="9" t="s">
        <v>275</v>
      </c>
      <c r="AF53" s="9" t="s">
        <v>275</v>
      </c>
      <c r="AG53" s="9" t="s">
        <v>275</v>
      </c>
      <c r="AH53" s="96" t="s">
        <v>275</v>
      </c>
      <c r="AI53" s="9"/>
      <c r="AJ53" s="9"/>
      <c r="AK53" s="9"/>
      <c r="AL53" s="9"/>
      <c r="AM53" s="95">
        <v>0.1</v>
      </c>
      <c r="AN53" s="9"/>
      <c r="AO53" s="96"/>
      <c r="AP53" s="9"/>
      <c r="AQ53" s="9"/>
      <c r="AR53" s="31"/>
    </row>
    <row r="54" spans="1:44" x14ac:dyDescent="0.25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>
        <v>1.5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5"/>
      <c r="AE54" s="9"/>
      <c r="AF54" s="9"/>
      <c r="AG54" s="9"/>
      <c r="AH54" s="96"/>
      <c r="AI54" s="9"/>
      <c r="AJ54" s="9"/>
      <c r="AK54" s="9"/>
      <c r="AL54" s="9"/>
      <c r="AM54" s="95"/>
      <c r="AN54" s="9"/>
      <c r="AO54" s="96"/>
      <c r="AP54" s="9"/>
      <c r="AQ54" s="9"/>
      <c r="AR54" s="31"/>
    </row>
    <row r="55" spans="1:44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>
        <v>2.7</v>
      </c>
      <c r="V55" s="9"/>
      <c r="W55" s="9"/>
      <c r="X55" s="9"/>
      <c r="Y55" s="9"/>
      <c r="Z55" s="9"/>
      <c r="AA55" s="9"/>
      <c r="AB55" s="9"/>
      <c r="AC55" s="9"/>
      <c r="AD55" s="95"/>
      <c r="AE55" s="9"/>
      <c r="AF55" s="9"/>
      <c r="AG55" s="9"/>
      <c r="AH55" s="96"/>
      <c r="AI55" s="9"/>
      <c r="AJ55" s="9"/>
      <c r="AK55" s="9"/>
      <c r="AL55" s="9"/>
      <c r="AM55" s="95"/>
      <c r="AN55" s="9">
        <v>0.1</v>
      </c>
      <c r="AO55" s="96"/>
      <c r="AP55" s="9"/>
      <c r="AQ55" s="9"/>
      <c r="AR55" s="31"/>
    </row>
    <row r="56" spans="1:44" ht="16.5" thickBot="1" x14ac:dyDescent="0.3">
      <c r="A56" s="29" t="s">
        <v>139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>
        <v>3.2</v>
      </c>
      <c r="Y56" s="10"/>
      <c r="Z56" s="10"/>
      <c r="AA56" s="10"/>
      <c r="AB56" s="10"/>
      <c r="AC56" s="10"/>
      <c r="AD56" s="118"/>
      <c r="AE56" s="10"/>
      <c r="AF56" s="10"/>
      <c r="AG56" s="10"/>
      <c r="AH56" s="119"/>
      <c r="AI56" s="10"/>
      <c r="AJ56" s="10"/>
      <c r="AK56" s="10"/>
      <c r="AL56" s="10"/>
      <c r="AM56" s="118"/>
      <c r="AN56" s="10"/>
      <c r="AO56" s="119">
        <v>0.1</v>
      </c>
      <c r="AP56" s="10"/>
      <c r="AQ56" s="10"/>
      <c r="AR56" s="11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E6"/>
  <sheetViews>
    <sheetView workbookViewId="0">
      <selection activeCell="A13" sqref="A13"/>
    </sheetView>
  </sheetViews>
  <sheetFormatPr defaultColWidth="9.140625" defaultRowHeight="15.75" x14ac:dyDescent="0.25"/>
  <cols>
    <col min="1" max="16384" width="9.140625" style="1"/>
  </cols>
  <sheetData>
    <row r="1" spans="1:5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5" x14ac:dyDescent="0.25">
      <c r="A2" s="6" t="s">
        <v>263</v>
      </c>
      <c r="B2" s="112" t="s">
        <v>263</v>
      </c>
      <c r="C2" s="7" t="s">
        <v>174</v>
      </c>
      <c r="D2" s="7" t="s">
        <v>175</v>
      </c>
      <c r="E2" s="27" t="s">
        <v>176</v>
      </c>
    </row>
    <row r="3" spans="1:5" x14ac:dyDescent="0.25">
      <c r="A3" s="28" t="s">
        <v>154</v>
      </c>
      <c r="B3" s="51" t="s">
        <v>156</v>
      </c>
      <c r="C3" s="52">
        <v>30</v>
      </c>
      <c r="D3" s="52">
        <v>30</v>
      </c>
      <c r="E3" s="53">
        <v>30</v>
      </c>
    </row>
    <row r="4" spans="1:5" x14ac:dyDescent="0.25">
      <c r="A4" s="28" t="s">
        <v>156</v>
      </c>
      <c r="B4" s="51" t="s">
        <v>154</v>
      </c>
      <c r="C4" s="52">
        <v>30</v>
      </c>
      <c r="D4" s="52">
        <v>30</v>
      </c>
      <c r="E4" s="53">
        <v>30</v>
      </c>
    </row>
    <row r="5" spans="1:5" x14ac:dyDescent="0.25">
      <c r="A5" s="28" t="s">
        <v>153</v>
      </c>
      <c r="B5" s="51" t="s">
        <v>155</v>
      </c>
      <c r="C5" s="52">
        <v>30</v>
      </c>
      <c r="D5" s="52">
        <v>30</v>
      </c>
      <c r="E5" s="53">
        <v>30</v>
      </c>
    </row>
    <row r="6" spans="1:5" ht="16.5" thickBot="1" x14ac:dyDescent="0.3">
      <c r="A6" s="29" t="s">
        <v>155</v>
      </c>
      <c r="B6" s="54" t="s">
        <v>153</v>
      </c>
      <c r="C6" s="55">
        <v>30</v>
      </c>
      <c r="D6" s="55">
        <v>30</v>
      </c>
      <c r="E6" s="56">
        <v>30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6" t="s">
        <v>267</v>
      </c>
      <c r="B2" s="27" t="s">
        <v>46</v>
      </c>
    </row>
    <row r="3" spans="1:2" x14ac:dyDescent="0.25">
      <c r="A3" s="28" t="s">
        <v>174</v>
      </c>
      <c r="B3" s="37">
        <v>0</v>
      </c>
    </row>
    <row r="4" spans="1:2" x14ac:dyDescent="0.25">
      <c r="A4" s="28" t="s">
        <v>175</v>
      </c>
      <c r="B4" s="37">
        <v>14285.714285714286</v>
      </c>
    </row>
    <row r="5" spans="1:2" ht="16.5" thickBot="1" x14ac:dyDescent="0.3">
      <c r="A5" s="29" t="s">
        <v>176</v>
      </c>
      <c r="B5" s="39">
        <v>42857.142857142855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128</v>
      </c>
    </row>
    <row r="2" spans="1:16" x14ac:dyDescent="0.25">
      <c r="A2" s="4" t="s">
        <v>129</v>
      </c>
    </row>
    <row r="3" spans="1:16" x14ac:dyDescent="0.25">
      <c r="A3" s="4" t="s">
        <v>130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6" t="s">
        <v>267</v>
      </c>
      <c r="B2" s="27" t="s">
        <v>46</v>
      </c>
    </row>
    <row r="3" spans="1:2" x14ac:dyDescent="0.25">
      <c r="A3" s="28" t="s">
        <v>174</v>
      </c>
      <c r="B3" s="37">
        <v>0</v>
      </c>
    </row>
    <row r="4" spans="1:2" x14ac:dyDescent="0.25">
      <c r="A4" s="28" t="s">
        <v>175</v>
      </c>
      <c r="B4" s="37">
        <v>4</v>
      </c>
    </row>
    <row r="5" spans="1:2" ht="16.5" thickBot="1" x14ac:dyDescent="0.3">
      <c r="A5" s="29" t="s">
        <v>176</v>
      </c>
      <c r="B5" s="39">
        <v>8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4"/>
  <sheetViews>
    <sheetView workbookViewId="0">
      <selection activeCell="A13" sqref="A13"/>
    </sheetView>
  </sheetViews>
  <sheetFormatPr defaultColWidth="9.140625" defaultRowHeight="15.75" x14ac:dyDescent="0.25"/>
  <cols>
    <col min="1" max="1" width="17.285156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">
        <v>271</v>
      </c>
    </row>
    <row r="2" spans="1:3" x14ac:dyDescent="0.25">
      <c r="A2" s="6" t="s">
        <v>202</v>
      </c>
      <c r="B2" s="112" t="s">
        <v>266</v>
      </c>
      <c r="C2" s="27" t="s">
        <v>46</v>
      </c>
    </row>
    <row r="3" spans="1:3" x14ac:dyDescent="0.25">
      <c r="A3" s="28" t="s">
        <v>136</v>
      </c>
      <c r="B3" s="104" t="s">
        <v>140</v>
      </c>
      <c r="C3" s="31">
        <v>0.95</v>
      </c>
    </row>
    <row r="4" spans="1:3" x14ac:dyDescent="0.25">
      <c r="A4" s="28" t="s">
        <v>137</v>
      </c>
      <c r="B4" s="104" t="s">
        <v>140</v>
      </c>
      <c r="C4" s="31">
        <v>0.95</v>
      </c>
    </row>
    <row r="5" spans="1:3" x14ac:dyDescent="0.25">
      <c r="A5" s="28" t="s">
        <v>138</v>
      </c>
      <c r="B5" s="104" t="s">
        <v>140</v>
      </c>
      <c r="C5" s="31">
        <v>0.95</v>
      </c>
    </row>
    <row r="6" spans="1:3" x14ac:dyDescent="0.25">
      <c r="A6" s="28" t="s">
        <v>139</v>
      </c>
      <c r="B6" s="104" t="s">
        <v>140</v>
      </c>
      <c r="C6" s="31">
        <v>0.95</v>
      </c>
    </row>
    <row r="7" spans="1:3" x14ac:dyDescent="0.25">
      <c r="A7" s="28" t="s">
        <v>136</v>
      </c>
      <c r="B7" s="104" t="s">
        <v>141</v>
      </c>
      <c r="C7" s="31">
        <v>0.95</v>
      </c>
    </row>
    <row r="8" spans="1:3" x14ac:dyDescent="0.25">
      <c r="A8" s="28" t="s">
        <v>137</v>
      </c>
      <c r="B8" s="104" t="s">
        <v>141</v>
      </c>
      <c r="C8" s="31">
        <v>0.95</v>
      </c>
    </row>
    <row r="9" spans="1:3" x14ac:dyDescent="0.25">
      <c r="A9" s="28" t="s">
        <v>138</v>
      </c>
      <c r="B9" s="104" t="s">
        <v>141</v>
      </c>
      <c r="C9" s="31">
        <v>0.95</v>
      </c>
    </row>
    <row r="10" spans="1:3" x14ac:dyDescent="0.25">
      <c r="A10" s="28" t="s">
        <v>139</v>
      </c>
      <c r="B10" s="104" t="s">
        <v>141</v>
      </c>
      <c r="C10" s="31">
        <v>0.95</v>
      </c>
    </row>
    <row r="11" spans="1:3" x14ac:dyDescent="0.25">
      <c r="A11" s="28" t="s">
        <v>136</v>
      </c>
      <c r="B11" s="104" t="s">
        <v>142</v>
      </c>
      <c r="C11" s="31">
        <v>0.5</v>
      </c>
    </row>
    <row r="12" spans="1:3" x14ac:dyDescent="0.25">
      <c r="A12" s="28" t="s">
        <v>137</v>
      </c>
      <c r="B12" s="104" t="s">
        <v>142</v>
      </c>
      <c r="C12" s="31">
        <v>0.5</v>
      </c>
    </row>
    <row r="13" spans="1:3" x14ac:dyDescent="0.25">
      <c r="A13" s="28" t="s">
        <v>138</v>
      </c>
      <c r="B13" s="104" t="s">
        <v>142</v>
      </c>
      <c r="C13" s="31">
        <v>0.5</v>
      </c>
    </row>
    <row r="14" spans="1:3" ht="16.5" thickBot="1" x14ac:dyDescent="0.3">
      <c r="A14" s="29" t="s">
        <v>139</v>
      </c>
      <c r="B14" s="113" t="s">
        <v>142</v>
      </c>
      <c r="C14" s="11">
        <v>0.5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BAE5B-BDCC-4DEB-A724-3B0573940C90}">
  <sheetPr>
    <tabColor rgb="FFAFF3DE"/>
  </sheetPr>
  <dimension ref="A1:C14"/>
  <sheetViews>
    <sheetView workbookViewId="0">
      <selection activeCell="A13" sqref="A13"/>
    </sheetView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">
        <v>288</v>
      </c>
    </row>
    <row r="2" spans="1:3" x14ac:dyDescent="0.25">
      <c r="A2" s="6" t="s">
        <v>202</v>
      </c>
      <c r="B2" s="112" t="s">
        <v>266</v>
      </c>
      <c r="C2" s="27" t="s">
        <v>272</v>
      </c>
    </row>
    <row r="3" spans="1:3" x14ac:dyDescent="0.25">
      <c r="A3" s="28" t="s">
        <v>136</v>
      </c>
      <c r="B3" s="104" t="s">
        <v>140</v>
      </c>
      <c r="C3" s="31">
        <v>0</v>
      </c>
    </row>
    <row r="4" spans="1:3" x14ac:dyDescent="0.25">
      <c r="A4" s="28" t="s">
        <v>137</v>
      </c>
      <c r="B4" s="104" t="s">
        <v>140</v>
      </c>
      <c r="C4" s="31">
        <v>0</v>
      </c>
    </row>
    <row r="5" spans="1:3" x14ac:dyDescent="0.25">
      <c r="A5" s="28" t="s">
        <v>138</v>
      </c>
      <c r="B5" s="104" t="s">
        <v>140</v>
      </c>
      <c r="C5" s="31">
        <v>0</v>
      </c>
    </row>
    <row r="6" spans="1:3" x14ac:dyDescent="0.25">
      <c r="A6" s="28" t="s">
        <v>139</v>
      </c>
      <c r="B6" s="104" t="s">
        <v>140</v>
      </c>
      <c r="C6" s="31">
        <v>0</v>
      </c>
    </row>
    <row r="7" spans="1:3" x14ac:dyDescent="0.25">
      <c r="A7" s="28" t="s">
        <v>136</v>
      </c>
      <c r="B7" s="104" t="s">
        <v>141</v>
      </c>
      <c r="C7" s="31">
        <v>0</v>
      </c>
    </row>
    <row r="8" spans="1:3" x14ac:dyDescent="0.25">
      <c r="A8" s="28" t="s">
        <v>137</v>
      </c>
      <c r="B8" s="104" t="s">
        <v>141</v>
      </c>
      <c r="C8" s="31">
        <v>0</v>
      </c>
    </row>
    <row r="9" spans="1:3" x14ac:dyDescent="0.25">
      <c r="A9" s="28" t="s">
        <v>138</v>
      </c>
      <c r="B9" s="104" t="s">
        <v>141</v>
      </c>
      <c r="C9" s="31">
        <v>0</v>
      </c>
    </row>
    <row r="10" spans="1:3" x14ac:dyDescent="0.25">
      <c r="A10" s="28" t="s">
        <v>139</v>
      </c>
      <c r="B10" s="104" t="s">
        <v>141</v>
      </c>
      <c r="C10" s="31">
        <v>0</v>
      </c>
    </row>
    <row r="11" spans="1:3" x14ac:dyDescent="0.25">
      <c r="A11" s="28" t="s">
        <v>136</v>
      </c>
      <c r="B11" s="104" t="s">
        <v>142</v>
      </c>
      <c r="C11" s="31">
        <v>0.99</v>
      </c>
    </row>
    <row r="12" spans="1:3" x14ac:dyDescent="0.25">
      <c r="A12" s="28" t="s">
        <v>137</v>
      </c>
      <c r="B12" s="104" t="s">
        <v>142</v>
      </c>
      <c r="C12" s="31">
        <v>0.99</v>
      </c>
    </row>
    <row r="13" spans="1:3" x14ac:dyDescent="0.25">
      <c r="A13" s="28" t="s">
        <v>138</v>
      </c>
      <c r="B13" s="104" t="s">
        <v>142</v>
      </c>
      <c r="C13" s="31">
        <v>0.99</v>
      </c>
    </row>
    <row r="14" spans="1:3" ht="16.5" thickBot="1" x14ac:dyDescent="0.3">
      <c r="A14" s="29" t="s">
        <v>139</v>
      </c>
      <c r="B14" s="113" t="s">
        <v>142</v>
      </c>
      <c r="C14" s="11">
        <v>0.99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5"/>
  <sheetViews>
    <sheetView workbookViewId="0">
      <selection activeCell="A13" sqref="A13"/>
    </sheetView>
  </sheetViews>
  <sheetFormatPr defaultColWidth="9.140625"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">
        <v>287</v>
      </c>
    </row>
    <row r="2" spans="1:2" x14ac:dyDescent="0.25">
      <c r="A2" s="6" t="s">
        <v>266</v>
      </c>
      <c r="B2" s="27" t="s">
        <v>46</v>
      </c>
    </row>
    <row r="3" spans="1:2" x14ac:dyDescent="0.25">
      <c r="A3" s="117" t="s">
        <v>140</v>
      </c>
      <c r="B3" s="37">
        <v>0</v>
      </c>
    </row>
    <row r="4" spans="1:2" x14ac:dyDescent="0.25">
      <c r="A4" s="117" t="s">
        <v>141</v>
      </c>
      <c r="B4" s="37">
        <v>0</v>
      </c>
    </row>
    <row r="5" spans="1:2" ht="16.5" thickBot="1" x14ac:dyDescent="0.3">
      <c r="A5" s="29" t="s">
        <v>142</v>
      </c>
      <c r="B5" s="39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6"/>
  <sheetViews>
    <sheetView workbookViewId="0">
      <selection activeCell="A13" sqref="A13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285</v>
      </c>
    </row>
    <row r="2" spans="1:2" x14ac:dyDescent="0.25">
      <c r="A2" s="6" t="s">
        <v>202</v>
      </c>
      <c r="B2" s="27" t="s">
        <v>46</v>
      </c>
    </row>
    <row r="3" spans="1:2" x14ac:dyDescent="0.25">
      <c r="A3" s="28" t="s">
        <v>136</v>
      </c>
      <c r="B3" s="31">
        <v>0</v>
      </c>
    </row>
    <row r="4" spans="1:2" x14ac:dyDescent="0.25">
      <c r="A4" s="28" t="s">
        <v>137</v>
      </c>
      <c r="B4" s="31">
        <v>1</v>
      </c>
    </row>
    <row r="5" spans="1:2" x14ac:dyDescent="0.25">
      <c r="A5" s="28" t="s">
        <v>138</v>
      </c>
      <c r="B5" s="31">
        <v>0</v>
      </c>
    </row>
    <row r="6" spans="1:2" ht="16.5" thickBot="1" x14ac:dyDescent="0.3">
      <c r="A6" s="29" t="s">
        <v>139</v>
      </c>
      <c r="B6" s="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0066-9C40-4D54-9CAB-C4CFCBEB3031}">
  <sheetPr>
    <tabColor rgb="FFAFF3DE"/>
  </sheetPr>
  <dimension ref="A1"/>
  <sheetViews>
    <sheetView workbookViewId="0">
      <selection activeCell="A13" sqref="A1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CONCATENATE(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13" sqref="A13"/>
    </sheetView>
  </sheetViews>
  <sheetFormatPr defaultColWidth="9.140625" defaultRowHeight="15.75" x14ac:dyDescent="0.25"/>
  <cols>
    <col min="1" max="1" width="19.28515625" style="1" customWidth="1"/>
    <col min="2" max="16384" width="9.140625" style="1"/>
  </cols>
  <sheetData>
    <row r="1" spans="1:2" ht="16.5" thickBot="1" x14ac:dyDescent="0.3">
      <c r="A1" s="1" t="s">
        <v>286</v>
      </c>
    </row>
    <row r="2" spans="1:2" x14ac:dyDescent="0.25">
      <c r="A2" s="6" t="s">
        <v>191</v>
      </c>
      <c r="B2" s="27" t="s">
        <v>46</v>
      </c>
    </row>
    <row r="3" spans="1:2" x14ac:dyDescent="0.25">
      <c r="A3" s="28" t="s">
        <v>119</v>
      </c>
      <c r="B3" s="37">
        <v>0</v>
      </c>
    </row>
    <row r="4" spans="1:2" x14ac:dyDescent="0.25">
      <c r="A4" s="28" t="s">
        <v>120</v>
      </c>
      <c r="B4" s="37">
        <v>0</v>
      </c>
    </row>
    <row r="5" spans="1:2" ht="16.5" thickBot="1" x14ac:dyDescent="0.3">
      <c r="A5" s="29" t="s">
        <v>121</v>
      </c>
      <c r="B5" s="39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13" sqref="A13"/>
    </sheetView>
  </sheetViews>
  <sheetFormatPr defaultColWidth="9.140625" defaultRowHeight="15.75" x14ac:dyDescent="0.25"/>
  <cols>
    <col min="1" max="1" width="24.28515625" style="1" bestFit="1" customWidth="1"/>
    <col min="2" max="2" width="9.5703125" style="1" bestFit="1" customWidth="1"/>
    <col min="3" max="16384" width="9.140625" style="1"/>
  </cols>
  <sheetData>
    <row r="1" spans="1:3" ht="16.5" thickBot="1" x14ac:dyDescent="0.3">
      <c r="A1" s="30" t="s">
        <v>276</v>
      </c>
    </row>
    <row r="2" spans="1:3" x14ac:dyDescent="0.25">
      <c r="A2" s="6" t="s">
        <v>45</v>
      </c>
      <c r="B2" s="27" t="s">
        <v>273</v>
      </c>
    </row>
    <row r="3" spans="1:3" x14ac:dyDescent="0.25">
      <c r="A3" s="28" t="s">
        <v>277</v>
      </c>
      <c r="B3" s="37">
        <v>110</v>
      </c>
    </row>
    <row r="4" spans="1:3" x14ac:dyDescent="0.25">
      <c r="A4" s="28" t="s">
        <v>278</v>
      </c>
      <c r="B4" s="45">
        <v>0.03</v>
      </c>
    </row>
    <row r="5" spans="1:3" x14ac:dyDescent="0.25">
      <c r="A5" s="28" t="s">
        <v>301</v>
      </c>
      <c r="B5" s="37">
        <v>10</v>
      </c>
      <c r="C5" s="1" t="s">
        <v>290</v>
      </c>
    </row>
    <row r="6" spans="1:3" ht="16.5" thickBot="1" x14ac:dyDescent="0.3">
      <c r="A6" s="29" t="s">
        <v>302</v>
      </c>
      <c r="B6" s="39">
        <v>150</v>
      </c>
      <c r="C6" s="1" t="s">
        <v>290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13" sqref="A13"/>
    </sheetView>
  </sheetViews>
  <sheetFormatPr defaultColWidth="9.140625" defaultRowHeight="15.75" x14ac:dyDescent="0.25"/>
  <cols>
    <col min="1" max="1" width="17" style="1" bestFit="1" customWidth="1"/>
    <col min="2" max="16384" width="9.140625" style="1"/>
  </cols>
  <sheetData>
    <row r="1" spans="1:2" ht="16.5" thickBot="1" x14ac:dyDescent="0.3">
      <c r="A1" s="30" t="s">
        <v>279</v>
      </c>
    </row>
    <row r="2" spans="1:2" x14ac:dyDescent="0.25">
      <c r="A2" s="6" t="s">
        <v>45</v>
      </c>
      <c r="B2" s="27" t="s">
        <v>273</v>
      </c>
    </row>
    <row r="3" spans="1:2" x14ac:dyDescent="0.25">
      <c r="A3" s="28" t="s">
        <v>280</v>
      </c>
      <c r="B3" s="45">
        <v>0.08</v>
      </c>
    </row>
    <row r="4" spans="1:2" ht="16.5" thickBot="1" x14ac:dyDescent="0.3">
      <c r="A4" s="29" t="s">
        <v>281</v>
      </c>
      <c r="B4" s="39">
        <v>20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13" sqref="A13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3" width="12.5703125" style="1" bestFit="1" customWidth="1"/>
    <col min="4" max="4" width="11.7109375" style="1" customWidth="1"/>
    <col min="5" max="5" width="17.28515625" style="1" bestFit="1" customWidth="1"/>
    <col min="6" max="6" width="16.140625" style="1" customWidth="1"/>
    <col min="7" max="7" width="11.42578125" style="1" bestFit="1" customWidth="1"/>
    <col min="8" max="8" width="11" style="1" bestFit="1" customWidth="1"/>
    <col min="9" max="16384" width="9.140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6" t="s">
        <v>282</v>
      </c>
      <c r="B2" s="57" t="s">
        <v>272</v>
      </c>
    </row>
    <row r="3" spans="1:2" x14ac:dyDescent="0.25">
      <c r="A3" s="58" t="s">
        <v>89</v>
      </c>
      <c r="B3" s="59">
        <v>142277</v>
      </c>
    </row>
    <row r="4" spans="1:2" x14ac:dyDescent="0.25">
      <c r="A4" s="28" t="s">
        <v>90</v>
      </c>
      <c r="B4" s="60">
        <v>140998</v>
      </c>
    </row>
    <row r="5" spans="1:2" x14ac:dyDescent="0.25">
      <c r="A5" s="28" t="s">
        <v>91</v>
      </c>
      <c r="B5" s="60">
        <v>172490.2</v>
      </c>
    </row>
    <row r="6" spans="1:2" x14ac:dyDescent="0.25">
      <c r="A6" s="28" t="s">
        <v>92</v>
      </c>
      <c r="B6" s="60">
        <v>257547</v>
      </c>
    </row>
    <row r="7" spans="1:2" x14ac:dyDescent="0.25">
      <c r="A7" s="28" t="s">
        <v>93</v>
      </c>
      <c r="B7" s="60">
        <v>241833.8</v>
      </c>
    </row>
    <row r="8" spans="1:2" x14ac:dyDescent="0.25">
      <c r="A8" s="28" t="s">
        <v>94</v>
      </c>
      <c r="B8" s="60">
        <v>188503.7</v>
      </c>
    </row>
    <row r="9" spans="1:2" x14ac:dyDescent="0.25">
      <c r="A9" s="28" t="s">
        <v>95</v>
      </c>
      <c r="B9" s="60">
        <v>146716</v>
      </c>
    </row>
    <row r="10" spans="1:2" x14ac:dyDescent="0.25">
      <c r="A10" s="28" t="s">
        <v>96</v>
      </c>
      <c r="B10" s="60">
        <v>216563</v>
      </c>
    </row>
    <row r="11" spans="1:2" x14ac:dyDescent="0.25">
      <c r="A11" s="28" t="s">
        <v>97</v>
      </c>
      <c r="B11" s="60">
        <v>150626</v>
      </c>
    </row>
    <row r="12" spans="1:2" x14ac:dyDescent="0.25">
      <c r="A12" s="28" t="s">
        <v>98</v>
      </c>
      <c r="B12" s="60">
        <v>247061</v>
      </c>
    </row>
    <row r="13" spans="1:2" x14ac:dyDescent="0.25">
      <c r="A13" s="28" t="s">
        <v>99</v>
      </c>
      <c r="B13" s="60">
        <v>180968</v>
      </c>
    </row>
    <row r="14" spans="1:2" x14ac:dyDescent="0.25">
      <c r="A14" s="28" t="s">
        <v>100</v>
      </c>
      <c r="B14" s="60">
        <v>195584</v>
      </c>
    </row>
    <row r="15" spans="1:2" x14ac:dyDescent="0.25">
      <c r="A15" s="28" t="s">
        <v>101</v>
      </c>
      <c r="B15" s="60">
        <v>148655</v>
      </c>
    </row>
    <row r="16" spans="1:2" x14ac:dyDescent="0.25">
      <c r="A16" s="83" t="s">
        <v>102</v>
      </c>
      <c r="B16" s="129">
        <v>185369</v>
      </c>
    </row>
    <row r="17" spans="1:2" x14ac:dyDescent="0.25">
      <c r="A17" s="28" t="s">
        <v>119</v>
      </c>
      <c r="B17" s="60">
        <v>165376</v>
      </c>
    </row>
    <row r="18" spans="1:2" ht="16.5" thickBot="1" x14ac:dyDescent="0.3">
      <c r="A18" s="29" t="s">
        <v>120</v>
      </c>
      <c r="B18" s="61">
        <v>240977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131</v>
      </c>
    </row>
    <row r="2" spans="1:16" x14ac:dyDescent="0.25">
      <c r="A2" s="4" t="s">
        <v>132</v>
      </c>
    </row>
    <row r="3" spans="1:16" x14ac:dyDescent="0.25">
      <c r="A3" s="4" t="s">
        <v>133</v>
      </c>
      <c r="N3" s="13"/>
      <c r="O3" s="13"/>
      <c r="P3" s="13"/>
    </row>
    <row r="4" spans="1:16" x14ac:dyDescent="0.25">
      <c r="A4" s="4" t="s">
        <v>134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13" sqref="A13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2" x14ac:dyDescent="0.25">
      <c r="A2" s="6" t="s">
        <v>282</v>
      </c>
      <c r="B2" s="57" t="s">
        <v>272</v>
      </c>
    </row>
    <row r="3" spans="1:2" x14ac:dyDescent="0.25">
      <c r="A3" s="58" t="s">
        <v>132</v>
      </c>
      <c r="B3" s="59">
        <v>150000</v>
      </c>
    </row>
    <row r="4" spans="1:2" x14ac:dyDescent="0.25">
      <c r="A4" s="28" t="s">
        <v>133</v>
      </c>
      <c r="B4" s="60">
        <v>150000</v>
      </c>
    </row>
    <row r="5" spans="1:2" ht="16.5" thickBot="1" x14ac:dyDescent="0.3">
      <c r="A5" s="29" t="s">
        <v>134</v>
      </c>
      <c r="B5" s="61">
        <v>150000</v>
      </c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13" sqref="A13"/>
    </sheetView>
  </sheetViews>
  <sheetFormatPr defaultColWidth="9.140625" defaultRowHeight="15.75" x14ac:dyDescent="0.25"/>
  <cols>
    <col min="1" max="1" width="17.7109375" style="1" customWidth="1"/>
    <col min="2" max="2" width="12.570312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5">
      <c r="A2" s="6" t="s">
        <v>191</v>
      </c>
      <c r="B2" s="57" t="s">
        <v>272</v>
      </c>
    </row>
    <row r="3" spans="1:2" x14ac:dyDescent="0.25">
      <c r="A3" s="28" t="s">
        <v>119</v>
      </c>
      <c r="B3" s="60">
        <v>150000</v>
      </c>
    </row>
    <row r="4" spans="1:2" ht="16.5" thickBot="1" x14ac:dyDescent="0.3">
      <c r="A4" s="29" t="s">
        <v>120</v>
      </c>
      <c r="B4" s="61">
        <v>150000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2372-561D-40F0-A559-919B07A104BB}">
  <sheetPr>
    <tabColor theme="0"/>
  </sheetPr>
  <dimension ref="A1:F14"/>
  <sheetViews>
    <sheetView workbookViewId="0">
      <selection activeCell="A2" sqref="A2"/>
    </sheetView>
  </sheetViews>
  <sheetFormatPr defaultRowHeight="15" x14ac:dyDescent="0.25"/>
  <sheetData>
    <row r="1" spans="1:6" ht="16.5" thickBot="1" x14ac:dyDescent="0.3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6" ht="15.75" x14ac:dyDescent="0.25">
      <c r="A2" s="6" t="s">
        <v>202</v>
      </c>
      <c r="B2" s="100" t="s">
        <v>266</v>
      </c>
      <c r="C2" s="7" t="s">
        <v>181</v>
      </c>
      <c r="D2" s="7" t="s">
        <v>182</v>
      </c>
      <c r="E2" s="7" t="s">
        <v>183</v>
      </c>
      <c r="F2" s="27" t="s">
        <v>184</v>
      </c>
    </row>
    <row r="3" spans="1:6" ht="15.75" x14ac:dyDescent="0.25">
      <c r="A3" s="28" t="s">
        <v>136</v>
      </c>
      <c r="B3" s="89" t="s">
        <v>140</v>
      </c>
      <c r="C3" s="36">
        <v>0</v>
      </c>
      <c r="D3" s="36">
        <v>68</v>
      </c>
      <c r="E3" s="36">
        <v>70</v>
      </c>
      <c r="F3" s="37">
        <v>72</v>
      </c>
    </row>
    <row r="4" spans="1:6" ht="15.75" x14ac:dyDescent="0.25">
      <c r="A4" s="28" t="s">
        <v>137</v>
      </c>
      <c r="B4" s="89" t="s">
        <v>140</v>
      </c>
      <c r="C4" s="36">
        <v>0</v>
      </c>
      <c r="D4" s="36">
        <v>68</v>
      </c>
      <c r="E4" s="36">
        <v>70</v>
      </c>
      <c r="F4" s="37">
        <v>72</v>
      </c>
    </row>
    <row r="5" spans="1:6" ht="15.75" x14ac:dyDescent="0.25">
      <c r="A5" s="28" t="s">
        <v>138</v>
      </c>
      <c r="B5" s="89" t="s">
        <v>140</v>
      </c>
      <c r="C5" s="36">
        <v>0</v>
      </c>
      <c r="D5" s="36">
        <v>68</v>
      </c>
      <c r="E5" s="36">
        <v>70</v>
      </c>
      <c r="F5" s="37">
        <v>72</v>
      </c>
    </row>
    <row r="6" spans="1:6" ht="15.75" x14ac:dyDescent="0.25">
      <c r="A6" s="83" t="s">
        <v>139</v>
      </c>
      <c r="B6" s="115" t="s">
        <v>140</v>
      </c>
      <c r="C6" s="130">
        <v>0</v>
      </c>
      <c r="D6" s="116">
        <v>68</v>
      </c>
      <c r="E6" s="116">
        <v>70</v>
      </c>
      <c r="F6" s="84">
        <v>72</v>
      </c>
    </row>
    <row r="7" spans="1:6" ht="15.75" x14ac:dyDescent="0.25">
      <c r="A7" s="28" t="s">
        <v>136</v>
      </c>
      <c r="B7" s="89" t="s">
        <v>141</v>
      </c>
      <c r="C7" s="36">
        <v>0</v>
      </c>
      <c r="D7" s="36">
        <v>68</v>
      </c>
      <c r="E7" s="36">
        <v>70</v>
      </c>
      <c r="F7" s="37">
        <v>72</v>
      </c>
    </row>
    <row r="8" spans="1:6" ht="15.75" x14ac:dyDescent="0.25">
      <c r="A8" s="28" t="s">
        <v>137</v>
      </c>
      <c r="B8" s="89" t="s">
        <v>141</v>
      </c>
      <c r="C8" s="36">
        <v>0</v>
      </c>
      <c r="D8" s="36">
        <v>68</v>
      </c>
      <c r="E8" s="36">
        <v>70</v>
      </c>
      <c r="F8" s="37">
        <v>72</v>
      </c>
    </row>
    <row r="9" spans="1:6" ht="15.75" x14ac:dyDescent="0.25">
      <c r="A9" s="28" t="s">
        <v>138</v>
      </c>
      <c r="B9" s="89" t="s">
        <v>141</v>
      </c>
      <c r="C9" s="36">
        <v>0</v>
      </c>
      <c r="D9" s="36">
        <v>68</v>
      </c>
      <c r="E9" s="36">
        <v>70</v>
      </c>
      <c r="F9" s="37">
        <v>72</v>
      </c>
    </row>
    <row r="10" spans="1:6" ht="15.75" x14ac:dyDescent="0.25">
      <c r="A10" s="83" t="s">
        <v>139</v>
      </c>
      <c r="B10" s="115" t="s">
        <v>141</v>
      </c>
      <c r="C10" s="130">
        <v>0</v>
      </c>
      <c r="D10" s="116">
        <v>68</v>
      </c>
      <c r="E10" s="116">
        <v>70</v>
      </c>
      <c r="F10" s="84">
        <v>72</v>
      </c>
    </row>
    <row r="11" spans="1:6" ht="15.75" x14ac:dyDescent="0.25">
      <c r="A11" s="28" t="s">
        <v>136</v>
      </c>
      <c r="B11" s="89" t="s">
        <v>142</v>
      </c>
      <c r="C11" s="36">
        <v>0</v>
      </c>
      <c r="D11" s="36">
        <v>68</v>
      </c>
      <c r="E11" s="36">
        <v>70</v>
      </c>
      <c r="F11" s="37">
        <v>72</v>
      </c>
    </row>
    <row r="12" spans="1:6" ht="15.75" x14ac:dyDescent="0.25">
      <c r="A12" s="28" t="s">
        <v>137</v>
      </c>
      <c r="B12" s="89" t="s">
        <v>142</v>
      </c>
      <c r="C12" s="36">
        <v>0</v>
      </c>
      <c r="D12" s="36">
        <v>68</v>
      </c>
      <c r="E12" s="36">
        <v>70</v>
      </c>
      <c r="F12" s="37">
        <v>72</v>
      </c>
    </row>
    <row r="13" spans="1:6" ht="15.75" x14ac:dyDescent="0.25">
      <c r="A13" s="28" t="s">
        <v>138</v>
      </c>
      <c r="B13" s="89" t="s">
        <v>142</v>
      </c>
      <c r="C13" s="36">
        <v>0</v>
      </c>
      <c r="D13" s="36">
        <v>68</v>
      </c>
      <c r="E13" s="36">
        <v>70</v>
      </c>
      <c r="F13" s="37">
        <v>72</v>
      </c>
    </row>
    <row r="14" spans="1:6" ht="16.5" thickBot="1" x14ac:dyDescent="0.3">
      <c r="A14" s="29" t="s">
        <v>139</v>
      </c>
      <c r="B14" s="111" t="s">
        <v>142</v>
      </c>
      <c r="C14" s="38">
        <v>0</v>
      </c>
      <c r="D14" s="38">
        <v>68</v>
      </c>
      <c r="E14" s="38">
        <v>70</v>
      </c>
      <c r="F14" s="39">
        <v>72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E531-B1A6-4FB1-B54F-4F29B07D584D}">
  <sheetPr>
    <tabColor theme="0"/>
  </sheetPr>
  <dimension ref="A1:C7"/>
  <sheetViews>
    <sheetView workbookViewId="0">
      <selection activeCell="A2" sqref="A2"/>
    </sheetView>
  </sheetViews>
  <sheetFormatPr defaultRowHeight="15" x14ac:dyDescent="0.25"/>
  <sheetData>
    <row r="1" spans="1:3" ht="16.5" thickBot="1" x14ac:dyDescent="0.3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3" ht="15.75" x14ac:dyDescent="0.25">
      <c r="A2" s="6" t="s">
        <v>264</v>
      </c>
      <c r="B2" s="7" t="s">
        <v>186</v>
      </c>
      <c r="C2" s="27" t="s">
        <v>187</v>
      </c>
    </row>
    <row r="3" spans="1:3" ht="15.75" x14ac:dyDescent="0.25">
      <c r="A3" s="28" t="s">
        <v>123</v>
      </c>
      <c r="B3" s="36">
        <v>0</v>
      </c>
      <c r="C3" s="37">
        <v>45</v>
      </c>
    </row>
    <row r="4" spans="1:3" ht="15.75" x14ac:dyDescent="0.25">
      <c r="A4" s="28" t="s">
        <v>124</v>
      </c>
      <c r="B4" s="36">
        <v>0</v>
      </c>
      <c r="C4" s="37">
        <v>45</v>
      </c>
    </row>
    <row r="5" spans="1:3" ht="15.75" x14ac:dyDescent="0.25">
      <c r="A5" s="28" t="s">
        <v>125</v>
      </c>
      <c r="B5" s="36">
        <v>0</v>
      </c>
      <c r="C5" s="37">
        <v>45</v>
      </c>
    </row>
    <row r="6" spans="1:3" ht="15.75" x14ac:dyDescent="0.25">
      <c r="A6" s="28" t="s">
        <v>126</v>
      </c>
      <c r="B6" s="36">
        <v>0</v>
      </c>
      <c r="C6" s="37">
        <v>45</v>
      </c>
    </row>
    <row r="7" spans="1:3" ht="16.5" thickBot="1" x14ac:dyDescent="0.3">
      <c r="A7" s="29" t="s">
        <v>127</v>
      </c>
      <c r="B7" s="38">
        <v>0</v>
      </c>
      <c r="C7" s="39">
        <v>45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A12E-8B05-4366-A90E-CF297972EC8F}">
  <sheetPr>
    <tabColor theme="0"/>
  </sheetPr>
  <dimension ref="A1:C5"/>
  <sheetViews>
    <sheetView workbookViewId="0">
      <selection activeCell="A2" sqref="A2"/>
    </sheetView>
  </sheetViews>
  <sheetFormatPr defaultRowHeight="15" x14ac:dyDescent="0.25"/>
  <sheetData>
    <row r="1" spans="1:3" ht="16.5" thickBot="1" x14ac:dyDescent="0.3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3" ht="15.75" x14ac:dyDescent="0.25">
      <c r="A2" s="6" t="s">
        <v>204</v>
      </c>
      <c r="B2" s="86" t="s">
        <v>178</v>
      </c>
      <c r="C2" s="27" t="s">
        <v>179</v>
      </c>
    </row>
    <row r="3" spans="1:3" ht="15.75" x14ac:dyDescent="0.25">
      <c r="A3" s="28" t="s">
        <v>132</v>
      </c>
      <c r="B3" s="36">
        <v>0</v>
      </c>
      <c r="C3" s="37">
        <v>90</v>
      </c>
    </row>
    <row r="4" spans="1:3" ht="15.75" x14ac:dyDescent="0.25">
      <c r="A4" s="28" t="s">
        <v>133</v>
      </c>
      <c r="B4" s="36">
        <v>0</v>
      </c>
      <c r="C4" s="37">
        <v>90</v>
      </c>
    </row>
    <row r="5" spans="1:3" ht="16.5" thickBot="1" x14ac:dyDescent="0.3">
      <c r="A5" s="29" t="s">
        <v>134</v>
      </c>
      <c r="B5" s="38">
        <v>0</v>
      </c>
      <c r="C5" s="39">
        <v>90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8AFE6-8AD4-4F61-8FD9-8C39A28FF436}">
  <sheetPr>
    <tabColor theme="0"/>
  </sheetPr>
  <dimension ref="A1:B3"/>
  <sheetViews>
    <sheetView workbookViewId="0">
      <selection activeCell="G19" sqref="G19"/>
    </sheetView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75" x14ac:dyDescent="0.25">
      <c r="A2" s="6" t="s">
        <v>45</v>
      </c>
      <c r="B2" s="27" t="s">
        <v>273</v>
      </c>
    </row>
    <row r="3" spans="1:2" ht="16.5" thickBot="1" x14ac:dyDescent="0.3">
      <c r="A3" s="29" t="s">
        <v>313</v>
      </c>
      <c r="B3" s="131">
        <v>0.2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91092-61FC-49E2-8B87-F024EB93CA2E}">
  <sheetPr>
    <tabColor theme="0"/>
  </sheetPr>
  <dimension ref="A1:E6"/>
  <sheetViews>
    <sheetView workbookViewId="0"/>
  </sheetViews>
  <sheetFormatPr defaultRowHeight="15" x14ac:dyDescent="0.25"/>
  <sheetData>
    <row r="1" spans="1:5" ht="16.5" thickBot="1" x14ac:dyDescent="0.3">
      <c r="A1" s="1" t="str">
        <f>_xlfn.CONCAT( "Table of Pipeline Expansion Lead Time - Capacity Based [",VLOOKUP("decision period", Units!$A$2:$B$11, 2, FALSE),"s/",VLOOKUP("distance", Units!$A$2:$B$11, 2, FALSE),"]")</f>
        <v>Table of Pipeline Expansion Lead Time - Capacity Based [weeks/mile]</v>
      </c>
      <c r="B1" s="1"/>
      <c r="C1" s="1"/>
      <c r="D1" s="1"/>
    </row>
    <row r="2" spans="1:5" ht="15.75" x14ac:dyDescent="0.25">
      <c r="A2" s="6" t="s">
        <v>263</v>
      </c>
      <c r="B2" s="112" t="s">
        <v>263</v>
      </c>
      <c r="C2" s="7" t="s">
        <v>174</v>
      </c>
      <c r="D2" s="7" t="s">
        <v>175</v>
      </c>
      <c r="E2" s="27" t="s">
        <v>176</v>
      </c>
    </row>
    <row r="3" spans="1:5" ht="15.75" x14ac:dyDescent="0.25">
      <c r="A3" s="28" t="s">
        <v>154</v>
      </c>
      <c r="B3" s="51" t="s">
        <v>156</v>
      </c>
      <c r="C3" s="52">
        <v>0</v>
      </c>
      <c r="D3" s="52">
        <v>1</v>
      </c>
      <c r="E3" s="53">
        <v>2</v>
      </c>
    </row>
    <row r="4" spans="1:5" ht="15.75" x14ac:dyDescent="0.25">
      <c r="A4" s="28" t="s">
        <v>156</v>
      </c>
      <c r="B4" s="51" t="s">
        <v>154</v>
      </c>
      <c r="C4" s="52">
        <v>0</v>
      </c>
      <c r="D4" s="52">
        <v>1</v>
      </c>
      <c r="E4" s="53">
        <v>2</v>
      </c>
    </row>
    <row r="5" spans="1:5" ht="15.75" x14ac:dyDescent="0.25">
      <c r="A5" s="28" t="s">
        <v>153</v>
      </c>
      <c r="B5" s="51" t="s">
        <v>155</v>
      </c>
      <c r="C5" s="52">
        <v>0</v>
      </c>
      <c r="D5" s="52">
        <v>1</v>
      </c>
      <c r="E5" s="53">
        <v>2</v>
      </c>
    </row>
    <row r="6" spans="1:5" ht="16.5" thickBot="1" x14ac:dyDescent="0.3">
      <c r="A6" s="29" t="s">
        <v>155</v>
      </c>
      <c r="B6" s="54" t="s">
        <v>153</v>
      </c>
      <c r="C6" s="55">
        <v>0</v>
      </c>
      <c r="D6" s="55">
        <v>1</v>
      </c>
      <c r="E6" s="5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96</vt:i4>
      </vt:variant>
      <vt:variant>
        <vt:lpstr>Named Ranges</vt:lpstr>
      </vt:variant>
      <vt:variant>
        <vt:i4>1</vt:i4>
      </vt:variant>
    </vt:vector>
  </HeadingPairs>
  <TitlesOfParts>
    <vt:vector size="97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 Arnold</cp:lastModifiedBy>
  <cp:revision/>
  <dcterms:created xsi:type="dcterms:W3CDTF">2021-03-26T14:51:49Z</dcterms:created>
  <dcterms:modified xsi:type="dcterms:W3CDTF">2023-10-20T21:48:48Z</dcterms:modified>
  <cp:category/>
  <cp:contentStatus/>
</cp:coreProperties>
</file>