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B6E48321-923B-48F5-8BE6-3E12B24E4753}" xr6:coauthVersionLast="47" xr6:coauthVersionMax="47" xr10:uidLastSave="{00000000-0000-0000-0000-000000000000}"/>
  <bookViews>
    <workbookView xWindow="-28920" yWindow="-120" windowWidth="29040" windowHeight="17640" tabRatio="770" xr2:uid="{FB8C51AB-905F-4544-9E4B-1F4384FA855C}"/>
  </bookViews>
  <sheets>
    <sheet name="Overview" sheetId="33" r:id="rId1"/>
    <sheet name="Units" sheetId="73" r:id="rId2"/>
    <sheet name="ProductionPads" sheetId="1" r:id="rId3"/>
    <sheet name="ProductionTanks" sheetId="34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RCA" sheetId="67" r:id="rId12"/>
    <sheet name="FCA" sheetId="41" r:id="rId13"/>
    <sheet name="PRT" sheetId="59" r:id="rId14"/>
    <sheet name="CRT" sheetId="60" r:id="rId15"/>
    <sheet name="PCT" sheetId="42" r:id="rId16"/>
    <sheet name="FCT" sheetId="53" r:id="rId17"/>
    <sheet name="CCT" sheetId="57" r:id="rId18"/>
    <sheet name="PKT" sheetId="43" r:id="rId19"/>
    <sheet name="CKT" sheetId="44" r:id="rId20"/>
    <sheet name="PAL" sheetId="45" r:id="rId21"/>
    <sheet name="CompletionsDemand" sheetId="8" r:id="rId22"/>
    <sheet name="ProductionRates" sheetId="40" r:id="rId23"/>
    <sheet name="PadRates" sheetId="56" r:id="rId24"/>
    <sheet name="TankFlowbackRates" sheetId="74" r:id="rId25"/>
    <sheet name="FlowbackRates" sheetId="58" r:id="rId26"/>
    <sheet name="DisposalCapacity" sheetId="46" r:id="rId27"/>
    <sheet name="TreatmentCapacity" sheetId="62" r:id="rId28"/>
    <sheet name="FreshwaterSourcingAvailability" sheetId="47" r:id="rId29"/>
    <sheet name="CompletionsPadStorage" sheetId="55" r:id="rId30"/>
    <sheet name="PadOffloadingCapacity" sheetId="48" r:id="rId31"/>
    <sheet name="ProductionTankCapacity" sheetId="61" r:id="rId32"/>
    <sheet name="DisposalOperationalCost" sheetId="49" r:id="rId33"/>
    <sheet name="TreatmentOperationalCost" sheetId="66" r:id="rId34"/>
    <sheet name="ReuseOperationalCost" sheetId="50" r:id="rId35"/>
    <sheet name="PipelineOperationalCost" sheetId="54" r:id="rId36"/>
    <sheet name="FreshSourcingCost" sheetId="52" r:id="rId37"/>
    <sheet name="PadStorageCost" sheetId="70" r:id="rId38"/>
    <sheet name="TruckingHourlyCost" sheetId="51" r:id="rId39"/>
    <sheet name="TruckingTime" sheetId="7" r:id="rId40"/>
    <sheet name="TreatmentEfficiency" sheetId="69" r:id="rId41"/>
    <sheet name="PadWaterQuality" sheetId="71" r:id="rId42"/>
    <sheet name="StorageInitialWaterQuality" sheetId="72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74" l="1"/>
  <c r="A1" i="8"/>
  <c r="A1" i="40"/>
  <c r="A1" i="54"/>
  <c r="A1" i="52"/>
  <c r="A1" i="50"/>
  <c r="A1" i="70"/>
  <c r="A1" i="71"/>
  <c r="A1" i="72"/>
  <c r="A1" i="51"/>
  <c r="A1" i="49"/>
  <c r="A1" i="48"/>
  <c r="A1" i="47"/>
  <c r="A1" i="46"/>
  <c r="A1" i="55"/>
  <c r="A1" i="58"/>
  <c r="A1" i="56"/>
  <c r="A1" i="61"/>
  <c r="A1" i="62"/>
</calcChain>
</file>

<file path=xl/sharedStrings.xml><?xml version="1.0" encoding="utf-8"?>
<sst xmlns="http://schemas.openxmlformats.org/spreadsheetml/2006/main" count="392" uniqueCount="161">
  <si>
    <t>List of all Production Pad Identifiers [-]</t>
  </si>
  <si>
    <t>List of all Completion Pad Identifiers [-]</t>
  </si>
  <si>
    <t>List of all SWD Sites [-]</t>
  </si>
  <si>
    <t>PP01</t>
  </si>
  <si>
    <t>PP02</t>
  </si>
  <si>
    <t>PP03</t>
  </si>
  <si>
    <t>PP04</t>
  </si>
  <si>
    <t>PP05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</si>
  <si>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</si>
  <si>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</si>
  <si>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</si>
  <si>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</si>
  <si>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</si>
  <si>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</si>
  <si>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</si>
  <si>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</si>
  <si>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</si>
  <si>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</si>
  <si>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</si>
  <si>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</si>
  <si>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</si>
  <si>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</si>
  <si>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</si>
  <si>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</si>
  <si>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</si>
  <si>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</si>
  <si>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</si>
  <si>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</si>
  <si>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</si>
  <si>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</si>
  <si>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</si>
  <si>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</si>
  <si>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</si>
  <si>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</si>
  <si>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</si>
  <si>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</si>
  <si>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</si>
  <si>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</si>
  <si>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</si>
  <si>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</si>
  <si>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</si>
  <si>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</si>
  <si>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</si>
  <si>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</si>
  <si>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</si>
  <si>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</si>
  <si>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</si>
  <si>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</si>
  <si>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</si>
  <si>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</si>
  <si>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</si>
  <si>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</si>
  <si>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</si>
  <si>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</si>
  <si>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K01</t>
  </si>
  <si>
    <t>K02</t>
  </si>
  <si>
    <t>T1</t>
  </si>
  <si>
    <t>T2</t>
  </si>
  <si>
    <t>T3</t>
  </si>
  <si>
    <t>T4</t>
  </si>
  <si>
    <t>T5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</si>
  <si>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</si>
  <si>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</si>
  <si>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</si>
  <si>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</si>
  <si>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</si>
  <si>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</si>
  <si>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</si>
  <si>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</si>
  <si>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</si>
  <si>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</si>
  <si>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</si>
  <si>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</si>
  <si>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</si>
  <si>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</si>
  <si>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</si>
  <si>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</si>
  <si>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</si>
  <si>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</si>
  <si>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</si>
  <si>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</si>
  <si>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</si>
  <si>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</si>
  <si>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</si>
  <si>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</si>
  <si>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</si>
  <si>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</si>
  <si>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Production Pads to Production Tanks Links [-]</t>
  </si>
  <si>
    <t>Freshwater Sources to Completions Pads Trucking Arcs [-]</t>
  </si>
  <si>
    <t>Production Pads to Treatment Facilities Trucking Arcs [-]</t>
  </si>
  <si>
    <t xml:space="preserve">    </t>
  </si>
  <si>
    <t>ProductionPads</t>
  </si>
  <si>
    <t>Index</t>
  </si>
  <si>
    <t>ProductionTanks</t>
  </si>
  <si>
    <t>CompletionsPads</t>
  </si>
  <si>
    <t>SWDSites</t>
  </si>
  <si>
    <t>FreshwaterSources</t>
  </si>
  <si>
    <t>value</t>
  </si>
  <si>
    <t>Value</t>
  </si>
  <si>
    <t>NODES</t>
  </si>
  <si>
    <t>Treatment Sites to Completions Sites Piping Arcs [-]</t>
  </si>
  <si>
    <t>TreatmentSites</t>
  </si>
  <si>
    <t>R01</t>
  </si>
  <si>
    <t>R02</t>
  </si>
  <si>
    <t>Table of Treatment Efficiency [%]</t>
  </si>
  <si>
    <t>TDS</t>
  </si>
  <si>
    <t>Pads</t>
  </si>
  <si>
    <t>StorageSites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</si>
  <si>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</si>
  <si>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</si>
  <si>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</si>
  <si>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</si>
  <si>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</si>
  <si>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</si>
  <si>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</si>
  <si>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</si>
  <si>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</si>
  <si>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</si>
  <si>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</si>
  <si>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</si>
  <si>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</si>
  <si>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</si>
  <si>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</si>
  <si>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</si>
  <si>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</si>
  <si>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</si>
  <si>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</si>
  <si>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</si>
  <si>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</si>
  <si>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</si>
  <si>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</si>
  <si>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</si>
  <si>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</si>
  <si>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</si>
  <si>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</si>
  <si>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</si>
  <si>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</si>
  <si>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</si>
  <si>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</si>
  <si>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</si>
  <si>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</si>
  <si>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</si>
  <si>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</si>
  <si>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</si>
  <si>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</si>
  <si>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</si>
  <si>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</si>
  <si>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</si>
  <si>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</si>
  <si>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</si>
  <si>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</si>
  <si>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</si>
  <si>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</si>
  <si>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</si>
  <si>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</si>
  <si>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</si>
  <si>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</si>
  <si>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</si>
  <si>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</si>
  <si>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B01</t>
  </si>
  <si>
    <t>B02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</si>
</sst>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8" fillId="0" borderId="0" xfId="0" applyFont="1"/>
    <xf numFmtId="0" fontId="3" fillId="3" borderId="19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3" fillId="3" borderId="25" xfId="2" applyFont="1" applyFill="1" applyBorder="1" applyAlignment="1">
      <alignment horizontal="center"/>
    </xf>
    <xf numFmtId="0" fontId="3" fillId="4" borderId="26" xfId="0" applyFont="1" applyFill="1" applyBorder="1" applyAlignment="1">
      <alignment horizontal="left"/>
    </xf>
    <xf numFmtId="0" fontId="3" fillId="4" borderId="27" xfId="0" applyFont="1" applyFill="1" applyBorder="1" applyAlignment="1">
      <alignment horizontal="left"/>
    </xf>
    <xf numFmtId="0" fontId="1" fillId="4" borderId="28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6" xfId="0" applyFont="1" applyFill="1" applyBorder="1"/>
    <xf numFmtId="0" fontId="1" fillId="4" borderId="30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0" xfId="0" applyFont="1" applyFill="1" applyBorder="1"/>
    <xf numFmtId="0" fontId="1" fillId="4" borderId="0" xfId="0" applyFont="1" applyFill="1"/>
    <xf numFmtId="0" fontId="1" fillId="4" borderId="31" xfId="0" applyFont="1" applyFill="1" applyBorder="1"/>
    <xf numFmtId="0" fontId="1" fillId="4" borderId="32" xfId="0" applyFont="1" applyFill="1" applyBorder="1"/>
    <xf numFmtId="0" fontId="1" fillId="4" borderId="33" xfId="0" applyFont="1" applyFill="1" applyBorder="1" applyAlignment="1">
      <alignment horizontal="center"/>
    </xf>
    <xf numFmtId="0" fontId="1" fillId="4" borderId="34" xfId="0" quotePrefix="1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" xfId="0" applyFont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10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16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14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11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12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13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52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17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15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18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19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20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21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22</v>
      </c>
      <c r="D21" s="19"/>
      <c r="E21" s="19"/>
      <c r="F21" s="21" t="s">
        <v>23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24</v>
      </c>
      <c r="D23" s="19"/>
      <c r="E23" s="19"/>
      <c r="F23" s="19" t="s">
        <v>27</v>
      </c>
      <c r="G23" s="19"/>
      <c r="H23" s="19"/>
      <c r="I23" s="19"/>
      <c r="J23" s="19"/>
      <c r="K23" s="20"/>
    </row>
    <row r="24" spans="2:13" x14ac:dyDescent="0.3">
      <c r="B24" s="17"/>
      <c r="C24" s="22" t="s">
        <v>25</v>
      </c>
      <c r="D24" s="19"/>
      <c r="E24" s="19"/>
      <c r="F24" s="19" t="s">
        <v>28</v>
      </c>
      <c r="G24" s="19"/>
      <c r="H24" s="19"/>
      <c r="I24" s="19"/>
      <c r="J24" s="19"/>
      <c r="K24" s="20"/>
    </row>
    <row r="25" spans="2:13" x14ac:dyDescent="0.3">
      <c r="B25" s="17"/>
      <c r="C25" s="22" t="s">
        <v>26</v>
      </c>
      <c r="D25" s="19"/>
      <c r="E25" s="19"/>
      <c r="F25" s="19" t="s">
        <v>29</v>
      </c>
      <c r="G25" s="19"/>
      <c r="H25" s="19"/>
      <c r="I25" s="19"/>
      <c r="J25" s="19"/>
      <c r="K25" s="20"/>
    </row>
    <row r="26" spans="2:13" x14ac:dyDescent="0.3">
      <c r="B26" s="17"/>
      <c r="C26" s="22" t="s">
        <v>30</v>
      </c>
      <c r="D26" s="19"/>
      <c r="E26" s="19"/>
      <c r="F26" s="19" t="s">
        <v>31</v>
      </c>
      <c r="G26" s="19"/>
      <c r="H26" s="19"/>
      <c r="I26" s="19"/>
      <c r="J26" s="19"/>
      <c r="K26" s="20"/>
    </row>
    <row r="27" spans="2:13" x14ac:dyDescent="0.3">
      <c r="B27" s="17"/>
      <c r="C27" s="22" t="s">
        <v>32</v>
      </c>
      <c r="D27" s="19"/>
      <c r="E27" s="19"/>
      <c r="F27" s="19" t="s">
        <v>33</v>
      </c>
      <c r="G27" s="19"/>
      <c r="H27" s="19"/>
      <c r="I27" s="19"/>
      <c r="J27" s="19"/>
      <c r="K27" s="20"/>
    </row>
    <row r="28" spans="2:13" x14ac:dyDescent="0.3">
      <c r="B28" s="17"/>
      <c r="C28" s="22" t="s">
        <v>34</v>
      </c>
      <c r="D28" s="19"/>
      <c r="E28" s="19"/>
      <c r="F28" s="19" t="s">
        <v>37</v>
      </c>
      <c r="G28" s="19"/>
      <c r="H28" s="19"/>
      <c r="I28" s="19"/>
      <c r="J28" s="19"/>
      <c r="K28" s="20"/>
    </row>
    <row r="29" spans="2:13" x14ac:dyDescent="0.3">
      <c r="B29" s="17"/>
      <c r="C29" s="22" t="s">
        <v>35</v>
      </c>
      <c r="D29" s="19"/>
      <c r="E29" s="19"/>
      <c r="F29" s="19" t="s">
        <v>36</v>
      </c>
      <c r="G29" s="19"/>
      <c r="H29" s="19"/>
      <c r="I29" s="19"/>
      <c r="J29" s="19"/>
      <c r="K29" s="20"/>
    </row>
    <row r="30" spans="2:13" x14ac:dyDescent="0.3">
      <c r="B30" s="17"/>
      <c r="C30" s="22" t="s">
        <v>38</v>
      </c>
      <c r="D30" s="19"/>
      <c r="E30" s="19"/>
      <c r="F30" s="19" t="s">
        <v>39</v>
      </c>
      <c r="G30" s="19"/>
      <c r="H30" s="19"/>
      <c r="I30" s="19"/>
      <c r="J30" s="19"/>
      <c r="K30" s="20"/>
    </row>
    <row r="31" spans="2:13" x14ac:dyDescent="0.3">
      <c r="B31" s="17"/>
      <c r="C31" s="22" t="s">
        <v>40</v>
      </c>
      <c r="D31" s="19"/>
      <c r="E31" s="19"/>
      <c r="F31" s="19" t="s">
        <v>41</v>
      </c>
      <c r="G31" s="19"/>
      <c r="H31" s="19"/>
      <c r="I31" s="19"/>
      <c r="J31" s="19"/>
      <c r="K31" s="20"/>
      <c r="M31" s="26" t="s">
        <v>53</v>
      </c>
    </row>
    <row r="32" spans="2:13" x14ac:dyDescent="0.3">
      <c r="B32" s="17"/>
      <c r="C32" s="22" t="s">
        <v>43</v>
      </c>
      <c r="D32" s="19"/>
      <c r="E32" s="19"/>
      <c r="F32" s="19" t="s">
        <v>45</v>
      </c>
      <c r="G32" s="19"/>
      <c r="H32" s="19"/>
      <c r="I32" s="19"/>
      <c r="J32" s="19"/>
      <c r="K32" s="20"/>
    </row>
    <row r="33" spans="2:11" x14ac:dyDescent="0.3">
      <c r="B33" s="17"/>
      <c r="C33" s="22" t="s">
        <v>42</v>
      </c>
      <c r="D33" s="19"/>
      <c r="E33" s="19"/>
      <c r="F33" s="19" t="s">
        <v>44</v>
      </c>
      <c r="G33" s="19"/>
      <c r="H33" s="19"/>
      <c r="I33" s="19"/>
      <c r="J33" s="19"/>
      <c r="K33" s="20"/>
    </row>
    <row r="34" spans="2:11" x14ac:dyDescent="0.3">
      <c r="B34" s="17"/>
      <c r="C34" s="22" t="s">
        <v>46</v>
      </c>
      <c r="D34" s="19"/>
      <c r="E34" s="19"/>
      <c r="F34" s="19" t="s">
        <v>47</v>
      </c>
      <c r="G34" s="19"/>
      <c r="H34" s="19"/>
      <c r="I34" s="19"/>
      <c r="J34" s="19"/>
      <c r="K34" s="20"/>
    </row>
    <row r="35" spans="2:11" x14ac:dyDescent="0.3">
      <c r="B35" s="17"/>
      <c r="C35" s="22" t="s">
        <v>48</v>
      </c>
      <c r="D35" s="19"/>
      <c r="E35" s="19"/>
      <c r="F35" s="19" t="s">
        <v>50</v>
      </c>
      <c r="G35" s="19"/>
      <c r="H35" s="19"/>
      <c r="I35" s="19"/>
      <c r="J35" s="19"/>
      <c r="K35" s="20"/>
    </row>
    <row r="36" spans="2:11" x14ac:dyDescent="0.3">
      <c r="B36" s="17"/>
      <c r="C36" s="22" t="s">
        <v>49</v>
      </c>
      <c r="D36" s="19"/>
      <c r="E36" s="19"/>
      <c r="F36" s="19" t="s">
        <v>51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81</v>
      </c>
    </row>
    <row r="2" spans="1:16" x14ac:dyDescent="0.3">
      <c r="A2" s="4"/>
    </row>
    <row r="3" spans="1:16" x14ac:dyDescent="0.3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"/>
  <sheetViews>
    <sheetView workbookViewId="0">
      <selection activeCell="C12" sqref="C1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82</v>
      </c>
    </row>
    <row r="2" spans="1:16" x14ac:dyDescent="0.3">
      <c r="A2" s="4"/>
    </row>
    <row r="3" spans="1:16" x14ac:dyDescent="0.3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2E4D-5604-4B83-9F7A-0225AC5DE7E0}">
  <sheetPr>
    <tabColor theme="9" tint="0.79998168889431442"/>
  </sheetPr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" width="14.44140625" style="1" customWidth="1"/>
    <col min="2" max="16384" width="9.33203125" style="1"/>
  </cols>
  <sheetData>
    <row r="1" spans="1:5" ht="16.2" thickBot="1" x14ac:dyDescent="0.35">
      <c r="A1" s="1" t="s">
        <v>100</v>
      </c>
    </row>
    <row r="2" spans="1:5" s="8" customFormat="1" x14ac:dyDescent="0.3">
      <c r="A2" s="6" t="s">
        <v>101</v>
      </c>
      <c r="B2" s="7" t="s">
        <v>8</v>
      </c>
      <c r="C2" s="7"/>
      <c r="D2" s="7"/>
      <c r="E2" s="27"/>
    </row>
    <row r="3" spans="1:5" x14ac:dyDescent="0.3">
      <c r="A3" s="29" t="s">
        <v>102</v>
      </c>
      <c r="B3" s="9"/>
      <c r="C3" s="9"/>
      <c r="D3" s="9"/>
      <c r="E3" s="36"/>
    </row>
    <row r="4" spans="1:5" ht="16.2" thickBot="1" x14ac:dyDescent="0.35">
      <c r="A4" s="33" t="s">
        <v>103</v>
      </c>
      <c r="B4" s="10"/>
      <c r="C4" s="10"/>
      <c r="D4" s="10"/>
      <c r="E4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F4"/>
  <sheetViews>
    <sheetView workbookViewId="0">
      <selection activeCell="B7" sqref="B7"/>
    </sheetView>
  </sheetViews>
  <sheetFormatPr defaultColWidth="9.33203125" defaultRowHeight="15.6" x14ac:dyDescent="0.3"/>
  <cols>
    <col min="1" max="1" width="21" style="1" customWidth="1"/>
    <col min="2" max="16384" width="9.33203125" style="1"/>
  </cols>
  <sheetData>
    <row r="1" spans="1:6" ht="16.2" thickBot="1" x14ac:dyDescent="0.35">
      <c r="A1" s="1" t="s">
        <v>83</v>
      </c>
      <c r="B1" s="39"/>
    </row>
    <row r="2" spans="1:6" s="8" customFormat="1" x14ac:dyDescent="0.3">
      <c r="A2" s="6" t="s">
        <v>96</v>
      </c>
      <c r="B2" s="27" t="s">
        <v>8</v>
      </c>
      <c r="D2" s="1"/>
      <c r="E2" s="1"/>
      <c r="F2" s="1"/>
    </row>
    <row r="3" spans="1:6" x14ac:dyDescent="0.3">
      <c r="A3" s="2" t="s">
        <v>75</v>
      </c>
      <c r="B3" s="36">
        <v>1</v>
      </c>
      <c r="F3" s="1" t="s">
        <v>90</v>
      </c>
    </row>
    <row r="4" spans="1:6" ht="16.2" thickBot="1" x14ac:dyDescent="0.35">
      <c r="A4" s="3" t="s">
        <v>76</v>
      </c>
      <c r="B4" s="11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797B-8D14-4FB6-B72A-3C0C4341EC79}">
  <sheetPr>
    <tabColor theme="9" tint="0.79998168889431442"/>
  </sheetPr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6821-D55E-4269-AC7B-EA9C0F0EC2AD}">
  <sheetPr>
    <tabColor theme="9" tint="0.79998168889431442"/>
  </sheetPr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9"/>
  <sheetViews>
    <sheetView workbookViewId="0">
      <selection activeCell="H23" sqref="H23"/>
    </sheetView>
  </sheetViews>
  <sheetFormatPr defaultColWidth="9.33203125" defaultRowHeight="15.6" x14ac:dyDescent="0.3"/>
  <cols>
    <col min="1" max="1" width="17" style="1" customWidth="1"/>
    <col min="2" max="16384" width="9.33203125" style="1"/>
  </cols>
  <sheetData>
    <row r="1" spans="1:5" ht="16.2" thickBot="1" x14ac:dyDescent="0.35">
      <c r="A1" s="1" t="s">
        <v>84</v>
      </c>
      <c r="E1" s="39"/>
    </row>
    <row r="2" spans="1:5" s="8" customFormat="1" x14ac:dyDescent="0.3">
      <c r="A2" s="6" t="s">
        <v>91</v>
      </c>
      <c r="B2" s="27" t="s">
        <v>8</v>
      </c>
    </row>
    <row r="3" spans="1:5" s="8" customFormat="1" x14ac:dyDescent="0.3">
      <c r="A3" s="29" t="s">
        <v>3</v>
      </c>
      <c r="B3" s="36">
        <v>1</v>
      </c>
    </row>
    <row r="4" spans="1:5" s="8" customFormat="1" x14ac:dyDescent="0.3">
      <c r="A4" s="29" t="s">
        <v>4</v>
      </c>
      <c r="B4" s="36">
        <v>1</v>
      </c>
    </row>
    <row r="5" spans="1:5" s="8" customFormat="1" x14ac:dyDescent="0.3">
      <c r="A5" s="29" t="s">
        <v>5</v>
      </c>
      <c r="B5" s="36">
        <v>1</v>
      </c>
    </row>
    <row r="6" spans="1:5" x14ac:dyDescent="0.3">
      <c r="A6" s="29" t="s">
        <v>6</v>
      </c>
      <c r="B6" s="36">
        <v>1</v>
      </c>
    </row>
    <row r="7" spans="1:5" ht="16.2" thickBot="1" x14ac:dyDescent="0.35">
      <c r="A7" s="33" t="s">
        <v>7</v>
      </c>
      <c r="B7" s="11">
        <v>1</v>
      </c>
    </row>
    <row r="9" spans="1:5" x14ac:dyDescent="0.3">
      <c r="D9" s="39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A596-FF30-4282-98C8-7AB378F1FE03}">
  <sheetPr>
    <tabColor theme="9" tint="0.79998168889431442"/>
  </sheetPr>
  <dimension ref="A1:B4"/>
  <sheetViews>
    <sheetView workbookViewId="0">
      <selection activeCell="F10" sqref="F10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88</v>
      </c>
    </row>
    <row r="2" spans="1:2" s="8" customFormat="1" x14ac:dyDescent="0.3">
      <c r="A2" s="6" t="s">
        <v>96</v>
      </c>
      <c r="B2" s="27" t="s">
        <v>8</v>
      </c>
    </row>
    <row r="3" spans="1:2" s="8" customFormat="1" x14ac:dyDescent="0.3">
      <c r="A3" s="29" t="s">
        <v>75</v>
      </c>
      <c r="B3" s="36">
        <v>1</v>
      </c>
    </row>
    <row r="4" spans="1:2" ht="16.2" thickBot="1" x14ac:dyDescent="0.35">
      <c r="A4" s="33" t="s">
        <v>76</v>
      </c>
      <c r="B4" s="11">
        <v>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82D3-6CFF-4538-9513-170B327E5C50}">
  <sheetPr>
    <tabColor theme="9" tint="0.79998168889431442"/>
  </sheetPr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88</v>
      </c>
    </row>
    <row r="2" spans="1:2" s="8" customFormat="1" x14ac:dyDescent="0.3">
      <c r="A2" s="6" t="s">
        <v>94</v>
      </c>
      <c r="B2" s="27" t="s">
        <v>8</v>
      </c>
    </row>
    <row r="3" spans="1:2" ht="16.2" thickBot="1" x14ac:dyDescent="0.35">
      <c r="A3" s="33" t="s">
        <v>8</v>
      </c>
      <c r="B3" s="11">
        <v>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7"/>
  <sheetViews>
    <sheetView workbookViewId="0">
      <selection activeCell="A2" sqref="A2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3" ht="16.2" thickBot="1" x14ac:dyDescent="0.35">
      <c r="A1" s="1" t="s">
        <v>85</v>
      </c>
    </row>
    <row r="2" spans="1:3" s="8" customFormat="1" x14ac:dyDescent="0.3">
      <c r="A2" s="6" t="s">
        <v>91</v>
      </c>
      <c r="B2" s="7" t="s">
        <v>54</v>
      </c>
      <c r="C2" s="27" t="s">
        <v>55</v>
      </c>
    </row>
    <row r="3" spans="1:3" s="8" customFormat="1" x14ac:dyDescent="0.3">
      <c r="A3" s="29" t="s">
        <v>3</v>
      </c>
      <c r="B3" s="9">
        <v>1</v>
      </c>
      <c r="C3" s="36"/>
    </row>
    <row r="4" spans="1:3" s="8" customFormat="1" x14ac:dyDescent="0.3">
      <c r="A4" s="29" t="s">
        <v>4</v>
      </c>
      <c r="B4" s="9">
        <v>1</v>
      </c>
      <c r="C4" s="36">
        <v>1</v>
      </c>
    </row>
    <row r="5" spans="1:3" s="8" customFormat="1" x14ac:dyDescent="0.3">
      <c r="A5" s="29" t="s">
        <v>5</v>
      </c>
      <c r="B5" s="37"/>
      <c r="C5" s="36">
        <v>1</v>
      </c>
    </row>
    <row r="6" spans="1:3" x14ac:dyDescent="0.3">
      <c r="A6" s="29" t="s">
        <v>6</v>
      </c>
      <c r="B6" s="37"/>
      <c r="C6" s="36">
        <v>1</v>
      </c>
    </row>
    <row r="7" spans="1:3" ht="16.2" thickBot="1" x14ac:dyDescent="0.35">
      <c r="A7" s="33" t="s">
        <v>7</v>
      </c>
      <c r="B7" s="38"/>
      <c r="C7" s="1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7A32-8B76-4E4B-A189-16CA880A95B6}">
  <sheetPr>
    <tabColor theme="2" tint="-9.9978637043366805E-2"/>
  </sheetPr>
  <dimension ref="A1:BA12"/>
  <sheetViews>
    <sheetView zoomScale="120" zoomScaleNormal="120" workbookViewId="0">
      <selection activeCell="A3" sqref="A3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3" ht="16.2" thickBot="1" x14ac:dyDescent="0.35">
      <c r="A1" s="1" t="s">
        <v>108</v>
      </c>
    </row>
    <row r="2" spans="1:53" s="8" customFormat="1" x14ac:dyDescent="0.3">
      <c r="A2" s="6" t="s">
        <v>109</v>
      </c>
      <c r="B2" s="27" t="s">
        <v>110</v>
      </c>
      <c r="D2" s="46" t="s">
        <v>111</v>
      </c>
      <c r="E2" s="47" t="s">
        <v>112</v>
      </c>
      <c r="F2" s="48"/>
      <c r="G2" s="48"/>
      <c r="H2" s="49"/>
      <c r="I2" s="48"/>
      <c r="J2" s="48"/>
      <c r="K2" s="50"/>
    </row>
    <row r="3" spans="1:53" x14ac:dyDescent="0.3">
      <c r="A3" s="29" t="s">
        <v>113</v>
      </c>
      <c r="B3" s="51" t="s">
        <v>114</v>
      </c>
      <c r="D3" s="52" t="s">
        <v>115</v>
      </c>
      <c r="E3" s="53" t="s">
        <v>114</v>
      </c>
      <c r="F3" s="54" t="s">
        <v>116</v>
      </c>
      <c r="G3" s="55" t="s">
        <v>117</v>
      </c>
      <c r="H3" s="56"/>
      <c r="I3" s="55" t="s">
        <v>118</v>
      </c>
      <c r="J3" s="54" t="s">
        <v>116</v>
      </c>
      <c r="K3" s="57" t="s">
        <v>119</v>
      </c>
    </row>
    <row r="4" spans="1:53" x14ac:dyDescent="0.3">
      <c r="A4" s="29" t="s">
        <v>120</v>
      </c>
      <c r="B4" s="51" t="s">
        <v>121</v>
      </c>
      <c r="D4" s="52" t="s">
        <v>122</v>
      </c>
      <c r="E4" s="53" t="s">
        <v>123</v>
      </c>
      <c r="F4" s="54" t="s">
        <v>116</v>
      </c>
      <c r="G4" s="55" t="s">
        <v>124</v>
      </c>
      <c r="H4" s="56"/>
      <c r="I4" s="55"/>
      <c r="J4" s="55"/>
      <c r="K4" s="57"/>
    </row>
    <row r="5" spans="1:53" x14ac:dyDescent="0.3">
      <c r="A5" s="29" t="s">
        <v>125</v>
      </c>
      <c r="B5" s="51" t="s">
        <v>126</v>
      </c>
      <c r="D5" s="52" t="s">
        <v>127</v>
      </c>
      <c r="E5" s="58"/>
      <c r="F5" s="59"/>
      <c r="G5" s="59"/>
      <c r="H5" s="52"/>
      <c r="I5" s="59"/>
      <c r="J5" s="59"/>
      <c r="K5" s="60"/>
    </row>
    <row r="6" spans="1:53" x14ac:dyDescent="0.3">
      <c r="A6" s="29" t="s">
        <v>128</v>
      </c>
      <c r="B6" s="51" t="s">
        <v>129</v>
      </c>
      <c r="D6" s="52" t="s">
        <v>130</v>
      </c>
      <c r="E6" s="53" t="s">
        <v>129</v>
      </c>
      <c r="F6" s="54" t="s">
        <v>116</v>
      </c>
      <c r="G6" s="55" t="s">
        <v>131</v>
      </c>
      <c r="H6" s="52"/>
      <c r="I6" s="59"/>
      <c r="J6" s="59"/>
      <c r="K6" s="60"/>
    </row>
    <row r="7" spans="1:53" x14ac:dyDescent="0.3">
      <c r="A7" s="29" t="s">
        <v>132</v>
      </c>
      <c r="B7" s="51" t="s">
        <v>133</v>
      </c>
      <c r="D7" s="52" t="s">
        <v>134</v>
      </c>
      <c r="E7" s="53" t="s">
        <v>135</v>
      </c>
      <c r="F7" s="54" t="s">
        <v>116</v>
      </c>
      <c r="G7" s="55" t="s">
        <v>136</v>
      </c>
      <c r="H7" s="52"/>
      <c r="I7" s="59"/>
      <c r="J7" s="59"/>
      <c r="K7" s="60"/>
    </row>
    <row r="8" spans="1:53" x14ac:dyDescent="0.3">
      <c r="A8" s="29" t="s">
        <v>137</v>
      </c>
      <c r="B8" s="51" t="s">
        <v>138</v>
      </c>
      <c r="D8" s="52" t="s">
        <v>139</v>
      </c>
      <c r="E8" s="58"/>
      <c r="F8" s="59"/>
      <c r="G8" s="59"/>
      <c r="H8" s="52"/>
      <c r="I8" s="59"/>
      <c r="J8" s="59"/>
      <c r="K8" s="60"/>
      <c r="AT8" s="37" t="s">
        <v>113</v>
      </c>
      <c r="AU8" s="37" t="s">
        <v>120</v>
      </c>
      <c r="AV8" s="37" t="s">
        <v>125</v>
      </c>
      <c r="AW8" s="37" t="s">
        <v>128</v>
      </c>
      <c r="AX8" s="37" t="s">
        <v>132</v>
      </c>
      <c r="AY8" s="37" t="s">
        <v>137</v>
      </c>
      <c r="AZ8" s="37" t="s">
        <v>152</v>
      </c>
      <c r="BA8" s="37" t="s">
        <v>140</v>
      </c>
    </row>
    <row r="9" spans="1:53" x14ac:dyDescent="0.3">
      <c r="A9" s="29" t="s">
        <v>152</v>
      </c>
      <c r="B9" s="51" t="s">
        <v>153</v>
      </c>
      <c r="D9" s="52" t="s">
        <v>154</v>
      </c>
      <c r="E9" s="58" t="s">
        <v>153</v>
      </c>
      <c r="F9" s="59" t="s">
        <v>116</v>
      </c>
      <c r="G9" s="59" t="s">
        <v>155</v>
      </c>
      <c r="H9" s="52"/>
      <c r="I9" s="59"/>
      <c r="J9" s="59"/>
      <c r="K9" s="60"/>
      <c r="AT9" s="1" t="s">
        <v>114</v>
      </c>
      <c r="AU9" s="1" t="s">
        <v>148</v>
      </c>
      <c r="AV9" s="1" t="s">
        <v>126</v>
      </c>
      <c r="AW9" s="1" t="s">
        <v>129</v>
      </c>
      <c r="AX9" s="1" t="s">
        <v>133</v>
      </c>
      <c r="AY9" s="1" t="s">
        <v>138</v>
      </c>
      <c r="AZ9" s="1" t="s">
        <v>156</v>
      </c>
      <c r="BA9" s="1" t="s">
        <v>138</v>
      </c>
    </row>
    <row r="10" spans="1:53" x14ac:dyDescent="0.3">
      <c r="A10" s="29" t="s">
        <v>157</v>
      </c>
      <c r="B10" s="51" t="s">
        <v>148</v>
      </c>
      <c r="D10" s="52" t="s">
        <v>158</v>
      </c>
      <c r="E10" s="58"/>
      <c r="F10" s="59"/>
      <c r="G10" s="59"/>
      <c r="H10" s="52"/>
      <c r="I10" s="59"/>
      <c r="J10" s="59"/>
      <c r="K10" s="60"/>
      <c r="AT10" s="1" t="s">
        <v>118</v>
      </c>
      <c r="AU10" s="1" t="s">
        <v>121</v>
      </c>
      <c r="AV10" s="1" t="s">
        <v>149</v>
      </c>
      <c r="AW10" s="1" t="s">
        <v>150</v>
      </c>
      <c r="AX10" s="1" t="s">
        <v>135</v>
      </c>
      <c r="AY10" s="1" t="s">
        <v>142</v>
      </c>
      <c r="AZ10" s="1" t="s">
        <v>153</v>
      </c>
      <c r="BA10" s="1" t="s">
        <v>142</v>
      </c>
    </row>
    <row r="11" spans="1:53" ht="16.2" thickBot="1" x14ac:dyDescent="0.35">
      <c r="A11" s="33" t="s">
        <v>141</v>
      </c>
      <c r="B11" s="42" t="s">
        <v>138</v>
      </c>
      <c r="D11" s="61" t="s">
        <v>143</v>
      </c>
      <c r="E11" s="62" t="s">
        <v>144</v>
      </c>
      <c r="F11" s="63" t="s">
        <v>116</v>
      </c>
      <c r="G11" s="64" t="s">
        <v>145</v>
      </c>
      <c r="H11" s="61"/>
      <c r="I11" s="65" t="s">
        <v>146</v>
      </c>
      <c r="J11" s="63" t="s">
        <v>116</v>
      </c>
      <c r="K11" s="64" t="s">
        <v>147</v>
      </c>
      <c r="AU11" s="1" t="s">
        <v>151</v>
      </c>
      <c r="BA11" s="1" t="s">
        <v>144</v>
      </c>
    </row>
    <row r="12" spans="1:53" x14ac:dyDescent="0.3">
      <c r="AU12" s="1" t="s">
        <v>123</v>
      </c>
      <c r="BA12" s="1" t="s">
        <v>146</v>
      </c>
    </row>
  </sheetData>
  <dataValidations count="8">
    <dataValidation type="list" allowBlank="1" showInputMessage="1" showErrorMessage="1" sqref="B5" xr:uid="{86102F73-0552-4E90-BC6E-A014997B8F8B}">
      <formula1>$AV$9:$AV$10</formula1>
    </dataValidation>
    <dataValidation type="list" allowBlank="1" showInputMessage="1" showErrorMessage="1" sqref="B8" xr:uid="{4FF43CEF-FECB-40EB-BEC3-FC4A0709E413}">
      <formula1>$AY$9:$AY$10</formula1>
    </dataValidation>
    <dataValidation type="list" allowBlank="1" showInputMessage="1" showErrorMessage="1" sqref="B7" xr:uid="{ADEB3724-9972-4F22-86F6-A4B53CF65500}">
      <formula1>$AX$9:$AX$10</formula1>
    </dataValidation>
    <dataValidation type="list" allowBlank="1" showInputMessage="1" showErrorMessage="1" sqref="B6" xr:uid="{1B6DA8E7-8921-46C2-B5F1-EDB330E8991D}">
      <formula1>$AW$9:$AW$10</formula1>
    </dataValidation>
    <dataValidation type="list" allowBlank="1" showInputMessage="1" showErrorMessage="1" sqref="B4 B10" xr:uid="{DB453DE4-A708-4192-8385-6ED22D70A9DA}">
      <formula1>$AU$9:$AU$12</formula1>
    </dataValidation>
    <dataValidation type="list" allowBlank="1" showInputMessage="1" showErrorMessage="1" sqref="B3" xr:uid="{8F8B861C-C393-4435-8DC0-EC8EEEE3BBFD}">
      <formula1>$AT$9:$AT$10</formula1>
    </dataValidation>
    <dataValidation type="list" allowBlank="1" showInputMessage="1" showErrorMessage="1" sqref="B11" xr:uid="{9A2FD3DB-3FAE-4601-8694-0155021F205A}">
      <formula1>$BA$9:$BA$12</formula1>
    </dataValidation>
    <dataValidation type="list" allowBlank="1" showInputMessage="1" showErrorMessage="1" sqref="B9" xr:uid="{9168A5F5-CA80-4564-8DDA-57F03CF7364B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86</v>
      </c>
    </row>
    <row r="2" spans="1:2" s="8" customFormat="1" x14ac:dyDescent="0.3">
      <c r="A2" s="6" t="s">
        <v>94</v>
      </c>
      <c r="B2" s="27" t="s">
        <v>54</v>
      </c>
    </row>
    <row r="3" spans="1:2" s="8" customFormat="1" ht="16.2" thickBot="1" x14ac:dyDescent="0.35">
      <c r="A3" s="33" t="s">
        <v>8</v>
      </c>
      <c r="B3" s="11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3BE-FC18-4B07-A835-FE113535C483}">
  <sheetPr>
    <tabColor theme="9" tint="0.79998168889431442"/>
  </sheetPr>
  <dimension ref="A1:Q8"/>
  <sheetViews>
    <sheetView workbookViewId="0">
      <selection activeCell="R13" sqref="R13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17" ht="16.2" thickBot="1" x14ac:dyDescent="0.35">
      <c r="A1" s="1" t="s">
        <v>87</v>
      </c>
    </row>
    <row r="2" spans="1:17" s="8" customFormat="1" x14ac:dyDescent="0.3">
      <c r="A2" s="6" t="s">
        <v>91</v>
      </c>
      <c r="B2" s="7" t="s">
        <v>61</v>
      </c>
      <c r="C2" s="7" t="s">
        <v>62</v>
      </c>
      <c r="D2" s="7" t="s">
        <v>63</v>
      </c>
      <c r="E2" s="7" t="s">
        <v>64</v>
      </c>
      <c r="F2" s="7" t="s">
        <v>65</v>
      </c>
      <c r="G2" s="7" t="s">
        <v>66</v>
      </c>
      <c r="H2" s="7" t="s">
        <v>67</v>
      </c>
      <c r="I2" s="7" t="s">
        <v>68</v>
      </c>
      <c r="J2" s="7" t="s">
        <v>69</v>
      </c>
      <c r="K2" s="7" t="s">
        <v>70</v>
      </c>
      <c r="L2" s="7" t="s">
        <v>71</v>
      </c>
      <c r="M2" s="7" t="s">
        <v>72</v>
      </c>
      <c r="N2" s="7" t="s">
        <v>73</v>
      </c>
      <c r="O2" s="27" t="s">
        <v>74</v>
      </c>
      <c r="P2" s="7" t="s">
        <v>159</v>
      </c>
      <c r="Q2" s="27" t="s">
        <v>160</v>
      </c>
    </row>
    <row r="3" spans="1:17" s="8" customFormat="1" x14ac:dyDescent="0.3">
      <c r="A3" s="29" t="s">
        <v>3</v>
      </c>
      <c r="B3" s="9">
        <v>1</v>
      </c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36"/>
      <c r="P3" s="9"/>
      <c r="Q3" s="36"/>
    </row>
    <row r="4" spans="1:17" s="8" customFormat="1" x14ac:dyDescent="0.3">
      <c r="A4" s="29" t="s">
        <v>4</v>
      </c>
      <c r="B4" s="9"/>
      <c r="C4" s="9"/>
      <c r="D4" s="9">
        <v>1</v>
      </c>
      <c r="E4" s="9">
        <v>1</v>
      </c>
      <c r="F4" s="9">
        <v>1</v>
      </c>
      <c r="G4" s="9"/>
      <c r="H4" s="9"/>
      <c r="I4" s="9"/>
      <c r="J4" s="9"/>
      <c r="K4" s="9"/>
      <c r="L4" s="9"/>
      <c r="M4" s="9"/>
      <c r="N4" s="9"/>
      <c r="O4" s="36"/>
      <c r="P4" s="9"/>
      <c r="Q4" s="36"/>
    </row>
    <row r="5" spans="1:17" s="8" customFormat="1" x14ac:dyDescent="0.3">
      <c r="A5" s="29" t="s">
        <v>5</v>
      </c>
      <c r="B5" s="9"/>
      <c r="C5" s="9"/>
      <c r="D5" s="9"/>
      <c r="E5" s="9"/>
      <c r="F5" s="9"/>
      <c r="G5" s="9">
        <v>1</v>
      </c>
      <c r="H5" s="9">
        <v>1</v>
      </c>
      <c r="I5" s="9">
        <v>1</v>
      </c>
      <c r="J5" s="9">
        <v>1</v>
      </c>
      <c r="K5" s="9"/>
      <c r="L5" s="9"/>
      <c r="M5" s="9"/>
      <c r="N5" s="9"/>
      <c r="O5" s="36"/>
      <c r="P5" s="9"/>
      <c r="Q5" s="36"/>
    </row>
    <row r="6" spans="1:17" x14ac:dyDescent="0.3">
      <c r="A6" s="29" t="s">
        <v>6</v>
      </c>
      <c r="B6" s="9"/>
      <c r="C6" s="9"/>
      <c r="D6" s="9"/>
      <c r="E6" s="9"/>
      <c r="F6" s="9"/>
      <c r="G6" s="9"/>
      <c r="H6" s="9"/>
      <c r="I6" s="9"/>
      <c r="J6" s="9"/>
      <c r="K6" s="9">
        <v>1</v>
      </c>
      <c r="L6" s="9">
        <v>1</v>
      </c>
      <c r="M6" s="9">
        <v>1</v>
      </c>
      <c r="N6" s="9"/>
      <c r="O6" s="36"/>
      <c r="P6" s="9"/>
      <c r="Q6" s="36"/>
    </row>
    <row r="7" spans="1:17" ht="16.2" thickBot="1" x14ac:dyDescent="0.35">
      <c r="A7" s="33" t="s">
        <v>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>
        <v>1</v>
      </c>
      <c r="O7" s="11">
        <v>1</v>
      </c>
      <c r="P7" s="10"/>
      <c r="Q7" s="11"/>
    </row>
    <row r="8" spans="1:17" ht="16.2" thickBot="1" x14ac:dyDescent="0.35">
      <c r="A8" s="33" t="s">
        <v>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  <c r="P8" s="10">
        <v>1</v>
      </c>
      <c r="Q8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H8"/>
  <sheetViews>
    <sheetView workbookViewId="0">
      <selection activeCell="D12" sqref="D12"/>
    </sheetView>
  </sheetViews>
  <sheetFormatPr defaultColWidth="9.33203125" defaultRowHeight="15.6" x14ac:dyDescent="0.3"/>
  <cols>
    <col min="1" max="7" width="9.33203125" style="1"/>
    <col min="8" max="8" width="23" style="1" bestFit="1" customWidth="1"/>
    <col min="9" max="16384" width="9.33203125" style="1"/>
  </cols>
  <sheetData>
    <row r="1" spans="1:8" ht="16.2" thickBot="1" x14ac:dyDescent="0.35">
      <c r="A1" s="1" t="str">
        <f>_xlfn.CONCAT( "Table of Completions Water Demand for Completions Sites over ",VLOOKUP("decision period", Units!$A$2:$B11, 2, FALSE),"s [",VLOOKUP("volume", Units!$A$2:$B$11, 2, FALSE),"/", VLOOKUP("time", Units!$A$2:$B$11, 2, FALSE),"]")</f>
        <v>Table of Completions Water Demand for Completions Sites over days [bbl/day]</v>
      </c>
      <c r="H1" s="39"/>
    </row>
    <row r="2" spans="1:8" s="8" customFormat="1" x14ac:dyDescent="0.3">
      <c r="A2" s="6" t="s">
        <v>94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8" ht="16.2" thickBot="1" x14ac:dyDescent="0.35">
      <c r="A3" s="3" t="s">
        <v>8</v>
      </c>
      <c r="B3" s="10">
        <v>31500</v>
      </c>
      <c r="C3" s="10">
        <v>35000</v>
      </c>
      <c r="D3" s="10">
        <v>35000</v>
      </c>
      <c r="E3" s="10">
        <v>28000</v>
      </c>
      <c r="F3" s="11">
        <v>0</v>
      </c>
    </row>
    <row r="8" spans="1:8" x14ac:dyDescent="0.3">
      <c r="F8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14F-DAFF-4764-9C34-8E43F32C86F9}">
  <sheetPr>
    <tabColor theme="7" tint="0.79998168889431442"/>
  </sheetPr>
  <dimension ref="A1:G21"/>
  <sheetViews>
    <sheetView workbookViewId="0">
      <selection activeCell="J2" sqref="J2"/>
    </sheetView>
  </sheetViews>
  <sheetFormatPr defaultColWidth="9.33203125" defaultRowHeight="15.6" x14ac:dyDescent="0.3"/>
  <cols>
    <col min="1" max="1" width="18.109375" style="8" customWidth="1"/>
    <col min="2" max="2" width="23" style="8" bestFit="1" customWidth="1"/>
    <col min="3" max="16384" width="9.33203125" style="1"/>
  </cols>
  <sheetData>
    <row r="1" spans="1:7" ht="16.2" thickBot="1" x14ac:dyDescent="0.35">
      <c r="A1" s="35" t="str">
        <f>_xlfn.CONCAT( "Table of Production Rate Forecasts by Tanks and Pads"," [",VLOOKUP("volume", Units!$A$2:$B$9, 2, FALSE),"/", VLOOKUP("time", Units!$A$2:$B$9, 2, FALSE),"]")</f>
        <v>Table of Production Rate Forecasts by Tanks and Pads [bbl/day]</v>
      </c>
      <c r="B1" s="39"/>
    </row>
    <row r="2" spans="1:7" s="8" customFormat="1" x14ac:dyDescent="0.3">
      <c r="A2" s="6" t="s">
        <v>91</v>
      </c>
      <c r="B2" s="28" t="s">
        <v>93</v>
      </c>
      <c r="C2" s="7" t="s">
        <v>56</v>
      </c>
      <c r="D2" s="7" t="s">
        <v>57</v>
      </c>
      <c r="E2" s="7" t="s">
        <v>58</v>
      </c>
      <c r="F2" s="7" t="s">
        <v>59</v>
      </c>
      <c r="G2" s="27" t="s">
        <v>60</v>
      </c>
    </row>
    <row r="3" spans="1:7" s="8" customFormat="1" x14ac:dyDescent="0.3">
      <c r="A3" s="31" t="s">
        <v>3</v>
      </c>
      <c r="B3" s="32" t="s">
        <v>61</v>
      </c>
      <c r="C3" s="9">
        <v>1058</v>
      </c>
      <c r="D3" s="9">
        <v>1029</v>
      </c>
      <c r="E3" s="9">
        <v>999</v>
      </c>
      <c r="F3" s="9">
        <v>998</v>
      </c>
      <c r="G3" s="36">
        <v>996</v>
      </c>
    </row>
    <row r="4" spans="1:7" s="8" customFormat="1" x14ac:dyDescent="0.3">
      <c r="A4" s="29" t="s">
        <v>3</v>
      </c>
      <c r="B4" s="30" t="s">
        <v>62</v>
      </c>
      <c r="C4" s="9">
        <v>1058</v>
      </c>
      <c r="D4" s="9">
        <v>1029</v>
      </c>
      <c r="E4" s="9">
        <v>999</v>
      </c>
      <c r="F4" s="9">
        <v>998</v>
      </c>
      <c r="G4" s="36">
        <v>996</v>
      </c>
    </row>
    <row r="5" spans="1:7" s="8" customFormat="1" x14ac:dyDescent="0.3">
      <c r="A5" s="29" t="s">
        <v>4</v>
      </c>
      <c r="B5" s="30" t="s">
        <v>63</v>
      </c>
      <c r="C5" s="9">
        <v>466</v>
      </c>
      <c r="D5" s="9">
        <v>460</v>
      </c>
      <c r="E5" s="9">
        <v>458</v>
      </c>
      <c r="F5" s="9">
        <v>457</v>
      </c>
      <c r="G5" s="36">
        <v>455</v>
      </c>
    </row>
    <row r="6" spans="1:7" s="8" customFormat="1" x14ac:dyDescent="0.3">
      <c r="A6" s="29" t="s">
        <v>4</v>
      </c>
      <c r="B6" s="30" t="s">
        <v>64</v>
      </c>
      <c r="C6" s="9">
        <v>466</v>
      </c>
      <c r="D6" s="9">
        <v>460</v>
      </c>
      <c r="E6" s="9">
        <v>458</v>
      </c>
      <c r="F6" s="9">
        <v>457</v>
      </c>
      <c r="G6" s="36">
        <v>455</v>
      </c>
    </row>
    <row r="7" spans="1:7" s="8" customFormat="1" x14ac:dyDescent="0.3">
      <c r="A7" s="29" t="s">
        <v>4</v>
      </c>
      <c r="B7" s="30" t="s">
        <v>65</v>
      </c>
      <c r="C7" s="9">
        <v>466</v>
      </c>
      <c r="D7" s="9">
        <v>460</v>
      </c>
      <c r="E7" s="9">
        <v>458</v>
      </c>
      <c r="F7" s="9">
        <v>457</v>
      </c>
      <c r="G7" s="36">
        <v>455</v>
      </c>
    </row>
    <row r="8" spans="1:7" s="8" customFormat="1" x14ac:dyDescent="0.3">
      <c r="A8" s="29" t="s">
        <v>5</v>
      </c>
      <c r="B8" s="30" t="s">
        <v>66</v>
      </c>
      <c r="C8" s="9">
        <v>200</v>
      </c>
      <c r="D8" s="9">
        <v>199</v>
      </c>
      <c r="E8" s="9">
        <v>198</v>
      </c>
      <c r="F8" s="9">
        <v>196</v>
      </c>
      <c r="G8" s="36">
        <v>195</v>
      </c>
    </row>
    <row r="9" spans="1:7" s="8" customFormat="1" x14ac:dyDescent="0.3">
      <c r="A9" s="29" t="s">
        <v>5</v>
      </c>
      <c r="B9" s="30" t="s">
        <v>67</v>
      </c>
      <c r="C9" s="9">
        <v>200</v>
      </c>
      <c r="D9" s="9">
        <v>199</v>
      </c>
      <c r="E9" s="9">
        <v>198</v>
      </c>
      <c r="F9" s="9">
        <v>196</v>
      </c>
      <c r="G9" s="36">
        <v>195</v>
      </c>
    </row>
    <row r="10" spans="1:7" s="8" customFormat="1" x14ac:dyDescent="0.3">
      <c r="A10" s="29" t="s">
        <v>5</v>
      </c>
      <c r="B10" s="30" t="s">
        <v>68</v>
      </c>
      <c r="C10" s="9">
        <v>200</v>
      </c>
      <c r="D10" s="9">
        <v>199</v>
      </c>
      <c r="E10" s="9">
        <v>198</v>
      </c>
      <c r="F10" s="9">
        <v>196</v>
      </c>
      <c r="G10" s="36">
        <v>195</v>
      </c>
    </row>
    <row r="11" spans="1:7" s="8" customFormat="1" x14ac:dyDescent="0.3">
      <c r="A11" s="29" t="s">
        <v>5</v>
      </c>
      <c r="B11" s="30" t="s">
        <v>69</v>
      </c>
      <c r="C11" s="9">
        <v>200</v>
      </c>
      <c r="D11" s="9">
        <v>199</v>
      </c>
      <c r="E11" s="9">
        <v>198</v>
      </c>
      <c r="F11" s="9">
        <v>196</v>
      </c>
      <c r="G11" s="36">
        <v>195</v>
      </c>
    </row>
    <row r="12" spans="1:7" s="8" customFormat="1" x14ac:dyDescent="0.3">
      <c r="A12" s="29" t="s">
        <v>6</v>
      </c>
      <c r="B12" s="30" t="s">
        <v>70</v>
      </c>
      <c r="C12" s="9">
        <v>331</v>
      </c>
      <c r="D12" s="9">
        <v>330</v>
      </c>
      <c r="E12" s="9">
        <v>330</v>
      </c>
      <c r="F12" s="9">
        <v>329</v>
      </c>
      <c r="G12" s="36">
        <v>329</v>
      </c>
    </row>
    <row r="13" spans="1:7" s="8" customFormat="1" x14ac:dyDescent="0.3">
      <c r="A13" s="29" t="s">
        <v>6</v>
      </c>
      <c r="B13" s="30" t="s">
        <v>71</v>
      </c>
      <c r="C13" s="9">
        <v>331</v>
      </c>
      <c r="D13" s="9">
        <v>330</v>
      </c>
      <c r="E13" s="9">
        <v>330</v>
      </c>
      <c r="F13" s="9">
        <v>329</v>
      </c>
      <c r="G13" s="36">
        <v>329</v>
      </c>
    </row>
    <row r="14" spans="1:7" s="8" customFormat="1" x14ac:dyDescent="0.3">
      <c r="A14" s="29" t="s">
        <v>6</v>
      </c>
      <c r="B14" s="30" t="s">
        <v>72</v>
      </c>
      <c r="C14" s="9">
        <v>331</v>
      </c>
      <c r="D14" s="9">
        <v>330</v>
      </c>
      <c r="E14" s="9">
        <v>330</v>
      </c>
      <c r="F14" s="9">
        <v>329</v>
      </c>
      <c r="G14" s="36">
        <v>329</v>
      </c>
    </row>
    <row r="15" spans="1:7" s="8" customFormat="1" x14ac:dyDescent="0.3">
      <c r="A15" s="29" t="s">
        <v>7</v>
      </c>
      <c r="B15" s="30" t="s">
        <v>73</v>
      </c>
      <c r="C15" s="9">
        <v>895</v>
      </c>
      <c r="D15" s="9">
        <v>888</v>
      </c>
      <c r="E15" s="9">
        <v>887</v>
      </c>
      <c r="F15" s="9">
        <v>885</v>
      </c>
      <c r="G15" s="36">
        <v>883</v>
      </c>
    </row>
    <row r="16" spans="1:7" ht="16.2" thickBot="1" x14ac:dyDescent="0.35">
      <c r="A16" s="33" t="s">
        <v>7</v>
      </c>
      <c r="B16" s="34" t="s">
        <v>74</v>
      </c>
      <c r="C16" s="10">
        <v>895</v>
      </c>
      <c r="D16" s="10">
        <v>888</v>
      </c>
      <c r="E16" s="10">
        <v>887</v>
      </c>
      <c r="F16" s="10">
        <v>885</v>
      </c>
      <c r="G16" s="11">
        <v>883</v>
      </c>
    </row>
    <row r="21" spans="7:7" x14ac:dyDescent="0.3">
      <c r="G21" s="1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5548-F8CC-426B-BF72-21E59575CB18}">
  <sheetPr>
    <tabColor theme="7" tint="0.79998168889431442"/>
  </sheetPr>
  <dimension ref="A1:F12"/>
  <sheetViews>
    <sheetView workbookViewId="0">
      <selection activeCell="G20" sqref="G20"/>
    </sheetView>
  </sheetViews>
  <sheetFormatPr defaultColWidth="9.33203125" defaultRowHeight="15.6" x14ac:dyDescent="0.3"/>
  <cols>
    <col min="1" max="1" width="17.109375" style="8" customWidth="1"/>
    <col min="2" max="16384" width="9.33203125" style="1"/>
  </cols>
  <sheetData>
    <row r="1" spans="1:6" ht="16.2" thickBot="1" x14ac:dyDescent="0.35">
      <c r="A1" s="35" t="str">
        <f>_xlfn.CONCAT( "Table of Production Rate Forecasts by Pads"," [",VLOOKUP("volume", Units!$A$2:$B$9, 2, FALSE),"/", VLOOKUP("time", Units!$A$2:$B$9, 2, FALSE),"]")</f>
        <v>Table of Production Rate Forecasts by Pads [bbl/day]</v>
      </c>
    </row>
    <row r="2" spans="1:6" s="8" customFormat="1" x14ac:dyDescent="0.3">
      <c r="A2" s="6" t="s">
        <v>91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s="8" customFormat="1" x14ac:dyDescent="0.3">
      <c r="A3" s="31" t="s">
        <v>3</v>
      </c>
      <c r="B3" s="9">
        <v>2116</v>
      </c>
      <c r="C3" s="9">
        <v>2058</v>
      </c>
      <c r="D3" s="9">
        <v>1998</v>
      </c>
      <c r="E3" s="9">
        <v>1996</v>
      </c>
      <c r="F3" s="36">
        <v>1992</v>
      </c>
    </row>
    <row r="4" spans="1:6" s="8" customFormat="1" x14ac:dyDescent="0.3">
      <c r="A4" s="29" t="s">
        <v>4</v>
      </c>
      <c r="B4" s="9">
        <v>1398</v>
      </c>
      <c r="C4" s="9">
        <v>1380</v>
      </c>
      <c r="D4" s="9">
        <v>1374</v>
      </c>
      <c r="E4" s="9">
        <v>1371</v>
      </c>
      <c r="F4" s="36">
        <v>1365</v>
      </c>
    </row>
    <row r="5" spans="1:6" s="8" customFormat="1" x14ac:dyDescent="0.3">
      <c r="A5" s="29" t="s">
        <v>5</v>
      </c>
      <c r="B5" s="9">
        <v>800</v>
      </c>
      <c r="C5" s="9">
        <v>796</v>
      </c>
      <c r="D5" s="9">
        <v>792</v>
      </c>
      <c r="E5" s="9">
        <v>784</v>
      </c>
      <c r="F5" s="36">
        <v>780</v>
      </c>
    </row>
    <row r="6" spans="1:6" s="8" customFormat="1" x14ac:dyDescent="0.3">
      <c r="A6" s="29" t="s">
        <v>6</v>
      </c>
      <c r="B6" s="9">
        <v>993</v>
      </c>
      <c r="C6" s="9">
        <v>990</v>
      </c>
      <c r="D6" s="9">
        <v>990</v>
      </c>
      <c r="E6" s="9">
        <v>987</v>
      </c>
      <c r="F6" s="36">
        <v>987</v>
      </c>
    </row>
    <row r="7" spans="1:6" s="8" customFormat="1" ht="16.2" thickBot="1" x14ac:dyDescent="0.35">
      <c r="A7" s="33" t="s">
        <v>7</v>
      </c>
      <c r="B7" s="10">
        <v>1790</v>
      </c>
      <c r="C7" s="10">
        <v>1776</v>
      </c>
      <c r="D7" s="10">
        <v>1774</v>
      </c>
      <c r="E7" s="10">
        <v>1770</v>
      </c>
      <c r="F7" s="11">
        <v>1766</v>
      </c>
    </row>
    <row r="12" spans="1:6" x14ac:dyDescent="0.3">
      <c r="F12" s="1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3225-05BE-4B0D-AE83-9F04DDDFE920}">
  <sheetPr>
    <tabColor theme="7" tint="0.79998168889431442"/>
  </sheetPr>
  <dimension ref="A1:I8"/>
  <sheetViews>
    <sheetView workbookViewId="0">
      <selection activeCell="H8" sqref="H8"/>
    </sheetView>
  </sheetViews>
  <sheetFormatPr defaultColWidth="9.33203125" defaultRowHeight="15.6" x14ac:dyDescent="0.3"/>
  <cols>
    <col min="1" max="8" width="9.33203125" style="1"/>
    <col min="9" max="9" width="23" style="1" bestFit="1" customWidth="1"/>
    <col min="10" max="16384" width="9.33203125" style="1"/>
  </cols>
  <sheetData>
    <row r="1" spans="1:9" ht="16.2" thickBot="1" x14ac:dyDescent="0.35">
      <c r="A1" s="1" t="str">
        <f>_xlfn.CONCAT( "Table of Completions Water Demand for Completions Sites over ",VLOOKUP("decision period", Units!$A$2:$B11, 2, FALSE),"s [",VLOOKUP("volume", Units!$A$2:$B$11, 2, FALSE),"/", VLOOKUP("time", Units!$A$2:$B$11, 2, FALSE),"]")</f>
        <v>Table of Completions Water Demand for Completions Sites over days [bbl/day]</v>
      </c>
      <c r="I1" s="39"/>
    </row>
    <row r="2" spans="1:9" s="8" customFormat="1" x14ac:dyDescent="0.3">
      <c r="A2" s="6" t="s">
        <v>94</v>
      </c>
      <c r="B2" s="7" t="s">
        <v>93</v>
      </c>
      <c r="C2" s="7" t="s">
        <v>56</v>
      </c>
      <c r="D2" s="7" t="s">
        <v>57</v>
      </c>
      <c r="E2" s="7" t="s">
        <v>58</v>
      </c>
      <c r="F2" s="7" t="s">
        <v>59</v>
      </c>
      <c r="G2" s="27" t="s">
        <v>60</v>
      </c>
    </row>
    <row r="3" spans="1:9" ht="16.2" thickBot="1" x14ac:dyDescent="0.35">
      <c r="A3" s="3" t="s">
        <v>8</v>
      </c>
      <c r="B3" s="69" t="s">
        <v>159</v>
      </c>
      <c r="C3" s="10">
        <v>250</v>
      </c>
      <c r="D3" s="10">
        <v>250</v>
      </c>
      <c r="E3" s="10">
        <v>250</v>
      </c>
      <c r="F3" s="10">
        <v>250</v>
      </c>
      <c r="G3" s="10">
        <v>250</v>
      </c>
    </row>
    <row r="4" spans="1:9" ht="16.2" thickBot="1" x14ac:dyDescent="0.35">
      <c r="A4" s="3" t="s">
        <v>8</v>
      </c>
      <c r="B4" s="69" t="s">
        <v>160</v>
      </c>
      <c r="C4" s="10">
        <v>250</v>
      </c>
      <c r="D4" s="10">
        <v>250</v>
      </c>
      <c r="E4" s="10">
        <v>250</v>
      </c>
      <c r="F4" s="10">
        <v>250</v>
      </c>
      <c r="G4" s="10">
        <v>250</v>
      </c>
    </row>
    <row r="8" spans="1:9" x14ac:dyDescent="0.3">
      <c r="G8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47F7-A2FF-4DEE-B278-2DA8AB93D602}">
  <sheetPr>
    <tabColor theme="7" tint="0.79998168889431442"/>
  </sheetPr>
  <dimension ref="A1:F8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8"/>
    <col min="2" max="16384" width="9.33203125" style="1"/>
  </cols>
  <sheetData>
    <row r="1" spans="1:6" ht="16.2" thickBot="1" x14ac:dyDescent="0.35">
      <c r="A1" s="35" t="str">
        <f>_xlfn.CONCAT( "Table of Flowback Rate Forecasts by Pads"," [",VLOOKUP("volume", Units!$A$2:$B$9, 2, FALSE),"/", VLOOKUP("time", Units!$A$2:$B$9, 2, FALSE),"]")</f>
        <v>Table of Flowback Rate Forecasts by Pads [bbl/day]</v>
      </c>
    </row>
    <row r="2" spans="1:6" s="8" customFormat="1" x14ac:dyDescent="0.3">
      <c r="A2" s="6" t="s">
        <v>94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s="8" customFormat="1" ht="16.2" thickBot="1" x14ac:dyDescent="0.35">
      <c r="A3" s="33" t="s">
        <v>8</v>
      </c>
      <c r="B3" s="10">
        <v>500</v>
      </c>
      <c r="C3" s="10">
        <v>500</v>
      </c>
      <c r="D3" s="10">
        <v>500</v>
      </c>
      <c r="E3" s="10">
        <v>500</v>
      </c>
      <c r="F3" s="11">
        <v>500</v>
      </c>
    </row>
    <row r="8" spans="1:6" x14ac:dyDescent="0.3">
      <c r="F8" s="1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D6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4" ht="16.2" thickBot="1" x14ac:dyDescent="0.35">
      <c r="A1" s="1" t="str">
        <f>_xlfn.CONCAT( "Table of Initial Disposal Capacity"," [",VLOOKUP("volume", Units!$A$2:$B$9, 2, FALSE),"/", VLOOKUP("time", Units!$A$2:$B$9, 2, FALSE),"]")</f>
        <v>Table of Initial Disposal Capacity [bbl/day]</v>
      </c>
      <c r="B1" s="39"/>
      <c r="D1" s="39"/>
    </row>
    <row r="2" spans="1:4" s="8" customFormat="1" x14ac:dyDescent="0.3">
      <c r="A2" s="6" t="s">
        <v>95</v>
      </c>
      <c r="B2" s="27" t="s">
        <v>98</v>
      </c>
      <c r="D2" s="39"/>
    </row>
    <row r="3" spans="1:4" s="8" customFormat="1" x14ac:dyDescent="0.3">
      <c r="A3" s="29" t="s">
        <v>54</v>
      </c>
      <c r="B3" s="36">
        <v>5000</v>
      </c>
    </row>
    <row r="4" spans="1:4" ht="16.2" thickBot="1" x14ac:dyDescent="0.35">
      <c r="A4" s="33" t="s">
        <v>55</v>
      </c>
      <c r="B4" s="11">
        <v>10000</v>
      </c>
      <c r="D4" s="39"/>
    </row>
    <row r="6" spans="1:4" x14ac:dyDescent="0.3">
      <c r="A6" s="39"/>
      <c r="B6" s="39"/>
      <c r="D6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5970-D83F-46CB-8781-62CE35DBF4B5}">
  <sheetPr>
    <tabColor rgb="FFD9C6FE"/>
  </sheetPr>
  <dimension ref="A1"/>
  <sheetViews>
    <sheetView workbookViewId="0"/>
  </sheetViews>
  <sheetFormatPr defaultRowHeight="14.4" x14ac:dyDescent="0.3"/>
  <sheetData>
    <row r="1" spans="1:1" x14ac:dyDescent="0.3">
      <c r="A1" t="str">
        <f>_xlfn.CONCAT( "Table of Reuse Capacity"," [",VLOOKUP("volume", Units!$A$2:$B$9, 2, FALSE),"/", VLOOKUP("time", Units!$A$2:$B$9, 2, FALSE),"]")</f>
        <v>Table of Reuse Capacity [bbl/day]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F9"/>
  <sheetViews>
    <sheetView workbookViewId="0"/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6" ht="16.2" thickBot="1" x14ac:dyDescent="0.35">
      <c r="A1" s="1" t="str">
        <f>_xlfn.CONCAT( "Table of Freshwater Sourcing Availability"," [",VLOOKUP("volume", Units!$A$2:$B$9, 2, FALSE),"/", VLOOKUP("time", Units!$A$2:$B$9, 2, FALSE),"]")</f>
        <v>Table of Freshwater Sourcing Availability [bbl/day]</v>
      </c>
    </row>
    <row r="2" spans="1:6" s="8" customFormat="1" x14ac:dyDescent="0.3">
      <c r="A2" s="6" t="s">
        <v>96</v>
      </c>
      <c r="B2" s="7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s="8" customFormat="1" x14ac:dyDescent="0.3">
      <c r="A3" s="29" t="s">
        <v>75</v>
      </c>
      <c r="B3" s="9">
        <v>30000</v>
      </c>
      <c r="C3" s="9">
        <v>30000</v>
      </c>
      <c r="D3" s="9">
        <v>30000</v>
      </c>
      <c r="E3" s="9">
        <v>30000</v>
      </c>
      <c r="F3" s="36">
        <v>30000</v>
      </c>
    </row>
    <row r="4" spans="1:6" ht="16.2" thickBot="1" x14ac:dyDescent="0.35">
      <c r="A4" s="33" t="s">
        <v>76</v>
      </c>
      <c r="B4" s="10">
        <v>20000</v>
      </c>
      <c r="C4" s="10">
        <v>20000</v>
      </c>
      <c r="D4" s="10">
        <v>20000</v>
      </c>
      <c r="E4" s="10">
        <v>20000</v>
      </c>
      <c r="F4" s="11">
        <v>20000</v>
      </c>
    </row>
    <row r="9" spans="1:6" x14ac:dyDescent="0.3">
      <c r="F9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L10"/>
  <sheetViews>
    <sheetView workbookViewId="0">
      <selection activeCell="F12" sqref="F12"/>
    </sheetView>
  </sheetViews>
  <sheetFormatPr defaultColWidth="9.33203125" defaultRowHeight="15.6" x14ac:dyDescent="0.3"/>
  <cols>
    <col min="1" max="9" width="9.33203125" style="1"/>
    <col min="10" max="10" width="11.33203125" style="1" customWidth="1"/>
    <col min="11" max="11" width="10.6640625" style="1" customWidth="1"/>
    <col min="12" max="12" width="12.88671875" style="1" customWidth="1"/>
    <col min="13" max="13" width="4.5546875" style="1" customWidth="1"/>
    <col min="14" max="16384" width="9.33203125" style="1"/>
  </cols>
  <sheetData>
    <row r="1" spans="1:12" x14ac:dyDescent="0.3">
      <c r="A1" s="1" t="s">
        <v>0</v>
      </c>
      <c r="B1" s="39"/>
    </row>
    <row r="2" spans="1:12" x14ac:dyDescent="0.3">
      <c r="A2" s="4" t="s">
        <v>3</v>
      </c>
    </row>
    <row r="3" spans="1:12" x14ac:dyDescent="0.3">
      <c r="A3" s="4" t="s">
        <v>4</v>
      </c>
    </row>
    <row r="4" spans="1:12" x14ac:dyDescent="0.3">
      <c r="A4" s="4" t="s">
        <v>5</v>
      </c>
      <c r="B4" s="39"/>
    </row>
    <row r="5" spans="1:12" x14ac:dyDescent="0.3">
      <c r="A5" s="4" t="s">
        <v>6</v>
      </c>
      <c r="J5" s="13"/>
      <c r="K5" s="13"/>
      <c r="L5" s="13"/>
    </row>
    <row r="6" spans="1:12" x14ac:dyDescent="0.3">
      <c r="A6" s="4" t="s">
        <v>7</v>
      </c>
    </row>
    <row r="10" spans="1:12" x14ac:dyDescent="0.3">
      <c r="A10" s="39"/>
      <c r="C10" s="39"/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CF8D-5373-4539-A55F-3258FEB20DFB}">
  <sheetPr>
    <tabColor rgb="FFD9C6FE"/>
  </sheetPr>
  <dimension ref="A1:F3"/>
  <sheetViews>
    <sheetView workbookViewId="0"/>
  </sheetViews>
  <sheetFormatPr defaultColWidth="9.33203125" defaultRowHeight="15.6" x14ac:dyDescent="0.3"/>
  <cols>
    <col min="1" max="1" width="15.109375" style="1" customWidth="1"/>
    <col min="2" max="16384" width="9.33203125" style="1"/>
  </cols>
  <sheetData>
    <row r="1" spans="1:6" ht="16.2" thickBot="1" x14ac:dyDescent="0.35">
      <c r="A1" s="1" t="str">
        <f>_xlfn.CONCAT( "Table of Completions Pad Storage Capacity"," [",VLOOKUP("volume", Units!$A$2:$B$9, 2, FALSE),"]")</f>
        <v>Table of Completions Pad Storage Capacity [bbl]</v>
      </c>
    </row>
    <row r="2" spans="1:6" s="8" customFormat="1" x14ac:dyDescent="0.3">
      <c r="A2" s="6" t="s">
        <v>94</v>
      </c>
      <c r="B2" s="40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ht="16.2" thickBot="1" x14ac:dyDescent="0.35">
      <c r="A3" s="33" t="s">
        <v>8</v>
      </c>
      <c r="B3" s="41">
        <v>10000</v>
      </c>
      <c r="C3" s="41">
        <v>10000</v>
      </c>
      <c r="D3" s="41">
        <v>10000</v>
      </c>
      <c r="E3" s="41">
        <v>10000</v>
      </c>
      <c r="F3" s="42">
        <v>10000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33203125" defaultRowHeight="15.6" x14ac:dyDescent="0.3"/>
  <cols>
    <col min="1" max="1" width="16.6640625" style="1" customWidth="1"/>
    <col min="2" max="16384" width="9.33203125" style="1"/>
  </cols>
  <sheetData>
    <row r="1" spans="1:2" ht="16.2" thickBot="1" x14ac:dyDescent="0.35">
      <c r="A1" s="1" t="str">
        <f>_xlfn.CONCAT( "Table of Pad Offloading Capacity"," [",VLOOKUP("volume", Units!$A$2:$B$9, 2, FALSE),"/", VLOOKUP("time", Units!$A$2:$B$9, 2, FALSE),"]")</f>
        <v>Table of Pad Offloading Capacity [bbl/day]</v>
      </c>
    </row>
    <row r="2" spans="1:2" s="8" customFormat="1" x14ac:dyDescent="0.3">
      <c r="A2" s="6" t="s">
        <v>94</v>
      </c>
      <c r="B2" s="27" t="s">
        <v>98</v>
      </c>
    </row>
    <row r="3" spans="1:2" ht="16.2" thickBot="1" x14ac:dyDescent="0.35">
      <c r="A3" s="33" t="s">
        <v>8</v>
      </c>
      <c r="B3" s="11">
        <v>50000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27A2-91E8-4B14-8B2B-D8903B8CA8E8}">
  <sheetPr>
    <tabColor rgb="FFD9C6FE"/>
  </sheetPr>
  <dimension ref="A1"/>
  <sheetViews>
    <sheetView workbookViewId="0"/>
  </sheetViews>
  <sheetFormatPr defaultRowHeight="14.4" x14ac:dyDescent="0.3"/>
  <sheetData>
    <row r="1" spans="1:1" x14ac:dyDescent="0.3">
      <c r="A1" t="str">
        <f>_xlfn.CONCAT( "Production Tank Capacity"," [",VLOOKUP("volume", Units!$A$2:$B$9, 2, FALSE),"]")</f>
        <v>Production Tank Capacity [bbl]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3">
      <c r="A2" s="6" t="s">
        <v>95</v>
      </c>
      <c r="B2" s="27" t="s">
        <v>98</v>
      </c>
    </row>
    <row r="3" spans="1:2" s="8" customFormat="1" x14ac:dyDescent="0.3">
      <c r="A3" s="29" t="s">
        <v>54</v>
      </c>
      <c r="B3" s="36">
        <v>9</v>
      </c>
    </row>
    <row r="4" spans="1:2" ht="16.2" thickBot="1" x14ac:dyDescent="0.35">
      <c r="A4" s="33" t="s">
        <v>55</v>
      </c>
      <c r="B4" s="11">
        <v>8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3BD9-1426-4BFB-8D02-5A2A33597048}">
  <sheetPr>
    <tabColor theme="5" tint="0.79998168889431442"/>
  </sheetPr>
  <dimension ref="A1"/>
  <sheetViews>
    <sheetView workbookViewId="0">
      <selection activeCell="F10" sqref="F10"/>
    </sheetView>
  </sheetViews>
  <sheetFormatPr defaultRowHeight="14.4" x14ac:dyDescent="0.3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F10" sqref="F10"/>
    </sheetView>
  </sheetViews>
  <sheetFormatPr defaultColWidth="9.33203125" defaultRowHeight="15.6" x14ac:dyDescent="0.3"/>
  <cols>
    <col min="1" max="1" width="17.8867187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3">
      <c r="A2" s="6" t="s">
        <v>94</v>
      </c>
      <c r="B2" s="27" t="s">
        <v>98</v>
      </c>
    </row>
    <row r="3" spans="1:2" ht="16.2" thickBot="1" x14ac:dyDescent="0.35">
      <c r="A3" s="33" t="s">
        <v>8</v>
      </c>
      <c r="B3" s="11">
        <v>1.2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3D68-9420-4DF5-8A14-DD803657C7A5}">
  <sheetPr>
    <tabColor theme="5" tint="0.79998168889431442"/>
  </sheetPr>
  <dimension ref="A1:B4"/>
  <sheetViews>
    <sheetView workbookViewId="0">
      <selection activeCell="F10" sqref="F10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"Piping Operational Costs [",VLOOKUP("currency", Units!$A$2:$B$9, 2, FALSE),"/", VLOOKUP("volume", Units!$A$2:$B$9, 2, FALSE),"]")</f>
        <v>Piping Operational Costs [USD/bbl]</v>
      </c>
    </row>
    <row r="2" spans="1:2" s="8" customFormat="1" x14ac:dyDescent="0.3">
      <c r="A2" s="6" t="s">
        <v>96</v>
      </c>
      <c r="B2" s="27" t="s">
        <v>8</v>
      </c>
    </row>
    <row r="3" spans="1:2" s="8" customFormat="1" x14ac:dyDescent="0.3">
      <c r="A3" s="29" t="s">
        <v>75</v>
      </c>
      <c r="B3" s="36">
        <v>0.75</v>
      </c>
    </row>
    <row r="4" spans="1:2" ht="16.2" thickBot="1" x14ac:dyDescent="0.35">
      <c r="A4" s="33" t="s">
        <v>76</v>
      </c>
      <c r="B4" s="11">
        <v>0.85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F10" sqref="F10"/>
    </sheetView>
  </sheetViews>
  <sheetFormatPr defaultColWidth="9.33203125" defaultRowHeight="15.6" x14ac:dyDescent="0.3"/>
  <cols>
    <col min="1" max="1" width="17.5546875" style="1" customWidth="1"/>
    <col min="2" max="16384" width="9.33203125" style="1"/>
  </cols>
  <sheetData>
    <row r="1" spans="1:2" ht="16.2" thickBot="1" x14ac:dyDescent="0.35">
      <c r="A1" s="1" t="str">
        <f>_xlfn.CONCAT( "Table of Freshwater Sourcing Cost [",VLOOKUP("currency", Units!$A$2:$B$9, 2, FALSE),"/", VLOOKUP("volume", Units!$A$2:$B$9, 2, FALSE),"]")</f>
        <v>Table of Freshwater Sourcing Cost [USD/bbl]</v>
      </c>
    </row>
    <row r="2" spans="1:2" s="8" customFormat="1" x14ac:dyDescent="0.3">
      <c r="A2" s="6" t="s">
        <v>96</v>
      </c>
      <c r="B2" s="27" t="s">
        <v>97</v>
      </c>
    </row>
    <row r="3" spans="1:2" s="8" customFormat="1" x14ac:dyDescent="0.3">
      <c r="A3" s="29" t="s">
        <v>75</v>
      </c>
      <c r="B3" s="36">
        <v>0.25</v>
      </c>
    </row>
    <row r="4" spans="1:2" ht="16.2" thickBot="1" x14ac:dyDescent="0.35">
      <c r="A4" s="33" t="s">
        <v>76</v>
      </c>
      <c r="B4" s="11">
        <v>0.5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391D-1D4E-446C-B6C1-F25D75A5D98F}">
  <sheetPr>
    <tabColor theme="5" tint="0.79998168889431442"/>
  </sheetPr>
  <dimension ref="A1:F3"/>
  <sheetViews>
    <sheetView workbookViewId="0">
      <selection activeCell="F10" sqref="F10"/>
    </sheetView>
  </sheetViews>
  <sheetFormatPr defaultColWidth="9.33203125" defaultRowHeight="15.6" x14ac:dyDescent="0.3"/>
  <cols>
    <col min="1" max="1" width="25" style="1" customWidth="1"/>
    <col min="2" max="16384" width="9.33203125" style="1"/>
  </cols>
  <sheetData>
    <row r="1" spans="1:6" ht="16.2" thickBot="1" x14ac:dyDescent="0.35">
      <c r="A1" s="1" t="str">
        <f>_xlfn.CONCAT( "Table of Completions Pad Storage Capacity over Time [",VLOOKUP("volume", Units!$A$2:$B$9, 2, FALSE),"]")</f>
        <v>Table of Completions Pad Storage Capacity over Time [bbl]</v>
      </c>
    </row>
    <row r="2" spans="1:6" s="8" customFormat="1" x14ac:dyDescent="0.3">
      <c r="A2" s="6" t="s">
        <v>94</v>
      </c>
      <c r="B2" s="40" t="s">
        <v>56</v>
      </c>
      <c r="C2" s="7" t="s">
        <v>57</v>
      </c>
      <c r="D2" s="7" t="s">
        <v>58</v>
      </c>
      <c r="E2" s="7" t="s">
        <v>59</v>
      </c>
      <c r="F2" s="27" t="s">
        <v>60</v>
      </c>
    </row>
    <row r="3" spans="1:6" ht="16.2" thickBot="1" x14ac:dyDescent="0.35">
      <c r="A3" s="3" t="s">
        <v>8</v>
      </c>
      <c r="B3" s="41">
        <v>250</v>
      </c>
      <c r="C3" s="41">
        <v>250</v>
      </c>
      <c r="D3" s="41">
        <v>250</v>
      </c>
      <c r="E3" s="41">
        <v>250</v>
      </c>
      <c r="F3" s="42">
        <v>250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CB21-1375-4BFB-9F09-24B2AEEBDEA4}">
  <sheetPr>
    <tabColor theme="5" tint="0.79998168889431442"/>
  </sheetPr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3">
      <c r="A2" s="6" t="s">
        <v>92</v>
      </c>
      <c r="B2" s="27" t="s">
        <v>98</v>
      </c>
    </row>
    <row r="3" spans="1:2" s="8" customFormat="1" x14ac:dyDescent="0.3">
      <c r="A3" s="29" t="s">
        <v>8</v>
      </c>
      <c r="B3" s="36">
        <v>90</v>
      </c>
    </row>
    <row r="4" spans="1:2" s="8" customFormat="1" x14ac:dyDescent="0.3">
      <c r="A4" s="29" t="s">
        <v>75</v>
      </c>
      <c r="B4" s="36">
        <v>88</v>
      </c>
    </row>
    <row r="5" spans="1:2" s="8" customFormat="1" x14ac:dyDescent="0.3">
      <c r="A5" s="29" t="s">
        <v>76</v>
      </c>
      <c r="B5" s="36">
        <v>89</v>
      </c>
    </row>
    <row r="6" spans="1:2" s="8" customFormat="1" x14ac:dyDescent="0.3">
      <c r="A6" s="29" t="s">
        <v>3</v>
      </c>
      <c r="B6" s="36">
        <v>95</v>
      </c>
    </row>
    <row r="7" spans="1:2" s="8" customFormat="1" x14ac:dyDescent="0.3">
      <c r="A7" s="29" t="s">
        <v>4</v>
      </c>
      <c r="B7" s="36">
        <v>93</v>
      </c>
    </row>
    <row r="8" spans="1:2" s="8" customFormat="1" x14ac:dyDescent="0.3">
      <c r="A8" s="29" t="s">
        <v>5</v>
      </c>
      <c r="B8" s="36">
        <v>98</v>
      </c>
    </row>
    <row r="9" spans="1:2" s="8" customFormat="1" x14ac:dyDescent="0.3">
      <c r="A9" s="29" t="s">
        <v>6</v>
      </c>
      <c r="B9" s="36">
        <v>99</v>
      </c>
    </row>
    <row r="10" spans="1:2" ht="16.2" thickBot="1" x14ac:dyDescent="0.35">
      <c r="A10" s="33" t="s">
        <v>7</v>
      </c>
      <c r="B10" s="11">
        <v>92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sheetPr>
    <tabColor theme="9" tint="0.79998168889431442"/>
  </sheetPr>
  <dimension ref="A1:O17"/>
  <sheetViews>
    <sheetView workbookViewId="0">
      <selection activeCell="D15" sqref="D15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77</v>
      </c>
    </row>
    <row r="2" spans="1:15" x14ac:dyDescent="0.3">
      <c r="A2" s="4" t="s">
        <v>61</v>
      </c>
    </row>
    <row r="3" spans="1:15" x14ac:dyDescent="0.3">
      <c r="A3" s="4" t="s">
        <v>62</v>
      </c>
    </row>
    <row r="4" spans="1:15" x14ac:dyDescent="0.3">
      <c r="A4" s="4" t="s">
        <v>63</v>
      </c>
      <c r="D4" s="12"/>
    </row>
    <row r="5" spans="1:15" x14ac:dyDescent="0.3">
      <c r="A5" s="4" t="s">
        <v>64</v>
      </c>
      <c r="M5" s="13"/>
      <c r="N5" s="13"/>
      <c r="O5" s="13"/>
    </row>
    <row r="6" spans="1:15" x14ac:dyDescent="0.3">
      <c r="A6" s="4" t="s">
        <v>65</v>
      </c>
    </row>
    <row r="7" spans="1:15" x14ac:dyDescent="0.3">
      <c r="A7" s="4" t="s">
        <v>66</v>
      </c>
    </row>
    <row r="8" spans="1:15" x14ac:dyDescent="0.3">
      <c r="A8" s="4" t="s">
        <v>67</v>
      </c>
    </row>
    <row r="9" spans="1:15" x14ac:dyDescent="0.3">
      <c r="A9" s="4" t="s">
        <v>68</v>
      </c>
    </row>
    <row r="10" spans="1:15" x14ac:dyDescent="0.3">
      <c r="A10" s="4" t="s">
        <v>69</v>
      </c>
    </row>
    <row r="11" spans="1:15" x14ac:dyDescent="0.3">
      <c r="A11" s="4" t="s">
        <v>70</v>
      </c>
    </row>
    <row r="12" spans="1:15" x14ac:dyDescent="0.3">
      <c r="A12" s="4" t="s">
        <v>71</v>
      </c>
    </row>
    <row r="13" spans="1:15" x14ac:dyDescent="0.3">
      <c r="A13" s="4" t="s">
        <v>72</v>
      </c>
    </row>
    <row r="14" spans="1:15" x14ac:dyDescent="0.3">
      <c r="A14" s="4" t="s">
        <v>73</v>
      </c>
    </row>
    <row r="15" spans="1:15" x14ac:dyDescent="0.3">
      <c r="A15" s="4" t="s">
        <v>74</v>
      </c>
    </row>
    <row r="16" spans="1:15" x14ac:dyDescent="0.3">
      <c r="A16" s="4" t="s">
        <v>159</v>
      </c>
    </row>
    <row r="17" spans="1:1" x14ac:dyDescent="0.3">
      <c r="A17" s="4" t="s">
        <v>160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I17"/>
  <sheetViews>
    <sheetView workbookViewId="0">
      <selection activeCell="F10" sqref="F10"/>
    </sheetView>
  </sheetViews>
  <sheetFormatPr defaultColWidth="9.33203125" defaultRowHeight="15.6" x14ac:dyDescent="0.3"/>
  <cols>
    <col min="1" max="1" width="15.6640625" style="1" customWidth="1"/>
    <col min="2" max="6" width="9.33203125" style="1"/>
    <col min="7" max="8" width="13.6640625" style="1" bestFit="1" customWidth="1"/>
    <col min="9" max="16384" width="9.33203125" style="1"/>
  </cols>
  <sheetData>
    <row r="1" spans="1:9" ht="16.2" thickBot="1" x14ac:dyDescent="0.35">
      <c r="A1" s="1" t="s">
        <v>9</v>
      </c>
    </row>
    <row r="2" spans="1:9" x14ac:dyDescent="0.3">
      <c r="A2" s="5" t="s">
        <v>99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54</v>
      </c>
      <c r="I2" s="27" t="s">
        <v>55</v>
      </c>
    </row>
    <row r="3" spans="1:9" x14ac:dyDescent="0.3">
      <c r="A3" s="2" t="s">
        <v>3</v>
      </c>
      <c r="B3" s="9"/>
      <c r="C3" s="9"/>
      <c r="D3" s="9"/>
      <c r="E3" s="9"/>
      <c r="F3" s="9"/>
      <c r="G3" s="9">
        <v>1</v>
      </c>
      <c r="H3" s="9">
        <v>1.5</v>
      </c>
      <c r="I3" s="36"/>
    </row>
    <row r="4" spans="1:9" x14ac:dyDescent="0.3">
      <c r="A4" s="2" t="s">
        <v>4</v>
      </c>
      <c r="B4" s="9"/>
      <c r="C4" s="9"/>
      <c r="D4" s="9"/>
      <c r="E4" s="9"/>
      <c r="F4" s="9"/>
      <c r="G4" s="9">
        <v>1.5</v>
      </c>
      <c r="H4" s="9">
        <v>1</v>
      </c>
      <c r="I4" s="36">
        <v>1.5</v>
      </c>
    </row>
    <row r="5" spans="1:9" x14ac:dyDescent="0.3">
      <c r="A5" s="2" t="s">
        <v>5</v>
      </c>
      <c r="B5" s="9"/>
      <c r="C5" s="9"/>
      <c r="D5" s="9"/>
      <c r="E5" s="9"/>
      <c r="F5" s="9"/>
      <c r="G5" s="9">
        <v>2</v>
      </c>
      <c r="H5" s="9"/>
      <c r="I5" s="36">
        <v>0.5</v>
      </c>
    </row>
    <row r="6" spans="1:9" x14ac:dyDescent="0.3">
      <c r="A6" s="2" t="s">
        <v>6</v>
      </c>
      <c r="B6" s="9"/>
      <c r="C6" s="9"/>
      <c r="D6" s="9"/>
      <c r="E6" s="9"/>
      <c r="F6" s="9"/>
      <c r="G6" s="9">
        <v>2.5</v>
      </c>
      <c r="H6" s="9"/>
      <c r="I6" s="36">
        <v>1.5</v>
      </c>
    </row>
    <row r="7" spans="1:9" x14ac:dyDescent="0.3">
      <c r="A7" s="2" t="s">
        <v>7</v>
      </c>
      <c r="B7" s="9"/>
      <c r="C7" s="9"/>
      <c r="D7" s="9"/>
      <c r="E7" s="9"/>
      <c r="F7" s="9"/>
      <c r="G7" s="9">
        <v>3</v>
      </c>
      <c r="H7" s="9"/>
      <c r="I7" s="36">
        <v>2</v>
      </c>
    </row>
    <row r="8" spans="1:9" x14ac:dyDescent="0.3">
      <c r="A8" s="2" t="s">
        <v>8</v>
      </c>
      <c r="B8" s="9"/>
      <c r="C8" s="9"/>
      <c r="D8" s="9"/>
      <c r="E8" s="9"/>
      <c r="F8" s="9"/>
      <c r="G8" s="9">
        <v>1.0000000000000001E-9</v>
      </c>
      <c r="H8" s="9">
        <v>2</v>
      </c>
      <c r="I8" s="36"/>
    </row>
    <row r="9" spans="1:9" x14ac:dyDescent="0.3">
      <c r="A9" s="2" t="s">
        <v>75</v>
      </c>
      <c r="B9" s="9"/>
      <c r="C9" s="9"/>
      <c r="D9" s="9"/>
      <c r="E9" s="9"/>
      <c r="F9" s="9"/>
      <c r="G9" s="9">
        <v>2</v>
      </c>
      <c r="H9" s="9"/>
      <c r="I9" s="36"/>
    </row>
    <row r="10" spans="1:9" ht="17.399999999999999" customHeight="1" x14ac:dyDescent="0.3">
      <c r="A10" s="2" t="s">
        <v>76</v>
      </c>
      <c r="B10" s="9"/>
      <c r="C10" s="9"/>
      <c r="D10" s="9"/>
      <c r="E10" s="9"/>
      <c r="F10" s="9"/>
      <c r="G10" s="9">
        <v>2.5</v>
      </c>
      <c r="H10" s="9"/>
      <c r="I10" s="36"/>
    </row>
    <row r="11" spans="1:9" x14ac:dyDescent="0.3">
      <c r="A11" s="2" t="s">
        <v>54</v>
      </c>
      <c r="B11" s="9"/>
      <c r="C11" s="9"/>
      <c r="D11" s="9"/>
      <c r="E11" s="9"/>
      <c r="F11" s="9"/>
      <c r="G11" s="9"/>
      <c r="H11" s="9"/>
      <c r="I11" s="36"/>
    </row>
    <row r="12" spans="1:9" ht="16.2" thickBot="1" x14ac:dyDescent="0.35">
      <c r="A12" s="3" t="s">
        <v>55</v>
      </c>
      <c r="B12" s="10"/>
      <c r="C12" s="10"/>
      <c r="D12" s="10"/>
      <c r="E12" s="10"/>
      <c r="F12" s="10"/>
      <c r="G12" s="10"/>
      <c r="H12" s="10"/>
      <c r="I12" s="11"/>
    </row>
    <row r="17" spans="7:7" x14ac:dyDescent="0.3">
      <c r="G17" s="13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39D9-E2B5-4E92-A460-6BB588CED0C5}">
  <sheetPr>
    <tabColor rgb="FFAFF3DE"/>
  </sheetPr>
  <dimension ref="A1:B4"/>
  <sheetViews>
    <sheetView workbookViewId="0">
      <selection activeCell="K19" sqref="K19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104</v>
      </c>
    </row>
    <row r="2" spans="1:2" s="8" customFormat="1" x14ac:dyDescent="0.3">
      <c r="A2" s="6" t="s">
        <v>101</v>
      </c>
      <c r="B2" s="27" t="s">
        <v>105</v>
      </c>
    </row>
    <row r="3" spans="1:2" s="8" customFormat="1" x14ac:dyDescent="0.3">
      <c r="A3" s="29" t="s">
        <v>102</v>
      </c>
      <c r="B3" s="36">
        <v>1</v>
      </c>
    </row>
    <row r="4" spans="1:2" ht="16.2" thickBot="1" x14ac:dyDescent="0.35">
      <c r="A4" s="33" t="s">
        <v>103</v>
      </c>
      <c r="B4" s="11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2031-E70C-46E6-B55F-07206AFEE600}">
  <sheetPr>
    <tabColor theme="8" tint="0.79998168889431442"/>
  </sheetPr>
  <dimension ref="A1:B8"/>
  <sheetViews>
    <sheetView workbookViewId="0">
      <selection activeCell="A2" sqref="A2"/>
    </sheetView>
  </sheetViews>
  <sheetFormatPr defaultRowHeight="14.4" x14ac:dyDescent="0.3"/>
  <cols>
    <col min="1" max="1" width="34.33203125" bestFit="1" customWidth="1"/>
    <col min="2" max="2" width="12.5546875" bestFit="1" customWidth="1"/>
  </cols>
  <sheetData>
    <row r="1" spans="1:2" ht="15" thickBot="1" x14ac:dyDescent="0.35">
      <c r="A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6" x14ac:dyDescent="0.3">
      <c r="A2" s="6" t="s">
        <v>106</v>
      </c>
      <c r="B2" s="43" t="s">
        <v>105</v>
      </c>
    </row>
    <row r="3" spans="1:2" ht="15.6" x14ac:dyDescent="0.3">
      <c r="A3" s="31" t="s">
        <v>3</v>
      </c>
      <c r="B3" s="66">
        <v>142277</v>
      </c>
    </row>
    <row r="4" spans="1:2" ht="15.6" x14ac:dyDescent="0.3">
      <c r="A4" s="29" t="s">
        <v>4</v>
      </c>
      <c r="B4" s="67">
        <v>140998</v>
      </c>
    </row>
    <row r="5" spans="1:2" ht="15.6" x14ac:dyDescent="0.3">
      <c r="A5" s="29" t="s">
        <v>5</v>
      </c>
      <c r="B5" s="67">
        <v>172490.2</v>
      </c>
    </row>
    <row r="6" spans="1:2" ht="15.6" x14ac:dyDescent="0.3">
      <c r="A6" s="29" t="s">
        <v>6</v>
      </c>
      <c r="B6" s="67">
        <v>257547</v>
      </c>
    </row>
    <row r="7" spans="1:2" ht="15.6" x14ac:dyDescent="0.3">
      <c r="A7" s="29" t="s">
        <v>7</v>
      </c>
      <c r="B7" s="67">
        <v>241833.8</v>
      </c>
    </row>
    <row r="8" spans="1:2" ht="16.2" thickBot="1" x14ac:dyDescent="0.35">
      <c r="A8" s="33" t="s">
        <v>8</v>
      </c>
      <c r="B8" s="68">
        <v>188503.7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69F7-E9A8-4A2B-BBBA-6F1C07C7C51F}">
  <sheetPr>
    <tabColor theme="8" tint="0.79998168889431442"/>
  </sheetPr>
  <dimension ref="A1:B3"/>
  <sheetViews>
    <sheetView workbookViewId="0">
      <selection activeCell="A2" sqref="A2"/>
    </sheetView>
  </sheetViews>
  <sheetFormatPr defaultRowHeight="14.4" x14ac:dyDescent="0.3"/>
  <cols>
    <col min="1" max="1" width="34.33203125" bestFit="1" customWidth="1"/>
    <col min="2" max="2" width="12.5546875" bestFit="1" customWidth="1"/>
  </cols>
  <sheetData>
    <row r="1" spans="1:2" ht="15" thickBot="1" x14ac:dyDescent="0.35">
      <c r="A1" t="str">
        <f>_xlfn.CONCAT( "Table of Initial Water Quality at Storage [",VLOOKUP("concentration", Units!$A$2:$B$9, 2, FALSE),"]")</f>
        <v>Table of Initial Water Quality at Storage [mg/liter]</v>
      </c>
    </row>
    <row r="2" spans="1:2" ht="15.6" x14ac:dyDescent="0.3">
      <c r="A2" s="6" t="s">
        <v>107</v>
      </c>
      <c r="B2" s="43" t="s">
        <v>105</v>
      </c>
    </row>
    <row r="3" spans="1:2" ht="16.2" thickBot="1" x14ac:dyDescent="0.35">
      <c r="A3" s="44"/>
      <c r="B3" s="4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3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</v>
      </c>
    </row>
    <row r="2" spans="1:16" x14ac:dyDescent="0.3">
      <c r="A2" s="4" t="s">
        <v>8</v>
      </c>
    </row>
    <row r="3" spans="1:16" x14ac:dyDescent="0.3"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3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2</v>
      </c>
    </row>
    <row r="2" spans="1:1" x14ac:dyDescent="0.3">
      <c r="A2" s="4" t="s">
        <v>54</v>
      </c>
    </row>
    <row r="3" spans="1:1" x14ac:dyDescent="0.3">
      <c r="A3" s="4" t="s">
        <v>55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78</v>
      </c>
    </row>
    <row r="2" spans="1:16" x14ac:dyDescent="0.3">
      <c r="A2" s="4" t="s">
        <v>75</v>
      </c>
    </row>
    <row r="3" spans="1:16" x14ac:dyDescent="0.3">
      <c r="A3" s="4" t="s">
        <v>76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79</v>
      </c>
    </row>
    <row r="2" spans="1:16" x14ac:dyDescent="0.3">
      <c r="A2" s="4"/>
    </row>
    <row r="3" spans="1:16" x14ac:dyDescent="0.3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80</v>
      </c>
    </row>
    <row r="2" spans="1:16" x14ac:dyDescent="0.3">
      <c r="A2" s="4" t="s">
        <v>102</v>
      </c>
    </row>
    <row r="3" spans="1:16" x14ac:dyDescent="0.3">
      <c r="A3" s="4" t="s">
        <v>103</v>
      </c>
      <c r="N3" s="13"/>
      <c r="O3" s="13"/>
      <c r="P3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Overview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RCA</vt:lpstr>
      <vt:lpstr>FCA</vt:lpstr>
      <vt:lpstr>PRT</vt:lpstr>
      <vt:lpstr>CRT</vt:lpstr>
      <vt:lpstr>PCT</vt:lpstr>
      <vt:lpstr>FCT</vt:lpstr>
      <vt:lpstr>CCT</vt:lpstr>
      <vt:lpstr>PKT</vt:lpstr>
      <vt:lpstr>CKT</vt:lpstr>
      <vt:lpstr>PAL</vt:lpstr>
      <vt:lpstr>CompletionsDemand</vt:lpstr>
      <vt:lpstr>ProductionRates</vt:lpstr>
      <vt:lpstr>PadRates</vt:lpstr>
      <vt:lpstr>TankFlowbackRates</vt:lpstr>
      <vt:lpstr>FlowbackRates</vt:lpstr>
      <vt:lpstr>DisposalCapacity</vt:lpstr>
      <vt:lpstr>TreatmentCapacity</vt:lpstr>
      <vt:lpstr>FreshwaterSourcingAvailability</vt:lpstr>
      <vt:lpstr>CompletionsPadStorage</vt:lpstr>
      <vt:lpstr>PadOffloadingCapacity</vt:lpstr>
      <vt:lpstr>ProductionTankCapacity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PadStorageCost</vt:lpstr>
      <vt:lpstr>TruckingHourlyCost</vt:lpstr>
      <vt:lpstr>TruckingTime</vt:lpstr>
      <vt:lpstr>TreatmentEfficiency</vt:lpstr>
      <vt:lpstr>PadWaterQuality</vt:lpstr>
      <vt:lpstr>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2023-06-21T18:03:39Z</dcterms:modified>
</cp:coreProperties>
</file>