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rd\Desktop\"/>
    </mc:Choice>
  </mc:AlternateContent>
  <bookViews>
    <workbookView xWindow="0" yWindow="0" windowWidth="13500" windowHeight="648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5" i="1" l="1"/>
  <c r="T35" i="1"/>
  <c r="T30" i="1"/>
  <c r="T28" i="1"/>
  <c r="T22" i="1"/>
  <c r="T13" i="1"/>
  <c r="T12" i="1"/>
  <c r="T20" i="1"/>
  <c r="T19" i="1"/>
  <c r="T11" i="1"/>
  <c r="T8" i="1"/>
  <c r="T7" i="1"/>
  <c r="T4" i="1"/>
  <c r="T34" i="1"/>
  <c r="T33" i="1"/>
  <c r="T32" i="1"/>
  <c r="T31" i="1"/>
  <c r="T29" i="1"/>
  <c r="T27" i="1"/>
  <c r="T26" i="1"/>
  <c r="T24" i="1"/>
  <c r="T23" i="1"/>
  <c r="T21" i="1"/>
  <c r="M19" i="1"/>
  <c r="T18" i="1"/>
  <c r="T17" i="1"/>
  <c r="T16" i="1"/>
  <c r="T15" i="1"/>
  <c r="T14" i="1"/>
  <c r="T10" i="1"/>
  <c r="T9" i="1"/>
  <c r="T6" i="1"/>
  <c r="T5" i="1"/>
  <c r="T3" i="1"/>
  <c r="T2" i="1"/>
  <c r="T1" i="1"/>
  <c r="M28" i="1"/>
  <c r="M27" i="1"/>
  <c r="M26" i="1"/>
  <c r="M25" i="1"/>
  <c r="M24" i="1"/>
  <c r="M23" i="1"/>
  <c r="M22" i="1"/>
  <c r="M21" i="1"/>
  <c r="M20" i="1"/>
  <c r="M18" i="1"/>
  <c r="M17" i="1"/>
  <c r="B35" i="1" l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4" i="1"/>
  <c r="B7" i="1"/>
  <c r="B6" i="1"/>
  <c r="B5" i="1"/>
  <c r="B3" i="1"/>
  <c r="B2" i="1"/>
  <c r="B1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<sst xmlns="http://schemas.openxmlformats.org/spreadsheetml/2006/main" count="95" uniqueCount="48">
  <si>
    <t>a1</t>
  </si>
  <si>
    <t>a2</t>
  </si>
  <si>
    <t>a4</t>
  </si>
  <si>
    <t>a5</t>
  </si>
  <si>
    <t>a6</t>
  </si>
  <si>
    <t>a7</t>
  </si>
  <si>
    <t>a8</t>
  </si>
  <si>
    <t>a9</t>
  </si>
  <si>
    <t>a10</t>
  </si>
  <si>
    <t>a12</t>
  </si>
  <si>
    <t>a13</t>
  </si>
  <si>
    <t>a15</t>
  </si>
  <si>
    <t>a16</t>
  </si>
  <si>
    <t>a17</t>
  </si>
  <si>
    <t>a18</t>
  </si>
  <si>
    <t>a20</t>
  </si>
  <si>
    <t>a27</t>
  </si>
  <si>
    <t>a28</t>
  </si>
  <si>
    <t>a29</t>
  </si>
  <si>
    <t>a30</t>
  </si>
  <si>
    <t>a31</t>
  </si>
  <si>
    <t>a35</t>
  </si>
  <si>
    <t>a37</t>
  </si>
  <si>
    <t>a44</t>
  </si>
  <si>
    <t>a50</t>
  </si>
  <si>
    <t>a58</t>
  </si>
  <si>
    <t>a59</t>
  </si>
  <si>
    <t>a65</t>
  </si>
  <si>
    <t>a67</t>
  </si>
  <si>
    <t>a73</t>
  </si>
  <si>
    <t>a76</t>
  </si>
  <si>
    <t>a77</t>
  </si>
  <si>
    <t>a79</t>
  </si>
  <si>
    <t>a200</t>
  </si>
  <si>
    <t xml:space="preserve">                        </t>
  </si>
  <si>
    <t>a32</t>
  </si>
  <si>
    <t xml:space="preserve">zuid holland    </t>
  </si>
  <si>
    <t xml:space="preserve">noord holland </t>
  </si>
  <si>
    <t xml:space="preserve">zeeland                   </t>
  </si>
  <si>
    <t xml:space="preserve">noord brabant            </t>
  </si>
  <si>
    <t>limburg</t>
  </si>
  <si>
    <t>utrecht</t>
  </si>
  <si>
    <t xml:space="preserve">gelderland                     </t>
  </si>
  <si>
    <t>overijsel</t>
  </si>
  <si>
    <t xml:space="preserve">drenthe         </t>
  </si>
  <si>
    <t xml:space="preserve">groningen       </t>
  </si>
  <si>
    <t xml:space="preserve">friesland         </t>
  </si>
  <si>
    <t>flevoland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</si>
</sst>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topLeftCell="L1" workbookViewId="0">
      <selection activeCell="V6" sqref="V6"/>
    </sheetView>
  </sheetViews>
  <sheetFormatPr defaultRowHeight="15" x14ac:dyDescent="0.25"/>
  <cols>
    <col min="2" max="2" width="9.42578125" bestFit="1" customWidth="1"/>
  </cols>
  <sheetData>
    <row r="1" spans="1:20" x14ac:dyDescent="0.25">
      <c r="A1" t="s">
        <v>0</v>
      </c>
      <c r="B1">
        <f>ROUND(M8+M9+M7-3431,0)</f>
        <v>9538</v>
      </c>
      <c r="I1" t="s">
        <v>34</v>
      </c>
      <c r="S1" t="s">
        <v>0</v>
      </c>
      <c r="T1">
        <f xml:space="preserve"> ROUND(M22+M23+M24,0)</f>
        <v>52</v>
      </c>
    </row>
    <row r="2" spans="1:20" x14ac:dyDescent="0.25">
      <c r="A2" t="s">
        <v>1</v>
      </c>
      <c r="B2">
        <f>ROUND(M5+M6,0)</f>
        <v>7053</v>
      </c>
      <c r="H2">
        <v>2</v>
      </c>
      <c r="I2" t="s">
        <v>36</v>
      </c>
      <c r="K2">
        <v>47088</v>
      </c>
      <c r="L2">
        <v>8</v>
      </c>
      <c r="M2">
        <f t="shared" ref="M2:M13" si="0">K2/L2</f>
        <v>5886</v>
      </c>
      <c r="S2" t="s">
        <v>1</v>
      </c>
      <c r="T2">
        <f>ROUND(N20+N21,0)</f>
        <v>21</v>
      </c>
    </row>
    <row r="3" spans="1:20" x14ac:dyDescent="0.25">
      <c r="A3" t="s">
        <v>2</v>
      </c>
      <c r="B3">
        <f>ROUND(M2+M5,0)</f>
        <v>8989</v>
      </c>
      <c r="H3">
        <v>3</v>
      </c>
      <c r="I3" t="s">
        <v>37</v>
      </c>
      <c r="K3">
        <v>41155</v>
      </c>
      <c r="L3">
        <v>6</v>
      </c>
      <c r="M3">
        <f t="shared" si="0"/>
        <v>6859.166666666667</v>
      </c>
      <c r="S3" t="s">
        <v>2</v>
      </c>
      <c r="T3">
        <f>ROUND(M17+M20,0)</f>
        <v>25</v>
      </c>
    </row>
    <row r="4" spans="1:20" x14ac:dyDescent="0.25">
      <c r="A4" t="s">
        <v>3</v>
      </c>
      <c r="B4">
        <f>ROUND(M3+231,0)</f>
        <v>7090</v>
      </c>
      <c r="H4">
        <v>4</v>
      </c>
      <c r="I4" t="s">
        <v>38</v>
      </c>
      <c r="K4">
        <v>4980</v>
      </c>
      <c r="L4">
        <v>2</v>
      </c>
      <c r="M4">
        <f t="shared" si="0"/>
        <v>2490</v>
      </c>
      <c r="S4" t="s">
        <v>3</v>
      </c>
      <c r="T4">
        <f>ROUND(M18+1,0)</f>
        <v>18</v>
      </c>
    </row>
    <row r="5" spans="1:20" x14ac:dyDescent="0.25">
      <c r="A5" t="s">
        <v>4</v>
      </c>
      <c r="B5">
        <f>ROUND(M13,0)</f>
        <v>2195</v>
      </c>
      <c r="H5">
        <v>5</v>
      </c>
      <c r="I5" t="s">
        <v>39</v>
      </c>
      <c r="K5">
        <v>37230</v>
      </c>
      <c r="L5">
        <v>12</v>
      </c>
      <c r="M5">
        <f t="shared" si="0"/>
        <v>3102.5</v>
      </c>
      <c r="S5" t="s">
        <v>4</v>
      </c>
      <c r="T5">
        <f>ROUND(M28,0)</f>
        <v>8</v>
      </c>
    </row>
    <row r="6" spans="1:20" x14ac:dyDescent="0.25">
      <c r="A6" t="s">
        <v>5</v>
      </c>
      <c r="B6">
        <f>ROUND(M11+M3,0)</f>
        <v>7687</v>
      </c>
      <c r="H6">
        <v>6</v>
      </c>
      <c r="I6" t="s">
        <v>40</v>
      </c>
      <c r="K6">
        <v>15800</v>
      </c>
      <c r="L6">
        <v>4</v>
      </c>
      <c r="M6">
        <f t="shared" si="0"/>
        <v>3950</v>
      </c>
      <c r="S6" t="s">
        <v>5</v>
      </c>
      <c r="T6">
        <f>ROUND(M26+M18,0)</f>
        <v>28</v>
      </c>
    </row>
    <row r="7" spans="1:20" x14ac:dyDescent="0.25">
      <c r="A7" t="s">
        <v>6</v>
      </c>
      <c r="B7">
        <f>ROUND(M3,0)</f>
        <v>6859</v>
      </c>
      <c r="H7">
        <v>7</v>
      </c>
      <c r="I7" t="s">
        <v>41</v>
      </c>
      <c r="K7">
        <v>3674</v>
      </c>
      <c r="L7">
        <v>3</v>
      </c>
      <c r="M7">
        <f t="shared" si="0"/>
        <v>1224.6666666666667</v>
      </c>
      <c r="S7" t="s">
        <v>6</v>
      </c>
      <c r="T7">
        <f>ROUND(M18-2,0)</f>
        <v>15</v>
      </c>
    </row>
    <row r="8" spans="1:20" x14ac:dyDescent="0.25">
      <c r="A8" t="s">
        <v>7</v>
      </c>
      <c r="B8">
        <f>ROUND(M3-347,0)</f>
        <v>6512</v>
      </c>
      <c r="H8">
        <v>8</v>
      </c>
      <c r="I8" t="s">
        <v>42</v>
      </c>
      <c r="K8">
        <v>23837</v>
      </c>
      <c r="L8">
        <v>5</v>
      </c>
      <c r="M8">
        <f t="shared" si="0"/>
        <v>4767.3999999999996</v>
      </c>
      <c r="S8" t="s">
        <v>7</v>
      </c>
      <c r="T8">
        <f>ROUND(M18+2,0)</f>
        <v>19</v>
      </c>
    </row>
    <row r="9" spans="1:20" x14ac:dyDescent="0.25">
      <c r="A9" t="s">
        <v>8</v>
      </c>
      <c r="B9">
        <f>ROUND(M3+243,0)</f>
        <v>7102</v>
      </c>
      <c r="H9">
        <v>9</v>
      </c>
      <c r="I9" t="s">
        <v>43</v>
      </c>
      <c r="K9">
        <v>13953</v>
      </c>
      <c r="L9">
        <v>2</v>
      </c>
      <c r="M9">
        <f t="shared" si="0"/>
        <v>6976.5</v>
      </c>
      <c r="S9" t="s">
        <v>8</v>
      </c>
      <c r="T9">
        <f>M18</f>
        <v>17</v>
      </c>
    </row>
    <row r="10" spans="1:20" x14ac:dyDescent="0.25">
      <c r="A10" t="s">
        <v>9</v>
      </c>
      <c r="B10">
        <f>ROUND(M2+M8-386,0)</f>
        <v>10267</v>
      </c>
      <c r="H10">
        <v>10</v>
      </c>
      <c r="I10" t="s">
        <v>44</v>
      </c>
      <c r="K10">
        <v>4328</v>
      </c>
      <c r="L10">
        <v>2</v>
      </c>
      <c r="M10">
        <f t="shared" si="0"/>
        <v>2164</v>
      </c>
      <c r="S10" t="s">
        <v>9</v>
      </c>
      <c r="T10">
        <f>M17+M23</f>
        <v>32</v>
      </c>
    </row>
    <row r="11" spans="1:20" x14ac:dyDescent="0.25">
      <c r="A11" t="s">
        <v>10</v>
      </c>
      <c r="B11">
        <f>ROUND(M2+273,0)</f>
        <v>6159</v>
      </c>
      <c r="H11">
        <v>11</v>
      </c>
      <c r="I11" t="s">
        <v>45</v>
      </c>
      <c r="K11">
        <v>1656</v>
      </c>
      <c r="L11">
        <v>2</v>
      </c>
      <c r="M11">
        <f t="shared" si="0"/>
        <v>828</v>
      </c>
      <c r="S11" t="s">
        <v>10</v>
      </c>
      <c r="T11">
        <f>M17-1</f>
        <v>16</v>
      </c>
    </row>
    <row r="12" spans="1:20" x14ac:dyDescent="0.25">
      <c r="A12" t="s">
        <v>11</v>
      </c>
      <c r="B12">
        <f>ROUND(M2+M5+423,0)</f>
        <v>9412</v>
      </c>
      <c r="H12">
        <v>12</v>
      </c>
      <c r="I12" t="s">
        <v>46</v>
      </c>
      <c r="K12">
        <v>6591</v>
      </c>
      <c r="L12">
        <v>3</v>
      </c>
      <c r="M12">
        <f t="shared" si="0"/>
        <v>2197</v>
      </c>
      <c r="S12" t="s">
        <v>11</v>
      </c>
      <c r="T12">
        <f>M17+M20</f>
        <v>25</v>
      </c>
    </row>
    <row r="13" spans="1:20" x14ac:dyDescent="0.25">
      <c r="A13" t="s">
        <v>12</v>
      </c>
      <c r="B13">
        <f>ROUND(M2+M5-348,0)</f>
        <v>8641</v>
      </c>
      <c r="H13">
        <v>13</v>
      </c>
      <c r="I13" t="s">
        <v>47</v>
      </c>
      <c r="K13">
        <v>4389</v>
      </c>
      <c r="L13">
        <v>2</v>
      </c>
      <c r="M13">
        <f t="shared" si="0"/>
        <v>2194.5</v>
      </c>
      <c r="S13" t="s">
        <v>12</v>
      </c>
      <c r="T13">
        <f>M17+M20+3</f>
        <v>28</v>
      </c>
    </row>
    <row r="14" spans="1:20" x14ac:dyDescent="0.25">
      <c r="A14" t="s">
        <v>13</v>
      </c>
      <c r="B14">
        <f>ROUND(M5+121,0)</f>
        <v>3224</v>
      </c>
      <c r="S14" t="s">
        <v>13</v>
      </c>
      <c r="T14">
        <f>M20</f>
        <v>8</v>
      </c>
    </row>
    <row r="15" spans="1:20" x14ac:dyDescent="0.25">
      <c r="A15" t="s">
        <v>14</v>
      </c>
      <c r="B15">
        <f>ROUND(M5+M8-121,0)</f>
        <v>7749</v>
      </c>
      <c r="P15">
        <v>624</v>
      </c>
      <c r="S15" t="s">
        <v>14</v>
      </c>
      <c r="T15">
        <f>M20+M23</f>
        <v>23</v>
      </c>
    </row>
    <row r="16" spans="1:20" x14ac:dyDescent="0.25">
      <c r="A16" t="s">
        <v>15</v>
      </c>
      <c r="B16">
        <f>ROUND(M2-765,0)</f>
        <v>5121</v>
      </c>
      <c r="S16" t="s">
        <v>15</v>
      </c>
      <c r="T16">
        <f>M17</f>
        <v>17</v>
      </c>
    </row>
    <row r="17" spans="1:20" x14ac:dyDescent="0.25">
      <c r="A17" t="s">
        <v>16</v>
      </c>
      <c r="B17">
        <f>ROUND(M13+M5+M7-33,0)</f>
        <v>6489</v>
      </c>
      <c r="H17">
        <v>2</v>
      </c>
      <c r="I17" t="s">
        <v>36</v>
      </c>
      <c r="K17">
        <v>133</v>
      </c>
      <c r="L17">
        <v>8</v>
      </c>
      <c r="M17">
        <f>ROUND(K17/L17,0)</f>
        <v>17</v>
      </c>
      <c r="N17">
        <v>21.3</v>
      </c>
      <c r="S17" t="s">
        <v>16</v>
      </c>
      <c r="T17">
        <f>M20+M22+M28</f>
        <v>32</v>
      </c>
    </row>
    <row r="18" spans="1:20" x14ac:dyDescent="0.25">
      <c r="A18" t="s">
        <v>17</v>
      </c>
      <c r="B18">
        <f>ROUND(M11+M10+M7+437,0)</f>
        <v>4654</v>
      </c>
      <c r="H18">
        <v>3</v>
      </c>
      <c r="I18" t="s">
        <v>37</v>
      </c>
      <c r="K18">
        <v>102</v>
      </c>
      <c r="L18">
        <v>6</v>
      </c>
      <c r="M18">
        <f>ROUND(K18/L18,0)</f>
        <v>17</v>
      </c>
      <c r="N18">
        <v>16.399999999999999</v>
      </c>
      <c r="S18" t="s">
        <v>17</v>
      </c>
      <c r="T18">
        <f>M22+M25+M26</f>
        <v>36</v>
      </c>
    </row>
    <row r="19" spans="1:20" x14ac:dyDescent="0.25">
      <c r="A19" t="s">
        <v>18</v>
      </c>
      <c r="B19">
        <f>ROUND(M2-463,0)</f>
        <v>5423</v>
      </c>
      <c r="H19">
        <v>4</v>
      </c>
      <c r="I19" t="s">
        <v>38</v>
      </c>
      <c r="K19">
        <v>14</v>
      </c>
      <c r="L19">
        <v>2</v>
      </c>
      <c r="M19">
        <f>ROUND(K19/L19,0)</f>
        <v>7</v>
      </c>
      <c r="N19">
        <v>2.2000000000000002</v>
      </c>
      <c r="S19" t="s">
        <v>18</v>
      </c>
      <c r="T19">
        <f>M18-2</f>
        <v>15</v>
      </c>
    </row>
    <row r="20" spans="1:20" x14ac:dyDescent="0.25">
      <c r="A20" t="s">
        <v>19</v>
      </c>
      <c r="B20">
        <f>ROUND(M8-12,0)</f>
        <v>4755</v>
      </c>
      <c r="H20">
        <v>5</v>
      </c>
      <c r="I20" t="s">
        <v>39</v>
      </c>
      <c r="K20">
        <v>92</v>
      </c>
      <c r="L20">
        <v>12</v>
      </c>
      <c r="M20">
        <f>ROUND(K20/L20,0)</f>
        <v>8</v>
      </c>
      <c r="N20">
        <v>14.7</v>
      </c>
      <c r="S20" t="s">
        <v>19</v>
      </c>
      <c r="T20">
        <f>M23+3</f>
        <v>18</v>
      </c>
    </row>
    <row r="21" spans="1:20" x14ac:dyDescent="0.25">
      <c r="A21" t="s">
        <v>20</v>
      </c>
      <c r="B21">
        <f>ROUND(M12+125,0)</f>
        <v>2322</v>
      </c>
      <c r="H21">
        <v>6</v>
      </c>
      <c r="I21" t="s">
        <v>40</v>
      </c>
      <c r="K21">
        <v>41</v>
      </c>
      <c r="L21">
        <v>4</v>
      </c>
      <c r="M21">
        <f>ROUND(K21/L21,0)</f>
        <v>10</v>
      </c>
      <c r="N21">
        <v>6.6</v>
      </c>
      <c r="S21" t="s">
        <v>20</v>
      </c>
      <c r="T21">
        <f>M27</f>
        <v>8</v>
      </c>
    </row>
    <row r="22" spans="1:20" x14ac:dyDescent="0.25">
      <c r="A22" t="s">
        <v>35</v>
      </c>
      <c r="B22">
        <f>ROUND(M12+232,0)</f>
        <v>2429</v>
      </c>
      <c r="H22">
        <v>7</v>
      </c>
      <c r="I22" t="s">
        <v>41</v>
      </c>
      <c r="K22">
        <v>47</v>
      </c>
      <c r="L22">
        <v>3</v>
      </c>
      <c r="M22">
        <f>ROUND(K22/L22,0)</f>
        <v>16</v>
      </c>
      <c r="N22">
        <v>7.5</v>
      </c>
      <c r="S22" t="s">
        <v>35</v>
      </c>
      <c r="T22">
        <f>M27+2</f>
        <v>10</v>
      </c>
    </row>
    <row r="23" spans="1:20" x14ac:dyDescent="0.25">
      <c r="A23" t="s">
        <v>21</v>
      </c>
      <c r="B23">
        <f>ROUND(M9+423,0)</f>
        <v>7400</v>
      </c>
      <c r="H23">
        <v>8</v>
      </c>
      <c r="I23" t="s">
        <v>42</v>
      </c>
      <c r="K23">
        <v>75</v>
      </c>
      <c r="L23">
        <v>5</v>
      </c>
      <c r="M23">
        <f>ROUND(K23/L23,0)</f>
        <v>15</v>
      </c>
      <c r="N23">
        <v>12</v>
      </c>
      <c r="S23" t="s">
        <v>21</v>
      </c>
      <c r="T23">
        <f>M24</f>
        <v>21</v>
      </c>
    </row>
    <row r="24" spans="1:20" x14ac:dyDescent="0.25">
      <c r="A24" t="s">
        <v>22</v>
      </c>
      <c r="B24">
        <f>ROUND(M10-57,0)</f>
        <v>2107</v>
      </c>
      <c r="H24">
        <v>9</v>
      </c>
      <c r="I24" t="s">
        <v>43</v>
      </c>
      <c r="K24">
        <v>42</v>
      </c>
      <c r="L24">
        <v>2</v>
      </c>
      <c r="M24">
        <f>ROUND(K24/L24,0)</f>
        <v>21</v>
      </c>
      <c r="N24">
        <v>6.7</v>
      </c>
      <c r="S24" t="s">
        <v>22</v>
      </c>
      <c r="T24">
        <f>M25</f>
        <v>9</v>
      </c>
    </row>
    <row r="25" spans="1:20" x14ac:dyDescent="0.25">
      <c r="A25" t="s">
        <v>23</v>
      </c>
      <c r="B25">
        <f>ROUND(M2-333,0)</f>
        <v>5553</v>
      </c>
      <c r="H25">
        <v>10</v>
      </c>
      <c r="I25" t="s">
        <v>44</v>
      </c>
      <c r="K25">
        <v>18</v>
      </c>
      <c r="L25">
        <v>2</v>
      </c>
      <c r="M25">
        <f>ROUND(K25/L25,0)</f>
        <v>9</v>
      </c>
      <c r="N25">
        <v>2.9</v>
      </c>
      <c r="S25" t="s">
        <v>23</v>
      </c>
      <c r="T25">
        <f>M17</f>
        <v>17</v>
      </c>
    </row>
    <row r="26" spans="1:20" x14ac:dyDescent="0.25">
      <c r="A26" t="s">
        <v>24</v>
      </c>
      <c r="B26">
        <f>ROUND(M5+M8+857,0)</f>
        <v>8727</v>
      </c>
      <c r="H26">
        <v>11</v>
      </c>
      <c r="I26" t="s">
        <v>45</v>
      </c>
      <c r="K26">
        <v>21</v>
      </c>
      <c r="L26">
        <v>2</v>
      </c>
      <c r="M26">
        <f>ROUND(K26/L26,0)</f>
        <v>11</v>
      </c>
      <c r="N26">
        <v>3.4</v>
      </c>
      <c r="S26" t="s">
        <v>24</v>
      </c>
      <c r="T26">
        <f>M20+M23</f>
        <v>23</v>
      </c>
    </row>
    <row r="27" spans="1:20" x14ac:dyDescent="0.25">
      <c r="A27" t="s">
        <v>25</v>
      </c>
      <c r="B27">
        <f>ROUND(M4+M5-12,0)</f>
        <v>5581</v>
      </c>
      <c r="H27">
        <v>12</v>
      </c>
      <c r="I27" t="s">
        <v>46</v>
      </c>
      <c r="K27">
        <v>24</v>
      </c>
      <c r="L27">
        <v>3</v>
      </c>
      <c r="M27">
        <f>ROUND(K27/L27,0)</f>
        <v>8</v>
      </c>
      <c r="N27">
        <v>3.9</v>
      </c>
      <c r="S27" t="s">
        <v>25</v>
      </c>
      <c r="T27">
        <f>M19+M20</f>
        <v>15</v>
      </c>
    </row>
    <row r="28" spans="1:20" x14ac:dyDescent="0.25">
      <c r="A28" t="s">
        <v>26</v>
      </c>
      <c r="B28">
        <f>ROUND(M4+M5+254,0)</f>
        <v>5847</v>
      </c>
      <c r="H28">
        <v>13</v>
      </c>
      <c r="I28" t="s">
        <v>47</v>
      </c>
      <c r="K28">
        <v>15</v>
      </c>
      <c r="L28">
        <v>2</v>
      </c>
      <c r="M28">
        <f>ROUND(K28/L28,0)</f>
        <v>8</v>
      </c>
      <c r="N28">
        <v>2.4</v>
      </c>
      <c r="S28" t="s">
        <v>26</v>
      </c>
      <c r="T28">
        <f>M19+M20-1</f>
        <v>14</v>
      </c>
    </row>
    <row r="29" spans="1:20" x14ac:dyDescent="0.25">
      <c r="A29" t="s">
        <v>27</v>
      </c>
      <c r="B29">
        <f>ROUND(M5-374,0)</f>
        <v>2729</v>
      </c>
      <c r="S29" t="s">
        <v>27</v>
      </c>
      <c r="T29">
        <f>M20</f>
        <v>8</v>
      </c>
    </row>
    <row r="30" spans="1:20" x14ac:dyDescent="0.25">
      <c r="A30" t="s">
        <v>28</v>
      </c>
      <c r="B30">
        <f>ROUND(M6+431,0)</f>
        <v>4381</v>
      </c>
      <c r="S30" t="s">
        <v>28</v>
      </c>
      <c r="T30">
        <f>M21+3</f>
        <v>13</v>
      </c>
    </row>
    <row r="31" spans="1:20" x14ac:dyDescent="0.25">
      <c r="A31" t="s">
        <v>29</v>
      </c>
      <c r="B31">
        <f>ROUND(M5-512,0)</f>
        <v>2591</v>
      </c>
      <c r="S31" t="s">
        <v>29</v>
      </c>
      <c r="T31">
        <f>M20</f>
        <v>8</v>
      </c>
    </row>
    <row r="32" spans="1:20" x14ac:dyDescent="0.25">
      <c r="A32" t="s">
        <v>30</v>
      </c>
      <c r="B32">
        <f>ROUND(M6-231,0)</f>
        <v>3719</v>
      </c>
      <c r="S32" t="s">
        <v>30</v>
      </c>
      <c r="T32">
        <f>M21</f>
        <v>10</v>
      </c>
    </row>
    <row r="33" spans="1:20" x14ac:dyDescent="0.25">
      <c r="A33" t="s">
        <v>31</v>
      </c>
      <c r="B33">
        <f>ROUND(M5+345,0)</f>
        <v>3448</v>
      </c>
      <c r="S33" t="s">
        <v>31</v>
      </c>
      <c r="T33">
        <f>M20</f>
        <v>8</v>
      </c>
    </row>
    <row r="34" spans="1:20" x14ac:dyDescent="0.25">
      <c r="A34" t="s">
        <v>32</v>
      </c>
      <c r="B34">
        <f>ROUND(M6-234,0)</f>
        <v>3716</v>
      </c>
      <c r="S34" t="s">
        <v>32</v>
      </c>
      <c r="T34">
        <f>M21</f>
        <v>10</v>
      </c>
    </row>
    <row r="35" spans="1:20" x14ac:dyDescent="0.25">
      <c r="A35" t="s">
        <v>33</v>
      </c>
      <c r="B35">
        <f>ROUND(M3+243,0)</f>
        <v>7102</v>
      </c>
      <c r="S35" t="s">
        <v>33</v>
      </c>
      <c r="T35">
        <f>M18-3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koppendraier</dc:creator>
  <cp:lastModifiedBy>alex koppendraier</cp:lastModifiedBy>
  <dcterms:created xsi:type="dcterms:W3CDTF">2017-04-06T11:57:15Z</dcterms:created>
  <dcterms:modified xsi:type="dcterms:W3CDTF">2017-04-17T16:54:15Z</dcterms:modified>
</cp:coreProperties>
</file>