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isra/Desktop/SAMMI Models/"/>
    </mc:Choice>
  </mc:AlternateContent>
  <bookViews>
    <workbookView xWindow="20" yWindow="460" windowWidth="25600" windowHeight="15940" tabRatio="500"/>
  </bookViews>
  <sheets>
    <sheet name="Worcester" sheetId="1" r:id="rId1"/>
    <sheet name="Holden" sheetId="2" r:id="rId2"/>
    <sheet name="Leicester" sheetId="3" r:id="rId3"/>
    <sheet name="Millbury" sheetId="4" r:id="rId4"/>
    <sheet name="Shrewsbury" sheetId="5" r:id="rId5"/>
    <sheet name="West Boylston" sheetId="6" r:id="rId6"/>
    <sheet name="Baseline365 Results" sheetId="7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6" l="1"/>
  <c r="I9" i="6"/>
  <c r="O9" i="6"/>
  <c r="J9" i="5"/>
  <c r="I9" i="5"/>
  <c r="O9" i="5"/>
  <c r="J9" i="4"/>
  <c r="I9" i="4"/>
  <c r="O9" i="4"/>
  <c r="J9" i="3"/>
  <c r="I9" i="3"/>
  <c r="O9" i="3"/>
  <c r="J9" i="2"/>
  <c r="I9" i="2"/>
  <c r="O9" i="2"/>
  <c r="G7" i="6"/>
  <c r="G7" i="5"/>
  <c r="G7" i="4"/>
  <c r="G7" i="3"/>
  <c r="G7" i="2"/>
  <c r="J9" i="1"/>
  <c r="G7" i="1"/>
  <c r="I9" i="1"/>
  <c r="O9" i="1"/>
  <c r="C3" i="6"/>
  <c r="G3" i="6"/>
  <c r="D3" i="6"/>
  <c r="C3" i="5"/>
  <c r="G3" i="5"/>
  <c r="C3" i="4"/>
  <c r="G3" i="4"/>
  <c r="C3" i="3"/>
  <c r="G3" i="3"/>
  <c r="D3" i="3"/>
  <c r="C3" i="2"/>
  <c r="G3" i="2"/>
  <c r="D3" i="2"/>
  <c r="C3" i="1"/>
  <c r="G3" i="1"/>
  <c r="M12" i="6"/>
  <c r="M12" i="5"/>
  <c r="M12" i="4"/>
  <c r="M12" i="3"/>
  <c r="M12" i="2"/>
  <c r="M12" i="1"/>
  <c r="L11" i="6"/>
  <c r="M11" i="6"/>
  <c r="L11" i="5"/>
  <c r="M11" i="5"/>
  <c r="L11" i="4"/>
  <c r="M11" i="4"/>
  <c r="L11" i="3"/>
  <c r="M11" i="3"/>
  <c r="L11" i="2"/>
  <c r="M11" i="2"/>
  <c r="L11" i="1"/>
  <c r="M11" i="1"/>
  <c r="O14" i="6"/>
  <c r="O13" i="6"/>
  <c r="O12" i="6"/>
  <c r="K10" i="6"/>
  <c r="O10" i="6"/>
  <c r="O8" i="6"/>
  <c r="O6" i="6"/>
  <c r="O5" i="6"/>
  <c r="O4" i="6"/>
  <c r="B3" i="6"/>
  <c r="O3" i="6"/>
  <c r="O2" i="6"/>
  <c r="O14" i="5"/>
  <c r="O13" i="5"/>
  <c r="O12" i="5"/>
  <c r="K10" i="5"/>
  <c r="O10" i="5"/>
  <c r="O8" i="5"/>
  <c r="O6" i="5"/>
  <c r="O5" i="5"/>
  <c r="O4" i="5"/>
  <c r="B3" i="5"/>
  <c r="O3" i="5"/>
  <c r="O2" i="5"/>
  <c r="O14" i="4"/>
  <c r="O13" i="4"/>
  <c r="O12" i="4"/>
  <c r="K10" i="4"/>
  <c r="O10" i="4"/>
  <c r="O8" i="4"/>
  <c r="O6" i="4"/>
  <c r="O5" i="4"/>
  <c r="O4" i="4"/>
  <c r="B3" i="4"/>
  <c r="O3" i="4"/>
  <c r="O2" i="4"/>
  <c r="O14" i="3"/>
  <c r="O13" i="3"/>
  <c r="O12" i="3"/>
  <c r="K10" i="3"/>
  <c r="O10" i="3"/>
  <c r="O8" i="3"/>
  <c r="O6" i="3"/>
  <c r="O5" i="3"/>
  <c r="O4" i="3"/>
  <c r="B3" i="3"/>
  <c r="O3" i="3"/>
  <c r="O2" i="3"/>
  <c r="O14" i="2"/>
  <c r="O13" i="2"/>
  <c r="O12" i="2"/>
  <c r="K10" i="2"/>
  <c r="O10" i="2"/>
  <c r="O8" i="2"/>
  <c r="O6" i="2"/>
  <c r="O5" i="2"/>
  <c r="O4" i="2"/>
  <c r="B3" i="2"/>
  <c r="O3" i="2"/>
  <c r="O2" i="2"/>
  <c r="B3" i="1"/>
  <c r="K10" i="1"/>
</calcChain>
</file>

<file path=xl/sharedStrings.xml><?xml version="1.0" encoding="utf-8"?>
<sst xmlns="http://schemas.openxmlformats.org/spreadsheetml/2006/main" count="175" uniqueCount="19">
  <si>
    <t>General Population</t>
  </si>
  <si>
    <t>Directed Use</t>
  </si>
  <si>
    <t>Directed OD</t>
  </si>
  <si>
    <t>Recreational Use</t>
  </si>
  <si>
    <t>Recreational OD</t>
  </si>
  <si>
    <t>Misuse</t>
  </si>
  <si>
    <t>OD From Misuse</t>
  </si>
  <si>
    <t>Active Use Addiction</t>
  </si>
  <si>
    <t>OD From Addiction</t>
  </si>
  <si>
    <t>Detoxification</t>
  </si>
  <si>
    <t>Addiction Treatment</t>
  </si>
  <si>
    <t>Recovery Management</t>
  </si>
  <si>
    <t>Death</t>
  </si>
  <si>
    <t>Worcester</t>
  </si>
  <si>
    <t>Shrewsbury</t>
  </si>
  <si>
    <t>Holden</t>
  </si>
  <si>
    <t>Millbury</t>
  </si>
  <si>
    <t>West Boylston</t>
  </si>
  <si>
    <t>Leicester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</si>
</sst>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00000000000"/>
    <numFmt numFmtId="166" formatCode="0.0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4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2" borderId="0" xfId="0" applyNumberFormat="1" applyFill="1"/>
    <xf numFmtId="164" fontId="3" fillId="0" borderId="0" xfId="0" applyNumberFormat="1" applyFont="1"/>
    <xf numFmtId="164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4" fontId="3" fillId="2" borderId="0" xfId="0" applyNumberFormat="1" applyFont="1" applyFill="1"/>
    <xf numFmtId="166" fontId="0" fillId="0" borderId="0" xfId="51" applyNumberFormat="1" applyFont="1"/>
  </cellXfs>
  <cellStyles count="1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ormal" xfId="0" builtinId="0"/>
    <cellStyle name="Percent" xfId="5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topLeftCell="B1" workbookViewId="0">
      <selection activeCell="M13" sqref="M13"/>
    </sheetView>
  </sheetViews>
  <sheetFormatPr baseColWidth="10" defaultRowHeight="16" x14ac:dyDescent="0.2"/>
  <cols>
    <col min="1" max="1" width="20.5" style="1" bestFit="1" customWidth="1"/>
    <col min="2" max="2" width="17.33203125" bestFit="1" customWidth="1"/>
    <col min="3" max="3" width="11.83203125" bestFit="1" customWidth="1"/>
    <col min="4" max="4" width="11.33203125" bestFit="1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x14ac:dyDescent="0.2">
      <c r="A2" s="1" t="s">
        <v>0</v>
      </c>
      <c r="B2" s="3">
        <v>0.99960000000000004</v>
      </c>
      <c r="C2" s="3">
        <v>3.8000000000000002E-4</v>
      </c>
      <c r="D2" s="2">
        <v>0</v>
      </c>
      <c r="E2" s="2">
        <v>0</v>
      </c>
      <c r="F2" s="2">
        <v>0</v>
      </c>
      <c r="G2" s="3">
        <v>2.0000000000000002E-5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5" x14ac:dyDescent="0.2">
      <c r="A3" s="1" t="s">
        <v>1</v>
      </c>
      <c r="B3" s="5">
        <f>0.8*(1-C3)</f>
        <v>3.809523809523814E-2</v>
      </c>
      <c r="C3" s="5">
        <f>20/21</f>
        <v>0.95238095238095233</v>
      </c>
      <c r="D3" s="5">
        <v>4.0000000000000003E-5</v>
      </c>
      <c r="E3" s="2">
        <v>0</v>
      </c>
      <c r="F3" s="2">
        <v>0</v>
      </c>
      <c r="G3" s="5">
        <f>0.199*(1-C3)</f>
        <v>9.476190476190487E-3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5" x14ac:dyDescent="0.2">
      <c r="A4" s="1" t="s">
        <v>2</v>
      </c>
      <c r="B4" s="2">
        <v>0</v>
      </c>
      <c r="C4" s="3">
        <v>0.98746999999999996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1.2529999999999999E-2</v>
      </c>
    </row>
    <row r="5" spans="1:15" x14ac:dyDescent="0.2">
      <c r="A5" s="1" t="s">
        <v>3</v>
      </c>
      <c r="B5" s="2">
        <v>0</v>
      </c>
      <c r="C5" s="2">
        <v>0</v>
      </c>
      <c r="D5" s="2">
        <v>0</v>
      </c>
      <c r="E5" s="4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5" x14ac:dyDescent="0.2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4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5" x14ac:dyDescent="0.2">
      <c r="A7" s="1" t="s">
        <v>5</v>
      </c>
      <c r="B7" s="5">
        <v>1.7000000000000001E-2</v>
      </c>
      <c r="C7" s="5">
        <v>0.01</v>
      </c>
      <c r="D7" s="2">
        <v>0</v>
      </c>
      <c r="E7" s="2">
        <v>0</v>
      </c>
      <c r="F7" s="2">
        <v>0</v>
      </c>
      <c r="G7" s="5">
        <f>1-B7-C7-H7-I7</f>
        <v>0.95224999999999993</v>
      </c>
      <c r="H7" s="3">
        <v>7.5000000000000002E-4</v>
      </c>
      <c r="I7" s="3">
        <v>0.02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5"/>
    </row>
    <row r="8" spans="1:15" x14ac:dyDescent="0.2">
      <c r="A8" s="1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3">
        <v>0.98746999999999996</v>
      </c>
      <c r="H8" s="2">
        <v>0</v>
      </c>
      <c r="I8" s="7">
        <v>0</v>
      </c>
      <c r="J8" s="2">
        <v>0</v>
      </c>
      <c r="K8" s="2">
        <v>0</v>
      </c>
      <c r="L8" s="2">
        <v>0</v>
      </c>
      <c r="M8" s="2">
        <v>0</v>
      </c>
      <c r="N8" s="3">
        <v>1.2529999999999999E-2</v>
      </c>
    </row>
    <row r="9" spans="1:15" x14ac:dyDescent="0.2">
      <c r="A9" s="1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3">
        <f>1-J9-K9</f>
        <v>0.99250000000000005</v>
      </c>
      <c r="J9" s="3">
        <f>H7*2</f>
        <v>1.5E-3</v>
      </c>
      <c r="K9" s="3">
        <v>6.0000000000000001E-3</v>
      </c>
      <c r="L9" s="2">
        <v>0</v>
      </c>
      <c r="M9" s="2">
        <v>0</v>
      </c>
      <c r="N9" s="2">
        <v>0</v>
      </c>
      <c r="O9" s="5">
        <f t="shared" ref="O9" si="0">SUM(B9:N9)</f>
        <v>1</v>
      </c>
    </row>
    <row r="10" spans="1:15" x14ac:dyDescent="0.2">
      <c r="A10" s="1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3">
        <f>1-N10</f>
        <v>0.98746999999999996</v>
      </c>
      <c r="L10" s="2">
        <v>0</v>
      </c>
      <c r="M10" s="2">
        <v>0</v>
      </c>
      <c r="N10" s="3">
        <v>1.2529999999999999E-2</v>
      </c>
    </row>
    <row r="11" spans="1:15" x14ac:dyDescent="0.2">
      <c r="A11" s="1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5">
        <v>0.10375</v>
      </c>
      <c r="J11" s="2">
        <v>0</v>
      </c>
      <c r="K11" s="3">
        <v>0.75</v>
      </c>
      <c r="L11" s="3">
        <f>0.17*0.25</f>
        <v>4.2500000000000003E-2</v>
      </c>
      <c r="M11" s="3">
        <f>0.5*(1-K11-L11)</f>
        <v>0.10375</v>
      </c>
      <c r="N11" s="2">
        <v>0</v>
      </c>
      <c r="O11" s="5"/>
    </row>
    <row r="12" spans="1:15" x14ac:dyDescent="0.2">
      <c r="A12" s="1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3">
        <v>0.02</v>
      </c>
      <c r="J12" s="2">
        <v>0</v>
      </c>
      <c r="K12" s="2">
        <v>0</v>
      </c>
      <c r="L12" s="3">
        <v>0.94864999999999999</v>
      </c>
      <c r="M12" s="3">
        <f>1-I12-L12</f>
        <v>3.1349999999999989E-2</v>
      </c>
      <c r="N12" s="2">
        <v>0</v>
      </c>
    </row>
    <row r="13" spans="1:15" x14ac:dyDescent="0.2">
      <c r="A13" s="1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3">
        <v>0.01</v>
      </c>
      <c r="J13" s="2">
        <v>0</v>
      </c>
      <c r="K13" s="2">
        <v>0</v>
      </c>
      <c r="L13" s="2">
        <v>0</v>
      </c>
      <c r="M13" s="5">
        <v>0.99</v>
      </c>
      <c r="N13" s="2">
        <v>0</v>
      </c>
    </row>
    <row r="14" spans="1:15" x14ac:dyDescent="0.2">
      <c r="A14" s="1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4">
        <v>1</v>
      </c>
    </row>
    <row r="16" spans="1:15" x14ac:dyDescent="0.2">
      <c r="C16" s="6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L12" sqref="L12"/>
    </sheetView>
  </sheetViews>
  <sheetFormatPr baseColWidth="10" defaultRowHeight="16" x14ac:dyDescent="0.2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x14ac:dyDescent="0.2">
      <c r="A2" s="1" t="s">
        <v>0</v>
      </c>
      <c r="B2" s="3">
        <v>0.99973999999999996</v>
      </c>
      <c r="C2" s="3">
        <v>2.4000000000000001E-4</v>
      </c>
      <c r="D2" s="2">
        <v>0</v>
      </c>
      <c r="E2" s="2">
        <v>0</v>
      </c>
      <c r="F2" s="2">
        <v>0</v>
      </c>
      <c r="G2" s="3">
        <v>2.0000000000000002E-5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5">
        <f>SUM(B2:N2)</f>
        <v>1</v>
      </c>
    </row>
    <row r="3" spans="1:15" x14ac:dyDescent="0.2">
      <c r="A3" s="1" t="s">
        <v>1</v>
      </c>
      <c r="B3" s="5">
        <f>0.8*(1-C3)</f>
        <v>4.0000000000000036E-2</v>
      </c>
      <c r="C3" s="5">
        <f>19/20</f>
        <v>0.95</v>
      </c>
      <c r="D3" s="5">
        <f>0.001*(1-C3)</f>
        <v>5.0000000000000043E-5</v>
      </c>
      <c r="E3" s="2">
        <v>0</v>
      </c>
      <c r="F3" s="2">
        <v>0</v>
      </c>
      <c r="G3" s="5">
        <f>0.199*(1-C3)</f>
        <v>9.9500000000000092E-3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5">
        <f t="shared" ref="O3:O14" si="0">SUM(B3:N3)</f>
        <v>1</v>
      </c>
    </row>
    <row r="4" spans="1:15" x14ac:dyDescent="0.2">
      <c r="A4" s="1" t="s">
        <v>2</v>
      </c>
      <c r="B4" s="2">
        <v>0</v>
      </c>
      <c r="C4" s="3">
        <v>0.96153999999999995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3.8460000000000001E-2</v>
      </c>
      <c r="O4" s="5">
        <f t="shared" si="0"/>
        <v>1</v>
      </c>
    </row>
    <row r="5" spans="1:15" x14ac:dyDescent="0.2">
      <c r="A5" s="1" t="s">
        <v>3</v>
      </c>
      <c r="B5" s="2">
        <v>0</v>
      </c>
      <c r="C5" s="2">
        <v>0</v>
      </c>
      <c r="D5" s="2">
        <v>0</v>
      </c>
      <c r="E5" s="4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5">
        <f t="shared" si="0"/>
        <v>1</v>
      </c>
    </row>
    <row r="6" spans="1:15" x14ac:dyDescent="0.2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4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5">
        <f t="shared" si="0"/>
        <v>1</v>
      </c>
    </row>
    <row r="7" spans="1:15" x14ac:dyDescent="0.2">
      <c r="A7" s="1" t="s">
        <v>5</v>
      </c>
      <c r="B7" s="5">
        <v>1.7000000000000001E-2</v>
      </c>
      <c r="C7" s="5">
        <v>0.01</v>
      </c>
      <c r="D7" s="2">
        <v>0</v>
      </c>
      <c r="E7" s="2">
        <v>0</v>
      </c>
      <c r="F7" s="2">
        <v>0</v>
      </c>
      <c r="G7" s="5">
        <f>1-B7-C7-H7-I7</f>
        <v>0.95284999999999997</v>
      </c>
      <c r="H7" s="3">
        <v>1.4999999999999999E-4</v>
      </c>
      <c r="I7" s="3">
        <v>0.02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5"/>
    </row>
    <row r="8" spans="1:15" x14ac:dyDescent="0.2">
      <c r="A8" s="1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3">
        <v>0.96153999999999995</v>
      </c>
      <c r="H8" s="2">
        <v>0</v>
      </c>
      <c r="I8" s="7">
        <v>0</v>
      </c>
      <c r="J8" s="2">
        <v>0</v>
      </c>
      <c r="K8" s="2">
        <v>0</v>
      </c>
      <c r="L8" s="2">
        <v>0</v>
      </c>
      <c r="M8" s="2">
        <v>0</v>
      </c>
      <c r="N8" s="3">
        <v>3.8460000000000001E-2</v>
      </c>
      <c r="O8" s="5">
        <f t="shared" si="0"/>
        <v>1</v>
      </c>
    </row>
    <row r="9" spans="1:15" x14ac:dyDescent="0.2">
      <c r="A9" s="1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3">
        <f>1-J9-K9</f>
        <v>0.99370000000000003</v>
      </c>
      <c r="J9" s="3">
        <f>H7*2</f>
        <v>2.9999999999999997E-4</v>
      </c>
      <c r="K9" s="3">
        <v>6.0000000000000001E-3</v>
      </c>
      <c r="L9" s="2">
        <v>0</v>
      </c>
      <c r="M9" s="2">
        <v>0</v>
      </c>
      <c r="N9" s="2">
        <v>0</v>
      </c>
      <c r="O9" s="5">
        <f t="shared" si="0"/>
        <v>1</v>
      </c>
    </row>
    <row r="10" spans="1:15" x14ac:dyDescent="0.2">
      <c r="A10" s="1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3">
        <f>1-N10</f>
        <v>0.96153999999999995</v>
      </c>
      <c r="L10" s="2">
        <v>0</v>
      </c>
      <c r="M10" s="2">
        <v>0</v>
      </c>
      <c r="N10" s="3">
        <v>3.8460000000000001E-2</v>
      </c>
      <c r="O10" s="5">
        <f t="shared" si="0"/>
        <v>1</v>
      </c>
    </row>
    <row r="11" spans="1:15" x14ac:dyDescent="0.2">
      <c r="A11" s="1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5">
        <v>0.10375</v>
      </c>
      <c r="J11" s="2">
        <v>0</v>
      </c>
      <c r="K11" s="3">
        <v>0.75</v>
      </c>
      <c r="L11" s="3">
        <f>0.17*0.25</f>
        <v>4.2500000000000003E-2</v>
      </c>
      <c r="M11" s="3">
        <f>0.5*(1-K11-L11)</f>
        <v>0.10375</v>
      </c>
      <c r="N11" s="2">
        <v>0</v>
      </c>
      <c r="O11" s="5"/>
    </row>
    <row r="12" spans="1:15" x14ac:dyDescent="0.2">
      <c r="A12" s="1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3">
        <v>0.02</v>
      </c>
      <c r="J12" s="2">
        <v>0</v>
      </c>
      <c r="K12" s="2">
        <v>0</v>
      </c>
      <c r="L12" s="3">
        <v>0.94864999999999999</v>
      </c>
      <c r="M12" s="3">
        <f>1-I12-L12</f>
        <v>3.1349999999999989E-2</v>
      </c>
      <c r="N12" s="2">
        <v>0</v>
      </c>
      <c r="O12" s="5">
        <f t="shared" si="0"/>
        <v>1</v>
      </c>
    </row>
    <row r="13" spans="1:15" x14ac:dyDescent="0.2">
      <c r="A13" s="1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3">
        <v>0.01</v>
      </c>
      <c r="J13" s="2">
        <v>0</v>
      </c>
      <c r="K13" s="2">
        <v>0</v>
      </c>
      <c r="L13" s="2">
        <v>0</v>
      </c>
      <c r="M13" s="5">
        <v>0.99</v>
      </c>
      <c r="N13" s="2">
        <v>0</v>
      </c>
      <c r="O13" s="5">
        <f t="shared" si="0"/>
        <v>1</v>
      </c>
    </row>
    <row r="14" spans="1:15" x14ac:dyDescent="0.2">
      <c r="A14" s="1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4">
        <v>1</v>
      </c>
      <c r="O14" s="5">
        <f t="shared" si="0"/>
        <v>1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G7" sqref="G7"/>
    </sheetView>
  </sheetViews>
  <sheetFormatPr baseColWidth="10" defaultRowHeight="16" x14ac:dyDescent="0.2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x14ac:dyDescent="0.2">
      <c r="A2" s="1" t="s">
        <v>0</v>
      </c>
      <c r="B2" s="3">
        <v>0.99983</v>
      </c>
      <c r="C2" s="3">
        <v>1.4999999999999999E-4</v>
      </c>
      <c r="D2" s="2">
        <v>0</v>
      </c>
      <c r="E2" s="2">
        <v>0</v>
      </c>
      <c r="F2" s="2">
        <v>0</v>
      </c>
      <c r="G2" s="3">
        <v>2.0000000000000002E-5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5">
        <f>SUM(B2:N2)</f>
        <v>1</v>
      </c>
    </row>
    <row r="3" spans="1:15" x14ac:dyDescent="0.2">
      <c r="A3" s="1" t="s">
        <v>1</v>
      </c>
      <c r="B3" s="5">
        <f>0.8*(1-C3)</f>
        <v>4.2105263157894784E-2</v>
      </c>
      <c r="C3" s="5">
        <f>18/19</f>
        <v>0.94736842105263153</v>
      </c>
      <c r="D3" s="5">
        <f>0.001*(1-C3)</f>
        <v>5.2631578947368471E-5</v>
      </c>
      <c r="E3" s="2">
        <v>0</v>
      </c>
      <c r="F3" s="2">
        <v>0</v>
      </c>
      <c r="G3" s="5">
        <f>0.199*(1-C3)</f>
        <v>1.0473684210526326E-2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5">
        <f t="shared" ref="O3:O14" si="0">SUM(B3:N3)</f>
        <v>1</v>
      </c>
    </row>
    <row r="4" spans="1:15" x14ac:dyDescent="0.2">
      <c r="A4" s="1" t="s">
        <v>2</v>
      </c>
      <c r="B4" s="2">
        <v>0</v>
      </c>
      <c r="C4" s="3">
        <v>0.96428999999999998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3.5709999999999999E-2</v>
      </c>
      <c r="O4" s="5">
        <f t="shared" si="0"/>
        <v>1</v>
      </c>
    </row>
    <row r="5" spans="1:15" x14ac:dyDescent="0.2">
      <c r="A5" s="1" t="s">
        <v>3</v>
      </c>
      <c r="B5" s="2">
        <v>0</v>
      </c>
      <c r="C5" s="2">
        <v>0</v>
      </c>
      <c r="D5" s="2">
        <v>0</v>
      </c>
      <c r="E5" s="4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5">
        <f t="shared" si="0"/>
        <v>1</v>
      </c>
    </row>
    <row r="6" spans="1:15" x14ac:dyDescent="0.2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4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5">
        <f t="shared" si="0"/>
        <v>1</v>
      </c>
    </row>
    <row r="7" spans="1:15" x14ac:dyDescent="0.2">
      <c r="A7" s="1" t="s">
        <v>5</v>
      </c>
      <c r="B7" s="5">
        <v>1.7000000000000001E-2</v>
      </c>
      <c r="C7" s="5">
        <v>0.01</v>
      </c>
      <c r="D7" s="2">
        <v>0</v>
      </c>
      <c r="E7" s="2">
        <v>0</v>
      </c>
      <c r="F7" s="2">
        <v>0</v>
      </c>
      <c r="G7" s="5">
        <f>1-B7-C7-H7-I7</f>
        <v>0.95273999999999992</v>
      </c>
      <c r="H7" s="3">
        <v>2.5999999999999998E-4</v>
      </c>
      <c r="I7" s="3">
        <v>0.02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5"/>
    </row>
    <row r="8" spans="1:15" x14ac:dyDescent="0.2">
      <c r="A8" s="1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3">
        <v>0.96428999999999998</v>
      </c>
      <c r="H8" s="2">
        <v>0</v>
      </c>
      <c r="I8" s="7">
        <v>0</v>
      </c>
      <c r="J8" s="2">
        <v>0</v>
      </c>
      <c r="K8" s="2">
        <v>0</v>
      </c>
      <c r="L8" s="2">
        <v>0</v>
      </c>
      <c r="M8" s="2">
        <v>0</v>
      </c>
      <c r="N8" s="3">
        <v>3.5709999999999999E-2</v>
      </c>
      <c r="O8" s="5">
        <f t="shared" si="0"/>
        <v>1</v>
      </c>
    </row>
    <row r="9" spans="1:15" x14ac:dyDescent="0.2">
      <c r="A9" s="1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3">
        <f>1-J9-K9</f>
        <v>0.99348000000000003</v>
      </c>
      <c r="J9" s="3">
        <f>H7*2</f>
        <v>5.1999999999999995E-4</v>
      </c>
      <c r="K9" s="3">
        <v>6.0000000000000001E-3</v>
      </c>
      <c r="L9" s="2">
        <v>0</v>
      </c>
      <c r="M9" s="2">
        <v>0</v>
      </c>
      <c r="N9" s="2">
        <v>0</v>
      </c>
      <c r="O9" s="5">
        <f t="shared" si="0"/>
        <v>1</v>
      </c>
    </row>
    <row r="10" spans="1:15" x14ac:dyDescent="0.2">
      <c r="A10" s="1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3">
        <f>1-N10</f>
        <v>0.96428999999999998</v>
      </c>
      <c r="L10" s="2">
        <v>0</v>
      </c>
      <c r="M10" s="2">
        <v>0</v>
      </c>
      <c r="N10" s="3">
        <v>3.5709999999999999E-2</v>
      </c>
      <c r="O10" s="5">
        <f t="shared" si="0"/>
        <v>1</v>
      </c>
    </row>
    <row r="11" spans="1:15" x14ac:dyDescent="0.2">
      <c r="A11" s="1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5">
        <v>0.10375</v>
      </c>
      <c r="J11" s="2">
        <v>0</v>
      </c>
      <c r="K11" s="3">
        <v>0.75</v>
      </c>
      <c r="L11" s="3">
        <f>0.17*0.25</f>
        <v>4.2500000000000003E-2</v>
      </c>
      <c r="M11" s="3">
        <f>0.5*(1-K11-L11)</f>
        <v>0.10375</v>
      </c>
      <c r="N11" s="2">
        <v>0</v>
      </c>
      <c r="O11" s="5"/>
    </row>
    <row r="12" spans="1:15" x14ac:dyDescent="0.2">
      <c r="A12" s="1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3">
        <v>0.02</v>
      </c>
      <c r="J12" s="2">
        <v>0</v>
      </c>
      <c r="K12" s="2">
        <v>0</v>
      </c>
      <c r="L12" s="3">
        <v>0.94864999999999999</v>
      </c>
      <c r="M12" s="3">
        <f>1-I12-L12</f>
        <v>3.1349999999999989E-2</v>
      </c>
      <c r="N12" s="2">
        <v>0</v>
      </c>
      <c r="O12" s="5">
        <f t="shared" si="0"/>
        <v>1</v>
      </c>
    </row>
    <row r="13" spans="1:15" x14ac:dyDescent="0.2">
      <c r="A13" s="1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3">
        <v>0.01</v>
      </c>
      <c r="J13" s="2">
        <v>0</v>
      </c>
      <c r="K13" s="2">
        <v>0</v>
      </c>
      <c r="L13" s="2">
        <v>0</v>
      </c>
      <c r="M13" s="5">
        <v>0.99</v>
      </c>
      <c r="N13" s="2">
        <v>0</v>
      </c>
      <c r="O13" s="5">
        <f t="shared" si="0"/>
        <v>1</v>
      </c>
    </row>
    <row r="14" spans="1:15" x14ac:dyDescent="0.2">
      <c r="A14" s="1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4">
        <v>1</v>
      </c>
      <c r="O14" s="5">
        <f t="shared" si="0"/>
        <v>1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G7" sqref="G7"/>
    </sheetView>
  </sheetViews>
  <sheetFormatPr baseColWidth="10" defaultRowHeight="16" x14ac:dyDescent="0.2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x14ac:dyDescent="0.2">
      <c r="A2" s="1" t="s">
        <v>0</v>
      </c>
      <c r="B2" s="3">
        <v>0.99972000000000005</v>
      </c>
      <c r="C2" s="3">
        <v>2.5999999999999998E-4</v>
      </c>
      <c r="D2" s="2">
        <v>0</v>
      </c>
      <c r="E2" s="2">
        <v>0</v>
      </c>
      <c r="F2" s="2">
        <v>0</v>
      </c>
      <c r="G2" s="3">
        <v>2.0000000000000002E-5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5">
        <f>SUM(B2:N2)</f>
        <v>1</v>
      </c>
    </row>
    <row r="3" spans="1:15" x14ac:dyDescent="0.2">
      <c r="A3" s="1" t="s">
        <v>1</v>
      </c>
      <c r="B3" s="5">
        <f>0.8*(1-C3)</f>
        <v>3.4782608695652154E-2</v>
      </c>
      <c r="C3" s="5">
        <f>22/23</f>
        <v>0.95652173913043481</v>
      </c>
      <c r="D3" s="5">
        <v>5.0000000000000002E-5</v>
      </c>
      <c r="E3" s="2">
        <v>0</v>
      </c>
      <c r="F3" s="2">
        <v>0</v>
      </c>
      <c r="G3" s="5">
        <f>0.199*(1-C3)</f>
        <v>8.6521739130434733E-3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5">
        <f t="shared" ref="O3:O14" si="0">SUM(B3:N3)</f>
        <v>1.0000065217391305</v>
      </c>
    </row>
    <row r="4" spans="1:15" x14ac:dyDescent="0.2">
      <c r="A4" s="1" t="s">
        <v>2</v>
      </c>
      <c r="B4" s="2">
        <v>0</v>
      </c>
      <c r="C4" s="3">
        <v>0.96077999999999997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3.9219999999999998E-2</v>
      </c>
      <c r="O4" s="5">
        <f t="shared" si="0"/>
        <v>1</v>
      </c>
    </row>
    <row r="5" spans="1:15" x14ac:dyDescent="0.2">
      <c r="A5" s="1" t="s">
        <v>3</v>
      </c>
      <c r="B5" s="2">
        <v>0</v>
      </c>
      <c r="C5" s="2">
        <v>0</v>
      </c>
      <c r="D5" s="2">
        <v>0</v>
      </c>
      <c r="E5" s="4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5">
        <f t="shared" si="0"/>
        <v>1</v>
      </c>
    </row>
    <row r="6" spans="1:15" x14ac:dyDescent="0.2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4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5">
        <f t="shared" si="0"/>
        <v>1</v>
      </c>
    </row>
    <row r="7" spans="1:15" x14ac:dyDescent="0.2">
      <c r="A7" s="1" t="s">
        <v>5</v>
      </c>
      <c r="B7" s="5">
        <v>1.7000000000000001E-2</v>
      </c>
      <c r="C7" s="5">
        <v>0.01</v>
      </c>
      <c r="D7" s="2">
        <v>0</v>
      </c>
      <c r="E7" s="2">
        <v>0</v>
      </c>
      <c r="F7" s="2">
        <v>0</v>
      </c>
      <c r="G7" s="5">
        <f>1-B7-C7-H7-I7</f>
        <v>0.9526</v>
      </c>
      <c r="H7" s="3">
        <v>4.0000000000000002E-4</v>
      </c>
      <c r="I7" s="3">
        <v>0.02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5"/>
    </row>
    <row r="8" spans="1:15" x14ac:dyDescent="0.2">
      <c r="A8" s="1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3">
        <v>0.96077999999999997</v>
      </c>
      <c r="H8" s="2">
        <v>0</v>
      </c>
      <c r="I8" s="7">
        <v>0</v>
      </c>
      <c r="J8" s="2">
        <v>0</v>
      </c>
      <c r="K8" s="2">
        <v>0</v>
      </c>
      <c r="L8" s="2">
        <v>0</v>
      </c>
      <c r="M8" s="2">
        <v>0</v>
      </c>
      <c r="N8" s="3">
        <v>3.9219999999999998E-2</v>
      </c>
      <c r="O8" s="5">
        <f t="shared" si="0"/>
        <v>1</v>
      </c>
    </row>
    <row r="9" spans="1:15" x14ac:dyDescent="0.2">
      <c r="A9" s="1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3">
        <f>1-J9-K9</f>
        <v>0.99319999999999997</v>
      </c>
      <c r="J9" s="3">
        <f>H7*2</f>
        <v>8.0000000000000004E-4</v>
      </c>
      <c r="K9" s="3">
        <v>6.0000000000000001E-3</v>
      </c>
      <c r="L9" s="2">
        <v>0</v>
      </c>
      <c r="M9" s="2">
        <v>0</v>
      </c>
      <c r="N9" s="2">
        <v>0</v>
      </c>
      <c r="O9" s="5">
        <f t="shared" si="0"/>
        <v>1</v>
      </c>
    </row>
    <row r="10" spans="1:15" x14ac:dyDescent="0.2">
      <c r="A10" s="1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3">
        <f>1-N10</f>
        <v>0.96077999999999997</v>
      </c>
      <c r="L10" s="2">
        <v>0</v>
      </c>
      <c r="M10" s="2">
        <v>0</v>
      </c>
      <c r="N10" s="3">
        <v>3.9219999999999998E-2</v>
      </c>
      <c r="O10" s="5">
        <f t="shared" si="0"/>
        <v>1</v>
      </c>
    </row>
    <row r="11" spans="1:15" x14ac:dyDescent="0.2">
      <c r="A11" s="1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5">
        <v>0.10375</v>
      </c>
      <c r="J11" s="2">
        <v>0</v>
      </c>
      <c r="K11" s="3">
        <v>0.75</v>
      </c>
      <c r="L11" s="3">
        <f>0.17*0.25</f>
        <v>4.2500000000000003E-2</v>
      </c>
      <c r="M11" s="3">
        <f>0.5*(1-K11-L11)</f>
        <v>0.10375</v>
      </c>
      <c r="N11" s="2">
        <v>0</v>
      </c>
      <c r="O11" s="5"/>
    </row>
    <row r="12" spans="1:15" x14ac:dyDescent="0.2">
      <c r="A12" s="1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3">
        <v>0.02</v>
      </c>
      <c r="J12" s="2">
        <v>0</v>
      </c>
      <c r="K12" s="2">
        <v>0</v>
      </c>
      <c r="L12" s="3">
        <v>0.94864999999999999</v>
      </c>
      <c r="M12" s="3">
        <f>1-I12-L12</f>
        <v>3.1349999999999989E-2</v>
      </c>
      <c r="N12" s="2">
        <v>0</v>
      </c>
      <c r="O12" s="5">
        <f t="shared" si="0"/>
        <v>1</v>
      </c>
    </row>
    <row r="13" spans="1:15" x14ac:dyDescent="0.2">
      <c r="A13" s="1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3">
        <v>0.01</v>
      </c>
      <c r="J13" s="2">
        <v>0</v>
      </c>
      <c r="K13" s="2">
        <v>0</v>
      </c>
      <c r="L13" s="2">
        <v>0</v>
      </c>
      <c r="M13" s="5">
        <v>0.99</v>
      </c>
      <c r="N13" s="2">
        <v>0</v>
      </c>
      <c r="O13" s="5">
        <f t="shared" si="0"/>
        <v>1</v>
      </c>
    </row>
    <row r="14" spans="1:15" x14ac:dyDescent="0.2">
      <c r="A14" s="1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4">
        <v>1</v>
      </c>
      <c r="O14" s="5">
        <f t="shared" si="0"/>
        <v>1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G7" sqref="G7"/>
    </sheetView>
  </sheetViews>
  <sheetFormatPr baseColWidth="10" defaultRowHeight="16" x14ac:dyDescent="0.2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x14ac:dyDescent="0.2">
      <c r="A2" s="1" t="s">
        <v>0</v>
      </c>
      <c r="B2" s="3">
        <v>0.99975999999999998</v>
      </c>
      <c r="C2" s="3">
        <v>2.2000000000000001E-4</v>
      </c>
      <c r="D2" s="2">
        <v>0</v>
      </c>
      <c r="E2" s="2">
        <v>0</v>
      </c>
      <c r="F2" s="2">
        <v>0</v>
      </c>
      <c r="G2" s="3">
        <v>2.0000000000000002E-5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5">
        <f>SUM(B2:N2)</f>
        <v>1</v>
      </c>
    </row>
    <row r="3" spans="1:15" x14ac:dyDescent="0.2">
      <c r="A3" s="1" t="s">
        <v>1</v>
      </c>
      <c r="B3" s="5">
        <f>0.8*(1-C3)</f>
        <v>3.3333333333333305E-2</v>
      </c>
      <c r="C3" s="5">
        <f>23/24</f>
        <v>0.95833333333333337</v>
      </c>
      <c r="D3" s="5">
        <v>5.0000000000000002E-5</v>
      </c>
      <c r="E3" s="2">
        <v>0</v>
      </c>
      <c r="F3" s="2">
        <v>0</v>
      </c>
      <c r="G3" s="5">
        <f>0.199*(1-C3)</f>
        <v>8.291666666666659E-3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5">
        <f t="shared" ref="O3:O14" si="0">SUM(B3:N3)</f>
        <v>1.0000083333333334</v>
      </c>
    </row>
    <row r="4" spans="1:15" x14ac:dyDescent="0.2">
      <c r="A4" s="1" t="s">
        <v>2</v>
      </c>
      <c r="B4" s="2">
        <v>0</v>
      </c>
      <c r="C4" s="3">
        <v>0.98275999999999997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1.7239999999999998E-2</v>
      </c>
      <c r="O4" s="5">
        <f t="shared" si="0"/>
        <v>1</v>
      </c>
    </row>
    <row r="5" spans="1:15" x14ac:dyDescent="0.2">
      <c r="A5" s="1" t="s">
        <v>3</v>
      </c>
      <c r="B5" s="2">
        <v>0</v>
      </c>
      <c r="C5" s="2">
        <v>0</v>
      </c>
      <c r="D5" s="2">
        <v>0</v>
      </c>
      <c r="E5" s="4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5">
        <f t="shared" si="0"/>
        <v>1</v>
      </c>
    </row>
    <row r="6" spans="1:15" x14ac:dyDescent="0.2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4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5">
        <f t="shared" si="0"/>
        <v>1</v>
      </c>
    </row>
    <row r="7" spans="1:15" x14ac:dyDescent="0.2">
      <c r="A7" s="1" t="s">
        <v>5</v>
      </c>
      <c r="B7" s="5">
        <v>1.7000000000000001E-2</v>
      </c>
      <c r="C7" s="5">
        <v>0.01</v>
      </c>
      <c r="D7" s="2">
        <v>0</v>
      </c>
      <c r="E7" s="2">
        <v>0</v>
      </c>
      <c r="F7" s="2">
        <v>0</v>
      </c>
      <c r="G7" s="5">
        <f>1-B7-C7-H7-I7</f>
        <v>0.95283999999999991</v>
      </c>
      <c r="H7" s="3">
        <v>1.6000000000000001E-4</v>
      </c>
      <c r="I7" s="3">
        <v>0.02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5"/>
    </row>
    <row r="8" spans="1:15" x14ac:dyDescent="0.2">
      <c r="A8" s="1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3">
        <v>0.98275999999999997</v>
      </c>
      <c r="H8" s="2">
        <v>0</v>
      </c>
      <c r="I8" s="7">
        <v>0</v>
      </c>
      <c r="J8" s="2">
        <v>0</v>
      </c>
      <c r="K8" s="2">
        <v>0</v>
      </c>
      <c r="L8" s="2">
        <v>0</v>
      </c>
      <c r="M8" s="2">
        <v>0</v>
      </c>
      <c r="N8" s="3">
        <v>1.7239999999999998E-2</v>
      </c>
      <c r="O8" s="5">
        <f t="shared" si="0"/>
        <v>1</v>
      </c>
    </row>
    <row r="9" spans="1:15" x14ac:dyDescent="0.2">
      <c r="A9" s="1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3">
        <f>1-J9-K9</f>
        <v>0.99368000000000001</v>
      </c>
      <c r="J9" s="3">
        <f>H7*2</f>
        <v>3.2000000000000003E-4</v>
      </c>
      <c r="K9" s="3">
        <v>6.0000000000000001E-3</v>
      </c>
      <c r="L9" s="2">
        <v>0</v>
      </c>
      <c r="M9" s="2">
        <v>0</v>
      </c>
      <c r="N9" s="2">
        <v>0</v>
      </c>
      <c r="O9" s="5">
        <f t="shared" si="0"/>
        <v>1</v>
      </c>
    </row>
    <row r="10" spans="1:15" x14ac:dyDescent="0.2">
      <c r="A10" s="1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3">
        <f>1-N10</f>
        <v>0.98275999999999997</v>
      </c>
      <c r="L10" s="2">
        <v>0</v>
      </c>
      <c r="M10" s="2">
        <v>0</v>
      </c>
      <c r="N10" s="3">
        <v>1.7239999999999998E-2</v>
      </c>
      <c r="O10" s="5">
        <f t="shared" si="0"/>
        <v>1</v>
      </c>
    </row>
    <row r="11" spans="1:15" x14ac:dyDescent="0.2">
      <c r="A11" s="1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5">
        <v>0.10375</v>
      </c>
      <c r="J11" s="2">
        <v>0</v>
      </c>
      <c r="K11" s="3">
        <v>0.75</v>
      </c>
      <c r="L11" s="3">
        <f>0.17*0.25</f>
        <v>4.2500000000000003E-2</v>
      </c>
      <c r="M11" s="3">
        <f>0.5*(1-K11-L11)</f>
        <v>0.10375</v>
      </c>
      <c r="N11" s="2">
        <v>0</v>
      </c>
      <c r="O11" s="5"/>
    </row>
    <row r="12" spans="1:15" x14ac:dyDescent="0.2">
      <c r="A12" s="1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3">
        <v>0.02</v>
      </c>
      <c r="J12" s="2">
        <v>0</v>
      </c>
      <c r="K12" s="2">
        <v>0</v>
      </c>
      <c r="L12" s="3">
        <v>0.94864999999999999</v>
      </c>
      <c r="M12" s="3">
        <f>1-I12-L12</f>
        <v>3.1349999999999989E-2</v>
      </c>
      <c r="N12" s="2">
        <v>0</v>
      </c>
      <c r="O12" s="5">
        <f t="shared" si="0"/>
        <v>1</v>
      </c>
    </row>
    <row r="13" spans="1:15" x14ac:dyDescent="0.2">
      <c r="A13" s="1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3">
        <v>0.01</v>
      </c>
      <c r="J13" s="2">
        <v>0</v>
      </c>
      <c r="K13" s="2">
        <v>0</v>
      </c>
      <c r="L13" s="2">
        <v>0</v>
      </c>
      <c r="M13" s="5">
        <v>0.99</v>
      </c>
      <c r="N13" s="2">
        <v>0</v>
      </c>
      <c r="O13" s="5">
        <f t="shared" si="0"/>
        <v>1</v>
      </c>
    </row>
    <row r="14" spans="1:15" x14ac:dyDescent="0.2">
      <c r="A14" s="1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4">
        <v>1</v>
      </c>
      <c r="O14" s="5">
        <f t="shared" si="0"/>
        <v>1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G7" sqref="G7"/>
    </sheetView>
  </sheetViews>
  <sheetFormatPr baseColWidth="10" defaultRowHeight="16" x14ac:dyDescent="0.2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11.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x14ac:dyDescent="0.2">
      <c r="A2" s="1" t="s">
        <v>0</v>
      </c>
      <c r="B2" s="3">
        <v>0.99982000000000004</v>
      </c>
      <c r="C2" s="3">
        <v>1.6000000000000001E-4</v>
      </c>
      <c r="D2" s="2">
        <v>0</v>
      </c>
      <c r="E2" s="2">
        <v>0</v>
      </c>
      <c r="F2" s="2">
        <v>0</v>
      </c>
      <c r="G2" s="3">
        <v>2.0000000000000002E-5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5">
        <f>SUM(B2:N2)</f>
        <v>1</v>
      </c>
    </row>
    <row r="3" spans="1:15" x14ac:dyDescent="0.2">
      <c r="A3" s="1" t="s">
        <v>1</v>
      </c>
      <c r="B3" s="5">
        <f>0.8*(1-C3)</f>
        <v>6.6666666666666693E-2</v>
      </c>
      <c r="C3" s="5">
        <f>11/12</f>
        <v>0.91666666666666663</v>
      </c>
      <c r="D3" s="5">
        <f>0.001*(1-C3)</f>
        <v>8.3333333333333371E-5</v>
      </c>
      <c r="E3" s="2">
        <v>0</v>
      </c>
      <c r="F3" s="2">
        <v>0</v>
      </c>
      <c r="G3" s="5">
        <f>0.199*(1-C3)</f>
        <v>1.6583333333333342E-2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5">
        <f t="shared" ref="O3:O14" si="0">SUM(B3:N3)</f>
        <v>1</v>
      </c>
    </row>
    <row r="4" spans="1:15" x14ac:dyDescent="0.2">
      <c r="A4" s="1" t="s">
        <v>2</v>
      </c>
      <c r="B4" s="2">
        <v>0</v>
      </c>
      <c r="C4" s="3">
        <v>0.99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0.01</v>
      </c>
      <c r="O4" s="5">
        <f t="shared" si="0"/>
        <v>1</v>
      </c>
    </row>
    <row r="5" spans="1:15" x14ac:dyDescent="0.2">
      <c r="A5" s="1" t="s">
        <v>3</v>
      </c>
      <c r="B5" s="2">
        <v>0</v>
      </c>
      <c r="C5" s="2">
        <v>0</v>
      </c>
      <c r="D5" s="2">
        <v>0</v>
      </c>
      <c r="E5" s="4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5">
        <f t="shared" si="0"/>
        <v>1</v>
      </c>
    </row>
    <row r="6" spans="1:15" x14ac:dyDescent="0.2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4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5">
        <f t="shared" si="0"/>
        <v>1</v>
      </c>
    </row>
    <row r="7" spans="1:15" x14ac:dyDescent="0.2">
      <c r="A7" s="1" t="s">
        <v>5</v>
      </c>
      <c r="B7" s="5">
        <v>1.7000000000000001E-2</v>
      </c>
      <c r="C7" s="5">
        <v>0.01</v>
      </c>
      <c r="D7" s="2">
        <v>0</v>
      </c>
      <c r="E7" s="2">
        <v>0</v>
      </c>
      <c r="F7" s="2">
        <v>0</v>
      </c>
      <c r="G7" s="5">
        <f>1-B7-C7-H7-I7</f>
        <v>0.95255999999999996</v>
      </c>
      <c r="H7" s="3">
        <v>4.4000000000000002E-4</v>
      </c>
      <c r="I7" s="3">
        <v>0.02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5"/>
    </row>
    <row r="8" spans="1:15" x14ac:dyDescent="0.2">
      <c r="A8" s="1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3">
        <v>0.99</v>
      </c>
      <c r="H8" s="2">
        <v>0</v>
      </c>
      <c r="I8" s="7">
        <v>0</v>
      </c>
      <c r="J8" s="2">
        <v>0</v>
      </c>
      <c r="K8" s="2">
        <v>0</v>
      </c>
      <c r="L8" s="2">
        <v>0</v>
      </c>
      <c r="M8" s="2">
        <v>0</v>
      </c>
      <c r="N8" s="3">
        <v>0.01</v>
      </c>
      <c r="O8" s="5">
        <f t="shared" si="0"/>
        <v>1</v>
      </c>
    </row>
    <row r="9" spans="1:15" x14ac:dyDescent="0.2">
      <c r="A9" s="1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3">
        <f>1-J9-K9</f>
        <v>0.99312</v>
      </c>
      <c r="J9" s="3">
        <f>H7*2</f>
        <v>8.8000000000000003E-4</v>
      </c>
      <c r="K9" s="3">
        <v>6.0000000000000001E-3</v>
      </c>
      <c r="L9" s="2">
        <v>0</v>
      </c>
      <c r="M9" s="2">
        <v>0</v>
      </c>
      <c r="N9" s="2">
        <v>0</v>
      </c>
      <c r="O9" s="5">
        <f t="shared" si="0"/>
        <v>1</v>
      </c>
    </row>
    <row r="10" spans="1:15" x14ac:dyDescent="0.2">
      <c r="A10" s="1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3">
        <f>1-N10</f>
        <v>0.99</v>
      </c>
      <c r="L10" s="2">
        <v>0</v>
      </c>
      <c r="M10" s="2">
        <v>0</v>
      </c>
      <c r="N10" s="3">
        <v>0.01</v>
      </c>
      <c r="O10" s="5">
        <f t="shared" si="0"/>
        <v>1</v>
      </c>
    </row>
    <row r="11" spans="1:15" x14ac:dyDescent="0.2">
      <c r="A11" s="1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5">
        <v>0.10375</v>
      </c>
      <c r="J11" s="2">
        <v>0</v>
      </c>
      <c r="K11" s="3">
        <v>0.75</v>
      </c>
      <c r="L11" s="3">
        <f>0.17*0.25</f>
        <v>4.2500000000000003E-2</v>
      </c>
      <c r="M11" s="3">
        <f>0.5*(1-K11-L11)</f>
        <v>0.10375</v>
      </c>
      <c r="N11" s="2">
        <v>0</v>
      </c>
      <c r="O11" s="5"/>
    </row>
    <row r="12" spans="1:15" x14ac:dyDescent="0.2">
      <c r="A12" s="1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3">
        <v>0.02</v>
      </c>
      <c r="J12" s="2">
        <v>0</v>
      </c>
      <c r="K12" s="2">
        <v>0</v>
      </c>
      <c r="L12" s="3">
        <v>0.94864999999999999</v>
      </c>
      <c r="M12" s="3">
        <f>1-I12-L12</f>
        <v>3.1349999999999989E-2</v>
      </c>
      <c r="N12" s="2">
        <v>0</v>
      </c>
      <c r="O12" s="5">
        <f t="shared" si="0"/>
        <v>1</v>
      </c>
    </row>
    <row r="13" spans="1:15" x14ac:dyDescent="0.2">
      <c r="A13" s="1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3">
        <v>0.01</v>
      </c>
      <c r="J13" s="2">
        <v>0</v>
      </c>
      <c r="K13" s="2">
        <v>0</v>
      </c>
      <c r="L13" s="2">
        <v>0</v>
      </c>
      <c r="M13" s="5">
        <v>0.99</v>
      </c>
      <c r="N13" s="2">
        <v>0</v>
      </c>
      <c r="O13" s="5">
        <f t="shared" si="0"/>
        <v>1</v>
      </c>
    </row>
    <row r="14" spans="1:15" x14ac:dyDescent="0.2">
      <c r="A14" s="1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4">
        <v>1</v>
      </c>
      <c r="O14" s="5">
        <f t="shared" si="0"/>
        <v>1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B7" sqref="B7"/>
    </sheetView>
  </sheetViews>
  <sheetFormatPr baseColWidth="10" defaultColWidth="21" defaultRowHeight="16" x14ac:dyDescent="0.2"/>
  <cols>
    <col min="1" max="1" width="13.33203125" style="1" customWidth="1"/>
    <col min="2" max="2" width="17.33203125" bestFit="1" customWidth="1"/>
    <col min="3" max="3" width="11.83203125" bestFit="1" customWidth="1"/>
    <col min="4" max="4" width="11.33203125" bestFit="1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7.16406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 t="s">
        <v>13</v>
      </c>
      <c r="B2" s="8">
        <v>0.97657799999999995</v>
      </c>
      <c r="C2" s="8">
        <v>8.0289999999999997E-3</v>
      </c>
      <c r="D2" s="8">
        <v>0</v>
      </c>
      <c r="E2" s="8">
        <v>0</v>
      </c>
      <c r="F2" s="8">
        <v>0</v>
      </c>
      <c r="G2" s="8">
        <v>2.036E-3</v>
      </c>
      <c r="H2" s="8">
        <v>1.9999999999999999E-6</v>
      </c>
      <c r="I2" s="8">
        <v>1.0042000000000001E-2</v>
      </c>
      <c r="J2" s="8">
        <v>1.5E-5</v>
      </c>
      <c r="K2" s="8">
        <v>2.9700000000000001E-4</v>
      </c>
      <c r="L2" s="8">
        <v>2.32E-4</v>
      </c>
      <c r="M2" s="8">
        <v>2.7290000000000001E-3</v>
      </c>
      <c r="N2" s="8">
        <v>4.0000000000000003E-5</v>
      </c>
    </row>
    <row r="3" spans="1:14" x14ac:dyDescent="0.2">
      <c r="A3" s="1" t="s">
        <v>14</v>
      </c>
      <c r="B3" s="8">
        <v>0.98392900000000005</v>
      </c>
      <c r="C3" s="8">
        <v>5.5399999999999998E-3</v>
      </c>
      <c r="D3" s="8">
        <v>0</v>
      </c>
      <c r="E3" s="8">
        <v>0</v>
      </c>
      <c r="F3" s="8">
        <v>0</v>
      </c>
      <c r="G3" s="8">
        <v>1.397E-3</v>
      </c>
      <c r="H3" s="8">
        <v>0</v>
      </c>
      <c r="I3" s="8">
        <v>7.1650000000000004E-3</v>
      </c>
      <c r="J3" s="8">
        <v>1.9999999999999999E-6</v>
      </c>
      <c r="K3" s="8">
        <v>1.7899999999999999E-4</v>
      </c>
      <c r="L3" s="8">
        <v>1.3999999999999999E-4</v>
      </c>
      <c r="M3" s="8">
        <v>1.6379999999999999E-3</v>
      </c>
      <c r="N3" s="8">
        <v>1.0000000000000001E-5</v>
      </c>
    </row>
    <row r="4" spans="1:14" x14ac:dyDescent="0.2">
      <c r="A4" s="1" t="s">
        <v>15</v>
      </c>
      <c r="B4" s="8">
        <v>0.983707</v>
      </c>
      <c r="C4" s="8">
        <v>5.0260000000000001E-3</v>
      </c>
      <c r="D4" s="8">
        <v>0</v>
      </c>
      <c r="E4" s="8">
        <v>0</v>
      </c>
      <c r="F4" s="8">
        <v>0</v>
      </c>
      <c r="G4" s="8">
        <v>1.4829999999999999E-3</v>
      </c>
      <c r="H4" s="8">
        <v>0</v>
      </c>
      <c r="I4" s="8">
        <v>7.6689999999999996E-3</v>
      </c>
      <c r="J4" s="8">
        <v>1.9999999999999999E-6</v>
      </c>
      <c r="K4" s="8">
        <v>1.9100000000000001E-4</v>
      </c>
      <c r="L4" s="8">
        <v>1.4899999999999999E-4</v>
      </c>
      <c r="M4" s="8">
        <v>1.751E-3</v>
      </c>
      <c r="N4" s="8">
        <v>2.0999999999999999E-5</v>
      </c>
    </row>
    <row r="5" spans="1:14" x14ac:dyDescent="0.2">
      <c r="A5" s="1" t="s">
        <v>16</v>
      </c>
      <c r="B5" s="8">
        <v>0.98192400000000002</v>
      </c>
      <c r="C5" s="8">
        <v>6.2440000000000004E-3</v>
      </c>
      <c r="D5" s="8">
        <v>0</v>
      </c>
      <c r="E5" s="8">
        <v>0</v>
      </c>
      <c r="F5" s="8">
        <v>0</v>
      </c>
      <c r="G5" s="8">
        <v>1.567E-3</v>
      </c>
      <c r="H5" s="8">
        <v>9.9999999999999995E-7</v>
      </c>
      <c r="I5" s="8">
        <v>7.8899999999999994E-3</v>
      </c>
      <c r="J5" s="8">
        <v>6.0000000000000002E-6</v>
      </c>
      <c r="K5" s="8">
        <v>2.1100000000000001E-4</v>
      </c>
      <c r="L5" s="8">
        <v>1.65E-4</v>
      </c>
      <c r="M5" s="8">
        <v>1.936E-3</v>
      </c>
      <c r="N5" s="8">
        <v>5.3999999999999998E-5</v>
      </c>
    </row>
    <row r="6" spans="1:14" x14ac:dyDescent="0.2">
      <c r="A6" s="1" t="s">
        <v>17</v>
      </c>
      <c r="B6" s="8">
        <v>0.98914899999999994</v>
      </c>
      <c r="C6" s="8">
        <v>2.039E-3</v>
      </c>
      <c r="D6" s="8">
        <v>0</v>
      </c>
      <c r="E6" s="8">
        <v>0</v>
      </c>
      <c r="F6" s="8">
        <v>0</v>
      </c>
      <c r="G6" s="8">
        <v>1.1410000000000001E-3</v>
      </c>
      <c r="H6" s="8">
        <v>9.9999999999999995E-7</v>
      </c>
      <c r="I6" s="8">
        <v>5.888E-3</v>
      </c>
      <c r="J6" s="8">
        <v>5.0000000000000004E-6</v>
      </c>
      <c r="K6" s="8">
        <v>1.6000000000000001E-4</v>
      </c>
      <c r="L6" s="8">
        <v>1.25E-4</v>
      </c>
      <c r="M6" s="8">
        <v>1.4809999999999999E-3</v>
      </c>
      <c r="N6" s="8">
        <v>1.1E-5</v>
      </c>
    </row>
    <row r="7" spans="1:14" x14ac:dyDescent="0.2">
      <c r="A7" s="1" t="s">
        <v>18</v>
      </c>
      <c r="B7" s="8">
        <v>0.988595</v>
      </c>
      <c r="C7" s="8">
        <v>3.0300000000000001E-3</v>
      </c>
      <c r="D7" s="8">
        <v>0</v>
      </c>
      <c r="E7" s="8">
        <v>0</v>
      </c>
      <c r="F7" s="8">
        <v>0</v>
      </c>
      <c r="G7" s="8">
        <v>1.096E-3</v>
      </c>
      <c r="H7" s="8">
        <v>0</v>
      </c>
      <c r="I7" s="8">
        <v>5.6540000000000002E-3</v>
      </c>
      <c r="J7" s="8">
        <v>3.0000000000000001E-6</v>
      </c>
      <c r="K7" s="8">
        <v>1.45E-4</v>
      </c>
      <c r="L7" s="8">
        <v>1.1400000000000001E-4</v>
      </c>
      <c r="M7" s="8">
        <v>1.3389999999999999E-3</v>
      </c>
      <c r="N7" s="8">
        <v>2.3E-5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Worcester</vt:lpstr>
      <vt:lpstr>Holden</vt:lpstr>
      <vt:lpstr>Leicester</vt:lpstr>
      <vt:lpstr>Millbury</vt:lpstr>
      <vt:lpstr>Shrewsbury</vt:lpstr>
      <vt:lpstr>West Boylston</vt:lpstr>
      <vt:lpstr>Baseline365 Results</vt:lpstr>
    </vt:vector>
  </TitlesOfParts>
  <Company>MITRE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Misra Anuj</dc:creator>
  <cp:lastModifiedBy>Microsoft Office User</cp:lastModifiedBy>
  <dcterms:created xsi:type="dcterms:W3CDTF">2015-09-21T14:14:44Z</dcterms:created>
  <dcterms:modified xsi:type="dcterms:W3CDTF">2016-02-09T04:51:11Z</dcterms:modified>
</cp:coreProperties>
</file>