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6680" yWindow="400" windowWidth="25600" windowHeight="19020" tabRatio="500"/>
  </bookViews>
  <sheets>
    <sheet name="Worcester" sheetId="1" r:id="rId1"/>
    <sheet name="Holden" sheetId="2" r:id="rId2"/>
    <sheet name="Leicester" sheetId="3" r:id="rId3"/>
    <sheet name="Millbury" sheetId="4" r:id="rId4"/>
    <sheet name="Shrewsbury" sheetId="5" r:id="rId5"/>
    <sheet name="West Boylston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6" l="1"/>
  <c r="G3" i="4"/>
  <c r="G3" i="3"/>
  <c r="G3" i="2"/>
  <c r="B3" i="6"/>
  <c r="B3" i="5"/>
  <c r="B3" i="4"/>
  <c r="B3" i="3"/>
  <c r="B3" i="2"/>
  <c r="G3" i="1"/>
  <c r="O14" i="6"/>
  <c r="O13" i="6"/>
  <c r="M12" i="6"/>
  <c r="O12" i="6"/>
  <c r="L11" i="6"/>
  <c r="M11" i="6"/>
  <c r="K10" i="6"/>
  <c r="O10" i="6"/>
  <c r="J9" i="6"/>
  <c r="I9" i="6"/>
  <c r="O9" i="6"/>
  <c r="O8" i="6"/>
  <c r="G7" i="6"/>
  <c r="O6" i="6"/>
  <c r="O5" i="6"/>
  <c r="O4" i="6"/>
  <c r="C3" i="6"/>
  <c r="D3" i="6"/>
  <c r="O3" i="6"/>
  <c r="O2" i="6"/>
  <c r="O14" i="5"/>
  <c r="O13" i="5"/>
  <c r="M12" i="5"/>
  <c r="O12" i="5"/>
  <c r="L11" i="5"/>
  <c r="M11" i="5"/>
  <c r="K10" i="5"/>
  <c r="O10" i="5"/>
  <c r="J9" i="5"/>
  <c r="I9" i="5"/>
  <c r="O9" i="5"/>
  <c r="O8" i="5"/>
  <c r="G7" i="5"/>
  <c r="O6" i="5"/>
  <c r="O5" i="5"/>
  <c r="O4" i="5"/>
  <c r="C3" i="5"/>
  <c r="O3" i="5"/>
  <c r="O2" i="5"/>
  <c r="O14" i="4"/>
  <c r="O13" i="4"/>
  <c r="M12" i="4"/>
  <c r="O12" i="4"/>
  <c r="L11" i="4"/>
  <c r="M11" i="4"/>
  <c r="K10" i="4"/>
  <c r="O10" i="4"/>
  <c r="J9" i="4"/>
  <c r="I9" i="4"/>
  <c r="O9" i="4"/>
  <c r="O8" i="4"/>
  <c r="G7" i="4"/>
  <c r="O6" i="4"/>
  <c r="O5" i="4"/>
  <c r="O4" i="4"/>
  <c r="C3" i="4"/>
  <c r="O3" i="4"/>
  <c r="O2" i="4"/>
  <c r="O14" i="3"/>
  <c r="O13" i="3"/>
  <c r="M12" i="3"/>
  <c r="O12" i="3"/>
  <c r="L11" i="3"/>
  <c r="M11" i="3"/>
  <c r="K10" i="3"/>
  <c r="O10" i="3"/>
  <c r="J9" i="3"/>
  <c r="I9" i="3"/>
  <c r="O9" i="3"/>
  <c r="O8" i="3"/>
  <c r="G7" i="3"/>
  <c r="O6" i="3"/>
  <c r="O5" i="3"/>
  <c r="O4" i="3"/>
  <c r="C3" i="3"/>
  <c r="D3" i="3"/>
  <c r="O3" i="3"/>
  <c r="O2" i="3"/>
  <c r="O14" i="2"/>
  <c r="O13" i="2"/>
  <c r="M12" i="2"/>
  <c r="O12" i="2"/>
  <c r="L11" i="2"/>
  <c r="M11" i="2"/>
  <c r="K10" i="2"/>
  <c r="O10" i="2"/>
  <c r="J9" i="2"/>
  <c r="I9" i="2"/>
  <c r="O9" i="2"/>
  <c r="O8" i="2"/>
  <c r="G7" i="2"/>
  <c r="O6" i="2"/>
  <c r="O5" i="2"/>
  <c r="O4" i="2"/>
  <c r="C3" i="2"/>
  <c r="D3" i="2"/>
  <c r="O3" i="2"/>
  <c r="O2" i="2"/>
  <c r="M12" i="1"/>
  <c r="L11" i="1"/>
  <c r="M11" i="1"/>
  <c r="K10" i="1"/>
  <c r="J9" i="1"/>
  <c r="I9" i="1"/>
  <c r="O9" i="1"/>
  <c r="G7" i="1"/>
  <c r="C3" i="1"/>
</calcChain>
</file>

<file path=xl/sharedStrings.xml><?xml version="1.0" encoding="utf-8"?>
<sst xmlns="http://schemas.openxmlformats.org/spreadsheetml/2006/main" count="156" uniqueCount="13">
  <si>
    <t>General Population</t>
  </si>
  <si>
    <t>Directed Use</t>
  </si>
  <si>
    <t>Directed OD</t>
  </si>
  <si>
    <t>Recreational Use</t>
  </si>
  <si>
    <t>Recreational OD</t>
  </si>
  <si>
    <t>Misuse</t>
  </si>
  <si>
    <t>OD From Misuse</t>
  </si>
  <si>
    <t>Active Use Addiction</t>
  </si>
  <si>
    <t>OD From Addiction</t>
  </si>
  <si>
    <t>Detoxification</t>
  </si>
  <si>
    <t>Addiction Treatment</t>
  </si>
  <si>
    <t>Recovery Management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</si>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</sst>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0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0" fillId="2" borderId="0" xfId="0" applyNumberFormat="1" applyFill="1"/>
    <xf numFmtId="164" fontId="0" fillId="0" borderId="0" xfId="0" applyNumberFormat="1"/>
    <xf numFmtId="164" fontId="0" fillId="0" borderId="0" xfId="0" applyNumberFormat="1" applyFill="1"/>
    <xf numFmtId="164" fontId="2" fillId="2" borderId="0" xfId="0" applyNumberFormat="1" applyFont="1" applyFill="1"/>
    <xf numFmtId="165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B4" sqref="B4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33203125" bestFit="1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v>0.99961</v>
      </c>
      <c r="C2" s="2">
        <v>3.6999999999999999E-4</v>
      </c>
      <c r="D2" s="3">
        <v>0</v>
      </c>
      <c r="E2" s="3">
        <v>0</v>
      </c>
      <c r="F2" s="3">
        <v>0</v>
      </c>
      <c r="G2" s="2">
        <v>2.0000000000000002E-5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</row>
    <row r="3" spans="1:15">
      <c r="A3" s="1" t="s">
        <v>1</v>
      </c>
      <c r="B3" s="4">
        <v>3.9059999999999997E-2</v>
      </c>
      <c r="C3" s="4">
        <f>20/21</f>
        <v>0.95238095238095233</v>
      </c>
      <c r="D3" s="4">
        <v>4.0000000000000003E-5</v>
      </c>
      <c r="E3" s="3">
        <v>0</v>
      </c>
      <c r="F3" s="3">
        <v>0</v>
      </c>
      <c r="G3" s="4">
        <f>0.179*(1-C3)</f>
        <v>8.5238095238095325E-3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</row>
    <row r="4" spans="1:15">
      <c r="A4" s="1" t="s">
        <v>2</v>
      </c>
      <c r="B4" s="3">
        <v>0</v>
      </c>
      <c r="C4" s="2">
        <v>0.98746999999999996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1.2529999999999999E-2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0.95224999999999993</v>
      </c>
      <c r="H7" s="2">
        <v>7.5000000000000002E-4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v>0.98746999999999996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1.2529999999999999E-2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0.99250000000000005</v>
      </c>
      <c r="J9" s="2">
        <f>H7*2</f>
        <v>1.5E-3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ref="O9" si="0">SUM(B9:N9)</f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0.98746999999999996</v>
      </c>
      <c r="L10" s="3">
        <v>0</v>
      </c>
      <c r="M10" s="3">
        <v>0</v>
      </c>
      <c r="N10" s="2">
        <v>1.2529999999999999E-2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4">
        <v>0.10375</v>
      </c>
      <c r="J11" s="3">
        <v>0</v>
      </c>
      <c r="K11" s="2">
        <v>0.75</v>
      </c>
      <c r="L11" s="2">
        <f>0.17*0.25</f>
        <v>4.2500000000000003E-2</v>
      </c>
      <c r="M11" s="2">
        <f>0.5*(1-K11-L11)</f>
        <v>0.10375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</row>
    <row r="16" spans="1:15">
      <c r="C16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G3" sqref="G3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v>0.99973999999999996</v>
      </c>
      <c r="C2" s="2">
        <v>2.4000000000000001E-4</v>
      </c>
      <c r="D2" s="3">
        <v>0</v>
      </c>
      <c r="E2" s="3">
        <v>0</v>
      </c>
      <c r="F2" s="3">
        <v>0</v>
      </c>
      <c r="G2" s="2">
        <v>2.0000000000000002E-5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0.82*(1-C3)</f>
        <v>4.1000000000000036E-2</v>
      </c>
      <c r="C3" s="4">
        <f>19/20</f>
        <v>0.95</v>
      </c>
      <c r="D3" s="4">
        <f>0.001*(1-C3)</f>
        <v>5.0000000000000043E-5</v>
      </c>
      <c r="E3" s="3">
        <v>0</v>
      </c>
      <c r="F3" s="3">
        <v>0</v>
      </c>
      <c r="G3" s="4">
        <f>0.179*(1-C3)</f>
        <v>8.9500000000000083E-3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:O14" si="0">SUM(B3:N3)</f>
        <v>1</v>
      </c>
    </row>
    <row r="4" spans="1:15">
      <c r="A4" s="1" t="s">
        <v>2</v>
      </c>
      <c r="B4" s="3">
        <v>0</v>
      </c>
      <c r="C4" s="2">
        <v>0.96153999999999995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3.8460000000000001E-2</v>
      </c>
      <c r="O4" s="4">
        <f t="shared" si="0"/>
        <v>1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si="0"/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0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0.95284999999999997</v>
      </c>
      <c r="H7" s="2">
        <v>1.4999999999999999E-4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v>0.96153999999999995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3.8460000000000001E-2</v>
      </c>
      <c r="O8" s="4">
        <f t="shared" si="0"/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0.99370000000000003</v>
      </c>
      <c r="J9" s="2">
        <f>H7*2</f>
        <v>2.9999999999999997E-4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0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0.96153999999999995</v>
      </c>
      <c r="L10" s="3">
        <v>0</v>
      </c>
      <c r="M10" s="3">
        <v>0</v>
      </c>
      <c r="N10" s="2">
        <v>3.8460000000000001E-2</v>
      </c>
      <c r="O10" s="4">
        <f t="shared" si="0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4">
        <v>0.10375</v>
      </c>
      <c r="J11" s="3">
        <v>0</v>
      </c>
      <c r="K11" s="2">
        <v>0.75</v>
      </c>
      <c r="L11" s="2">
        <f>0.17*0.25</f>
        <v>4.2500000000000003E-2</v>
      </c>
      <c r="M11" s="2">
        <f>0.5*(1-K11-L11)</f>
        <v>0.10375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0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0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G3" sqref="G3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v>0.99983</v>
      </c>
      <c r="C2" s="2">
        <v>1.4999999999999999E-4</v>
      </c>
      <c r="D2" s="3">
        <v>0</v>
      </c>
      <c r="E2" s="3">
        <v>0</v>
      </c>
      <c r="F2" s="3">
        <v>0</v>
      </c>
      <c r="G2" s="2">
        <v>2.0000000000000002E-5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0.82*(1-C3)</f>
        <v>4.3157894736842145E-2</v>
      </c>
      <c r="C3" s="4">
        <f>18/19</f>
        <v>0.94736842105263153</v>
      </c>
      <c r="D3" s="4">
        <f>0.001*(1-C3)</f>
        <v>5.2631578947368471E-5</v>
      </c>
      <c r="E3" s="3">
        <v>0</v>
      </c>
      <c r="F3" s="3">
        <v>0</v>
      </c>
      <c r="G3" s="4">
        <f>0.179*(1-C3)</f>
        <v>9.4210526315789567E-3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:O14" si="0">SUM(B3:N3)</f>
        <v>1</v>
      </c>
    </row>
    <row r="4" spans="1:15">
      <c r="A4" s="1" t="s">
        <v>2</v>
      </c>
      <c r="B4" s="3">
        <v>0</v>
      </c>
      <c r="C4" s="2">
        <v>0.96428999999999998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3.5709999999999999E-2</v>
      </c>
      <c r="O4" s="4">
        <f t="shared" si="0"/>
        <v>1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si="0"/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0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0.95273999999999992</v>
      </c>
      <c r="H7" s="2">
        <v>2.5999999999999998E-4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v>0.96428999999999998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3.5709999999999999E-2</v>
      </c>
      <c r="O8" s="4">
        <f t="shared" si="0"/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0.99348000000000003</v>
      </c>
      <c r="J9" s="2">
        <f>H7*2</f>
        <v>5.1999999999999995E-4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0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0.96428999999999998</v>
      </c>
      <c r="L10" s="3">
        <v>0</v>
      </c>
      <c r="M10" s="3">
        <v>0</v>
      </c>
      <c r="N10" s="2">
        <v>3.5709999999999999E-2</v>
      </c>
      <c r="O10" s="4">
        <f t="shared" si="0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4">
        <v>0.10375</v>
      </c>
      <c r="J11" s="3">
        <v>0</v>
      </c>
      <c r="K11" s="2">
        <v>0.75</v>
      </c>
      <c r="L11" s="2">
        <f>0.17*0.25</f>
        <v>4.2500000000000003E-2</v>
      </c>
      <c r="M11" s="2">
        <f>0.5*(1-K11-L11)</f>
        <v>0.10375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0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0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G3" sqref="G3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v>0.99972000000000005</v>
      </c>
      <c r="C2" s="2">
        <v>2.5999999999999998E-4</v>
      </c>
      <c r="D2" s="3">
        <v>0</v>
      </c>
      <c r="E2" s="3">
        <v>0</v>
      </c>
      <c r="F2" s="3">
        <v>0</v>
      </c>
      <c r="G2" s="2">
        <v>2.0000000000000002E-5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0.82*(1-C3)</f>
        <v>3.5652173913043456E-2</v>
      </c>
      <c r="C3" s="4">
        <f>22/23</f>
        <v>0.95652173913043481</v>
      </c>
      <c r="D3" s="4">
        <v>5.0000000000000002E-5</v>
      </c>
      <c r="E3" s="3">
        <v>0</v>
      </c>
      <c r="F3" s="3">
        <v>0</v>
      </c>
      <c r="G3" s="4">
        <f>0.179*(1-C3)</f>
        <v>7.7826086956521686E-3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:O14" si="0">SUM(B3:N3)</f>
        <v>1.0000065217391303</v>
      </c>
    </row>
    <row r="4" spans="1:15">
      <c r="A4" s="1" t="s">
        <v>2</v>
      </c>
      <c r="B4" s="3">
        <v>0</v>
      </c>
      <c r="C4" s="2">
        <v>0.96077999999999997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3.9219999999999998E-2</v>
      </c>
      <c r="O4" s="4">
        <f t="shared" si="0"/>
        <v>1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si="0"/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0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0.9526</v>
      </c>
      <c r="H7" s="2">
        <v>4.0000000000000002E-4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v>0.96077999999999997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3.9219999999999998E-2</v>
      </c>
      <c r="O8" s="4">
        <f t="shared" si="0"/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0.99319999999999997</v>
      </c>
      <c r="J9" s="2">
        <f>H7*2</f>
        <v>8.0000000000000004E-4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0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0.96077999999999997</v>
      </c>
      <c r="L10" s="3">
        <v>0</v>
      </c>
      <c r="M10" s="3">
        <v>0</v>
      </c>
      <c r="N10" s="2">
        <v>3.9219999999999998E-2</v>
      </c>
      <c r="O10" s="4">
        <f t="shared" si="0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4">
        <v>0.10375</v>
      </c>
      <c r="J11" s="3">
        <v>0</v>
      </c>
      <c r="K11" s="2">
        <v>0.75</v>
      </c>
      <c r="L11" s="2">
        <f>0.17*0.25</f>
        <v>4.2500000000000003E-2</v>
      </c>
      <c r="M11" s="2">
        <f>0.5*(1-K11-L11)</f>
        <v>0.10375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0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0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G4" sqref="G4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v>0.99975999999999998</v>
      </c>
      <c r="C2" s="2">
        <v>2.2000000000000001E-4</v>
      </c>
      <c r="D2" s="3">
        <v>0</v>
      </c>
      <c r="E2" s="3">
        <v>0</v>
      </c>
      <c r="F2" s="3">
        <v>0</v>
      </c>
      <c r="G2" s="2">
        <v>2.0000000000000002E-5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0.82*(1-C3)</f>
        <v>3.4166666666666637E-2</v>
      </c>
      <c r="C3" s="4">
        <f>23/24</f>
        <v>0.95833333333333337</v>
      </c>
      <c r="D3" s="4">
        <v>5.0000000000000002E-5</v>
      </c>
      <c r="E3" s="3">
        <v>0</v>
      </c>
      <c r="F3" s="3">
        <v>0</v>
      </c>
      <c r="G3" s="4">
        <v>7.45E-3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:O14" si="0">SUM(B3:N3)</f>
        <v>1</v>
      </c>
    </row>
    <row r="4" spans="1:15">
      <c r="A4" s="1" t="s">
        <v>2</v>
      </c>
      <c r="B4" s="3">
        <v>0</v>
      </c>
      <c r="C4" s="2">
        <v>0.98275999999999997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1.7239999999999998E-2</v>
      </c>
      <c r="O4" s="4">
        <f t="shared" si="0"/>
        <v>1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si="0"/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0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0.95283999999999991</v>
      </c>
      <c r="H7" s="2">
        <v>1.6000000000000001E-4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v>0.98275999999999997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1.7239999999999998E-2</v>
      </c>
      <c r="O8" s="4">
        <f t="shared" si="0"/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0.99368000000000001</v>
      </c>
      <c r="J9" s="2">
        <f>H7*2</f>
        <v>3.2000000000000003E-4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0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0.98275999999999997</v>
      </c>
      <c r="L10" s="3">
        <v>0</v>
      </c>
      <c r="M10" s="3">
        <v>0</v>
      </c>
      <c r="N10" s="2">
        <v>1.7239999999999998E-2</v>
      </c>
      <c r="O10" s="4">
        <f t="shared" si="0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4">
        <v>0.10375</v>
      </c>
      <c r="J11" s="3">
        <v>0</v>
      </c>
      <c r="K11" s="2">
        <v>0.75</v>
      </c>
      <c r="L11" s="2">
        <f>0.17*0.25</f>
        <v>4.2500000000000003E-2</v>
      </c>
      <c r="M11" s="2">
        <f>0.5*(1-K11-L11)</f>
        <v>0.10375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0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0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B3" sqref="B3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11.5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v>0.99982000000000004</v>
      </c>
      <c r="C2" s="2">
        <v>1.6000000000000001E-4</v>
      </c>
      <c r="D2" s="3">
        <v>0</v>
      </c>
      <c r="E2" s="3">
        <v>0</v>
      </c>
      <c r="F2" s="3">
        <v>0</v>
      </c>
      <c r="G2" s="2">
        <v>2.0000000000000002E-5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0.82*(1-C3)</f>
        <v>6.8333333333333357E-2</v>
      </c>
      <c r="C3" s="4">
        <f>11/12</f>
        <v>0.91666666666666663</v>
      </c>
      <c r="D3" s="4">
        <f>0.001*(1-C3)</f>
        <v>8.3333333333333371E-5</v>
      </c>
      <c r="E3" s="3">
        <v>0</v>
      </c>
      <c r="F3" s="3">
        <v>0</v>
      </c>
      <c r="G3" s="4">
        <f>0.179*(1-C3)</f>
        <v>1.4916666666666672E-2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:O14" si="0">SUM(B3:N3)</f>
        <v>1</v>
      </c>
    </row>
    <row r="4" spans="1:15">
      <c r="A4" s="1" t="s">
        <v>2</v>
      </c>
      <c r="B4" s="3">
        <v>0</v>
      </c>
      <c r="C4" s="2">
        <v>0.99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0.01</v>
      </c>
      <c r="O4" s="4">
        <f t="shared" si="0"/>
        <v>1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si="0"/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0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0.95255999999999996</v>
      </c>
      <c r="H7" s="2">
        <v>4.4000000000000002E-4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v>0.99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0.01</v>
      </c>
      <c r="O8" s="4">
        <f t="shared" si="0"/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0.99312</v>
      </c>
      <c r="J9" s="2">
        <f>H7*2</f>
        <v>8.8000000000000003E-4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0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0.99</v>
      </c>
      <c r="L10" s="3">
        <v>0</v>
      </c>
      <c r="M10" s="3">
        <v>0</v>
      </c>
      <c r="N10" s="2">
        <v>0.01</v>
      </c>
      <c r="O10" s="4">
        <f t="shared" si="0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4">
        <v>0.10375</v>
      </c>
      <c r="J11" s="3">
        <v>0</v>
      </c>
      <c r="K11" s="2">
        <v>0.75</v>
      </c>
      <c r="L11" s="2">
        <f>0.17*0.25</f>
        <v>4.2500000000000003E-2</v>
      </c>
      <c r="M11" s="2">
        <f>0.5*(1-K11-L11)</f>
        <v>0.10375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0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0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Worcester</vt:lpstr>
      <vt:lpstr>Holden</vt:lpstr>
      <vt:lpstr>Leicester</vt:lpstr>
      <vt:lpstr>Millbury</vt:lpstr>
      <vt:lpstr>Shrewsbury</vt:lpstr>
      <vt:lpstr>West Boylston</vt:lpstr>
    </vt:vector>
  </TitlesOfParts>
  <Company>MITRE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Misra Anuj</dc:creator>
  <cp:lastModifiedBy>Misra Anuj</cp:lastModifiedBy>
  <dcterms:created xsi:type="dcterms:W3CDTF">2015-09-24T22:17:32Z</dcterms:created>
  <dcterms:modified xsi:type="dcterms:W3CDTF">2015-09-24T22:25:54Z</dcterms:modified>
</cp:coreProperties>
</file>