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desarrollomarlon\DOCUMENTOS EXCEL\"/>
    </mc:Choice>
  </mc:AlternateContent>
  <xr:revisionPtr revIDLastSave="0" documentId="13_ncr:1_{C9C99843-0B80-403C-BE6B-E4DDBBD2059C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Militares MDN Activos-4.2" sheetId="21" r:id="rId1"/>
    <sheet name="Res MilitActv Contingencias 4.3" sheetId="8" r:id="rId2"/>
    <sheet name="ResPerPSMOyALMActvs4.4YContg4.5" sheetId="15" r:id="rId3"/>
    <sheet name="RsFutOfiSubSlpIMPperSMOByALM4.6" sheetId="36" r:id="rId4"/>
  </sheets>
  <definedNames>
    <definedName name="_xlnm.Print_Area" localSheetId="2">'ResPerPSMOyALMActvs4.4YContg4.5'!$B$1:$O$12</definedName>
  </definedNames>
  <calcPr calcId="191029"/>
</workbook>
</file>

<file path=xl/calcChain.xml><?xml version="1.0" encoding="utf-8"?>
<calcChain xmlns="http://schemas.openxmlformats.org/spreadsheetml/2006/main">
  <c r="E4" i="8" l="1"/>
  <c r="G7" i="21" l="1"/>
  <c r="O7" i="15" l="1"/>
  <c r="O8" i="15"/>
  <c r="O9" i="15"/>
  <c r="O11" i="15"/>
  <c r="O5" i="15"/>
  <c r="K7" i="15"/>
  <c r="K11" i="15"/>
  <c r="I7" i="15"/>
  <c r="I8" i="15"/>
  <c r="I11" i="15"/>
  <c r="I5" i="15"/>
  <c r="G7" i="15"/>
  <c r="G8" i="15"/>
  <c r="G9" i="15"/>
  <c r="G11" i="15"/>
  <c r="G5" i="15"/>
  <c r="P6" i="15"/>
  <c r="O6" i="15" s="1"/>
  <c r="P7" i="15"/>
  <c r="M7" i="15" s="1"/>
  <c r="P8" i="15"/>
  <c r="K8" i="15" s="1"/>
  <c r="P9" i="15"/>
  <c r="I9" i="15" s="1"/>
  <c r="P10" i="15"/>
  <c r="O10" i="15" s="1"/>
  <c r="P11" i="15"/>
  <c r="M11" i="15" s="1"/>
  <c r="P5" i="15"/>
  <c r="K5" i="15" s="1"/>
  <c r="E24" i="15"/>
  <c r="S10" i="21"/>
  <c r="S12" i="21"/>
  <c r="S14" i="21"/>
  <c r="S18" i="21"/>
  <c r="O7" i="21"/>
  <c r="O10" i="21"/>
  <c r="O12" i="21"/>
  <c r="O15" i="21"/>
  <c r="O16" i="21"/>
  <c r="O18" i="21"/>
  <c r="K9" i="21"/>
  <c r="K10" i="21"/>
  <c r="K13" i="21"/>
  <c r="K14" i="21"/>
  <c r="K18" i="21"/>
  <c r="G8" i="21"/>
  <c r="G12" i="21"/>
  <c r="G16" i="21"/>
  <c r="G18" i="21"/>
  <c r="P18" i="21"/>
  <c r="P17" i="21"/>
  <c r="S17" i="21" s="1"/>
  <c r="L18" i="21"/>
  <c r="L17" i="21"/>
  <c r="O17" i="21" s="1"/>
  <c r="H18" i="21"/>
  <c r="H17" i="21"/>
  <c r="K17" i="21" s="1"/>
  <c r="D18" i="21"/>
  <c r="D17" i="21"/>
  <c r="G17" i="21" s="1"/>
  <c r="P16" i="21"/>
  <c r="S16" i="21" s="1"/>
  <c r="P15" i="21"/>
  <c r="S15" i="21" s="1"/>
  <c r="L16" i="21"/>
  <c r="L15" i="21"/>
  <c r="H16" i="21"/>
  <c r="K16" i="21" s="1"/>
  <c r="H15" i="21"/>
  <c r="K15" i="21" s="1"/>
  <c r="P14" i="21"/>
  <c r="L14" i="21"/>
  <c r="O14" i="21" s="1"/>
  <c r="H14" i="21"/>
  <c r="P13" i="21"/>
  <c r="S13" i="21" s="1"/>
  <c r="P12" i="21"/>
  <c r="L13" i="21"/>
  <c r="O13" i="21" s="1"/>
  <c r="L12" i="21"/>
  <c r="H12" i="21"/>
  <c r="K12" i="21" s="1"/>
  <c r="L9" i="21"/>
  <c r="O9" i="21" s="1"/>
  <c r="P11" i="21"/>
  <c r="S11" i="21" s="1"/>
  <c r="P10" i="21"/>
  <c r="L11" i="21"/>
  <c r="O11" i="21" s="1"/>
  <c r="L10" i="21"/>
  <c r="H11" i="21"/>
  <c r="K11" i="21" s="1"/>
  <c r="H10" i="21"/>
  <c r="P9" i="21"/>
  <c r="S9" i="21" s="1"/>
  <c r="H9" i="21"/>
  <c r="P8" i="21"/>
  <c r="S8" i="21" s="1"/>
  <c r="P7" i="21"/>
  <c r="S7" i="21" s="1"/>
  <c r="L8" i="21"/>
  <c r="O8" i="21" s="1"/>
  <c r="L7" i="21"/>
  <c r="H8" i="21"/>
  <c r="K8" i="21" s="1"/>
  <c r="H7" i="21"/>
  <c r="K7" i="21" s="1"/>
  <c r="P6" i="21"/>
  <c r="S6" i="21" s="1"/>
  <c r="P5" i="21"/>
  <c r="S5" i="21" s="1"/>
  <c r="L6" i="21"/>
  <c r="O6" i="21" s="1"/>
  <c r="L5" i="21"/>
  <c r="O5" i="21" s="1"/>
  <c r="H6" i="21"/>
  <c r="K6" i="21" s="1"/>
  <c r="H5" i="21"/>
  <c r="K5" i="21" s="1"/>
  <c r="D16" i="21"/>
  <c r="D15" i="21"/>
  <c r="G15" i="21" s="1"/>
  <c r="D14" i="21"/>
  <c r="G14" i="21" s="1"/>
  <c r="D13" i="21"/>
  <c r="G13" i="21" s="1"/>
  <c r="D12" i="21"/>
  <c r="D11" i="21"/>
  <c r="G11" i="21" s="1"/>
  <c r="D10" i="21"/>
  <c r="G10" i="21" s="1"/>
  <c r="D9" i="21"/>
  <c r="G9" i="21" s="1"/>
  <c r="D8" i="21"/>
  <c r="D7" i="21"/>
  <c r="D6" i="21"/>
  <c r="G6" i="21" s="1"/>
  <c r="D5" i="21"/>
  <c r="G5" i="21" s="1"/>
  <c r="M10" i="15" l="1"/>
  <c r="M6" i="15"/>
  <c r="C24" i="15"/>
  <c r="K10" i="15"/>
  <c r="K6" i="15"/>
  <c r="M9" i="15"/>
  <c r="D24" i="15"/>
  <c r="I10" i="15"/>
  <c r="I6" i="15"/>
  <c r="K9" i="15"/>
  <c r="M5" i="15"/>
  <c r="M8" i="15"/>
  <c r="G10" i="15"/>
  <c r="G6" i="15"/>
  <c r="C18" i="15" l="1"/>
  <c r="C19" i="15"/>
  <c r="C20" i="15"/>
  <c r="D20" i="15"/>
  <c r="D18" i="15"/>
  <c r="D19" i="15"/>
  <c r="D21" i="15" l="1"/>
  <c r="C21" i="15"/>
  <c r="E12" i="15"/>
  <c r="D12" i="15"/>
  <c r="C12" i="15"/>
  <c r="L19" i="21" l="1"/>
  <c r="H19" i="21"/>
  <c r="O12" i="15" l="1"/>
  <c r="M12" i="15"/>
  <c r="I12" i="15"/>
  <c r="K12" i="15"/>
  <c r="G12" i="15" l="1"/>
  <c r="S19" i="21" l="1"/>
  <c r="P19" i="21"/>
  <c r="O19" i="21"/>
  <c r="K19" i="21"/>
  <c r="G19" i="21"/>
  <c r="D19" i="21"/>
  <c r="C19" i="21"/>
  <c r="G18" i="15" l="1"/>
  <c r="E20" i="15"/>
  <c r="E19" i="15"/>
  <c r="E18" i="15"/>
  <c r="E21" i="15" l="1"/>
  <c r="G20" i="15" l="1"/>
  <c r="G19" i="15"/>
  <c r="C6" i="8"/>
  <c r="E6" i="8"/>
  <c r="C7" i="8"/>
  <c r="E7" i="8"/>
  <c r="C4" i="8"/>
  <c r="D5" i="8"/>
  <c r="D8" i="8" s="1"/>
  <c r="F5" i="8"/>
  <c r="F8" i="8" s="1"/>
  <c r="E8" i="8" l="1"/>
  <c r="G21" i="15"/>
  <c r="C8" i="8"/>
  <c r="D7" i="36"/>
  <c r="D10" i="36" s="1"/>
  <c r="C8" i="36"/>
  <c r="C6" i="36"/>
  <c r="C9" i="36"/>
  <c r="C10" i="36" l="1"/>
  <c r="D12" i="36" s="1"/>
</calcChain>
</file>

<file path=xl/sharedStrings.xml><?xml version="1.0" encoding="utf-8"?>
<sst xmlns="http://schemas.openxmlformats.org/spreadsheetml/2006/main" count="90" uniqueCount="69">
  <si>
    <t>TOTAL</t>
  </si>
  <si>
    <t>MINISTERIO DE DEFENSA NACIONAL</t>
  </si>
  <si>
    <t>CREMIL</t>
  </si>
  <si>
    <t xml:space="preserve">TOTAL </t>
  </si>
  <si>
    <t>EJÉRCITO - SOLDADOS PROFESIONALES</t>
  </si>
  <si>
    <t>ARMADA  - INFANTES DE MARINA PROFESIONALES</t>
  </si>
  <si>
    <t>RETIRO</t>
  </si>
  <si>
    <t>INVALIDEZ</t>
  </si>
  <si>
    <t>FALLECIMIENTO</t>
  </si>
  <si>
    <t xml:space="preserve">GRUPO PERSONAL                                                </t>
  </si>
  <si>
    <t>SUBTOTAL</t>
  </si>
  <si>
    <t>DESVINCULACIÓN</t>
  </si>
  <si>
    <t>RESERVA DEL MINISTERIO DE DEFENSA NACIONAL</t>
  </si>
  <si>
    <t>EJÉRCITO - OFICIAL - 20/25</t>
  </si>
  <si>
    <t>EJÉRCITO - SUBOFICIAL - 20/25</t>
  </si>
  <si>
    <t>ARMADA - OFICIAL - 20/25</t>
  </si>
  <si>
    <t>ARMADA - SUBOFICIAL - 20/25</t>
  </si>
  <si>
    <t>FUERZA AÉREA - OFICIAL - 20/25</t>
  </si>
  <si>
    <t>FUERZA AÉREA- SUBOFICIAL - 20/25</t>
  </si>
  <si>
    <t>Ejército Nacional</t>
  </si>
  <si>
    <t>Armada Nacional</t>
  </si>
  <si>
    <t>Fuerza Aérea Colombiana</t>
  </si>
  <si>
    <t>GRAN TOTAL RESERVA PENSIONAL MODELO PROBABILÍSTICO</t>
  </si>
  <si>
    <t>ALUMNOS</t>
  </si>
  <si>
    <t>RESERVA DE LA CAJA DE RETIRO DE LAS FUERZAS MILITARES - CREMIL</t>
  </si>
  <si>
    <t>Cantidad de personas que existen actualmente</t>
  </si>
  <si>
    <t>4.2. Personal militar activo</t>
  </si>
  <si>
    <t>GRUPO PERSONAL                                                 (FUERZA / CATEGORÍA / RÉGIMEN)</t>
  </si>
  <si>
    <t>Cantidad personas</t>
  </si>
  <si>
    <t>Estimación mensual del total de las pensiones por fallecimiento (en pesos $)</t>
  </si>
  <si>
    <t>4.4. Personal que presta servicio militar obligatorio y alumnos de escuelas de formación</t>
  </si>
  <si>
    <t xml:space="preserve"> Soldado regular</t>
  </si>
  <si>
    <t>Soldado bachiller</t>
  </si>
  <si>
    <t>Soldado campesino</t>
  </si>
  <si>
    <t xml:space="preserve">Alumnos escuelas de suboficiales </t>
  </si>
  <si>
    <t xml:space="preserve">Alumnos escuelas de oficiales </t>
  </si>
  <si>
    <t>Alumnos escuelas de soldados e infantes de marina profesionales</t>
  </si>
  <si>
    <t>Estimación mensual del total de las pensiones por invalidez             (en pesos $)</t>
  </si>
  <si>
    <t>4.5. Cantidad de personas y reserva futura del personal activo que presta servicio militar obligatorio y alumnos de escuelas de formación distribuidos según contingencias</t>
  </si>
  <si>
    <t>Cantidad de personas contingencia de desvinculación</t>
  </si>
  <si>
    <t>Cantidad de personas contingencia de retiro</t>
  </si>
  <si>
    <t>Total partidas computables en el mes (en pesos $)</t>
  </si>
  <si>
    <t xml:space="preserve">INVALIDEZ </t>
  </si>
  <si>
    <t xml:space="preserve">Cantidad de personas contingencia de invalidez </t>
  </si>
  <si>
    <t>Cantidad de personas contingencia de fallecimiento</t>
  </si>
  <si>
    <t>CONTINGENCIAS APLICABLES AL PERSONAL MILITAR ACTIVO DEL MINISTERIO DE DEFENSA NACIONAL</t>
  </si>
  <si>
    <t xml:space="preserve">4.3. Personal  y  reserva  futura  de  militares  activos  ( oficiales,  suboficiales,  y  soldados  e  infantes  de  marina  profesionales )  distribuido según contingencias </t>
  </si>
  <si>
    <t>CONTINGENCIAS APLICABLES AL PERSONAL QUE PRESTA EL SERVICIO MILITAR OBLIGATORIO Y ALUMNOS DE LAS ESCUELAS DE FORMACIÓN DEL MINISTERIO DE DEFENSA NACIONAL</t>
  </si>
  <si>
    <t>CONTINGENCIAS APLICABLES AL PERSONAL DEL MINISTERIO DE DEFENSA NACIONAL</t>
  </si>
  <si>
    <t>SOLDADOS REGULARES, BACHILLERES, CAMPESINOS Y VOLUNTARIOS</t>
  </si>
  <si>
    <t>Soldado voluntario</t>
  </si>
  <si>
    <t>Cantidad de personas</t>
  </si>
  <si>
    <t>Total reserva al año en referencia contingencia de invalidez (en pesos $)</t>
  </si>
  <si>
    <t>Total reserva al año en referencia contingencia de fallecimiento  (en pesos $)</t>
  </si>
  <si>
    <t>Total reserva al año en referencia de contingencia de desvinculación  (en pesos $)</t>
  </si>
  <si>
    <t>Total reserva al año en referencia de contingencia de retiro (en pesos $)</t>
  </si>
  <si>
    <t>Reserva al año en referencia de contingencia de desvinculación       (en pesos $)</t>
  </si>
  <si>
    <t>Reserva al año en referencia de contingencia de invalidez             (en pesos $)</t>
  </si>
  <si>
    <t>Reserva al año en referencia de contingencia de fallecimiento    (en pesos $)</t>
  </si>
  <si>
    <t>Valor de reserva futura al año en referencia                                               ( en pesos $ )</t>
  </si>
  <si>
    <t>4.6. Reserva futura del personal activo de oficiales, suboficiales, soldados profesionales, infantes de marina profesionales, personal que actualmente está prestando servicio militar obligatorio y alumnos de las escuelas de formación según contingencias del modelo probabilístico al año en referencia</t>
  </si>
  <si>
    <t>Valor de reserva futura al año en referencia                                  
( en pesos $ )</t>
  </si>
  <si>
    <t>Grupo</t>
  </si>
  <si>
    <t>EJÉRCITO - OFICIAL - 15/20</t>
  </si>
  <si>
    <t>EJÉRCITO - SUBOFICIAL - 15/20</t>
  </si>
  <si>
    <t>ARMADA - OFICIAL - 15/20</t>
  </si>
  <si>
    <t>ARMADA - SUBOFICIAL - 15/20</t>
  </si>
  <si>
    <t>FUERZA AÉREA - OFICIAL - 15/20</t>
  </si>
  <si>
    <t>FUERZA AÉREA- SUBOFICIAL - 15/20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</si>
</sst>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-&quot;$&quot;\ * #,##0_-;\-&quot;$&quot;\ * #,##0_-;_-&quot;$&quot;\ * &quot;-&quot;_-;_-@_-"/>
    <numFmt numFmtId="41" formatCode="_-* #,##0_-;\-* #,##0_-;_-* &quot;-&quot;_-;_-@_-"/>
    <numFmt numFmtId="43" formatCode="_-* #,##0.00_-;\-* #,##0.00_-;_-* &quot;-&quot;??_-;_-@_-"/>
    <numFmt numFmtId="164" formatCode="_(&quot;$&quot;\ * #,##0_);_(&quot;$&quot;\ * \(#,##0\);_(&quot;$&quot;\ * &quot;-&quot;_);_(@_)"/>
    <numFmt numFmtId="165" formatCode="_(&quot;$&quot;\ * #,##0.00_);_(&quot;$&quot;\ * \(#,##0.00\);_(&quot;$&quot;\ * &quot;-&quot;??_);_(@_)"/>
    <numFmt numFmtId="166" formatCode="_-* #,##0.00\ _€_-;\-* #,##0.00\ _€_-;_-* &quot;-&quot;??\ _€_-;_-@_-"/>
    <numFmt numFmtId="167" formatCode="#,##0.00000"/>
    <numFmt numFmtId="169" formatCode="#,##0;[Red]#,##0"/>
    <numFmt numFmtId="170" formatCode="_-[$$-240A]\ * #,##0.00_-;\-[$$-240A]\ * #,##0.00_-;_-[$$-240A]\ * &quot;-&quot;??_-;_-@_-"/>
    <numFmt numFmtId="171" formatCode="_ * #,##0.00_ ;_ * \-#,##0.00_ ;_ * &quot;-&quot;??_ ;_ @_ 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3"/>
      <name val="Arial"/>
      <family val="2"/>
    </font>
    <font>
      <b/>
      <sz val="12"/>
      <name val="Arial Narrow"/>
      <family val="2"/>
    </font>
    <font>
      <sz val="13"/>
      <name val="Arial Narrow"/>
      <family val="2"/>
    </font>
    <font>
      <b/>
      <sz val="9"/>
      <name val="Arial"/>
      <family val="2"/>
    </font>
    <font>
      <sz val="16"/>
      <name val="Calibri"/>
      <family val="2"/>
      <scheme val="minor"/>
    </font>
    <font>
      <b/>
      <sz val="13"/>
      <name val="Arial Narrow"/>
      <family val="2"/>
    </font>
    <font>
      <sz val="16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theme="0"/>
      <name val="Arial"/>
      <family val="2"/>
    </font>
    <font>
      <sz val="10"/>
      <color indexed="64"/>
      <name val="Arial"/>
      <family val="2"/>
    </font>
    <font>
      <b/>
      <sz val="13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</borders>
  <cellStyleXfs count="29">
    <xf numFmtId="0" fontId="0" fillId="0" borderId="0"/>
    <xf numFmtId="0" fontId="3" fillId="0" borderId="0"/>
    <xf numFmtId="165" fontId="6" fillId="0" borderId="0" applyFont="0" applyFill="0" applyBorder="0" applyAlignment="0" applyProtection="0"/>
    <xf numFmtId="0" fontId="14" fillId="0" borderId="0"/>
    <xf numFmtId="165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0" fontId="6" fillId="0" borderId="0"/>
    <xf numFmtId="0" fontId="15" fillId="0" borderId="0"/>
    <xf numFmtId="0" fontId="3" fillId="0" borderId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43" fontId="14" fillId="0" borderId="0" applyFont="0" applyFill="0" applyBorder="0" applyAlignment="0" applyProtection="0"/>
    <xf numFmtId="42" fontId="15" fillId="0" borderId="0"/>
    <xf numFmtId="0" fontId="17" fillId="0" borderId="0"/>
    <xf numFmtId="42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4" fillId="0" borderId="0" applyFont="0" applyFill="0" applyBorder="0" applyAlignment="0" applyProtection="0"/>
    <xf numFmtId="41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05">
    <xf numFmtId="0" fontId="0" fillId="0" borderId="0" xfId="0"/>
    <xf numFmtId="3" fontId="0" fillId="0" borderId="0" xfId="0" applyNumberFormat="1"/>
    <xf numFmtId="0" fontId="4" fillId="0" borderId="0" xfId="0" applyFont="1"/>
    <xf numFmtId="0" fontId="4" fillId="0" borderId="1" xfId="0" applyFont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0" fontId="3" fillId="0" borderId="0" xfId="0" applyFont="1"/>
    <xf numFmtId="0" fontId="2" fillId="0" borderId="1" xfId="0" applyFont="1" applyBorder="1" applyAlignment="1">
      <alignment horizontal="center" vertical="center" wrapText="1"/>
    </xf>
    <xf numFmtId="0" fontId="7" fillId="0" borderId="0" xfId="0" applyFont="1"/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 wrapText="1"/>
    </xf>
    <xf numFmtId="0" fontId="3" fillId="0" borderId="0" xfId="0" applyFont="1" applyBorder="1"/>
    <xf numFmtId="0" fontId="8" fillId="0" borderId="8" xfId="0" applyFont="1" applyBorder="1" applyAlignment="1">
      <alignment horizontal="right" vertical="center" wrapText="1"/>
    </xf>
    <xf numFmtId="0" fontId="8" fillId="0" borderId="5" xfId="0" applyFont="1" applyBorder="1" applyAlignment="1">
      <alignment horizontal="right" vertical="center" wrapText="1"/>
    </xf>
    <xf numFmtId="0" fontId="8" fillId="0" borderId="12" xfId="0" applyFont="1" applyBorder="1" applyAlignment="1">
      <alignment horizontal="right" vertical="center" wrapText="1"/>
    </xf>
    <xf numFmtId="0" fontId="8" fillId="0" borderId="0" xfId="0" applyFont="1" applyAlignment="1">
      <alignment horizontal="justify" vertical="center" wrapText="1"/>
    </xf>
    <xf numFmtId="0" fontId="10" fillId="0" borderId="0" xfId="0" applyFont="1"/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Font="1" applyBorder="1" applyAlignment="1">
      <alignment horizontal="left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3" fontId="3" fillId="0" borderId="0" xfId="0" applyNumberFormat="1" applyFont="1"/>
    <xf numFmtId="0" fontId="12" fillId="0" borderId="0" xfId="0" applyFont="1"/>
    <xf numFmtId="0" fontId="8" fillId="4" borderId="13" xfId="0" applyFont="1" applyFill="1" applyBorder="1" applyAlignment="1">
      <alignment horizontal="center" vertical="center" wrapText="1"/>
    </xf>
    <xf numFmtId="0" fontId="8" fillId="4" borderId="20" xfId="0" applyFont="1" applyFill="1" applyBorder="1" applyAlignment="1">
      <alignment horizontal="center" vertical="center" wrapText="1"/>
    </xf>
    <xf numFmtId="0" fontId="8" fillId="4" borderId="21" xfId="0" applyFont="1" applyFill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right" vertical="center" wrapText="1"/>
    </xf>
    <xf numFmtId="0" fontId="8" fillId="3" borderId="14" xfId="0" applyFont="1" applyFill="1" applyBorder="1" applyAlignment="1">
      <alignment horizontal="right" vertical="center" wrapText="1"/>
    </xf>
    <xf numFmtId="0" fontId="8" fillId="3" borderId="15" xfId="0" applyFont="1" applyFill="1" applyBorder="1" applyAlignment="1">
      <alignment horizontal="right" vertical="center" wrapText="1"/>
    </xf>
    <xf numFmtId="0" fontId="8" fillId="3" borderId="17" xfId="0" applyFont="1" applyFill="1" applyBorder="1" applyAlignment="1">
      <alignment horizontal="right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7" fillId="0" borderId="0" xfId="0" applyNumberFormat="1" applyFont="1"/>
    <xf numFmtId="0" fontId="0" fillId="0" borderId="0" xfId="0" applyFill="1"/>
    <xf numFmtId="3" fontId="8" fillId="2" borderId="18" xfId="0" applyNumberFormat="1" applyFont="1" applyFill="1" applyBorder="1" applyAlignment="1">
      <alignment horizontal="right" vertical="center" wrapText="1"/>
    </xf>
    <xf numFmtId="3" fontId="8" fillId="2" borderId="15" xfId="0" applyNumberFormat="1" applyFont="1" applyFill="1" applyBorder="1" applyAlignment="1">
      <alignment horizontal="right" vertical="center" wrapText="1"/>
    </xf>
    <xf numFmtId="3" fontId="8" fillId="2" borderId="14" xfId="0" applyNumberFormat="1" applyFont="1" applyFill="1" applyBorder="1" applyAlignment="1">
      <alignment horizontal="right" vertical="center" wrapText="1"/>
    </xf>
    <xf numFmtId="3" fontId="8" fillId="2" borderId="16" xfId="0" applyNumberFormat="1" applyFont="1" applyFill="1" applyBorder="1" applyAlignment="1">
      <alignment horizontal="right" vertical="center" wrapText="1"/>
    </xf>
    <xf numFmtId="3" fontId="8" fillId="0" borderId="7" xfId="0" applyNumberFormat="1" applyFont="1" applyBorder="1" applyAlignment="1">
      <alignment horizontal="right" vertical="center" wrapText="1"/>
    </xf>
    <xf numFmtId="3" fontId="8" fillId="4" borderId="7" xfId="0" applyNumberFormat="1" applyFont="1" applyFill="1" applyBorder="1" applyAlignment="1">
      <alignment horizontal="right" vertical="center" wrapText="1"/>
    </xf>
    <xf numFmtId="170" fontId="8" fillId="0" borderId="7" xfId="0" applyNumberFormat="1" applyFont="1" applyBorder="1" applyAlignment="1">
      <alignment horizontal="right" vertical="center" wrapText="1"/>
    </xf>
    <xf numFmtId="3" fontId="3" fillId="0" borderId="1" xfId="0" applyNumberFormat="1" applyFont="1" applyBorder="1" applyAlignment="1">
      <alignment horizontal="right" vertical="center" wrapText="1"/>
    </xf>
    <xf numFmtId="169" fontId="2" fillId="0" borderId="1" xfId="0" applyNumberFormat="1" applyFont="1" applyBorder="1" applyAlignment="1">
      <alignment horizontal="right" vertical="center" wrapText="1"/>
    </xf>
    <xf numFmtId="3" fontId="4" fillId="0" borderId="1" xfId="2" applyNumberFormat="1" applyFont="1" applyFill="1" applyBorder="1" applyAlignment="1">
      <alignment horizontal="right" vertical="center" wrapText="1"/>
    </xf>
    <xf numFmtId="0" fontId="4" fillId="0" borderId="2" xfId="0" applyFont="1" applyFill="1" applyBorder="1" applyAlignment="1">
      <alignment horizontal="right" vertical="center" wrapText="1"/>
    </xf>
    <xf numFmtId="3" fontId="4" fillId="0" borderId="1" xfId="0" applyNumberFormat="1" applyFont="1" applyBorder="1" applyAlignment="1">
      <alignment horizontal="right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right" vertical="center" wrapText="1"/>
    </xf>
    <xf numFmtId="169" fontId="3" fillId="0" borderId="1" xfId="0" applyNumberFormat="1" applyFont="1" applyBorder="1" applyAlignment="1">
      <alignment horizontal="right" vertical="center" wrapText="1"/>
    </xf>
    <xf numFmtId="3" fontId="5" fillId="0" borderId="1" xfId="0" applyNumberFormat="1" applyFont="1" applyFill="1" applyBorder="1" applyAlignment="1">
      <alignment horizontal="right" vertical="center" wrapText="1"/>
    </xf>
    <xf numFmtId="169" fontId="7" fillId="0" borderId="0" xfId="0" applyNumberFormat="1" applyFont="1"/>
    <xf numFmtId="0" fontId="7" fillId="0" borderId="0" xfId="0" applyFont="1" applyFill="1"/>
    <xf numFmtId="3" fontId="0" fillId="0" borderId="0" xfId="0" applyNumberFormat="1" applyFill="1"/>
    <xf numFmtId="3" fontId="1" fillId="0" borderId="0" xfId="0" applyNumberFormat="1" applyFont="1" applyFill="1"/>
    <xf numFmtId="0" fontId="5" fillId="3" borderId="10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right" vertical="center" wrapText="1"/>
    </xf>
    <xf numFmtId="0" fontId="4" fillId="0" borderId="4" xfId="0" applyFont="1" applyBorder="1" applyAlignment="1">
      <alignment horizontal="right" vertical="center" wrapText="1"/>
    </xf>
    <xf numFmtId="3" fontId="3" fillId="0" borderId="4" xfId="0" applyNumberFormat="1" applyFont="1" applyBorder="1" applyAlignment="1">
      <alignment horizontal="right" vertical="center" wrapText="1"/>
    </xf>
    <xf numFmtId="0" fontId="3" fillId="3" borderId="4" xfId="0" applyFont="1" applyFill="1" applyBorder="1" applyAlignment="1">
      <alignment horizontal="right" vertical="center" wrapText="1"/>
    </xf>
    <xf numFmtId="0" fontId="5" fillId="0" borderId="10" xfId="0" applyFont="1" applyBorder="1" applyAlignment="1">
      <alignment horizontal="justify" vertical="center" wrapText="1"/>
    </xf>
    <xf numFmtId="0" fontId="0" fillId="0" borderId="0" xfId="0"/>
    <xf numFmtId="3" fontId="4" fillId="0" borderId="0" xfId="0" applyNumberFormat="1" applyFont="1"/>
    <xf numFmtId="1" fontId="3" fillId="0" borderId="0" xfId="0" applyNumberFormat="1" applyFont="1" applyFill="1"/>
    <xf numFmtId="0" fontId="11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10" fontId="4" fillId="0" borderId="1" xfId="28" applyNumberFormat="1" applyFont="1" applyFill="1" applyBorder="1" applyAlignment="1">
      <alignment horizontal="right" vertical="center" wrapText="1"/>
    </xf>
    <xf numFmtId="0" fontId="2" fillId="0" borderId="2" xfId="0" applyFont="1" applyFill="1" applyBorder="1" applyAlignment="1">
      <alignment horizontal="center" vertical="center" wrapText="1"/>
    </xf>
    <xf numFmtId="3" fontId="5" fillId="0" borderId="2" xfId="0" applyNumberFormat="1" applyFont="1" applyFill="1" applyBorder="1" applyAlignment="1">
      <alignment horizontal="right" vertical="center" wrapText="1"/>
    </xf>
    <xf numFmtId="0" fontId="0" fillId="0" borderId="0" xfId="0" applyFill="1" applyAlignment="1">
      <alignment horizontal="center"/>
    </xf>
    <xf numFmtId="0" fontId="5" fillId="3" borderId="25" xfId="0" applyFont="1" applyFill="1" applyBorder="1" applyAlignment="1">
      <alignment horizontal="center" vertical="center" wrapText="1"/>
    </xf>
    <xf numFmtId="3" fontId="0" fillId="0" borderId="1" xfId="0" applyNumberFormat="1" applyBorder="1"/>
    <xf numFmtId="10" fontId="0" fillId="0" borderId="1" xfId="28" applyNumberFormat="1" applyFont="1" applyBorder="1"/>
    <xf numFmtId="41" fontId="0" fillId="0" borderId="1" xfId="27" applyFont="1" applyBorder="1"/>
    <xf numFmtId="3" fontId="0" fillId="0" borderId="1" xfId="0" applyNumberFormat="1" applyFill="1" applyBorder="1"/>
    <xf numFmtId="41" fontId="0" fillId="0" borderId="1" xfId="27" applyFont="1" applyFill="1" applyBorder="1"/>
    <xf numFmtId="3" fontId="4" fillId="0" borderId="1" xfId="0" applyNumberFormat="1" applyFont="1" applyFill="1" applyBorder="1" applyAlignment="1">
      <alignment horizontal="right" vertical="center" wrapText="1"/>
    </xf>
    <xf numFmtId="3" fontId="9" fillId="0" borderId="0" xfId="0" applyNumberFormat="1" applyFont="1" applyAlignment="1">
      <alignment horizontal="center"/>
    </xf>
    <xf numFmtId="10" fontId="7" fillId="0" borderId="0" xfId="28" applyNumberFormat="1" applyFont="1"/>
    <xf numFmtId="169" fontId="2" fillId="0" borderId="0" xfId="0" applyNumberFormat="1" applyFont="1" applyBorder="1" applyAlignment="1">
      <alignment horizontal="right" vertical="center" wrapText="1"/>
    </xf>
    <xf numFmtId="0" fontId="16" fillId="5" borderId="0" xfId="0" applyFont="1" applyFill="1" applyBorder="1" applyAlignment="1">
      <alignment horizontal="justify" vertical="center" wrapText="1"/>
    </xf>
    <xf numFmtId="169" fontId="3" fillId="0" borderId="0" xfId="0" applyNumberFormat="1" applyFont="1" applyBorder="1" applyAlignment="1">
      <alignment horizontal="right" vertical="center" wrapText="1"/>
    </xf>
    <xf numFmtId="167" fontId="4" fillId="0" borderId="1" xfId="0" applyNumberFormat="1" applyFont="1" applyBorder="1" applyAlignment="1">
      <alignment horizontal="right" vertical="center" wrapText="1"/>
    </xf>
    <xf numFmtId="0" fontId="16" fillId="5" borderId="23" xfId="0" applyFont="1" applyFill="1" applyBorder="1" applyAlignment="1">
      <alignment horizontal="left" vertical="center" wrapText="1"/>
    </xf>
    <xf numFmtId="0" fontId="16" fillId="5" borderId="0" xfId="0" applyFont="1" applyFill="1" applyBorder="1" applyAlignment="1">
      <alignment horizontal="left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16" fillId="5" borderId="0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6" fillId="5" borderId="11" xfId="0" applyFont="1" applyFill="1" applyBorder="1" applyAlignment="1">
      <alignment horizontal="left" vertical="center" wrapText="1"/>
    </xf>
    <xf numFmtId="0" fontId="16" fillId="5" borderId="22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6" fillId="5" borderId="22" xfId="0" applyFont="1" applyFill="1" applyBorder="1" applyAlignment="1">
      <alignment horizontal="justify" vertical="center" wrapText="1"/>
    </xf>
    <xf numFmtId="0" fontId="13" fillId="0" borderId="1" xfId="0" applyFont="1" applyBorder="1" applyAlignment="1">
      <alignment horizontal="center" vertical="center" wrapText="1"/>
    </xf>
    <xf numFmtId="0" fontId="18" fillId="5" borderId="24" xfId="0" applyFont="1" applyFill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</cellXfs>
  <cellStyles count="29">
    <cellStyle name="Comma 2" xfId="7" xr:uid="{00000000-0005-0000-0000-000000000000}"/>
    <cellStyle name="Comma 3" xfId="8" xr:uid="{00000000-0005-0000-0000-000001000000}"/>
    <cellStyle name="Comma 3 2" xfId="24" xr:uid="{00000000-0005-0000-0000-000002000000}"/>
    <cellStyle name="Comma 4" xfId="17" xr:uid="{00000000-0005-0000-0000-000003000000}"/>
    <cellStyle name="Comma 4 2" xfId="25" xr:uid="{00000000-0005-0000-0000-000004000000}"/>
    <cellStyle name="Currency [0] 2" xfId="9" xr:uid="{00000000-0005-0000-0000-000005000000}"/>
    <cellStyle name="Currency [0] 3" xfId="10" xr:uid="{00000000-0005-0000-0000-000006000000}"/>
    <cellStyle name="Currency [0] 4" xfId="18" xr:uid="{00000000-0005-0000-0000-000007000000}"/>
    <cellStyle name="Currency 3" xfId="11" xr:uid="{00000000-0005-0000-0000-000008000000}"/>
    <cellStyle name="Millares [0]" xfId="27" builtinId="6"/>
    <cellStyle name="Millares 2" xfId="20" xr:uid="{00000000-0005-0000-0000-00000A000000}"/>
    <cellStyle name="Millares 2 2" xfId="26" xr:uid="{00000000-0005-0000-0000-00000B000000}"/>
    <cellStyle name="Millares 3" xfId="21" xr:uid="{00000000-0005-0000-0000-00000C000000}"/>
    <cellStyle name="Moneda" xfId="2" builtinId="4"/>
    <cellStyle name="Moneda [0] 2" xfId="23" xr:uid="{00000000-0005-0000-0000-00000E000000}"/>
    <cellStyle name="Moneda 2" xfId="4" xr:uid="{00000000-0005-0000-0000-00000F000000}"/>
    <cellStyle name="Normal" xfId="0" builtinId="0"/>
    <cellStyle name="Normal 11" xfId="12" xr:uid="{00000000-0005-0000-0000-000011000000}"/>
    <cellStyle name="Normal 2" xfId="1" xr:uid="{00000000-0005-0000-0000-000012000000}"/>
    <cellStyle name="Normal 2 2" xfId="13" xr:uid="{00000000-0005-0000-0000-000013000000}"/>
    <cellStyle name="Normal 2 2 2" xfId="19" xr:uid="{00000000-0005-0000-0000-000014000000}"/>
    <cellStyle name="Normal 2 3" xfId="22" xr:uid="{00000000-0005-0000-0000-000015000000}"/>
    <cellStyle name="Normal 3" xfId="14" xr:uid="{00000000-0005-0000-0000-000016000000}"/>
    <cellStyle name="Normal 4" xfId="15" xr:uid="{00000000-0005-0000-0000-000017000000}"/>
    <cellStyle name="Normal 5" xfId="3" xr:uid="{00000000-0005-0000-0000-000018000000}"/>
    <cellStyle name="Percent 2" xfId="6" xr:uid="{00000000-0005-0000-0000-000019000000}"/>
    <cellStyle name="Porcentaje" xfId="28" builtinId="5"/>
    <cellStyle name="Porcentaje 2" xfId="5" xr:uid="{00000000-0005-0000-0000-00001B000000}"/>
    <cellStyle name="Porcentual_Información Personal Bajas" xfId="16" xr:uid="{00000000-0005-0000-0000-00001C000000}"/>
  </cellStyles>
  <dxfs count="0"/>
  <tableStyles count="0" defaultTableStyle="TableStyleMedium9" defaultPivotStyle="PivotStyleLight16"/>
  <colors>
    <mruColors>
      <color rgb="FF0009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B1:U37"/>
  <sheetViews>
    <sheetView showGridLines="0" zoomScale="90" zoomScaleNormal="90" zoomScaleSheetLayoutView="93" workbookViewId="0">
      <pane xSplit="2" ySplit="4" topLeftCell="L5" activePane="bottomRight" state="frozen"/>
      <selection pane="topRight" activeCell="C1" sqref="C1"/>
      <selection pane="bottomLeft" activeCell="A5" sqref="A5"/>
      <selection pane="bottomRight" activeCell="V5" sqref="V5"/>
    </sheetView>
  </sheetViews>
  <sheetFormatPr baseColWidth="10" defaultRowHeight="15" x14ac:dyDescent="0.25"/>
  <cols>
    <col min="1" max="1" width="4.140625" customWidth="1"/>
    <col min="2" max="2" width="34.140625" bestFit="1" customWidth="1"/>
    <col min="3" max="3" width="21.85546875" customWidth="1"/>
    <col min="4" max="4" width="17.7109375" customWidth="1"/>
    <col min="5" max="6" width="17.7109375" style="64" customWidth="1"/>
    <col min="7" max="7" width="23.28515625" customWidth="1"/>
    <col min="8" max="8" width="13.42578125" customWidth="1"/>
    <col min="9" max="9" width="13.42578125" style="64" customWidth="1"/>
    <col min="10" max="10" width="17.5703125" style="64" customWidth="1"/>
    <col min="11" max="11" width="24.140625" customWidth="1"/>
    <col min="12" max="12" width="14.42578125" customWidth="1"/>
    <col min="13" max="14" width="14.42578125" style="64" customWidth="1"/>
    <col min="15" max="15" width="21.28515625" customWidth="1"/>
    <col min="16" max="16" width="13.28515625" customWidth="1"/>
    <col min="17" max="18" width="13.28515625" style="64" customWidth="1"/>
    <col min="19" max="19" width="23" customWidth="1"/>
    <col min="20" max="20" width="11.42578125" customWidth="1"/>
  </cols>
  <sheetData>
    <row r="1" spans="2:21" ht="18.75" customHeight="1" thickBot="1" x14ac:dyDescent="0.3">
      <c r="B1" s="87" t="s">
        <v>26</v>
      </c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</row>
    <row r="2" spans="2:21" ht="20.25" customHeight="1" thickTop="1" thickBot="1" x14ac:dyDescent="0.3">
      <c r="B2" s="89" t="s">
        <v>27</v>
      </c>
      <c r="C2" s="89" t="s">
        <v>41</v>
      </c>
      <c r="D2" s="89" t="s">
        <v>45</v>
      </c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</row>
    <row r="3" spans="2:21" ht="21.75" customHeight="1" thickTop="1" thickBot="1" x14ac:dyDescent="0.3">
      <c r="B3" s="89"/>
      <c r="C3" s="89"/>
      <c r="D3" s="89" t="s">
        <v>42</v>
      </c>
      <c r="E3" s="89"/>
      <c r="F3" s="89"/>
      <c r="G3" s="89"/>
      <c r="H3" s="89" t="s">
        <v>8</v>
      </c>
      <c r="I3" s="89"/>
      <c r="J3" s="89"/>
      <c r="K3" s="89"/>
      <c r="L3" s="89" t="s">
        <v>11</v>
      </c>
      <c r="M3" s="89"/>
      <c r="N3" s="89"/>
      <c r="O3" s="89"/>
      <c r="P3" s="89" t="s">
        <v>6</v>
      </c>
      <c r="Q3" s="89"/>
      <c r="R3" s="89"/>
      <c r="S3" s="89"/>
    </row>
    <row r="4" spans="2:21" ht="83.25" customHeight="1" thickTop="1" thickBot="1" x14ac:dyDescent="0.3">
      <c r="B4" s="89"/>
      <c r="C4" s="89"/>
      <c r="D4" s="74" t="s">
        <v>43</v>
      </c>
      <c r="E4" s="74"/>
      <c r="F4" s="74"/>
      <c r="G4" s="74" t="s">
        <v>52</v>
      </c>
      <c r="H4" s="74" t="s">
        <v>44</v>
      </c>
      <c r="I4" s="74"/>
      <c r="J4" s="74"/>
      <c r="K4" s="74" t="s">
        <v>53</v>
      </c>
      <c r="L4" s="74" t="s">
        <v>39</v>
      </c>
      <c r="M4" s="74"/>
      <c r="N4" s="74"/>
      <c r="O4" s="74" t="s">
        <v>54</v>
      </c>
      <c r="P4" s="74" t="s">
        <v>40</v>
      </c>
      <c r="Q4" s="74"/>
      <c r="R4" s="74"/>
      <c r="S4" s="74" t="s">
        <v>55</v>
      </c>
    </row>
    <row r="5" spans="2:21" s="64" customFormat="1" ht="20.100000000000001" customHeight="1" thickTop="1" x14ac:dyDescent="0.25">
      <c r="B5" s="4" t="s">
        <v>63</v>
      </c>
      <c r="C5" s="46">
        <v>23707707615.178173</v>
      </c>
      <c r="D5" s="75">
        <f>+E5*$U$5</f>
        <v>75</v>
      </c>
      <c r="E5" s="76">
        <v>7.8856061402586483E-3</v>
      </c>
      <c r="F5" s="77">
        <v>416526605.0071764</v>
      </c>
      <c r="G5" s="48">
        <f>+D5*F5</f>
        <v>31239495375.538231</v>
      </c>
      <c r="H5" s="48">
        <f>+I5*$U$5</f>
        <v>275</v>
      </c>
      <c r="I5" s="76">
        <v>2.8913889180948376E-2</v>
      </c>
      <c r="J5" s="77">
        <v>554264290.66778851</v>
      </c>
      <c r="K5" s="48">
        <f>+H5*J5</f>
        <v>152422679933.64185</v>
      </c>
      <c r="L5" s="48">
        <f>+M5*$U$5</f>
        <v>1699</v>
      </c>
      <c r="M5" s="76">
        <v>0.17863526443065925</v>
      </c>
      <c r="N5" s="77">
        <v>9569182.1879190616</v>
      </c>
      <c r="O5" s="48">
        <f>+L5*N5</f>
        <v>16258040537.274487</v>
      </c>
      <c r="P5" s="48">
        <f>+Q5*$U$5</f>
        <v>1197</v>
      </c>
      <c r="Q5" s="76">
        <v>0.12585427399852803</v>
      </c>
      <c r="R5" s="77">
        <v>420460003.95964324</v>
      </c>
      <c r="S5" s="48">
        <f>+P5*R5</f>
        <v>503290624739.69299</v>
      </c>
      <c r="U5" s="55">
        <v>9511</v>
      </c>
    </row>
    <row r="6" spans="2:21" ht="20.100000000000001" customHeight="1" x14ac:dyDescent="0.25">
      <c r="B6" s="4" t="s">
        <v>13</v>
      </c>
      <c r="C6" s="46">
        <v>24083551773.374687</v>
      </c>
      <c r="D6" s="75">
        <f>+E6*$U$5</f>
        <v>138</v>
      </c>
      <c r="E6" s="76">
        <v>1.4509515298075912E-2</v>
      </c>
      <c r="F6" s="77">
        <v>275447755.4349584</v>
      </c>
      <c r="G6" s="48">
        <f t="shared" ref="G6:G18" si="0">+D6*F6</f>
        <v>38011790250.024261</v>
      </c>
      <c r="H6" s="48">
        <f>+I6*$U$5</f>
        <v>530</v>
      </c>
      <c r="I6" s="76">
        <v>5.572495005782778E-2</v>
      </c>
      <c r="J6" s="77">
        <v>341413299.8614862</v>
      </c>
      <c r="K6" s="48">
        <f t="shared" ref="K6:K18" si="1">+H6*J6</f>
        <v>180949048926.58768</v>
      </c>
      <c r="L6" s="48">
        <f>+M6*$U$5</f>
        <v>3284</v>
      </c>
      <c r="M6" s="76">
        <v>0.34528440752812534</v>
      </c>
      <c r="N6" s="77">
        <v>5263736.8145378707</v>
      </c>
      <c r="O6" s="48">
        <f t="shared" ref="O6:O18" si="2">+L6*N6</f>
        <v>17286111698.942368</v>
      </c>
      <c r="P6" s="48">
        <f>+Q6*$U$5</f>
        <v>2313</v>
      </c>
      <c r="Q6" s="76">
        <v>0.24319209336557671</v>
      </c>
      <c r="R6" s="77">
        <v>265936920.22121474</v>
      </c>
      <c r="S6" s="48">
        <f t="shared" ref="S6:S18" si="3">+P6*R6</f>
        <v>615112096471.66968</v>
      </c>
    </row>
    <row r="7" spans="2:21" s="36" customFormat="1" ht="20.100000000000001" customHeight="1" x14ac:dyDescent="0.25">
      <c r="B7" s="47" t="s">
        <v>64</v>
      </c>
      <c r="C7" s="46">
        <v>37305665023.285187</v>
      </c>
      <c r="D7" s="78">
        <f>+E7*$U$7</f>
        <v>2527.7717502560404</v>
      </c>
      <c r="E7" s="70">
        <v>8.1192374239525467E-2</v>
      </c>
      <c r="F7" s="79">
        <v>118764704.95164505</v>
      </c>
      <c r="G7" s="48">
        <f>+D7*F7</f>
        <v>300210066104.26202</v>
      </c>
      <c r="H7" s="78">
        <f>+I7*$U$7</f>
        <v>368.86794462193825</v>
      </c>
      <c r="I7" s="70">
        <v>1.184808881643502E-2</v>
      </c>
      <c r="J7" s="79">
        <v>1159102826.114825</v>
      </c>
      <c r="K7" s="48">
        <f t="shared" si="1"/>
        <v>427555877074.45538</v>
      </c>
      <c r="L7" s="78">
        <f>+M7*$U$7</f>
        <v>1037.4402860185608</v>
      </c>
      <c r="M7" s="70">
        <v>3.3322723835744805E-2</v>
      </c>
      <c r="N7" s="79">
        <v>87052640.562294275</v>
      </c>
      <c r="O7" s="48">
        <f t="shared" si="2"/>
        <v>90311916323.617538</v>
      </c>
      <c r="P7" s="78">
        <f>+Q7*$U$7</f>
        <v>6697</v>
      </c>
      <c r="Q7" s="70">
        <v>0.21510855567834619</v>
      </c>
      <c r="R7" s="79">
        <v>302693490.06951553</v>
      </c>
      <c r="S7" s="48">
        <f t="shared" si="3"/>
        <v>2027138302995.5454</v>
      </c>
      <c r="U7" s="55">
        <v>31133.117782697987</v>
      </c>
    </row>
    <row r="8" spans="2:21" s="36" customFormat="1" ht="20.100000000000001" customHeight="1" x14ac:dyDescent="0.25">
      <c r="B8" s="47" t="s">
        <v>14</v>
      </c>
      <c r="C8" s="46">
        <v>52841048768.027954</v>
      </c>
      <c r="D8" s="78">
        <f>+E8*$U$7</f>
        <v>4871.0378018014489</v>
      </c>
      <c r="E8" s="70">
        <v>0.15645840020906915</v>
      </c>
      <c r="F8" s="79">
        <v>78126157.434492439</v>
      </c>
      <c r="G8" s="48">
        <f t="shared" si="0"/>
        <v>380555466172.90399</v>
      </c>
      <c r="H8" s="78">
        <f>+I8*$U$7</f>
        <v>712</v>
      </c>
      <c r="I8" s="70">
        <v>2.2869537351498059E-2</v>
      </c>
      <c r="J8" s="79">
        <v>764620062.11159897</v>
      </c>
      <c r="K8" s="48">
        <f t="shared" si="1"/>
        <v>544409484223.4585</v>
      </c>
      <c r="L8" s="78">
        <f>+M8*$U$7</f>
        <v>2002</v>
      </c>
      <c r="M8" s="70">
        <v>6.4304513732723473E-2</v>
      </c>
      <c r="N8" s="79">
        <v>50689844.296028204</v>
      </c>
      <c r="O8" s="48">
        <f t="shared" si="2"/>
        <v>101481068280.64847</v>
      </c>
      <c r="P8" s="78">
        <f>+Q8*$U$7</f>
        <v>12917</v>
      </c>
      <c r="Q8" s="70">
        <v>0.41489580613665789</v>
      </c>
      <c r="R8" s="79">
        <v>200252397.26268804</v>
      </c>
      <c r="S8" s="48">
        <f t="shared" si="3"/>
        <v>2586660215442.1416</v>
      </c>
      <c r="U8" s="55"/>
    </row>
    <row r="9" spans="2:21" s="36" customFormat="1" ht="20.100000000000001" customHeight="1" x14ac:dyDescent="0.25">
      <c r="B9" s="47" t="s">
        <v>4</v>
      </c>
      <c r="C9" s="46">
        <v>97128690035.652466</v>
      </c>
      <c r="D9" s="80">
        <f>+E9*$U$9</f>
        <v>11784.165341401291</v>
      </c>
      <c r="E9" s="70">
        <v>0.13989630606519013</v>
      </c>
      <c r="F9" s="79">
        <v>173660634.25325617</v>
      </c>
      <c r="G9" s="48">
        <f t="shared" si="0"/>
        <v>2046445627332.9873</v>
      </c>
      <c r="H9" s="80">
        <f>+I9*$U$9</f>
        <v>11096.937214744708</v>
      </c>
      <c r="I9" s="70">
        <v>0.13173784311443829</v>
      </c>
      <c r="J9" s="79">
        <v>109846146.54141779</v>
      </c>
      <c r="K9" s="48">
        <f t="shared" si="1"/>
        <v>1218955791451.7598</v>
      </c>
      <c r="L9" s="80">
        <f>+M9*$U$9</f>
        <v>32841.009399687107</v>
      </c>
      <c r="M9" s="70">
        <v>0.38987367958315555</v>
      </c>
      <c r="N9" s="79">
        <v>6285679.8761970755</v>
      </c>
      <c r="O9" s="48">
        <f t="shared" si="2"/>
        <v>206428071897.61224</v>
      </c>
      <c r="P9" s="80">
        <f>+Q9*$U$9</f>
        <v>28512.888044166892</v>
      </c>
      <c r="Q9" s="70">
        <v>0.33849217123721603</v>
      </c>
      <c r="R9" s="79">
        <v>186322567.4100875</v>
      </c>
      <c r="S9" s="48">
        <f t="shared" si="3"/>
        <v>5312594504665.5635</v>
      </c>
      <c r="U9" s="55">
        <v>84235</v>
      </c>
    </row>
    <row r="10" spans="2:21" s="36" customFormat="1" ht="20.100000000000001" customHeight="1" x14ac:dyDescent="0.25">
      <c r="B10" s="47" t="s">
        <v>65</v>
      </c>
      <c r="C10" s="46">
        <v>6619058942.998147</v>
      </c>
      <c r="D10" s="46">
        <f>+E10*$U$10</f>
        <v>6</v>
      </c>
      <c r="E10" s="70">
        <v>2.2244794017634577E-3</v>
      </c>
      <c r="F10" s="79">
        <v>2510982312.8236356</v>
      </c>
      <c r="G10" s="48">
        <f t="shared" si="0"/>
        <v>15065893876.941814</v>
      </c>
      <c r="H10" s="46">
        <f>+I10*$U$10</f>
        <v>10.590275160196006</v>
      </c>
      <c r="I10" s="70">
        <v>3.9263081588105358E-3</v>
      </c>
      <c r="J10" s="79">
        <v>3560389993.605731</v>
      </c>
      <c r="K10" s="48">
        <f t="shared" si="1"/>
        <v>37705509709.893188</v>
      </c>
      <c r="L10" s="46">
        <f>+M10*$U$10</f>
        <v>490</v>
      </c>
      <c r="M10" s="70">
        <v>0.18166581781068236</v>
      </c>
      <c r="N10" s="79">
        <v>9453628.5026326552</v>
      </c>
      <c r="O10" s="48">
        <f t="shared" si="2"/>
        <v>4632277966.2900009</v>
      </c>
      <c r="P10" s="46">
        <f>+Q10*$U$10</f>
        <v>321</v>
      </c>
      <c r="Q10" s="70">
        <v>0.11900964799434498</v>
      </c>
      <c r="R10" s="79">
        <v>333426551.3654263</v>
      </c>
      <c r="S10" s="48">
        <f t="shared" si="3"/>
        <v>107029922988.30185</v>
      </c>
      <c r="U10" s="55">
        <v>2697.2603096452572</v>
      </c>
    </row>
    <row r="11" spans="2:21" s="36" customFormat="1" ht="20.100000000000001" customHeight="1" x14ac:dyDescent="0.25">
      <c r="B11" s="47" t="s">
        <v>15</v>
      </c>
      <c r="C11" s="46">
        <v>7018012659.5787888</v>
      </c>
      <c r="D11" s="46">
        <f>+E11*$U$10</f>
        <v>10.670034485061072</v>
      </c>
      <c r="E11" s="70">
        <v>3.9558786546873524E-3</v>
      </c>
      <c r="F11" s="79">
        <v>2297322926.7685571</v>
      </c>
      <c r="G11" s="48">
        <f t="shared" si="0"/>
        <v>24512514851.941936</v>
      </c>
      <c r="H11" s="46">
        <f>+I11*$U$10</f>
        <v>24</v>
      </c>
      <c r="I11" s="70">
        <v>8.8979176070538308E-3</v>
      </c>
      <c r="J11" s="79">
        <v>2402152948.375545</v>
      </c>
      <c r="K11" s="48">
        <f t="shared" si="1"/>
        <v>57651670761.013077</v>
      </c>
      <c r="L11" s="46">
        <f>+M11*$U$10</f>
        <v>1102</v>
      </c>
      <c r="M11" s="70">
        <v>0.40856271679055506</v>
      </c>
      <c r="N11" s="79">
        <v>3906158.7275157198</v>
      </c>
      <c r="O11" s="48">
        <f t="shared" si="2"/>
        <v>4304586917.7223234</v>
      </c>
      <c r="P11" s="46">
        <f>+Q11*$U$10</f>
        <v>733</v>
      </c>
      <c r="Q11" s="70">
        <v>0.27175723358210241</v>
      </c>
      <c r="R11" s="79">
        <v>238541629.05113837</v>
      </c>
      <c r="S11" s="48">
        <f t="shared" si="3"/>
        <v>174851014094.48444</v>
      </c>
    </row>
    <row r="12" spans="2:21" s="36" customFormat="1" ht="27" customHeight="1" x14ac:dyDescent="0.25">
      <c r="B12" s="47" t="s">
        <v>66</v>
      </c>
      <c r="C12" s="46">
        <v>10384960821.206236</v>
      </c>
      <c r="D12" s="46">
        <f>+E12*$U$12</f>
        <v>16.534841319276801</v>
      </c>
      <c r="E12" s="70">
        <v>1.9486020662495447E-3</v>
      </c>
      <c r="F12" s="79">
        <v>2522025738.7531743</v>
      </c>
      <c r="G12" s="48">
        <f t="shared" si="0"/>
        <v>41701295393.415581</v>
      </c>
      <c r="H12" s="46">
        <f>+I12*$U$12</f>
        <v>75</v>
      </c>
      <c r="I12" s="70">
        <v>8.8386185356575248E-3</v>
      </c>
      <c r="J12" s="79">
        <v>2212899629.7978611</v>
      </c>
      <c r="K12" s="48">
        <f t="shared" si="1"/>
        <v>165967472234.83957</v>
      </c>
      <c r="L12" s="46">
        <f>+M12*$U$12</f>
        <v>1042</v>
      </c>
      <c r="M12" s="70">
        <v>0.12279787352206854</v>
      </c>
      <c r="N12" s="79">
        <v>9812835.5455281083</v>
      </c>
      <c r="O12" s="48">
        <f t="shared" si="2"/>
        <v>10224974638.440289</v>
      </c>
      <c r="P12" s="46">
        <f>+Q12*$U$12</f>
        <v>1661</v>
      </c>
      <c r="Q12" s="70">
        <v>0.19574593850302865</v>
      </c>
      <c r="R12" s="79">
        <v>371610319.76527417</v>
      </c>
      <c r="S12" s="48">
        <f t="shared" si="3"/>
        <v>617244741130.12036</v>
      </c>
      <c r="U12" s="55">
        <v>8485.4889593241824</v>
      </c>
    </row>
    <row r="13" spans="2:21" s="36" customFormat="1" ht="27" customHeight="1" x14ac:dyDescent="0.25">
      <c r="B13" s="47" t="s">
        <v>16</v>
      </c>
      <c r="C13" s="46">
        <v>14576614072.343864</v>
      </c>
      <c r="D13" s="46">
        <f>+E13*$U$12</f>
        <v>33.954118004905283</v>
      </c>
      <c r="E13" s="70">
        <v>4.0014332901341168E-3</v>
      </c>
      <c r="F13" s="79">
        <v>1526909157.9661877</v>
      </c>
      <c r="G13" s="48">
        <f t="shared" si="0"/>
        <v>51844853732.3545</v>
      </c>
      <c r="H13" s="80">
        <v>153</v>
      </c>
      <c r="I13" s="70">
        <v>1.8030781812741353E-2</v>
      </c>
      <c r="J13" s="79">
        <v>1348613976.8243458</v>
      </c>
      <c r="K13" s="48">
        <f t="shared" si="1"/>
        <v>206337938454.12491</v>
      </c>
      <c r="L13" s="46">
        <f>+M13*$U$12</f>
        <v>2093</v>
      </c>
      <c r="M13" s="70">
        <v>0.24665638126841599</v>
      </c>
      <c r="N13" s="79">
        <v>4821604.7816607375</v>
      </c>
      <c r="O13" s="48">
        <f t="shared" si="2"/>
        <v>10091618808.015924</v>
      </c>
      <c r="P13" s="46">
        <f>+Q13*$U$12</f>
        <v>3411</v>
      </c>
      <c r="Q13" s="70">
        <v>0.40198037100170425</v>
      </c>
      <c r="R13" s="79">
        <v>224899243.80002403</v>
      </c>
      <c r="S13" s="48">
        <f t="shared" si="3"/>
        <v>767131320601.88196</v>
      </c>
    </row>
    <row r="14" spans="2:21" s="36" customFormat="1" ht="20.100000000000001" customHeight="1" x14ac:dyDescent="0.25">
      <c r="B14" s="47" t="s">
        <v>5</v>
      </c>
      <c r="C14" s="46">
        <v>11507022000.221701</v>
      </c>
      <c r="D14" s="80">
        <f>+E14*$U$14</f>
        <v>695</v>
      </c>
      <c r="E14" s="70">
        <v>9.6999302163293791E-2</v>
      </c>
      <c r="F14" s="79">
        <v>150944106.89686653</v>
      </c>
      <c r="G14" s="48">
        <f t="shared" si="0"/>
        <v>104906154293.32224</v>
      </c>
      <c r="H14" s="80">
        <f>+I14*$U$14</f>
        <v>966</v>
      </c>
      <c r="I14" s="70">
        <v>0.13482205163991626</v>
      </c>
      <c r="J14" s="79">
        <v>241488732.45191228</v>
      </c>
      <c r="K14" s="48">
        <f t="shared" si="1"/>
        <v>233278115548.54727</v>
      </c>
      <c r="L14" s="80">
        <f>+M14*$U$14</f>
        <v>2035</v>
      </c>
      <c r="M14" s="70">
        <v>0.28401953942777391</v>
      </c>
      <c r="N14" s="79">
        <v>7485500.713835733</v>
      </c>
      <c r="O14" s="48">
        <f t="shared" si="2"/>
        <v>15232993952.655716</v>
      </c>
      <c r="P14" s="80">
        <f>+Q14*$U$14</f>
        <v>3469</v>
      </c>
      <c r="Q14" s="70">
        <v>0.48415910676901602</v>
      </c>
      <c r="R14" s="79">
        <v>184732445.17568392</v>
      </c>
      <c r="S14" s="48">
        <f t="shared" si="3"/>
        <v>640836852314.44751</v>
      </c>
      <c r="U14" s="55">
        <v>7165</v>
      </c>
    </row>
    <row r="15" spans="2:21" s="36" customFormat="1" ht="20.100000000000001" customHeight="1" x14ac:dyDescent="0.25">
      <c r="B15" s="47" t="s">
        <v>67</v>
      </c>
      <c r="C15" s="46">
        <v>7031226564.9116163</v>
      </c>
      <c r="D15" s="46">
        <f>+E15*$U$15</f>
        <v>6</v>
      </c>
      <c r="E15" s="70">
        <v>3.0226366599391545E-3</v>
      </c>
      <c r="F15" s="79">
        <v>5383419315.7632227</v>
      </c>
      <c r="G15" s="48">
        <f t="shared" si="0"/>
        <v>32300515894.579338</v>
      </c>
      <c r="H15" s="46">
        <f>+I15*$U$15</f>
        <v>4</v>
      </c>
      <c r="I15" s="70">
        <v>2.015091106626103E-3</v>
      </c>
      <c r="J15" s="79">
        <v>685736051.26137853</v>
      </c>
      <c r="K15" s="48">
        <f t="shared" si="1"/>
        <v>2742944205.0455141</v>
      </c>
      <c r="L15" s="46">
        <f>+M15*$U$15</f>
        <v>515.26699369306232</v>
      </c>
      <c r="M15" s="70">
        <v>0.25957748413221454</v>
      </c>
      <c r="N15" s="79">
        <v>8554471.6744739208</v>
      </c>
      <c r="O15" s="48">
        <f t="shared" si="2"/>
        <v>4407836902.3386345</v>
      </c>
      <c r="P15" s="46">
        <f>+Q15*$U$15</f>
        <v>66.226067748763001</v>
      </c>
      <c r="Q15" s="70">
        <v>3.3362890036837525E-2</v>
      </c>
      <c r="R15" s="79">
        <v>389340995.75793666</v>
      </c>
      <c r="S15" s="48">
        <f t="shared" si="3"/>
        <v>25784523162.435963</v>
      </c>
      <c r="U15" s="55">
        <v>1985.0219113404055</v>
      </c>
    </row>
    <row r="16" spans="2:21" s="36" customFormat="1" ht="20.100000000000001" customHeight="1" x14ac:dyDescent="0.25">
      <c r="B16" s="47" t="s">
        <v>17</v>
      </c>
      <c r="C16" s="46">
        <v>7309323422.2535019</v>
      </c>
      <c r="D16" s="46">
        <f>+E16*$U$15</f>
        <v>8</v>
      </c>
      <c r="E16" s="70">
        <v>4.030182213252206E-3</v>
      </c>
      <c r="F16" s="79">
        <v>6315164966.5683956</v>
      </c>
      <c r="G16" s="48">
        <f t="shared" si="0"/>
        <v>50521319732.547165</v>
      </c>
      <c r="H16" s="46">
        <f>+I16*$U$15</f>
        <v>1</v>
      </c>
      <c r="I16" s="70">
        <v>5.0377277665652575E-4</v>
      </c>
      <c r="J16" s="79">
        <v>310965522.12056059</v>
      </c>
      <c r="K16" s="48">
        <f t="shared" si="1"/>
        <v>310965522.12056059</v>
      </c>
      <c r="L16" s="46">
        <f>+M16*$U$15</f>
        <v>1227</v>
      </c>
      <c r="M16" s="70">
        <v>0.61812919695755708</v>
      </c>
      <c r="N16" s="79">
        <v>4781254.5232770573</v>
      </c>
      <c r="O16" s="48">
        <f t="shared" si="2"/>
        <v>5866599300.0609493</v>
      </c>
      <c r="P16" s="46">
        <f>+Q16*$U$15</f>
        <v>157.52884989858015</v>
      </c>
      <c r="Q16" s="70">
        <v>7.935874611691679E-2</v>
      </c>
      <c r="R16" s="79">
        <v>256014303.52911851</v>
      </c>
      <c r="S16" s="48">
        <f t="shared" si="3"/>
        <v>40329638792.528046</v>
      </c>
    </row>
    <row r="17" spans="2:21" s="36" customFormat="1" ht="20.100000000000001" customHeight="1" x14ac:dyDescent="0.25">
      <c r="B17" s="47" t="s">
        <v>68</v>
      </c>
      <c r="C17" s="46">
        <v>3897888822.3005819</v>
      </c>
      <c r="D17" s="46">
        <f>+E17*$U$17</f>
        <v>5.973919713628228</v>
      </c>
      <c r="E17" s="70">
        <v>2.8367027549766654E-3</v>
      </c>
      <c r="F17" s="79">
        <v>34388672.081405118</v>
      </c>
      <c r="G17" s="48">
        <f t="shared" si="0"/>
        <v>205435166.07260269</v>
      </c>
      <c r="H17" s="46">
        <f>+I17*$U$17</f>
        <v>0.54308361032983887</v>
      </c>
      <c r="I17" s="70">
        <v>2.578820686342423E-4</v>
      </c>
      <c r="J17" s="79">
        <v>15875838114.537519</v>
      </c>
      <c r="K17" s="48">
        <f t="shared" si="1"/>
        <v>8621907480.2550983</v>
      </c>
      <c r="L17" s="46">
        <f>+M17*$U$17</f>
        <v>484.58961902326769</v>
      </c>
      <c r="M17" s="70">
        <v>0.23010632435860406</v>
      </c>
      <c r="N17" s="79">
        <v>10102316.028166572</v>
      </c>
      <c r="O17" s="48">
        <f t="shared" si="2"/>
        <v>4895477475.3418894</v>
      </c>
      <c r="P17" s="46">
        <f>+Q17*$U$17</f>
        <v>80.806408418808871</v>
      </c>
      <c r="Q17" s="70">
        <v>3.8370746908178134E-2</v>
      </c>
      <c r="R17" s="79">
        <v>360919045.60942721</v>
      </c>
      <c r="S17" s="48">
        <f t="shared" si="3"/>
        <v>29164571805.642082</v>
      </c>
      <c r="U17" s="55">
        <v>2105.9378544853457</v>
      </c>
    </row>
    <row r="18" spans="2:21" s="36" customFormat="1" ht="20.100000000000001" customHeight="1" x14ac:dyDescent="0.25">
      <c r="B18" s="47" t="s">
        <v>18</v>
      </c>
      <c r="C18" s="46">
        <v>6644637585.797945</v>
      </c>
      <c r="D18" s="46">
        <f>+E18*$U$17</f>
        <v>16.026080286371773</v>
      </c>
      <c r="E18" s="70">
        <v>7.6099492927763843E-3</v>
      </c>
      <c r="F18" s="79">
        <v>21364671.668686219</v>
      </c>
      <c r="G18" s="48">
        <f t="shared" si="0"/>
        <v>342391943.45433772</v>
      </c>
      <c r="H18" s="46">
        <f>+I18*$U$17</f>
        <v>1.4569163896701611</v>
      </c>
      <c r="I18" s="70">
        <v>6.9181357207058036E-4</v>
      </c>
      <c r="J18" s="79">
        <v>9863191808.6105309</v>
      </c>
      <c r="K18" s="48">
        <f t="shared" si="1"/>
        <v>14369845800.425161</v>
      </c>
      <c r="L18" s="46">
        <f>+M18*$U$17</f>
        <v>1300</v>
      </c>
      <c r="M18" s="70">
        <v>0.61730216645813474</v>
      </c>
      <c r="N18" s="79">
        <v>4749287.3945038468</v>
      </c>
      <c r="O18" s="48">
        <f t="shared" si="2"/>
        <v>6174073612.8550005</v>
      </c>
      <c r="P18" s="46">
        <f>+Q18*$U$17</f>
        <v>216.54182704326919</v>
      </c>
      <c r="Q18" s="70">
        <v>0.10282441458662521</v>
      </c>
      <c r="R18" s="79">
        <v>224472197.0797697</v>
      </c>
      <c r="S18" s="48">
        <f t="shared" si="3"/>
        <v>48607619676.070129</v>
      </c>
    </row>
    <row r="19" spans="2:21" s="36" customFormat="1" ht="20.100000000000001" customHeight="1" x14ac:dyDescent="0.25">
      <c r="B19" s="71" t="s">
        <v>3</v>
      </c>
      <c r="C19" s="72">
        <f>SUM(C5:C18)</f>
        <v>310055408107.13086</v>
      </c>
      <c r="D19" s="52">
        <f>SUM(D5:D18)</f>
        <v>20194.133887268024</v>
      </c>
      <c r="E19" s="52"/>
      <c r="F19" s="52"/>
      <c r="G19" s="52">
        <f>SUM(G5:G18)</f>
        <v>3117862820120.3452</v>
      </c>
      <c r="H19" s="52">
        <f>SUM(H5:H18)</f>
        <v>14218.395434526841</v>
      </c>
      <c r="I19" s="52"/>
      <c r="J19" s="52"/>
      <c r="K19" s="52">
        <f>SUM(K5:K18)</f>
        <v>3251279251326.1675</v>
      </c>
      <c r="L19" s="52">
        <f>SUM(L5:L18)</f>
        <v>51152.306298421994</v>
      </c>
      <c r="M19" s="52"/>
      <c r="N19" s="52"/>
      <c r="O19" s="52">
        <f>SUM(O5:O18)</f>
        <v>497595648311.81586</v>
      </c>
      <c r="P19" s="52">
        <f>SUM(P5:P18)</f>
        <v>61752.991197276315</v>
      </c>
      <c r="Q19" s="52"/>
      <c r="R19" s="52"/>
      <c r="S19" s="52">
        <f>SUM(S5:S18)</f>
        <v>13495775948880.527</v>
      </c>
    </row>
    <row r="20" spans="2:21" s="36" customFormat="1" ht="23.25" customHeight="1" x14ac:dyDescent="0.25">
      <c r="L20" s="73"/>
      <c r="M20" s="73"/>
      <c r="N20" s="73"/>
    </row>
    <row r="21" spans="2:21" s="36" customFormat="1" ht="23.25" customHeight="1" x14ac:dyDescent="0.25"/>
    <row r="22" spans="2:21" s="36" customFormat="1" ht="20.100000000000001" customHeight="1" x14ac:dyDescent="0.25">
      <c r="B22"/>
      <c r="C22"/>
      <c r="G22"/>
      <c r="H22"/>
      <c r="I22" s="64"/>
      <c r="J22" s="64"/>
      <c r="K22" s="1"/>
      <c r="L22"/>
      <c r="M22" s="64"/>
      <c r="N22" s="64"/>
      <c r="O22"/>
      <c r="P22"/>
      <c r="Q22" s="64"/>
      <c r="R22" s="64"/>
      <c r="S22"/>
    </row>
    <row r="23" spans="2:21" s="36" customFormat="1" ht="20.100000000000001" customHeight="1" x14ac:dyDescent="0.25">
      <c r="B23"/>
      <c r="C23"/>
      <c r="D23" s="55"/>
      <c r="E23" s="55"/>
      <c r="F23" s="55"/>
      <c r="G23" s="1"/>
      <c r="H23" s="1"/>
      <c r="I23" s="1"/>
      <c r="J23" s="1"/>
      <c r="K23" s="1"/>
      <c r="L23" s="1"/>
      <c r="M23" s="1"/>
      <c r="N23" s="1"/>
      <c r="O23"/>
      <c r="P23"/>
      <c r="Q23" s="64"/>
      <c r="R23" s="64"/>
      <c r="S23"/>
    </row>
    <row r="24" spans="2:21" s="36" customFormat="1" ht="20.100000000000001" customHeight="1" x14ac:dyDescent="0.25">
      <c r="D24" s="55"/>
      <c r="E24" s="55"/>
      <c r="F24" s="55"/>
    </row>
    <row r="25" spans="2:21" s="36" customFormat="1" ht="20.100000000000001" customHeight="1" x14ac:dyDescent="0.25">
      <c r="D25" s="55"/>
      <c r="E25" s="55"/>
      <c r="F25" s="55"/>
    </row>
    <row r="26" spans="2:21" s="36" customFormat="1" ht="20.100000000000001" customHeight="1" x14ac:dyDescent="0.25">
      <c r="D26" s="55"/>
      <c r="E26" s="55"/>
      <c r="F26" s="55"/>
    </row>
    <row r="27" spans="2:21" s="36" customFormat="1" ht="20.100000000000001" customHeight="1" x14ac:dyDescent="0.25">
      <c r="D27" s="56"/>
      <c r="E27" s="56"/>
      <c r="F27" s="56"/>
    </row>
    <row r="28" spans="2:21" s="54" customFormat="1" ht="20.100000000000001" customHeight="1" x14ac:dyDescent="0.25"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</row>
    <row r="29" spans="2:21" s="36" customFormat="1" x14ac:dyDescent="0.25"/>
    <row r="30" spans="2:21" s="36" customFormat="1" x14ac:dyDescent="0.25"/>
    <row r="31" spans="2:21" s="36" customFormat="1" x14ac:dyDescent="0.25"/>
    <row r="32" spans="2:21" s="36" customFormat="1" x14ac:dyDescent="0.25"/>
    <row r="33" s="36" customFormat="1" x14ac:dyDescent="0.25"/>
    <row r="34" s="36" customFormat="1" x14ac:dyDescent="0.25"/>
    <row r="35" s="36" customFormat="1" x14ac:dyDescent="0.25"/>
    <row r="36" s="36" customFormat="1" x14ac:dyDescent="0.25"/>
    <row r="37" s="36" customFormat="1" x14ac:dyDescent="0.25"/>
  </sheetData>
  <mergeCells count="8">
    <mergeCell ref="B1:S1"/>
    <mergeCell ref="H3:K3"/>
    <mergeCell ref="L3:O3"/>
    <mergeCell ref="P3:S3"/>
    <mergeCell ref="B2:B4"/>
    <mergeCell ref="C2:C4"/>
    <mergeCell ref="D2:S2"/>
    <mergeCell ref="D3:G3"/>
  </mergeCells>
  <pageMargins left="0.7" right="0.7" top="1.62" bottom="0.75" header="0.3" footer="0.3"/>
  <pageSetup paperSize="9" scale="6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B1:H35"/>
  <sheetViews>
    <sheetView showGridLines="0" zoomScale="87" zoomScaleNormal="87" zoomScaleSheetLayoutView="106" workbookViewId="0">
      <selection activeCell="F4" sqref="F4"/>
    </sheetView>
  </sheetViews>
  <sheetFormatPr baseColWidth="10" defaultRowHeight="15" x14ac:dyDescent="0.25"/>
  <cols>
    <col min="1" max="1" width="3.42578125" customWidth="1"/>
    <col min="2" max="2" width="20" customWidth="1"/>
    <col min="3" max="3" width="16.42578125" customWidth="1"/>
    <col min="4" max="4" width="14.42578125" customWidth="1"/>
    <col min="5" max="5" width="18" bestFit="1" customWidth="1"/>
    <col min="6" max="6" width="21.140625" customWidth="1"/>
  </cols>
  <sheetData>
    <row r="1" spans="2:8" ht="48" customHeight="1" thickBot="1" x14ac:dyDescent="0.3">
      <c r="B1" s="91" t="s">
        <v>46</v>
      </c>
      <c r="C1" s="91"/>
      <c r="D1" s="91"/>
      <c r="E1" s="91"/>
      <c r="F1" s="91"/>
      <c r="G1" s="2"/>
      <c r="H1" s="2"/>
    </row>
    <row r="2" spans="2:8" ht="49.5" customHeight="1" thickTop="1" thickBot="1" x14ac:dyDescent="0.3">
      <c r="B2" s="63" t="s">
        <v>62</v>
      </c>
      <c r="C2" s="90" t="s">
        <v>28</v>
      </c>
      <c r="D2" s="90"/>
      <c r="E2" s="90" t="s">
        <v>61</v>
      </c>
      <c r="F2" s="90"/>
      <c r="G2" s="2"/>
      <c r="H2" s="2"/>
    </row>
    <row r="3" spans="2:8" ht="100.5" customHeight="1" thickTop="1" thickBot="1" x14ac:dyDescent="0.3">
      <c r="B3" s="57" t="s">
        <v>45</v>
      </c>
      <c r="C3" s="57" t="s">
        <v>1</v>
      </c>
      <c r="D3" s="57" t="s">
        <v>2</v>
      </c>
      <c r="E3" s="57" t="s">
        <v>1</v>
      </c>
      <c r="F3" s="57" t="s">
        <v>2</v>
      </c>
      <c r="G3" s="2"/>
      <c r="H3" s="2"/>
    </row>
    <row r="4" spans="2:8" ht="29.25" customHeight="1" thickTop="1" x14ac:dyDescent="0.25">
      <c r="B4" s="60" t="s">
        <v>11</v>
      </c>
      <c r="C4" s="61">
        <f>'Militares MDN Activos-4.2'!L19</f>
        <v>51152.306298421994</v>
      </c>
      <c r="D4" s="62"/>
      <c r="E4" s="61">
        <f>'Militares MDN Activos-4.2'!O19</f>
        <v>497595648311.81586</v>
      </c>
      <c r="F4" s="62"/>
      <c r="G4" s="5"/>
      <c r="H4" s="2"/>
    </row>
    <row r="5" spans="2:8" ht="26.25" customHeight="1" x14ac:dyDescent="0.25">
      <c r="B5" s="3" t="s">
        <v>6</v>
      </c>
      <c r="C5" s="59"/>
      <c r="D5" s="44">
        <f>'Militares MDN Activos-4.2'!P19</f>
        <v>61752.991197276315</v>
      </c>
      <c r="E5" s="59"/>
      <c r="F5" s="44">
        <f>'Militares MDN Activos-4.2'!S19</f>
        <v>13495775948880.527</v>
      </c>
      <c r="G5" s="5"/>
      <c r="H5" s="2"/>
    </row>
    <row r="6" spans="2:8" ht="25.5" customHeight="1" x14ac:dyDescent="0.25">
      <c r="B6" s="3" t="s">
        <v>7</v>
      </c>
      <c r="C6" s="44">
        <f>'Militares MDN Activos-4.2'!D19</f>
        <v>20194.133887268024</v>
      </c>
      <c r="D6" s="59"/>
      <c r="E6" s="44">
        <f>'Militares MDN Activos-4.2'!G19</f>
        <v>3117862820120.3452</v>
      </c>
      <c r="F6" s="59"/>
      <c r="G6" s="5"/>
      <c r="H6" s="2"/>
    </row>
    <row r="7" spans="2:8" ht="24" customHeight="1" x14ac:dyDescent="0.25">
      <c r="B7" s="3" t="s">
        <v>8</v>
      </c>
      <c r="C7" s="44">
        <f>'Militares MDN Activos-4.2'!H19</f>
        <v>14218.395434526841</v>
      </c>
      <c r="D7" s="59"/>
      <c r="E7" s="44">
        <f>'Militares MDN Activos-4.2'!K19</f>
        <v>3251279251326.1675</v>
      </c>
      <c r="F7" s="59"/>
      <c r="G7" s="5"/>
      <c r="H7" s="2"/>
    </row>
    <row r="8" spans="2:8" s="7" customFormat="1" ht="24.75" customHeight="1" x14ac:dyDescent="0.25">
      <c r="B8" s="58" t="s">
        <v>0</v>
      </c>
      <c r="C8" s="44">
        <f>SUM(C4:C7)</f>
        <v>85564.835620216865</v>
      </c>
      <c r="D8" s="51">
        <f>SUM(D4:D7)</f>
        <v>61752.991197276315</v>
      </c>
      <c r="E8" s="44">
        <f>SUM(E4:E7)</f>
        <v>6866737719758.3281</v>
      </c>
      <c r="F8" s="51">
        <f>SUM(F4:F7)</f>
        <v>13495775948880.527</v>
      </c>
      <c r="G8" s="5"/>
      <c r="H8" s="5"/>
    </row>
    <row r="9" spans="2:8" ht="24" customHeight="1" x14ac:dyDescent="0.25">
      <c r="B9" s="2"/>
      <c r="C9" s="2"/>
      <c r="D9" s="2"/>
      <c r="E9" s="2"/>
      <c r="F9" s="2"/>
      <c r="G9" s="2"/>
      <c r="H9" s="2"/>
    </row>
    <row r="10" spans="2:8" ht="24.75" customHeight="1" x14ac:dyDescent="0.25">
      <c r="B10" s="2"/>
      <c r="C10" s="2"/>
      <c r="D10" s="2"/>
      <c r="E10" s="2"/>
      <c r="F10" s="2"/>
      <c r="G10" s="2"/>
      <c r="H10" s="2"/>
    </row>
    <row r="11" spans="2:8" ht="29.25" customHeight="1" x14ac:dyDescent="0.25">
      <c r="B11" s="2"/>
      <c r="C11" s="2"/>
      <c r="D11" s="65"/>
      <c r="E11" s="2"/>
      <c r="F11" s="65"/>
      <c r="G11" s="2"/>
      <c r="H11" s="65"/>
    </row>
    <row r="12" spans="2:8" ht="29.25" customHeight="1" x14ac:dyDescent="0.25">
      <c r="B12" s="2"/>
      <c r="C12" s="2"/>
      <c r="D12" s="2"/>
      <c r="E12" s="2"/>
      <c r="F12" s="2"/>
      <c r="G12" s="2"/>
      <c r="H12" s="2"/>
    </row>
    <row r="13" spans="2:8" ht="36" customHeight="1" x14ac:dyDescent="0.25">
      <c r="B13" s="2"/>
      <c r="C13" s="2"/>
      <c r="D13" s="2"/>
      <c r="E13" s="2"/>
      <c r="F13" s="2"/>
      <c r="G13" s="2"/>
      <c r="H13" s="2"/>
    </row>
    <row r="14" spans="2:8" ht="38.25" customHeight="1" x14ac:dyDescent="0.25">
      <c r="B14" s="2"/>
      <c r="C14" s="2"/>
      <c r="D14" s="2"/>
      <c r="E14" s="2"/>
      <c r="F14" s="2"/>
      <c r="G14" s="2"/>
      <c r="H14" s="2"/>
    </row>
    <row r="15" spans="2:8" ht="27" customHeight="1" x14ac:dyDescent="0.25">
      <c r="B15" s="2"/>
      <c r="C15" s="2"/>
      <c r="D15" s="2"/>
      <c r="E15" s="2"/>
      <c r="F15" s="2"/>
      <c r="G15" s="2"/>
      <c r="H15" s="2"/>
    </row>
    <row r="16" spans="2:8" ht="23.25" customHeight="1" x14ac:dyDescent="0.25">
      <c r="B16" s="2"/>
      <c r="C16" s="2"/>
      <c r="D16" s="2"/>
      <c r="E16" s="2"/>
      <c r="F16" s="2"/>
      <c r="G16" s="2"/>
      <c r="H16" s="2"/>
    </row>
    <row r="17" spans="2:8" ht="36" customHeight="1" x14ac:dyDescent="0.25">
      <c r="B17" s="2"/>
      <c r="C17" s="2"/>
      <c r="D17" s="2"/>
      <c r="E17" s="2"/>
      <c r="F17" s="2"/>
      <c r="G17" s="2"/>
      <c r="H17" s="2"/>
    </row>
    <row r="18" spans="2:8" ht="24.75" customHeight="1" x14ac:dyDescent="0.25">
      <c r="B18" s="2"/>
      <c r="C18" s="2"/>
      <c r="D18" s="2"/>
      <c r="E18" s="2"/>
      <c r="F18" s="2"/>
      <c r="G18" s="2"/>
      <c r="H18" s="2"/>
    </row>
    <row r="19" spans="2:8" ht="24.75" customHeight="1" x14ac:dyDescent="0.25">
      <c r="B19" s="2"/>
      <c r="C19" s="2"/>
      <c r="D19" s="2"/>
      <c r="E19" s="2"/>
      <c r="F19" s="2"/>
      <c r="G19" s="2"/>
      <c r="H19" s="2"/>
    </row>
    <row r="20" spans="2:8" ht="24.75" customHeight="1" x14ac:dyDescent="0.25">
      <c r="B20" s="2"/>
      <c r="C20" s="2"/>
      <c r="D20" s="2"/>
      <c r="E20" s="2"/>
      <c r="F20" s="2"/>
      <c r="G20" s="2"/>
      <c r="H20" s="2"/>
    </row>
    <row r="21" spans="2:8" ht="24.75" customHeight="1" x14ac:dyDescent="0.25">
      <c r="B21" s="2"/>
      <c r="C21" s="2"/>
      <c r="D21" s="2"/>
      <c r="E21" s="2"/>
      <c r="F21" s="2"/>
      <c r="G21" s="2"/>
      <c r="H21" s="2"/>
    </row>
    <row r="22" spans="2:8" ht="30.75" customHeight="1" x14ac:dyDescent="0.25">
      <c r="B22" s="2"/>
      <c r="C22" s="2"/>
      <c r="D22" s="2"/>
      <c r="E22" s="2"/>
      <c r="F22" s="2"/>
      <c r="G22" s="2"/>
      <c r="H22" s="2"/>
    </row>
    <row r="23" spans="2:8" ht="33" customHeight="1" x14ac:dyDescent="0.25">
      <c r="B23" s="2"/>
      <c r="C23" s="2"/>
      <c r="D23" s="2"/>
      <c r="E23" s="2"/>
      <c r="F23" s="2"/>
      <c r="G23" s="2"/>
      <c r="H23" s="2"/>
    </row>
    <row r="24" spans="2:8" ht="33" customHeight="1" x14ac:dyDescent="0.25">
      <c r="B24" s="2"/>
      <c r="C24" s="2"/>
      <c r="D24" s="2"/>
      <c r="E24" s="2"/>
      <c r="F24" s="2"/>
      <c r="G24" s="2"/>
      <c r="H24" s="2"/>
    </row>
    <row r="25" spans="2:8" ht="39" customHeight="1" x14ac:dyDescent="0.25">
      <c r="B25" s="2"/>
      <c r="C25" s="2"/>
      <c r="D25" s="2"/>
      <c r="E25" s="2"/>
      <c r="F25" s="2"/>
      <c r="G25" s="2"/>
      <c r="H25" s="2"/>
    </row>
    <row r="26" spans="2:8" ht="39" customHeight="1" x14ac:dyDescent="0.25">
      <c r="B26" s="2"/>
      <c r="C26" s="2"/>
      <c r="D26" s="2"/>
      <c r="E26" s="2"/>
      <c r="F26" s="2"/>
      <c r="G26" s="2"/>
      <c r="H26" s="2"/>
    </row>
    <row r="27" spans="2:8" ht="39" customHeight="1" x14ac:dyDescent="0.25">
      <c r="B27" s="2"/>
      <c r="C27" s="2"/>
      <c r="D27" s="2"/>
      <c r="E27" s="2"/>
      <c r="F27" s="2"/>
      <c r="G27" s="2"/>
      <c r="H27" s="2"/>
    </row>
    <row r="28" spans="2:8" ht="39" customHeight="1" x14ac:dyDescent="0.25"/>
    <row r="29" spans="2:8" ht="39" customHeight="1" x14ac:dyDescent="0.25"/>
    <row r="30" spans="2:8" ht="39" customHeight="1" x14ac:dyDescent="0.25"/>
    <row r="31" spans="2:8" ht="39" customHeight="1" x14ac:dyDescent="0.25"/>
    <row r="32" spans="2:8" ht="39" customHeight="1" x14ac:dyDescent="0.25"/>
    <row r="33" ht="39" customHeight="1" x14ac:dyDescent="0.25"/>
    <row r="34" ht="39" customHeight="1" x14ac:dyDescent="0.25"/>
    <row r="35" ht="39" customHeight="1" x14ac:dyDescent="0.25"/>
  </sheetData>
  <mergeCells count="3">
    <mergeCell ref="C2:D2"/>
    <mergeCell ref="E2:F2"/>
    <mergeCell ref="B1:F1"/>
  </mergeCells>
  <pageMargins left="0.7" right="0.76" top="2.21" bottom="0.75" header="0.3" footer="0.3"/>
  <pageSetup scale="9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P39"/>
  <sheetViews>
    <sheetView showGridLines="0" topLeftCell="G2" zoomScaleNormal="100" zoomScaleSheetLayoutView="95" workbookViewId="0">
      <selection activeCell="Q5" sqref="Q5"/>
    </sheetView>
  </sheetViews>
  <sheetFormatPr baseColWidth="10" defaultColWidth="11.42578125" defaultRowHeight="15" x14ac:dyDescent="0.25"/>
  <cols>
    <col min="1" max="1" width="5.5703125" style="7" customWidth="1"/>
    <col min="2" max="2" width="32" style="7" customWidth="1"/>
    <col min="3" max="3" width="17" style="7" customWidth="1"/>
    <col min="4" max="4" width="12.28515625" style="7" customWidth="1"/>
    <col min="5" max="6" width="18.42578125" style="7" customWidth="1"/>
    <col min="7" max="8" width="18.85546875" style="7" customWidth="1"/>
    <col min="9" max="10" width="16.7109375" style="7" customWidth="1"/>
    <col min="11" max="12" width="18.7109375" style="7" customWidth="1"/>
    <col min="13" max="14" width="17.7109375" style="7" customWidth="1"/>
    <col min="15" max="15" width="16" style="7" customWidth="1"/>
    <col min="16" max="16384" width="11.42578125" style="7"/>
  </cols>
  <sheetData>
    <row r="1" spans="1:16" s="17" customFormat="1" ht="27.75" customHeight="1" x14ac:dyDescent="0.3">
      <c r="A1" s="5"/>
      <c r="B1" s="95" t="s">
        <v>30</v>
      </c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</row>
    <row r="2" spans="1:16" s="17" customFormat="1" ht="47.25" customHeight="1" x14ac:dyDescent="0.3">
      <c r="A2" s="5"/>
      <c r="B2" s="97" t="s">
        <v>9</v>
      </c>
      <c r="C2" s="101" t="s">
        <v>25</v>
      </c>
      <c r="D2" s="101"/>
      <c r="E2" s="101"/>
      <c r="F2" s="69"/>
      <c r="G2" s="97" t="s">
        <v>47</v>
      </c>
      <c r="H2" s="97"/>
      <c r="I2" s="97"/>
      <c r="J2" s="97"/>
      <c r="K2" s="97"/>
      <c r="L2" s="97"/>
      <c r="M2" s="97"/>
      <c r="N2" s="97"/>
      <c r="O2" s="97"/>
    </row>
    <row r="3" spans="1:16" s="17" customFormat="1" ht="28.5" customHeight="1" x14ac:dyDescent="0.3">
      <c r="A3" s="5"/>
      <c r="B3" s="97"/>
      <c r="C3" s="101"/>
      <c r="D3" s="101"/>
      <c r="E3" s="101"/>
      <c r="F3" s="69"/>
      <c r="G3" s="6" t="s">
        <v>11</v>
      </c>
      <c r="H3" s="68"/>
      <c r="I3" s="97" t="s">
        <v>7</v>
      </c>
      <c r="J3" s="97"/>
      <c r="K3" s="97"/>
      <c r="L3" s="68"/>
      <c r="M3" s="97" t="s">
        <v>8</v>
      </c>
      <c r="N3" s="97"/>
      <c r="O3" s="97"/>
    </row>
    <row r="4" spans="1:16" s="19" customFormat="1" ht="103.5" customHeight="1" x14ac:dyDescent="0.25">
      <c r="A4" s="18"/>
      <c r="B4" s="97"/>
      <c r="C4" s="34" t="s">
        <v>19</v>
      </c>
      <c r="D4" s="34" t="s">
        <v>20</v>
      </c>
      <c r="E4" s="34" t="s">
        <v>21</v>
      </c>
      <c r="F4" s="68"/>
      <c r="G4" s="6" t="s">
        <v>56</v>
      </c>
      <c r="H4" s="68"/>
      <c r="I4" s="6" t="s">
        <v>37</v>
      </c>
      <c r="J4" s="68"/>
      <c r="K4" s="6" t="s">
        <v>57</v>
      </c>
      <c r="L4" s="68"/>
      <c r="M4" s="6" t="s">
        <v>29</v>
      </c>
      <c r="N4" s="68"/>
      <c r="O4" s="6" t="s">
        <v>58</v>
      </c>
    </row>
    <row r="5" spans="1:16" s="19" customFormat="1" ht="26.25" customHeight="1" x14ac:dyDescent="0.25">
      <c r="A5" s="18"/>
      <c r="B5" s="11" t="s">
        <v>32</v>
      </c>
      <c r="C5" s="48">
        <v>6561.666869383067</v>
      </c>
      <c r="D5" s="48">
        <v>4092.7828872584482</v>
      </c>
      <c r="E5" s="48">
        <v>2235.0087514585762</v>
      </c>
      <c r="F5" s="86">
        <v>1573096.7815331558</v>
      </c>
      <c r="G5" s="48">
        <f>+F5*P5</f>
        <v>20276365694.797405</v>
      </c>
      <c r="H5" s="48">
        <v>16624.199328198367</v>
      </c>
      <c r="I5" s="48">
        <f>+H5*P5</f>
        <v>214276927.47119826</v>
      </c>
      <c r="J5" s="48">
        <v>1313078.7017581831</v>
      </c>
      <c r="K5" s="48">
        <f>+J5*P5</f>
        <v>16924873444.182035</v>
      </c>
      <c r="L5" s="48">
        <v>7226.3106341511311</v>
      </c>
      <c r="M5" s="48">
        <f>+L5*P5</f>
        <v>93143231.08553347</v>
      </c>
      <c r="N5" s="48">
        <v>1133233.716312007</v>
      </c>
      <c r="O5" s="48">
        <f>+N5*P5</f>
        <v>14606768966.383684</v>
      </c>
      <c r="P5" s="81">
        <f>+SUM(C5:E5)</f>
        <v>12889.458508100091</v>
      </c>
    </row>
    <row r="6" spans="1:16" ht="24.75" customHeight="1" x14ac:dyDescent="0.25">
      <c r="A6" s="5"/>
      <c r="B6" s="11" t="s">
        <v>31</v>
      </c>
      <c r="C6" s="48">
        <v>76211.643286708568</v>
      </c>
      <c r="D6" s="48">
        <v>3069.2171127415518</v>
      </c>
      <c r="E6" s="48">
        <v>959.9912485414236</v>
      </c>
      <c r="F6" s="86">
        <v>1327258.6402230498</v>
      </c>
      <c r="G6" s="48">
        <f t="shared" ref="G6:G11" si="0">+F6*P6</f>
        <v>106500363648.65271</v>
      </c>
      <c r="H6" s="48">
        <v>414.89213015746662</v>
      </c>
      <c r="I6" s="48">
        <f t="shared" ref="I6:I11" si="1">+H6*P6</f>
        <v>33291297.865884475</v>
      </c>
      <c r="J6" s="48">
        <v>1111073.5645834447</v>
      </c>
      <c r="K6" s="48">
        <f t="shared" ref="K6:K11" si="2">+J6*P6</f>
        <v>89153489065.745331</v>
      </c>
      <c r="L6" s="48">
        <v>174.1637201098149</v>
      </c>
      <c r="M6" s="48">
        <f t="shared" ref="M6:M11" si="3">+L6*P6</f>
        <v>13975045.227793979</v>
      </c>
      <c r="N6" s="48">
        <v>958896.08368714771</v>
      </c>
      <c r="O6" s="48">
        <f t="shared" ref="O6:O11" si="4">+N6*P6</f>
        <v>76942638396.980499</v>
      </c>
      <c r="P6" s="81">
        <f t="shared" ref="P6:P11" si="5">+SUM(C6:E6)</f>
        <v>80240.851647991542</v>
      </c>
    </row>
    <row r="7" spans="1:16" ht="23.25" customHeight="1" x14ac:dyDescent="0.25">
      <c r="A7" s="5"/>
      <c r="B7" s="11" t="s">
        <v>33</v>
      </c>
      <c r="C7" s="48">
        <v>1461.689843908372</v>
      </c>
      <c r="D7" s="48">
        <v>0</v>
      </c>
      <c r="E7" s="48">
        <v>0</v>
      </c>
      <c r="F7" s="86">
        <v>1296511.5726366274</v>
      </c>
      <c r="G7" s="48">
        <f t="shared" si="0"/>
        <v>1895097798.2326298</v>
      </c>
      <c r="H7" s="48">
        <v>260.56501888120545</v>
      </c>
      <c r="I7" s="48">
        <f t="shared" si="1"/>
        <v>380865.24177645118</v>
      </c>
      <c r="J7" s="48">
        <v>1085846.2448595848</v>
      </c>
      <c r="K7" s="48">
        <f t="shared" si="2"/>
        <v>1587170428.1572986</v>
      </c>
      <c r="L7" s="48">
        <v>98.963013766702005</v>
      </c>
      <c r="M7" s="48">
        <f t="shared" si="3"/>
        <v>144653.23214535273</v>
      </c>
      <c r="N7" s="48">
        <v>937124.00769125985</v>
      </c>
      <c r="O7" s="48">
        <f t="shared" si="4"/>
        <v>1369784644.5250256</v>
      </c>
      <c r="P7" s="81">
        <f t="shared" si="5"/>
        <v>1461.689843908372</v>
      </c>
    </row>
    <row r="8" spans="1:16" ht="23.25" customHeight="1" x14ac:dyDescent="0.25">
      <c r="A8" s="5"/>
      <c r="B8" s="11" t="s">
        <v>50</v>
      </c>
      <c r="C8" s="48">
        <v>0</v>
      </c>
      <c r="D8" s="48">
        <v>0</v>
      </c>
      <c r="E8" s="48">
        <v>0</v>
      </c>
      <c r="F8" s="86">
        <v>0</v>
      </c>
      <c r="G8" s="48">
        <f t="shared" si="0"/>
        <v>0</v>
      </c>
      <c r="H8" s="48">
        <v>0</v>
      </c>
      <c r="I8" s="48">
        <f t="shared" si="1"/>
        <v>0</v>
      </c>
      <c r="J8" s="48">
        <v>0</v>
      </c>
      <c r="K8" s="48">
        <f t="shared" si="2"/>
        <v>0</v>
      </c>
      <c r="L8" s="48">
        <v>0</v>
      </c>
      <c r="M8" s="48">
        <f t="shared" si="3"/>
        <v>0</v>
      </c>
      <c r="N8" s="48">
        <v>0</v>
      </c>
      <c r="O8" s="48">
        <f t="shared" si="4"/>
        <v>0</v>
      </c>
      <c r="P8" s="81">
        <f t="shared" si="5"/>
        <v>0</v>
      </c>
    </row>
    <row r="9" spans="1:16" ht="26.25" customHeight="1" x14ac:dyDescent="0.25">
      <c r="A9" s="5"/>
      <c r="B9" s="11" t="s">
        <v>34</v>
      </c>
      <c r="C9" s="48">
        <v>4390.4773557921499</v>
      </c>
      <c r="D9" s="48">
        <v>640.01465201465203</v>
      </c>
      <c r="E9" s="48">
        <v>287.56631299734744</v>
      </c>
      <c r="F9" s="86">
        <v>1182163.3059787424</v>
      </c>
      <c r="G9" s="48">
        <f t="shared" si="0"/>
        <v>6286813405.9095926</v>
      </c>
      <c r="H9" s="48">
        <v>609.60546118951868</v>
      </c>
      <c r="I9" s="48">
        <f t="shared" si="1"/>
        <v>3241917.3952865703</v>
      </c>
      <c r="J9" s="48">
        <v>28626.412798941259</v>
      </c>
      <c r="K9" s="48">
        <f t="shared" si="2"/>
        <v>152236932.78018394</v>
      </c>
      <c r="L9" s="48">
        <v>480.82470986366383</v>
      </c>
      <c r="M9" s="48">
        <f t="shared" si="3"/>
        <v>2557053.8491386981</v>
      </c>
      <c r="N9" s="48">
        <v>29713.732623592998</v>
      </c>
      <c r="O9" s="48">
        <f t="shared" si="4"/>
        <v>158019363.02104843</v>
      </c>
      <c r="P9" s="81">
        <f t="shared" si="5"/>
        <v>5318.0583208041489</v>
      </c>
    </row>
    <row r="10" spans="1:16" ht="27.75" customHeight="1" x14ac:dyDescent="0.25">
      <c r="A10" s="5"/>
      <c r="B10" s="11" t="s">
        <v>35</v>
      </c>
      <c r="C10" s="48">
        <v>1768.5226442078499</v>
      </c>
      <c r="D10" s="48">
        <v>540.73260073260076</v>
      </c>
      <c r="E10" s="48">
        <v>447.4336870026525</v>
      </c>
      <c r="F10" s="86">
        <v>2319920.3393907701</v>
      </c>
      <c r="G10" s="48">
        <f t="shared" si="0"/>
        <v>6395298722.5882225</v>
      </c>
      <c r="H10" s="48">
        <v>1774.1870198665804</v>
      </c>
      <c r="I10" s="48">
        <f t="shared" si="1"/>
        <v>4890881.7208633199</v>
      </c>
      <c r="J10" s="48">
        <v>56177.515278379855</v>
      </c>
      <c r="K10" s="48">
        <f t="shared" si="2"/>
        <v>154863934.59197432</v>
      </c>
      <c r="L10" s="48">
        <v>1399.385030599881</v>
      </c>
      <c r="M10" s="48">
        <f t="shared" si="3"/>
        <v>3857669.2253815522</v>
      </c>
      <c r="N10" s="48">
        <v>58311.311229796782</v>
      </c>
      <c r="O10" s="48">
        <f t="shared" si="4"/>
        <v>160746146.27427036</v>
      </c>
      <c r="P10" s="81">
        <f t="shared" si="5"/>
        <v>2756.6889319431029</v>
      </c>
    </row>
    <row r="11" spans="1:16" ht="42" customHeight="1" x14ac:dyDescent="0.25">
      <c r="A11" s="5"/>
      <c r="B11" s="11" t="s">
        <v>36</v>
      </c>
      <c r="C11" s="48">
        <v>0</v>
      </c>
      <c r="D11" s="48">
        <v>271.25274725274727</v>
      </c>
      <c r="E11" s="48">
        <v>0</v>
      </c>
      <c r="F11" s="86">
        <v>745673.42383563949</v>
      </c>
      <c r="G11" s="48">
        <f t="shared" si="0"/>
        <v>202265964.7687794</v>
      </c>
      <c r="H11" s="48">
        <v>0</v>
      </c>
      <c r="I11" s="48">
        <f t="shared" si="1"/>
        <v>0</v>
      </c>
      <c r="J11" s="48">
        <v>22487.265521533878</v>
      </c>
      <c r="K11" s="48">
        <f t="shared" si="2"/>
        <v>6099732.5509180473</v>
      </c>
      <c r="L11" s="48">
        <v>0</v>
      </c>
      <c r="M11" s="48">
        <f t="shared" si="3"/>
        <v>0</v>
      </c>
      <c r="N11" s="48">
        <v>23341.401549789804</v>
      </c>
      <c r="O11" s="48">
        <f t="shared" si="4"/>
        <v>6331419.2951100171</v>
      </c>
      <c r="P11" s="81">
        <f t="shared" si="5"/>
        <v>271.25274725274727</v>
      </c>
    </row>
    <row r="12" spans="1:16" s="9" customFormat="1" ht="27.75" customHeight="1" x14ac:dyDescent="0.25">
      <c r="A12" s="8"/>
      <c r="B12" s="6" t="s">
        <v>3</v>
      </c>
      <c r="C12" s="49">
        <f>SUM(C5:C11)</f>
        <v>90394.000000000015</v>
      </c>
      <c r="D12" s="49">
        <f>SUM(D5:D11)</f>
        <v>8614</v>
      </c>
      <c r="E12" s="49">
        <f>SUM(E5:E11)</f>
        <v>3930</v>
      </c>
      <c r="F12" s="49"/>
      <c r="G12" s="50">
        <f t="shared" ref="G12" si="6">SUM(G5:G11)</f>
        <v>141556205234.94934</v>
      </c>
      <c r="H12" s="50"/>
      <c r="I12" s="52">
        <f>SUM(I5:I11)</f>
        <v>256081889.69500905</v>
      </c>
      <c r="J12" s="52"/>
      <c r="K12" s="52">
        <f>SUM(K5:K11)</f>
        <v>107978733538.00775</v>
      </c>
      <c r="L12" s="52"/>
      <c r="M12" s="50">
        <f>SUM(M5:M11)</f>
        <v>113677652.61999305</v>
      </c>
      <c r="N12" s="50"/>
      <c r="O12" s="50">
        <f>SUM(O5:O11)</f>
        <v>93244288936.47963</v>
      </c>
    </row>
    <row r="13" spans="1:16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1:16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6" ht="45" customHeight="1" x14ac:dyDescent="0.25">
      <c r="A15" s="5"/>
      <c r="B15" s="100" t="s">
        <v>38</v>
      </c>
      <c r="C15" s="100"/>
      <c r="D15" s="100"/>
      <c r="E15" s="100"/>
      <c r="F15" s="100"/>
      <c r="G15" s="100"/>
      <c r="H15" s="84"/>
      <c r="I15" s="5"/>
      <c r="J15" s="5"/>
      <c r="K15" s="5"/>
      <c r="L15" s="5"/>
      <c r="M15" s="20"/>
      <c r="N15" s="20"/>
    </row>
    <row r="16" spans="1:16" ht="44.25" customHeight="1" x14ac:dyDescent="0.25">
      <c r="A16" s="5"/>
      <c r="B16" s="98" t="s">
        <v>48</v>
      </c>
      <c r="C16" s="92" t="s">
        <v>51</v>
      </c>
      <c r="D16" s="93"/>
      <c r="E16" s="94" t="s">
        <v>59</v>
      </c>
      <c r="F16" s="94"/>
      <c r="G16" s="94"/>
      <c r="H16" s="21"/>
      <c r="K16" s="35"/>
      <c r="L16" s="35"/>
      <c r="M16" s="21"/>
      <c r="N16" s="21"/>
    </row>
    <row r="17" spans="1:14" ht="82.5" customHeight="1" x14ac:dyDescent="0.25">
      <c r="A17" s="5"/>
      <c r="B17" s="99"/>
      <c r="C17" s="33" t="s">
        <v>49</v>
      </c>
      <c r="D17" s="33" t="s">
        <v>23</v>
      </c>
      <c r="E17" s="32" t="s">
        <v>49</v>
      </c>
      <c r="F17" s="67"/>
      <c r="G17" s="22" t="s">
        <v>23</v>
      </c>
      <c r="H17" s="21"/>
      <c r="K17" s="35"/>
      <c r="L17" s="35"/>
      <c r="M17" s="21"/>
      <c r="N17" s="21"/>
    </row>
    <row r="18" spans="1:14" ht="27.75" customHeight="1" x14ac:dyDescent="0.25">
      <c r="A18" s="5"/>
      <c r="B18" s="11" t="s">
        <v>11</v>
      </c>
      <c r="C18" s="48">
        <f>+K18*$C$24</f>
        <v>94382.360642939166</v>
      </c>
      <c r="D18" s="48">
        <f>+M18*$D$24</f>
        <v>8327.1553252734611</v>
      </c>
      <c r="E18" s="51">
        <f>SUM(G5:G8)</f>
        <v>128671827141.68275</v>
      </c>
      <c r="F18" s="51"/>
      <c r="G18" s="51">
        <f>SUM(G9:G11)</f>
        <v>12884378093.266594</v>
      </c>
      <c r="H18" s="85"/>
      <c r="I18" s="53"/>
      <c r="J18" s="53"/>
      <c r="K18" s="82">
        <v>0.99778375172254685</v>
      </c>
      <c r="L18" s="82"/>
      <c r="M18" s="82">
        <v>0.99774207108476654</v>
      </c>
      <c r="N18" s="82"/>
    </row>
    <row r="19" spans="1:14" ht="23.25" customHeight="1" x14ac:dyDescent="0.25">
      <c r="A19" s="5"/>
      <c r="B19" s="11" t="s">
        <v>7</v>
      </c>
      <c r="C19" s="48">
        <f t="shared" ref="C19:C20" si="7">+K19*$C$24</f>
        <v>97.554948335246849</v>
      </c>
      <c r="D19" s="48">
        <f t="shared" ref="D19:D20" si="8">+M19*$D$24</f>
        <v>3.9672999424294764</v>
      </c>
      <c r="E19" s="51">
        <f>SUM(K5:K8)</f>
        <v>107665532938.08467</v>
      </c>
      <c r="F19" s="51"/>
      <c r="G19" s="51">
        <f>SUM(K9:K11)</f>
        <v>313200599.92307633</v>
      </c>
      <c r="H19" s="85"/>
      <c r="K19" s="82">
        <v>1.0313234558445412E-3</v>
      </c>
      <c r="L19" s="82"/>
      <c r="M19" s="82">
        <v>4.7535345583866242E-4</v>
      </c>
      <c r="N19" s="82"/>
    </row>
    <row r="20" spans="1:14" ht="23.25" customHeight="1" x14ac:dyDescent="0.25">
      <c r="A20" s="5"/>
      <c r="B20" s="11" t="s">
        <v>8</v>
      </c>
      <c r="C20" s="48">
        <f t="shared" si="7"/>
        <v>112.08440872560277</v>
      </c>
      <c r="D20" s="48">
        <f t="shared" si="8"/>
        <v>14.877374784110534</v>
      </c>
      <c r="E20" s="51">
        <f>SUM(O5:O8)</f>
        <v>92919192007.889206</v>
      </c>
      <c r="F20" s="51"/>
      <c r="G20" s="51">
        <f>SUM(O9:O11)</f>
        <v>325096928.59042883</v>
      </c>
      <c r="H20" s="85"/>
      <c r="K20" s="82">
        <v>1.1849248216086218E-3</v>
      </c>
      <c r="L20" s="82"/>
      <c r="M20" s="82">
        <v>1.7825754593949836E-3</v>
      </c>
      <c r="N20" s="82"/>
    </row>
    <row r="21" spans="1:14" ht="29.25" customHeight="1" x14ac:dyDescent="0.25">
      <c r="A21" s="5"/>
      <c r="B21" s="10" t="s">
        <v>0</v>
      </c>
      <c r="C21" s="50">
        <f>SUM(C18:C20)</f>
        <v>94592.000000000015</v>
      </c>
      <c r="D21" s="50">
        <f>SUM(D18:D20)</f>
        <v>8346</v>
      </c>
      <c r="E21" s="45">
        <f>SUM(E19:E20)</f>
        <v>200584724945.97388</v>
      </c>
      <c r="F21" s="45"/>
      <c r="G21" s="45">
        <f>SUM(G19:G20)</f>
        <v>638297528.51350522</v>
      </c>
      <c r="H21" s="83"/>
      <c r="I21" s="53"/>
      <c r="J21" s="53"/>
      <c r="M21" s="12"/>
      <c r="N21" s="12"/>
    </row>
    <row r="22" spans="1:14" x14ac:dyDescent="0.25">
      <c r="A22" s="5"/>
      <c r="B22" s="23"/>
      <c r="C22" s="23"/>
      <c r="D22" s="23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1:14" x14ac:dyDescent="0.25">
      <c r="A23" s="5"/>
      <c r="B23" s="5"/>
      <c r="C23" s="23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1:14" x14ac:dyDescent="0.25">
      <c r="A24" s="5"/>
      <c r="B24" s="5"/>
      <c r="C24" s="50">
        <f>+SUM(P5:P7)</f>
        <v>94592.000000000015</v>
      </c>
      <c r="D24" s="50">
        <f>+SUM(P9:P11)</f>
        <v>8346</v>
      </c>
      <c r="E24" s="45">
        <f>SUM(E22:E23)</f>
        <v>0</v>
      </c>
      <c r="F24" s="83"/>
      <c r="G24" s="5"/>
      <c r="H24" s="5"/>
      <c r="I24" s="5"/>
      <c r="J24" s="5"/>
      <c r="K24" s="5"/>
      <c r="L24" s="5"/>
      <c r="M24" s="5"/>
      <c r="N24" s="5"/>
    </row>
    <row r="25" spans="1:14" x14ac:dyDescent="0.25">
      <c r="A25" s="5"/>
      <c r="B25" s="5"/>
      <c r="C25" s="66"/>
      <c r="D25" s="66"/>
      <c r="E25" s="5"/>
      <c r="F25" s="5"/>
      <c r="G25" s="5"/>
      <c r="H25" s="5"/>
      <c r="I25" s="5"/>
      <c r="J25" s="5"/>
      <c r="K25" s="5"/>
      <c r="L25" s="5"/>
      <c r="M25" s="5"/>
      <c r="N25" s="5"/>
    </row>
    <row r="26" spans="1:14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</row>
    <row r="27" spans="1:14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</row>
    <row r="28" spans="1:14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1:14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1:14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1:14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1:14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1:14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1:14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</row>
    <row r="35" spans="1:14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spans="1:14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</row>
    <row r="37" spans="1:14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</row>
    <row r="38" spans="1:14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</row>
    <row r="39" spans="1:14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</sheetData>
  <mergeCells count="10">
    <mergeCell ref="C16:D16"/>
    <mergeCell ref="E16:G16"/>
    <mergeCell ref="B1:O1"/>
    <mergeCell ref="M3:O3"/>
    <mergeCell ref="I3:K3"/>
    <mergeCell ref="B2:B4"/>
    <mergeCell ref="G2:O2"/>
    <mergeCell ref="B16:B17"/>
    <mergeCell ref="B15:G15"/>
    <mergeCell ref="C2:E3"/>
  </mergeCells>
  <pageMargins left="1.27" right="0.7" top="1.73" bottom="0.75" header="0.3" footer="0.3"/>
  <pageSetup scale="65" orientation="landscape" r:id="rId1"/>
  <ignoredErrors>
    <ignoredError sqref="E18:E20 G18:G20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B4:D13"/>
  <sheetViews>
    <sheetView showGridLines="0" tabSelected="1" topLeftCell="A2" zoomScale="70" zoomScaleNormal="70" zoomScaleSheetLayoutView="89" workbookViewId="0">
      <selection activeCell="G5" sqref="G5"/>
    </sheetView>
  </sheetViews>
  <sheetFormatPr baseColWidth="10" defaultRowHeight="15" x14ac:dyDescent="0.25"/>
  <cols>
    <col min="1" max="1" width="1.85546875" customWidth="1"/>
    <col min="2" max="2" width="38.5703125" customWidth="1"/>
    <col min="3" max="3" width="24.28515625" customWidth="1"/>
    <col min="4" max="4" width="37.28515625" customWidth="1"/>
  </cols>
  <sheetData>
    <row r="4" spans="2:4" ht="99" customHeight="1" thickBot="1" x14ac:dyDescent="0.3">
      <c r="B4" s="102" t="s">
        <v>60</v>
      </c>
      <c r="C4" s="102"/>
      <c r="D4" s="102"/>
    </row>
    <row r="5" spans="2:4" ht="135" customHeight="1" thickBot="1" x14ac:dyDescent="0.3">
      <c r="B5" s="25" t="s">
        <v>48</v>
      </c>
      <c r="C5" s="26" t="s">
        <v>12</v>
      </c>
      <c r="D5" s="27" t="s">
        <v>24</v>
      </c>
    </row>
    <row r="6" spans="2:4" ht="36" customHeight="1" x14ac:dyDescent="0.25">
      <c r="B6" s="13" t="s">
        <v>11</v>
      </c>
      <c r="C6" s="37">
        <f>'Res MilitActv Contingencias 4.3'!E4+'ResPerPSMOyALMActvs4.4YContg4.5'!E18+'ResPerPSMOyALMActvs4.4YContg4.5'!G18</f>
        <v>639151853546.76526</v>
      </c>
      <c r="D6" s="28"/>
    </row>
    <row r="7" spans="2:4" ht="36" customHeight="1" x14ac:dyDescent="0.25">
      <c r="B7" s="14" t="s">
        <v>6</v>
      </c>
      <c r="C7" s="29"/>
      <c r="D7" s="38">
        <f>'Res MilitActv Contingencias 4.3'!F5</f>
        <v>13495775948880.527</v>
      </c>
    </row>
    <row r="8" spans="2:4" ht="36" customHeight="1" x14ac:dyDescent="0.25">
      <c r="B8" s="14" t="s">
        <v>7</v>
      </c>
      <c r="C8" s="39">
        <f>'Res MilitActv Contingencias 4.3'!E6+'ResPerPSMOyALMActvs4.4YContg4.5'!E19+'ResPerPSMOyALMActvs4.4YContg4.5'!G19</f>
        <v>3225841553658.3525</v>
      </c>
      <c r="D8" s="30"/>
    </row>
    <row r="9" spans="2:4" ht="36" customHeight="1" thickBot="1" x14ac:dyDescent="0.3">
      <c r="B9" s="15" t="s">
        <v>8</v>
      </c>
      <c r="C9" s="40">
        <f>'Res MilitActv Contingencias 4.3'!E7+'ResPerPSMOyALMActvs4.4YContg4.5'!E20+'ResPerPSMOyALMActvs4.4YContg4.5'!G20</f>
        <v>3344523540262.647</v>
      </c>
      <c r="D9" s="31"/>
    </row>
    <row r="10" spans="2:4" ht="36.75" customHeight="1" thickBot="1" x14ac:dyDescent="0.3">
      <c r="B10" s="15" t="s">
        <v>10</v>
      </c>
      <c r="C10" s="41">
        <f>SUM(C6:C9)</f>
        <v>7209516947467.7646</v>
      </c>
      <c r="D10" s="43">
        <f>SUM(D6:D9)</f>
        <v>13495775948880.527</v>
      </c>
    </row>
    <row r="11" spans="2:4" ht="5.25" customHeight="1" thickBot="1" x14ac:dyDescent="0.3">
      <c r="B11" s="16"/>
      <c r="C11" s="16"/>
      <c r="D11" s="16"/>
    </row>
    <row r="12" spans="2:4" ht="51.75" customHeight="1" thickBot="1" x14ac:dyDescent="0.3">
      <c r="B12" s="103" t="s">
        <v>22</v>
      </c>
      <c r="C12" s="104"/>
      <c r="D12" s="42">
        <f>C10+D10</f>
        <v>20705292896348.293</v>
      </c>
    </row>
    <row r="13" spans="2:4" ht="21" x14ac:dyDescent="0.35">
      <c r="B13" s="24"/>
      <c r="C13" s="24"/>
      <c r="D13" s="24"/>
    </row>
  </sheetData>
  <mergeCells count="2">
    <mergeCell ref="B4:D4"/>
    <mergeCell ref="B12:C12"/>
  </mergeCells>
  <pageMargins left="0.7" right="0.7" top="1.19" bottom="0.75" header="0.3" footer="0.3"/>
  <pageSetup scale="8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Militares MDN Activos-4.2</vt:lpstr>
      <vt:lpstr>Res MilitActv Contingencias 4.3</vt:lpstr>
      <vt:lpstr>ResPerPSMOyALMActvs4.4YContg4.5</vt:lpstr>
      <vt:lpstr>RsFutOfiSubSlpIMPperSMOByALM4.6</vt:lpstr>
      <vt:lpstr>ResPerPSMOyALMActvs4.4YContg4.5!Área_de_impresión</vt:lpstr>
    </vt:vector>
  </TitlesOfParts>
  <Company>MDN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USER</cp:lastModifiedBy>
  <cp:lastPrinted>2020-02-05T16:08:59Z</cp:lastPrinted>
  <dcterms:created xsi:type="dcterms:W3CDTF">2011-05-16T14:32:43Z</dcterms:created>
  <dcterms:modified xsi:type="dcterms:W3CDTF">2020-10-25T18:06:10Z</dcterms:modified>
</cp:coreProperties>
</file>