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20" windowWidth="10515" windowHeight="5190" activeTab="2"/>
  </bookViews>
  <sheets>
    <sheet name="lx" sheetId="5" r:id="rId1"/>
    <sheet name="Adatok" sheetId="1" r:id="rId2"/>
    <sheet name="R kód" sheetId="4" r:id="rId3"/>
    <sheet name="R kód(calc1.R)" sheetId="6" r:id="rId4"/>
  </sheets>
  <externalReferences>
    <externalReference r:id="rId5"/>
  </externalReferences>
  <definedNames>
    <definedName name="colortable" localSheetId="2">'R kód'!$J$5:$J$8</definedName>
    <definedName name="drop_down_linked_cells" localSheetId="2">'R kód'!$A$26:$B$26</definedName>
    <definedName name="filename">'R kód'!$B$21</definedName>
    <definedName name="fullpath">'R kód'!$B$17</definedName>
    <definedName name="fullpath2">'R kód'!$B$18</definedName>
    <definedName name="LF" localSheetId="2">'R kód'!$B$24</definedName>
    <definedName name="path">'R kód'!$B$19</definedName>
    <definedName name="path2">'R kód'!$B$20</definedName>
    <definedName name="R_calc" localSheetId="2">'R kód'!$F$28</definedName>
    <definedName name="R_data" localSheetId="2">'R kód'!$F$21</definedName>
    <definedName name="R_debug" localSheetId="2">'R kód'!$F$12</definedName>
    <definedName name="R_fundef" localSheetId="2">'R kód'!$F$14</definedName>
    <definedName name="R_names" localSheetId="1">Adatok!$A:$A</definedName>
    <definedName name="Rmain">'R kód'!$F$5</definedName>
  </definedNames>
  <calcPr calcId="145621" fullCalcOnLoad="1"/>
</workbook>
</file>

<file path=xl/calcChain.xml><?xml version="1.0" encoding="utf-8"?>
<calcChain xmlns="http://schemas.openxmlformats.org/spreadsheetml/2006/main">
  <c r="K22" i="4" l="1"/>
  <c r="B22" i="4"/>
  <c r="L21" i="4"/>
  <c r="E7" i="1"/>
  <c r="C6" i="1"/>
  <c r="A25" i="4"/>
  <c r="D7" i="1"/>
  <c r="D6" i="1"/>
  <c r="D5" i="1"/>
  <c r="A1" i="4"/>
  <c r="J33" i="4"/>
  <c r="J32" i="4"/>
  <c r="J31" i="4"/>
  <c r="J30" i="4"/>
  <c r="J29" i="4"/>
  <c r="J28" i="4"/>
  <c r="F12" i="4"/>
  <c r="J19" i="4"/>
  <c r="J18" i="4"/>
  <c r="J17" i="4"/>
  <c r="J16" i="4"/>
  <c r="J15" i="4"/>
  <c r="J14" i="4"/>
  <c r="J26" i="4"/>
  <c r="J25" i="4"/>
  <c r="J24" i="4"/>
  <c r="G3" i="4"/>
  <c r="B24" i="4"/>
  <c r="C7" i="4"/>
  <c r="C6" i="4"/>
  <c r="F14" i="4"/>
  <c r="A14" i="4"/>
  <c r="A13" i="4"/>
  <c r="A12" i="4"/>
  <c r="A11" i="4"/>
  <c r="A10" i="4"/>
  <c r="A9" i="4"/>
  <c r="A8" i="4"/>
  <c r="A15" i="4"/>
  <c r="A7" i="4"/>
  <c r="A6" i="4"/>
  <c r="A5" i="4"/>
  <c r="A4" i="4"/>
  <c r="A16" i="4"/>
  <c r="A3" i="4"/>
  <c r="B23" i="4"/>
  <c r="B16" i="4" s="1"/>
  <c r="B21" i="4" l="1"/>
  <c r="B19" i="4"/>
  <c r="B20" i="4" s="1"/>
  <c r="B17" i="4"/>
  <c r="B18" i="4" s="1"/>
  <c r="K21" i="4"/>
  <c r="K23" i="4" l="1"/>
  <c r="J23" i="4" s="1"/>
  <c r="J22" i="4" s="1"/>
  <c r="J21" i="4" s="1"/>
  <c r="F21" i="4" s="1"/>
  <c r="F28" i="4"/>
  <c r="F5" i="4" l="1"/>
</calcChain>
</file>

<file path=xl/sharedStrings.xml><?xml version="1.0" encoding="utf-8"?>
<sst xmlns="http://schemas.openxmlformats.org/spreadsheetml/2006/main" count="79" uniqueCount="74">
  <si>
    <t>Érték</t>
  </si>
  <si>
    <t>Alapértelmezés</t>
  </si>
  <si>
    <t>Magyar</t>
  </si>
  <si>
    <t>Angol</t>
  </si>
  <si>
    <t>CÍM</t>
  </si>
  <si>
    <t>address</t>
  </si>
  <si>
    <t>fullpath</t>
  </si>
  <si>
    <t>filenév</t>
  </si>
  <si>
    <t>filename</t>
  </si>
  <si>
    <t>fullpath2</t>
  </si>
  <si>
    <t>TARTALOM</t>
  </si>
  <si>
    <t>CONTENT</t>
  </si>
  <si>
    <t>path</t>
  </si>
  <si>
    <t>n/h/éééé</t>
  </si>
  <si>
    <t>path2</t>
  </si>
  <si>
    <t>ééééhhnn</t>
  </si>
  <si>
    <t>DEBUG</t>
  </si>
  <si>
    <t>debugolandó függvény</t>
  </si>
  <si>
    <t>kód</t>
  </si>
  <si>
    <t>data</t>
  </si>
  <si>
    <t>code to run</t>
  </si>
  <si>
    <t>function def</t>
  </si>
  <si>
    <t>kódlapok</t>
  </si>
  <si>
    <t>debug kód</t>
  </si>
  <si>
    <t>fname</t>
  </si>
  <si>
    <t>Felhasználói beállítás</t>
  </si>
  <si>
    <t>adatok</t>
  </si>
  <si>
    <t># R nevek #</t>
  </si>
  <si>
    <t>BUG MENTES</t>
  </si>
  <si>
    <t>LF</t>
  </si>
  <si>
    <t>Colortable</t>
  </si>
  <si>
    <t>KÖNYVTÁR</t>
  </si>
  <si>
    <t>mappa</t>
  </si>
  <si>
    <t>value</t>
  </si>
  <si>
    <t>defaultvalue</t>
  </si>
  <si>
    <t>highlight</t>
  </si>
  <si>
    <t>customvalue</t>
  </si>
  <si>
    <t>Technikai kamat</t>
  </si>
  <si>
    <t>Nem</t>
  </si>
  <si>
    <t>Eredmény helye</t>
  </si>
  <si>
    <t>i</t>
  </si>
  <si>
    <t>nem</t>
  </si>
  <si>
    <t>wsname</t>
  </si>
  <si>
    <t>férfi</t>
  </si>
  <si>
    <t>női</t>
  </si>
  <si>
    <t>kor</t>
  </si>
  <si>
    <t>calc1.R</t>
  </si>
  <si>
    <t>calc.cn&lt;-function(lx,nu=1/(1+i),i=if (!missing (nu)) (1/nu)-1){</t>
  </si>
  <si>
    <t xml:space="preserve">  x &lt;- seq_along(lx)-1</t>
  </si>
  <si>
    <t xml:space="preserve">  ## 0-val indul az indexelés</t>
  </si>
  <si>
    <t xml:space="preserve">  lx1&lt;- lx[-length(lx)]</t>
  </si>
  <si>
    <t xml:space="preserve">  qx &lt;- -0.95*diff(lx)/(lx1+(lx1==0))</t>
  </si>
  <si>
    <t xml:space="preserve">  ## módosított halandóság</t>
  </si>
  <si>
    <t xml:space="preserve">  lx &lt;- lx[1]*cumprod(c(1,1-qx))</t>
  </si>
  <si>
    <t xml:space="preserve">  ## módosított l</t>
  </si>
  <si>
    <t xml:space="preserve">  df &lt;- data.frame(x=x,lx=lx,qx=c(qx,1),Dx=lx*nu^x)</t>
  </si>
  <si>
    <t xml:space="preserve">  df$dx &lt;- with(df,lx*qx)</t>
  </si>
  <si>
    <t xml:space="preserve">  df$Cx &lt;- with(df,dx*nu^(x+.5))</t>
  </si>
  <si>
    <t xml:space="preserve">  df$Nx &lt;- rev(cumsum(rev(df$Dx)))</t>
  </si>
  <si>
    <t xml:space="preserve">  df$Mx &lt;- rev(cumsum(rev(df$Cx)))</t>
  </si>
  <si>
    <t xml:space="preserve">  df$Rx &lt;- rev(cumsum(rev(df$Mx)))</t>
  </si>
  <si>
    <t xml:space="preserve">  attr(df,"nu")&lt;-nu</t>
  </si>
  <si>
    <t xml:space="preserve">  attr(df,"i")&lt;-i</t>
  </si>
  <si>
    <t xml:space="preserve">  df</t>
  </si>
  <si>
    <t>}</t>
  </si>
  <si>
    <t>lx&lt;-XLreaddf.cols(lxname)</t>
  </si>
  <si>
    <t>cn&lt;-calc.cn(lx[[nem]],i=i)</t>
  </si>
  <si>
    <t>ws&lt;-THISXL$workbooks(wbname)$worksheets()$add()</t>
  </si>
  <si>
    <t>ws[["name"]]&lt;-wsname</t>
  </si>
  <si>
    <t>XLwritedf (cn,XLrange=ws$cells(1,1))</t>
  </si>
  <si>
    <t>ws&lt;-NULL</t>
  </si>
  <si>
    <t>## file last modified: 2014.05.13. 17:51:21</t>
  </si>
  <si>
    <t>## file: F:\Desktop\2013_AEGON\R\calc1.R</t>
  </si>
  <si>
    <t xml:space="preserve">## sheet last modified: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</si>
</sst>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nonempty&quot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indexed="60"/>
      <name val="Calibri"/>
      <family val="2"/>
      <charset val="238"/>
    </font>
    <font>
      <b/>
      <sz val="11"/>
      <color indexed="6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color theme="1"/>
      <name val="Lucida Console"/>
      <family val="3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/>
    <xf numFmtId="0" fontId="0" fillId="3" borderId="0" xfId="0" applyFill="1" applyAlignment="1">
      <alignment horizontal="right"/>
    </xf>
    <xf numFmtId="164" fontId="0" fillId="3" borderId="0" xfId="0" applyNumberFormat="1" applyFill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3" borderId="3" xfId="0" applyFill="1" applyBorder="1"/>
    <xf numFmtId="0" fontId="0" fillId="3" borderId="2" xfId="0" applyFill="1" applyBorder="1" applyAlignment="1">
      <alignment vertical="top"/>
    </xf>
    <xf numFmtId="0" fontId="0" fillId="6" borderId="0" xfId="0" applyFill="1" applyBorder="1"/>
    <xf numFmtId="0" fontId="0" fillId="6" borderId="0" xfId="0" applyFill="1"/>
    <xf numFmtId="0" fontId="0" fillId="5" borderId="0" xfId="0" applyFill="1" applyBorder="1" applyAlignment="1" applyProtection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/>
    </xf>
    <xf numFmtId="0" fontId="0" fillId="0" borderId="0" xfId="0" applyBorder="1" applyAlignment="1">
      <alignment horizontal="center"/>
    </xf>
    <xf numFmtId="0" fontId="4" fillId="4" borderId="2" xfId="0" applyFont="1" applyFill="1" applyBorder="1" applyProtection="1"/>
    <xf numFmtId="0" fontId="0" fillId="5" borderId="2" xfId="0" applyFill="1" applyBorder="1" applyAlignment="1" applyProtection="1">
      <alignment horizontal="right"/>
    </xf>
    <xf numFmtId="0" fontId="0" fillId="4" borderId="2" xfId="0" applyFill="1" applyBorder="1" applyAlignment="1" applyProtection="1">
      <alignment horizontal="right"/>
    </xf>
    <xf numFmtId="0" fontId="0" fillId="6" borderId="2" xfId="0" applyFill="1" applyBorder="1" applyAlignment="1" applyProtection="1">
      <alignment horizontal="right"/>
      <protection locked="0"/>
    </xf>
    <xf numFmtId="0" fontId="0" fillId="2" borderId="2" xfId="0" applyFill="1" applyBorder="1" applyAlignment="1" applyProtection="1">
      <alignment horizontal="right"/>
    </xf>
    <xf numFmtId="0" fontId="5" fillId="0" borderId="0" xfId="0" quotePrefix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Drop" dropStyle="combo" dx="16" fmlaLink="'R kód'!$B$26" fmlaRange="'R kód'!$A$26:$A$27" noThreeD="1" val="0"/>
</file>

<file path=xl/ctrlProps/ctrlProp4.xml><?xml version="1.0" encoding="utf-8"?>
<formControlPr xmlns="http://schemas.microsoft.com/office/spreadsheetml/2009/9/main" objectType="Drop" dropStyle="combo" dx="16" fmlaLink="$F$2" fmlaRange="$G$1:$G$2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0</xdr:row>
          <xdr:rowOff>9525</xdr:rowOff>
        </xdr:from>
        <xdr:to>
          <xdr:col>3</xdr:col>
          <xdr:colOff>0</xdr:colOff>
          <xdr:row>3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hu-HU" sz="1100" b="1" i="0" u="none" strike="noStrike" baseline="0">
                  <a:solidFill>
                    <a:srgbClr val="993300"/>
                  </a:solidFill>
                  <a:latin typeface="Calibri"/>
                </a:rPr>
                <a:t>Számolás indítása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0</xdr:colOff>
          <xdr:row>3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hu-HU" sz="1100" b="1" i="0" u="none" strike="noStrike" baseline="0">
                  <a:solidFill>
                    <a:srgbClr val="993300"/>
                  </a:solidFill>
                  <a:latin typeface="Calibri"/>
                </a:rPr>
                <a:t>Számolás megszakítása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1190625</xdr:colOff>
          <xdr:row>4</xdr:row>
          <xdr:rowOff>180975</xdr:rowOff>
        </xdr:from>
        <xdr:to>
          <xdr:col>2</xdr:col>
          <xdr:colOff>1885950</xdr:colOff>
          <xdr:row>5</xdr:row>
          <xdr:rowOff>180975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</xdr:row>
          <xdr:rowOff>0</xdr:rowOff>
        </xdr:from>
        <xdr:to>
          <xdr:col>5</xdr:col>
          <xdr:colOff>1419225</xdr:colOff>
          <xdr:row>2</xdr:row>
          <xdr:rowOff>47625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kaj\AppData\Roaming\Rxls\Rdev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s"/>
    </sheetNames>
    <definedNames>
      <definedName name="R.interface.Rignore"/>
      <definedName name="R.interface.runRmai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C102"/>
  <sheetViews>
    <sheetView workbookViewId="0"/>
  </sheetViews>
  <sheetFormatPr defaultRowHeight="15" x14ac:dyDescent="0.25"/>
  <cols>
    <col min="1" max="1" width="4" bestFit="1" customWidth="1"/>
    <col min="2" max="3" width="7" bestFit="1" customWidth="1"/>
  </cols>
  <sheetData>
    <row r="1" spans="1:3" x14ac:dyDescent="0.25">
      <c r="A1" t="s">
        <v>45</v>
      </c>
      <c r="B1" t="s">
        <v>43</v>
      </c>
      <c r="C1" t="s">
        <v>44</v>
      </c>
    </row>
    <row r="2" spans="1:3" x14ac:dyDescent="0.25">
      <c r="A2">
        <v>0</v>
      </c>
      <c r="B2">
        <v>100000</v>
      </c>
      <c r="C2">
        <v>100000</v>
      </c>
    </row>
    <row r="3" spans="1:3" x14ac:dyDescent="0.25">
      <c r="A3">
        <v>1</v>
      </c>
      <c r="B3">
        <v>99204</v>
      </c>
      <c r="C3">
        <v>99344</v>
      </c>
    </row>
    <row r="4" spans="1:3" x14ac:dyDescent="0.25">
      <c r="A4">
        <v>2</v>
      </c>
      <c r="B4">
        <v>99146</v>
      </c>
      <c r="C4">
        <v>99303</v>
      </c>
    </row>
    <row r="5" spans="1:3" x14ac:dyDescent="0.25">
      <c r="A5">
        <v>3</v>
      </c>
      <c r="B5">
        <v>99108</v>
      </c>
      <c r="C5">
        <v>99269</v>
      </c>
    </row>
    <row r="6" spans="1:3" x14ac:dyDescent="0.25">
      <c r="A6">
        <v>4</v>
      </c>
      <c r="B6">
        <v>99079</v>
      </c>
      <c r="C6">
        <v>99244</v>
      </c>
    </row>
    <row r="7" spans="1:3" x14ac:dyDescent="0.25">
      <c r="A7">
        <v>5</v>
      </c>
      <c r="B7">
        <v>99066</v>
      </c>
      <c r="C7">
        <v>99233</v>
      </c>
    </row>
    <row r="8" spans="1:3" x14ac:dyDescent="0.25">
      <c r="A8">
        <v>6</v>
      </c>
      <c r="B8">
        <v>99051</v>
      </c>
      <c r="C8">
        <v>99218</v>
      </c>
    </row>
    <row r="9" spans="1:3" x14ac:dyDescent="0.25">
      <c r="A9">
        <v>7</v>
      </c>
      <c r="B9">
        <v>99034</v>
      </c>
      <c r="C9">
        <v>99201</v>
      </c>
    </row>
    <row r="10" spans="1:3" x14ac:dyDescent="0.25">
      <c r="A10">
        <v>8</v>
      </c>
      <c r="B10">
        <v>99016</v>
      </c>
      <c r="C10">
        <v>99184</v>
      </c>
    </row>
    <row r="11" spans="1:3" x14ac:dyDescent="0.25">
      <c r="A11">
        <v>9</v>
      </c>
      <c r="B11">
        <v>98998</v>
      </c>
      <c r="C11">
        <v>99167</v>
      </c>
    </row>
    <row r="12" spans="1:3" x14ac:dyDescent="0.25">
      <c r="A12">
        <v>10</v>
      </c>
      <c r="B12">
        <v>98980</v>
      </c>
      <c r="C12">
        <v>99151</v>
      </c>
    </row>
    <row r="13" spans="1:3" x14ac:dyDescent="0.25">
      <c r="A13">
        <v>11</v>
      </c>
      <c r="B13">
        <v>98964</v>
      </c>
      <c r="C13">
        <v>99134</v>
      </c>
    </row>
    <row r="14" spans="1:3" x14ac:dyDescent="0.25">
      <c r="A14">
        <v>12</v>
      </c>
      <c r="B14">
        <v>98947</v>
      </c>
      <c r="C14">
        <v>99118</v>
      </c>
    </row>
    <row r="15" spans="1:3" x14ac:dyDescent="0.25">
      <c r="A15">
        <v>13</v>
      </c>
      <c r="B15">
        <v>98928</v>
      </c>
      <c r="C15">
        <v>99101</v>
      </c>
    </row>
    <row r="16" spans="1:3" x14ac:dyDescent="0.25">
      <c r="A16">
        <v>14</v>
      </c>
      <c r="B16">
        <v>98904</v>
      </c>
      <c r="C16">
        <v>99085</v>
      </c>
    </row>
    <row r="17" spans="1:3" x14ac:dyDescent="0.25">
      <c r="A17">
        <v>15</v>
      </c>
      <c r="B17">
        <v>98872</v>
      </c>
      <c r="C17">
        <v>99070</v>
      </c>
    </row>
    <row r="18" spans="1:3" x14ac:dyDescent="0.25">
      <c r="A18">
        <v>16</v>
      </c>
      <c r="B18">
        <v>98836</v>
      </c>
      <c r="C18">
        <v>99050</v>
      </c>
    </row>
    <row r="19" spans="1:3" x14ac:dyDescent="0.25">
      <c r="A19">
        <v>17</v>
      </c>
      <c r="B19">
        <v>98794</v>
      </c>
      <c r="C19">
        <v>99029</v>
      </c>
    </row>
    <row r="20" spans="1:3" x14ac:dyDescent="0.25">
      <c r="A20">
        <v>18</v>
      </c>
      <c r="B20">
        <v>98746</v>
      </c>
      <c r="C20">
        <v>99007</v>
      </c>
    </row>
    <row r="21" spans="1:3" x14ac:dyDescent="0.25">
      <c r="A21">
        <v>19</v>
      </c>
      <c r="B21">
        <v>98691</v>
      </c>
      <c r="C21">
        <v>98982</v>
      </c>
    </row>
    <row r="22" spans="1:3" x14ac:dyDescent="0.25">
      <c r="A22">
        <v>20</v>
      </c>
      <c r="B22">
        <v>98631</v>
      </c>
      <c r="C22">
        <v>98956</v>
      </c>
    </row>
    <row r="23" spans="1:3" x14ac:dyDescent="0.25">
      <c r="A23">
        <v>21</v>
      </c>
      <c r="B23">
        <v>98564</v>
      </c>
      <c r="C23">
        <v>98929</v>
      </c>
    </row>
    <row r="24" spans="1:3" x14ac:dyDescent="0.25">
      <c r="A24">
        <v>22</v>
      </c>
      <c r="B24">
        <v>98491</v>
      </c>
      <c r="C24">
        <v>98901</v>
      </c>
    </row>
    <row r="25" spans="1:3" x14ac:dyDescent="0.25">
      <c r="A25">
        <v>23</v>
      </c>
      <c r="B25">
        <v>98411</v>
      </c>
      <c r="C25">
        <v>98874</v>
      </c>
    </row>
    <row r="26" spans="1:3" x14ac:dyDescent="0.25">
      <c r="A26">
        <v>24</v>
      </c>
      <c r="B26">
        <v>98325</v>
      </c>
      <c r="C26">
        <v>98847</v>
      </c>
    </row>
    <row r="27" spans="1:3" x14ac:dyDescent="0.25">
      <c r="A27">
        <v>25</v>
      </c>
      <c r="B27">
        <v>98233</v>
      </c>
      <c r="C27">
        <v>98819</v>
      </c>
    </row>
    <row r="28" spans="1:3" x14ac:dyDescent="0.25">
      <c r="A28">
        <v>26</v>
      </c>
      <c r="B28">
        <v>98136</v>
      </c>
      <c r="C28">
        <v>98790</v>
      </c>
    </row>
    <row r="29" spans="1:3" x14ac:dyDescent="0.25">
      <c r="A29">
        <v>27</v>
      </c>
      <c r="B29">
        <v>98035</v>
      </c>
      <c r="C29">
        <v>98757</v>
      </c>
    </row>
    <row r="30" spans="1:3" x14ac:dyDescent="0.25">
      <c r="A30">
        <v>28</v>
      </c>
      <c r="B30">
        <v>97931</v>
      </c>
      <c r="C30">
        <v>98721</v>
      </c>
    </row>
    <row r="31" spans="1:3" x14ac:dyDescent="0.25">
      <c r="A31">
        <v>29</v>
      </c>
      <c r="B31">
        <v>97825</v>
      </c>
      <c r="C31">
        <v>98679</v>
      </c>
    </row>
    <row r="32" spans="1:3" x14ac:dyDescent="0.25">
      <c r="A32">
        <v>30</v>
      </c>
      <c r="B32">
        <v>97715</v>
      </c>
      <c r="C32">
        <v>98632</v>
      </c>
    </row>
    <row r="33" spans="1:3" x14ac:dyDescent="0.25">
      <c r="A33">
        <v>31</v>
      </c>
      <c r="B33">
        <v>97595</v>
      </c>
      <c r="C33">
        <v>98580</v>
      </c>
    </row>
    <row r="34" spans="1:3" x14ac:dyDescent="0.25">
      <c r="A34">
        <v>32</v>
      </c>
      <c r="B34">
        <v>97463</v>
      </c>
      <c r="C34">
        <v>98524</v>
      </c>
    </row>
    <row r="35" spans="1:3" x14ac:dyDescent="0.25">
      <c r="A35">
        <v>33</v>
      </c>
      <c r="B35">
        <v>97316</v>
      </c>
      <c r="C35">
        <v>98464</v>
      </c>
    </row>
    <row r="36" spans="1:3" x14ac:dyDescent="0.25">
      <c r="A36">
        <v>34</v>
      </c>
      <c r="B36">
        <v>97151</v>
      </c>
      <c r="C36">
        <v>98400</v>
      </c>
    </row>
    <row r="37" spans="1:3" x14ac:dyDescent="0.25">
      <c r="A37">
        <v>35</v>
      </c>
      <c r="B37">
        <v>96965</v>
      </c>
      <c r="C37">
        <v>98330</v>
      </c>
    </row>
    <row r="38" spans="1:3" x14ac:dyDescent="0.25">
      <c r="A38">
        <v>36</v>
      </c>
      <c r="B38">
        <v>96752</v>
      </c>
      <c r="C38">
        <v>98249</v>
      </c>
    </row>
    <row r="39" spans="1:3" x14ac:dyDescent="0.25">
      <c r="A39">
        <v>37</v>
      </c>
      <c r="B39">
        <v>96510</v>
      </c>
      <c r="C39">
        <v>98154</v>
      </c>
    </row>
    <row r="40" spans="1:3" x14ac:dyDescent="0.25">
      <c r="A40">
        <v>38</v>
      </c>
      <c r="B40">
        <v>96235</v>
      </c>
      <c r="C40">
        <v>98040</v>
      </c>
    </row>
    <row r="41" spans="1:3" x14ac:dyDescent="0.25">
      <c r="A41">
        <v>39</v>
      </c>
      <c r="B41">
        <v>95924</v>
      </c>
      <c r="C41">
        <v>97905</v>
      </c>
    </row>
    <row r="42" spans="1:3" x14ac:dyDescent="0.25">
      <c r="A42">
        <v>40</v>
      </c>
      <c r="B42">
        <v>95569</v>
      </c>
      <c r="C42">
        <v>97748</v>
      </c>
    </row>
    <row r="43" spans="1:3" x14ac:dyDescent="0.25">
      <c r="A43">
        <v>41</v>
      </c>
      <c r="B43">
        <v>95159</v>
      </c>
      <c r="C43">
        <v>97565</v>
      </c>
    </row>
    <row r="44" spans="1:3" x14ac:dyDescent="0.25">
      <c r="A44">
        <v>42</v>
      </c>
      <c r="B44">
        <v>94680</v>
      </c>
      <c r="C44">
        <v>97356</v>
      </c>
    </row>
    <row r="45" spans="1:3" x14ac:dyDescent="0.25">
      <c r="A45">
        <v>43</v>
      </c>
      <c r="B45">
        <v>94121</v>
      </c>
      <c r="C45">
        <v>97117</v>
      </c>
    </row>
    <row r="46" spans="1:3" x14ac:dyDescent="0.25">
      <c r="A46">
        <v>44</v>
      </c>
      <c r="B46">
        <v>93477</v>
      </c>
      <c r="C46">
        <v>96848</v>
      </c>
    </row>
    <row r="47" spans="1:3" x14ac:dyDescent="0.25">
      <c r="A47">
        <v>45</v>
      </c>
      <c r="B47">
        <v>92749</v>
      </c>
      <c r="C47">
        <v>96546</v>
      </c>
    </row>
    <row r="48" spans="1:3" x14ac:dyDescent="0.25">
      <c r="A48">
        <v>46</v>
      </c>
      <c r="B48">
        <v>91941</v>
      </c>
      <c r="C48">
        <v>96214</v>
      </c>
    </row>
    <row r="49" spans="1:3" x14ac:dyDescent="0.25">
      <c r="A49">
        <v>47</v>
      </c>
      <c r="B49">
        <v>91063</v>
      </c>
      <c r="C49">
        <v>95850</v>
      </c>
    </row>
    <row r="50" spans="1:3" x14ac:dyDescent="0.25">
      <c r="A50">
        <v>48</v>
      </c>
      <c r="B50">
        <v>90119</v>
      </c>
      <c r="C50">
        <v>95455</v>
      </c>
    </row>
    <row r="51" spans="1:3" x14ac:dyDescent="0.25">
      <c r="A51">
        <v>49</v>
      </c>
      <c r="B51">
        <v>89111</v>
      </c>
      <c r="C51">
        <v>95030</v>
      </c>
    </row>
    <row r="52" spans="1:3" x14ac:dyDescent="0.25">
      <c r="A52">
        <v>50</v>
      </c>
      <c r="B52">
        <v>88039</v>
      </c>
      <c r="C52">
        <v>94573</v>
      </c>
    </row>
    <row r="53" spans="1:3" x14ac:dyDescent="0.25">
      <c r="A53">
        <v>51</v>
      </c>
      <c r="B53">
        <v>86901</v>
      </c>
      <c r="C53">
        <v>94084</v>
      </c>
    </row>
    <row r="54" spans="1:3" x14ac:dyDescent="0.25">
      <c r="A54">
        <v>52</v>
      </c>
      <c r="B54">
        <v>85698</v>
      </c>
      <c r="C54">
        <v>93564</v>
      </c>
    </row>
    <row r="55" spans="1:3" x14ac:dyDescent="0.25">
      <c r="A55">
        <v>53</v>
      </c>
      <c r="B55">
        <v>84434</v>
      </c>
      <c r="C55">
        <v>93013</v>
      </c>
    </row>
    <row r="56" spans="1:3" x14ac:dyDescent="0.25">
      <c r="A56">
        <v>54</v>
      </c>
      <c r="B56">
        <v>83106</v>
      </c>
      <c r="C56">
        <v>92432</v>
      </c>
    </row>
    <row r="57" spans="1:3" x14ac:dyDescent="0.25">
      <c r="A57">
        <v>55</v>
      </c>
      <c r="B57">
        <v>81712</v>
      </c>
      <c r="C57">
        <v>91818</v>
      </c>
    </row>
    <row r="58" spans="1:3" x14ac:dyDescent="0.25">
      <c r="A58">
        <v>56</v>
      </c>
      <c r="B58">
        <v>80244</v>
      </c>
      <c r="C58">
        <v>91168</v>
      </c>
    </row>
    <row r="59" spans="1:3" x14ac:dyDescent="0.25">
      <c r="A59">
        <v>57</v>
      </c>
      <c r="B59">
        <v>78693</v>
      </c>
      <c r="C59">
        <v>90482</v>
      </c>
    </row>
    <row r="60" spans="1:3" x14ac:dyDescent="0.25">
      <c r="A60">
        <v>58</v>
      </c>
      <c r="B60">
        <v>77055</v>
      </c>
      <c r="C60">
        <v>89760</v>
      </c>
    </row>
    <row r="61" spans="1:3" x14ac:dyDescent="0.25">
      <c r="A61">
        <v>59</v>
      </c>
      <c r="B61">
        <v>75329</v>
      </c>
      <c r="C61">
        <v>88998</v>
      </c>
    </row>
    <row r="62" spans="1:3" x14ac:dyDescent="0.25">
      <c r="A62">
        <v>60</v>
      </c>
      <c r="B62">
        <v>73518</v>
      </c>
      <c r="C62">
        <v>88192</v>
      </c>
    </row>
    <row r="63" spans="1:3" x14ac:dyDescent="0.25">
      <c r="A63">
        <v>61</v>
      </c>
      <c r="B63">
        <v>71629</v>
      </c>
      <c r="C63">
        <v>87333</v>
      </c>
    </row>
    <row r="64" spans="1:3" x14ac:dyDescent="0.25">
      <c r="A64">
        <v>62</v>
      </c>
      <c r="B64">
        <v>69676</v>
      </c>
      <c r="C64">
        <v>86414</v>
      </c>
    </row>
    <row r="65" spans="1:3" x14ac:dyDescent="0.25">
      <c r="A65">
        <v>63</v>
      </c>
      <c r="B65">
        <v>67671</v>
      </c>
      <c r="C65">
        <v>85434</v>
      </c>
    </row>
    <row r="66" spans="1:3" x14ac:dyDescent="0.25">
      <c r="A66">
        <v>64</v>
      </c>
      <c r="B66">
        <v>65615</v>
      </c>
      <c r="C66">
        <v>84385</v>
      </c>
    </row>
    <row r="67" spans="1:3" x14ac:dyDescent="0.25">
      <c r="A67">
        <v>65</v>
      </c>
      <c r="B67">
        <v>63502</v>
      </c>
      <c r="C67">
        <v>83256</v>
      </c>
    </row>
    <row r="68" spans="1:3" x14ac:dyDescent="0.25">
      <c r="A68">
        <v>66</v>
      </c>
      <c r="B68">
        <v>61317</v>
      </c>
      <c r="C68">
        <v>82033</v>
      </c>
    </row>
    <row r="69" spans="1:3" x14ac:dyDescent="0.25">
      <c r="A69">
        <v>67</v>
      </c>
      <c r="B69">
        <v>59047</v>
      </c>
      <c r="C69">
        <v>80707</v>
      </c>
    </row>
    <row r="70" spans="1:3" x14ac:dyDescent="0.25">
      <c r="A70">
        <v>68</v>
      </c>
      <c r="B70">
        <v>56691</v>
      </c>
      <c r="C70">
        <v>79273</v>
      </c>
    </row>
    <row r="71" spans="1:3" x14ac:dyDescent="0.25">
      <c r="A71">
        <v>69</v>
      </c>
      <c r="B71">
        <v>54250</v>
      </c>
      <c r="C71">
        <v>77721</v>
      </c>
    </row>
    <row r="72" spans="1:3" x14ac:dyDescent="0.25">
      <c r="A72">
        <v>70</v>
      </c>
      <c r="B72">
        <v>51730</v>
      </c>
      <c r="C72">
        <v>76036</v>
      </c>
    </row>
    <row r="73" spans="1:3" x14ac:dyDescent="0.25">
      <c r="A73">
        <v>71</v>
      </c>
      <c r="B73">
        <v>49139</v>
      </c>
      <c r="C73">
        <v>74202</v>
      </c>
    </row>
    <row r="74" spans="1:3" x14ac:dyDescent="0.25">
      <c r="A74">
        <v>72</v>
      </c>
      <c r="B74">
        <v>46493</v>
      </c>
      <c r="C74">
        <v>72212</v>
      </c>
    </row>
    <row r="75" spans="1:3" x14ac:dyDescent="0.25">
      <c r="A75">
        <v>73</v>
      </c>
      <c r="B75">
        <v>43807</v>
      </c>
      <c r="C75">
        <v>70066</v>
      </c>
    </row>
    <row r="76" spans="1:3" x14ac:dyDescent="0.25">
      <c r="A76">
        <v>74</v>
      </c>
      <c r="B76">
        <v>41093</v>
      </c>
      <c r="C76">
        <v>67756</v>
      </c>
    </row>
    <row r="77" spans="1:3" x14ac:dyDescent="0.25">
      <c r="A77">
        <v>75</v>
      </c>
      <c r="B77">
        <v>38359</v>
      </c>
      <c r="C77">
        <v>65266</v>
      </c>
    </row>
    <row r="78" spans="1:3" x14ac:dyDescent="0.25">
      <c r="A78">
        <v>76</v>
      </c>
      <c r="B78">
        <v>35613</v>
      </c>
      <c r="C78">
        <v>62579</v>
      </c>
    </row>
    <row r="79" spans="1:3" x14ac:dyDescent="0.25">
      <c r="A79">
        <v>77</v>
      </c>
      <c r="B79">
        <v>32727</v>
      </c>
      <c r="C79">
        <v>59588</v>
      </c>
    </row>
    <row r="80" spans="1:3" x14ac:dyDescent="0.25">
      <c r="A80">
        <v>78</v>
      </c>
      <c r="B80">
        <v>29941</v>
      </c>
      <c r="C80">
        <v>56465</v>
      </c>
    </row>
    <row r="81" spans="1:3" x14ac:dyDescent="0.25">
      <c r="A81">
        <v>79</v>
      </c>
      <c r="B81">
        <v>27250</v>
      </c>
      <c r="C81">
        <v>53205</v>
      </c>
    </row>
    <row r="82" spans="1:3" x14ac:dyDescent="0.25">
      <c r="A82">
        <v>80</v>
      </c>
      <c r="B82">
        <v>24647</v>
      </c>
      <c r="C82">
        <v>49804</v>
      </c>
    </row>
    <row r="83" spans="1:3" x14ac:dyDescent="0.25">
      <c r="A83">
        <v>81</v>
      </c>
      <c r="B83">
        <v>22131</v>
      </c>
      <c r="C83">
        <v>46263</v>
      </c>
    </row>
    <row r="84" spans="1:3" x14ac:dyDescent="0.25">
      <c r="A84">
        <v>82</v>
      </c>
      <c r="B84">
        <v>19701</v>
      </c>
      <c r="C84">
        <v>42590</v>
      </c>
    </row>
    <row r="85" spans="1:3" x14ac:dyDescent="0.25">
      <c r="A85">
        <v>83</v>
      </c>
      <c r="B85">
        <v>17360</v>
      </c>
      <c r="C85">
        <v>38800</v>
      </c>
    </row>
    <row r="86" spans="1:3" x14ac:dyDescent="0.25">
      <c r="A86">
        <v>84</v>
      </c>
      <c r="B86">
        <v>15115</v>
      </c>
      <c r="C86">
        <v>34918</v>
      </c>
    </row>
    <row r="87" spans="1:3" x14ac:dyDescent="0.25">
      <c r="A87">
        <v>85</v>
      </c>
      <c r="B87">
        <v>12975</v>
      </c>
      <c r="C87">
        <v>30979</v>
      </c>
    </row>
    <row r="88" spans="1:3" x14ac:dyDescent="0.25">
      <c r="A88">
        <v>86</v>
      </c>
      <c r="B88">
        <v>10953</v>
      </c>
      <c r="C88">
        <v>27031</v>
      </c>
    </row>
    <row r="89" spans="1:3" x14ac:dyDescent="0.25">
      <c r="A89">
        <v>87</v>
      </c>
      <c r="B89">
        <v>9065</v>
      </c>
      <c r="C89">
        <v>23132</v>
      </c>
    </row>
    <row r="90" spans="1:3" x14ac:dyDescent="0.25">
      <c r="A90">
        <v>88</v>
      </c>
      <c r="B90">
        <v>7330</v>
      </c>
      <c r="C90">
        <v>19352</v>
      </c>
    </row>
    <row r="91" spans="1:3" x14ac:dyDescent="0.25">
      <c r="A91">
        <v>89</v>
      </c>
      <c r="B91">
        <v>5766</v>
      </c>
      <c r="C91">
        <v>15767</v>
      </c>
    </row>
    <row r="92" spans="1:3" x14ac:dyDescent="0.25">
      <c r="A92">
        <v>90</v>
      </c>
      <c r="B92">
        <v>4391</v>
      </c>
      <c r="C92">
        <v>12456</v>
      </c>
    </row>
    <row r="93" spans="1:3" x14ac:dyDescent="0.25">
      <c r="A93">
        <v>91</v>
      </c>
      <c r="B93">
        <v>3218</v>
      </c>
      <c r="C93">
        <v>9491</v>
      </c>
    </row>
    <row r="94" spans="1:3" x14ac:dyDescent="0.25">
      <c r="A94">
        <v>92</v>
      </c>
      <c r="B94">
        <v>2254</v>
      </c>
      <c r="C94">
        <v>6935</v>
      </c>
    </row>
    <row r="95" spans="1:3" x14ac:dyDescent="0.25">
      <c r="A95">
        <v>93</v>
      </c>
      <c r="B95">
        <v>1496</v>
      </c>
      <c r="C95">
        <v>4824</v>
      </c>
    </row>
    <row r="96" spans="1:3" x14ac:dyDescent="0.25">
      <c r="A96">
        <v>94</v>
      </c>
      <c r="B96">
        <v>933</v>
      </c>
      <c r="C96">
        <v>3169</v>
      </c>
    </row>
    <row r="97" spans="1:3" x14ac:dyDescent="0.25">
      <c r="A97">
        <v>95</v>
      </c>
      <c r="B97">
        <v>540</v>
      </c>
      <c r="C97">
        <v>1947</v>
      </c>
    </row>
    <row r="98" spans="1:3" x14ac:dyDescent="0.25">
      <c r="A98">
        <v>96</v>
      </c>
      <c r="B98">
        <v>286</v>
      </c>
      <c r="C98">
        <v>1107</v>
      </c>
    </row>
    <row r="99" spans="1:3" x14ac:dyDescent="0.25">
      <c r="A99">
        <v>97</v>
      </c>
      <c r="B99">
        <v>137</v>
      </c>
      <c r="C99">
        <v>574</v>
      </c>
    </row>
    <row r="100" spans="1:3" x14ac:dyDescent="0.25">
      <c r="A100">
        <v>98</v>
      </c>
      <c r="B100">
        <v>58</v>
      </c>
      <c r="C100">
        <v>268</v>
      </c>
    </row>
    <row r="101" spans="1:3" x14ac:dyDescent="0.25">
      <c r="A101">
        <v>99</v>
      </c>
      <c r="B101">
        <v>21</v>
      </c>
      <c r="C101">
        <v>110</v>
      </c>
    </row>
    <row r="102" spans="1:3" x14ac:dyDescent="0.25">
      <c r="A102">
        <v>100</v>
      </c>
      <c r="B102">
        <v>7</v>
      </c>
      <c r="C102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"/>
  <dimension ref="A1:E7"/>
  <sheetViews>
    <sheetView workbookViewId="0">
      <pane ySplit="4" topLeftCell="A5" activePane="bottomLeft" state="frozen"/>
      <selection pane="bottomLeft" activeCell="C6" sqref="C6"/>
    </sheetView>
  </sheetViews>
  <sheetFormatPr defaultRowHeight="15" x14ac:dyDescent="0.25"/>
  <cols>
    <col min="1" max="1" width="16.140625" customWidth="1"/>
    <col min="2" max="2" width="18" customWidth="1"/>
    <col min="3" max="5" width="28.42578125" customWidth="1"/>
  </cols>
  <sheetData>
    <row r="1" spans="1:5" ht="10.5" customHeight="1" x14ac:dyDescent="0.25"/>
    <row r="2" spans="1:5" ht="10.5" customHeight="1" x14ac:dyDescent="0.25">
      <c r="C2" s="4"/>
    </row>
    <row r="3" spans="1:5" ht="10.5" customHeight="1" x14ac:dyDescent="0.25"/>
    <row r="4" spans="1:5" ht="15.75" thickBot="1" x14ac:dyDescent="0.3">
      <c r="A4" s="7" t="s">
        <v>27</v>
      </c>
      <c r="B4" s="5"/>
      <c r="C4" s="6" t="s">
        <v>25</v>
      </c>
      <c r="D4" s="6" t="s">
        <v>0</v>
      </c>
      <c r="E4" s="6" t="s">
        <v>1</v>
      </c>
    </row>
    <row r="5" spans="1:5" x14ac:dyDescent="0.25">
      <c r="A5" t="s">
        <v>40</v>
      </c>
      <c r="B5" s="23" t="s">
        <v>37</v>
      </c>
      <c r="C5" s="26"/>
      <c r="D5" s="24">
        <f>IF(ISBLANK(C5),E5,C5)</f>
        <v>0.05</v>
      </c>
      <c r="E5" s="25">
        <v>0.05</v>
      </c>
    </row>
    <row r="6" spans="1:5" x14ac:dyDescent="0.25">
      <c r="A6" t="s">
        <v>41</v>
      </c>
      <c r="B6" s="23" t="s">
        <v>38</v>
      </c>
      <c r="C6" s="27" t="str">
        <f>INDEX('R kód'!$A$26:$A$27,'R kód'!$B$26)</f>
        <v>férfi</v>
      </c>
      <c r="D6" s="24" t="str">
        <f>IF(ISBLANK(C6),E6,C6)</f>
        <v>férfi</v>
      </c>
      <c r="E6" s="25" t="s">
        <v>43</v>
      </c>
    </row>
    <row r="7" spans="1:5" x14ac:dyDescent="0.25">
      <c r="A7" t="s">
        <v>42</v>
      </c>
      <c r="B7" s="23" t="s">
        <v>39</v>
      </c>
      <c r="C7" s="26"/>
      <c r="D7" s="24" t="str">
        <f>IF(ISBLANK(C7),E7,C7)</f>
        <v>Kommutációs számok (férfi,i=0,05)</v>
      </c>
      <c r="E7" s="25" t="str">
        <f>"Kommutációs számok ("&amp;D6&amp;",i="&amp;D5&amp;")"</f>
        <v>Kommutációs számok (férfi,i=0,05)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R.interface.runRmain">
                <anchor moveWithCells="1" sizeWithCells="1">
                  <from>
                    <xdr:col>2</xdr:col>
                    <xdr:colOff>9525</xdr:colOff>
                    <xdr:row>0</xdr:row>
                    <xdr:rowOff>9525</xdr:rowOff>
                  </from>
                  <to>
                    <xdr:col>3</xdr:col>
                    <xdr:colOff>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 macro="[1]!R.interface.Rignore">
                <anchor moveWithCells="1" siz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Drop Down 7">
              <controlPr defaultSize="0" autoFill="0" autoPict="0">
                <anchor moveWithCells="1">
                  <from>
                    <xdr:col>1</xdr:col>
                    <xdr:colOff>1190625</xdr:colOff>
                    <xdr:row>4</xdr:row>
                    <xdr:rowOff>180975</xdr:rowOff>
                  </from>
                  <to>
                    <xdr:col>2</xdr:col>
                    <xdr:colOff>1885950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3"/>
  <dimension ref="A1:L33"/>
  <sheetViews>
    <sheetView tabSelected="1" topLeftCell="D2" workbookViewId="0">
      <selection activeCell="F28" sqref="F28:H33"/>
    </sheetView>
  </sheetViews>
  <sheetFormatPr defaultRowHeight="15" x14ac:dyDescent="0.25"/>
  <cols>
    <col min="1" max="3" width="10.7109375" bestFit="1" customWidth="1"/>
    <col min="5" max="5" width="21.7109375" bestFit="1" customWidth="1"/>
    <col min="6" max="8" width="21.7109375" customWidth="1"/>
    <col min="11" max="11" width="13.5703125" customWidth="1"/>
    <col min="12" max="12" width="14" customWidth="1"/>
  </cols>
  <sheetData>
    <row r="1" spans="1:11" x14ac:dyDescent="0.25">
      <c r="A1" s="16" t="str">
        <f ca="1">CELL(B3,A2)</f>
        <v>$A$2</v>
      </c>
      <c r="G1" t="s">
        <v>16</v>
      </c>
    </row>
    <row r="2" spans="1:11" x14ac:dyDescent="0.25">
      <c r="A2" s="9"/>
      <c r="B2" s="8" t="s">
        <v>2</v>
      </c>
      <c r="C2" s="8" t="s">
        <v>3</v>
      </c>
      <c r="F2">
        <v>2</v>
      </c>
      <c r="G2" t="s">
        <v>28</v>
      </c>
    </row>
    <row r="3" spans="1:11" x14ac:dyDescent="0.25">
      <c r="A3" s="9" t="str">
        <f t="shared" ref="A3:A14" ca="1" si="0">IF(ISERR(A$1),C3,B3)</f>
        <v>CÍM</v>
      </c>
      <c r="B3" s="9" t="s">
        <v>4</v>
      </c>
      <c r="C3" s="9" t="s">
        <v>5</v>
      </c>
      <c r="E3" s="2" t="s">
        <v>17</v>
      </c>
      <c r="F3" s="18" t="s">
        <v>24</v>
      </c>
      <c r="G3" t="str">
        <f>"debug("&amp;$F$3&amp;")"</f>
        <v>debug(fname)</v>
      </c>
    </row>
    <row r="4" spans="1:11" x14ac:dyDescent="0.25">
      <c r="A4" s="9" t="str">
        <f t="shared" ca="1" si="0"/>
        <v>filenév</v>
      </c>
      <c r="B4" s="9" t="s">
        <v>7</v>
      </c>
      <c r="C4" s="9" t="s">
        <v>8</v>
      </c>
      <c r="E4" s="1"/>
      <c r="F4" s="1"/>
      <c r="J4" s="22" t="s">
        <v>30</v>
      </c>
      <c r="K4" s="22"/>
    </row>
    <row r="5" spans="1:11" ht="15" customHeight="1" x14ac:dyDescent="0.25">
      <c r="A5" s="9" t="str">
        <f t="shared" ca="1" si="0"/>
        <v>TARTALOM</v>
      </c>
      <c r="B5" s="9" t="s">
        <v>10</v>
      </c>
      <c r="C5" s="9" t="s">
        <v>11</v>
      </c>
      <c r="E5" s="2" t="s">
        <v>18</v>
      </c>
      <c r="F5" s="19" t="str">
        <f ca="1">R_fundef&amp;LF&amp;R_debug&amp;LF&amp;R_data&amp;LF&amp;R_calc</f>
        <v xml:space="preserve">
XLdata(1, 4, range="[Calc1.xlsx]Adatok!$A:$E")
lxname&lt;-"[Calc1.xlsx]lx!$A:$C"
wbname&lt;-"Calc1.xlsx"
XLsource(calc1.R, wbname="Calc1.xlsx")</v>
      </c>
      <c r="G5" s="19"/>
      <c r="H5" s="19"/>
      <c r="J5" s="12" t="s">
        <v>35</v>
      </c>
      <c r="K5" s="12"/>
    </row>
    <row r="6" spans="1:11" x14ac:dyDescent="0.25">
      <c r="A6" s="9" t="str">
        <f t="shared" ca="1" si="0"/>
        <v>n/h/éééé</v>
      </c>
      <c r="B6" s="9" t="s">
        <v>13</v>
      </c>
      <c r="C6" s="9" t="str">
        <f>SUBSTITUTE(SUBSTITUTE(SUBSTITUTE(B6,"é","y"),"h","m"),"n","d")</f>
        <v>d/m/yyyy</v>
      </c>
      <c r="F6" s="19"/>
      <c r="G6" s="19"/>
      <c r="H6" s="19"/>
      <c r="J6" s="13" t="s">
        <v>34</v>
      </c>
      <c r="K6" s="13"/>
    </row>
    <row r="7" spans="1:11" x14ac:dyDescent="0.25">
      <c r="A7" s="9" t="str">
        <f t="shared" ca="1" si="0"/>
        <v>ééééhhnn</v>
      </c>
      <c r="B7" s="9" t="s">
        <v>15</v>
      </c>
      <c r="C7" s="9" t="str">
        <f>SUBSTITUTE(SUBSTITUTE(SUBSTITUTE(B7,"é","y"),"h","m"),"n","d")</f>
        <v>yyyymmdd</v>
      </c>
      <c r="F7" s="19"/>
      <c r="G7" s="19"/>
      <c r="H7" s="19"/>
      <c r="J7" s="17" t="s">
        <v>36</v>
      </c>
      <c r="K7" s="17"/>
    </row>
    <row r="8" spans="1:11" x14ac:dyDescent="0.25">
      <c r="A8" s="9" t="str">
        <f t="shared" ca="1" si="0"/>
        <v>KÖNYVTÁR</v>
      </c>
      <c r="B8" s="9" t="s">
        <v>31</v>
      </c>
      <c r="C8" s="9" t="s">
        <v>32</v>
      </c>
      <c r="F8" s="19"/>
      <c r="G8" s="19"/>
      <c r="H8" s="19"/>
      <c r="J8" s="14" t="s">
        <v>33</v>
      </c>
      <c r="K8" s="14"/>
    </row>
    <row r="9" spans="1:11" x14ac:dyDescent="0.25">
      <c r="A9" s="9">
        <f t="shared" ca="1" si="0"/>
        <v>0</v>
      </c>
      <c r="B9" s="9"/>
      <c r="C9" s="9"/>
      <c r="F9" s="19"/>
      <c r="G9" s="19"/>
      <c r="H9" s="19"/>
    </row>
    <row r="10" spans="1:11" x14ac:dyDescent="0.25">
      <c r="A10" s="9">
        <f t="shared" ca="1" si="0"/>
        <v>0</v>
      </c>
      <c r="B10" s="9"/>
      <c r="C10" s="9"/>
      <c r="F10" s="19"/>
      <c r="G10" s="19"/>
      <c r="H10" s="19"/>
    </row>
    <row r="11" spans="1:11" x14ac:dyDescent="0.25">
      <c r="A11" s="9">
        <f t="shared" ca="1" si="0"/>
        <v>0</v>
      </c>
      <c r="B11" s="9"/>
      <c r="C11" s="9"/>
      <c r="E11" s="1"/>
      <c r="F11" s="3"/>
      <c r="G11" s="3"/>
      <c r="H11" s="3"/>
    </row>
    <row r="12" spans="1:11" x14ac:dyDescent="0.25">
      <c r="A12" s="9">
        <f t="shared" ca="1" si="0"/>
        <v>0</v>
      </c>
      <c r="B12" s="9"/>
      <c r="C12" s="9"/>
      <c r="E12" s="2" t="s">
        <v>23</v>
      </c>
      <c r="F12" s="21" t="str">
        <f>IF(AND($F$2=1,ISTEXT($F$3)),$G$3&amp;"; on.exit(un"&amp;$G$3&amp;", add=TRUE)","")</f>
        <v/>
      </c>
      <c r="G12" s="21"/>
      <c r="H12" s="21"/>
    </row>
    <row r="13" spans="1:11" x14ac:dyDescent="0.25">
      <c r="A13" s="9">
        <f t="shared" ca="1" si="0"/>
        <v>0</v>
      </c>
      <c r="B13" s="9"/>
      <c r="C13" s="9"/>
    </row>
    <row r="14" spans="1:11" x14ac:dyDescent="0.25">
      <c r="A14" s="9">
        <f t="shared" ca="1" si="0"/>
        <v>0</v>
      </c>
      <c r="B14" s="9"/>
      <c r="C14" s="9"/>
      <c r="E14" s="2" t="s">
        <v>21</v>
      </c>
      <c r="F14" s="20" t="str">
        <f>IF(ISTEXT(J14),"XLsource("&amp;J14&amp;", wbname="""&amp;filename&amp;""")","")</f>
        <v/>
      </c>
      <c r="G14" s="20"/>
      <c r="H14" s="20"/>
      <c r="I14" s="2" t="s">
        <v>22</v>
      </c>
      <c r="J14">
        <f t="shared" ref="J14:J19" si="1">IF(ISTEXT(J15),K14&amp;", "&amp;J15,K14)</f>
        <v>0</v>
      </c>
      <c r="K14" s="18"/>
    </row>
    <row r="15" spans="1:11" x14ac:dyDescent="0.25">
      <c r="A15" s="15" t="str">
        <f ca="1">INFO(A8)</f>
        <v>C:\Users\prokaj\Documents\</v>
      </c>
      <c r="F15" s="20"/>
      <c r="G15" s="20"/>
      <c r="H15" s="20"/>
      <c r="J15">
        <f t="shared" si="1"/>
        <v>0</v>
      </c>
      <c r="K15" s="18"/>
    </row>
    <row r="16" spans="1:11" x14ac:dyDescent="0.25">
      <c r="A16" s="2" t="str">
        <f ca="1">CELL(A4)</f>
        <v>F:\Desktop\2013_AEGON\R\[Calc1.xlsx]R kód</v>
      </c>
      <c r="B16" s="10" t="str">
        <f ca="1">IF($A$16="",$A$15&amp;B23,$A$16)</f>
        <v>F:\Desktop\2013_AEGON\R\[Calc1.xlsx]R kód</v>
      </c>
      <c r="F16" s="20"/>
      <c r="G16" s="20"/>
      <c r="H16" s="20"/>
      <c r="J16">
        <f t="shared" si="1"/>
        <v>0</v>
      </c>
      <c r="K16" s="18"/>
    </row>
    <row r="17" spans="1:12" x14ac:dyDescent="0.25">
      <c r="A17" s="2" t="s">
        <v>6</v>
      </c>
      <c r="B17" s="10" t="str">
        <f ca="1">SUBSTITUTE(LEFT(B$16,SEARCH("]",B$16)-1),"[","")</f>
        <v>F:\Desktop\2013_AEGON\R\Calc1.xlsx</v>
      </c>
      <c r="F17" s="20"/>
      <c r="G17" s="20"/>
      <c r="H17" s="20"/>
      <c r="J17">
        <f t="shared" si="1"/>
        <v>0</v>
      </c>
      <c r="K17" s="18"/>
    </row>
    <row r="18" spans="1:12" x14ac:dyDescent="0.25">
      <c r="A18" s="2" t="s">
        <v>9</v>
      </c>
      <c r="B18" s="10" t="str">
        <f ca="1">SUBSTITUTE(B17,"\","/")</f>
        <v>F:/Desktop/2013_AEGON/R/Calc1.xlsx</v>
      </c>
      <c r="F18" s="20"/>
      <c r="G18" s="20"/>
      <c r="H18" s="20"/>
      <c r="J18">
        <f t="shared" si="1"/>
        <v>0</v>
      </c>
      <c r="K18" s="18"/>
    </row>
    <row r="19" spans="1:12" x14ac:dyDescent="0.25">
      <c r="A19" s="2" t="s">
        <v>12</v>
      </c>
      <c r="B19" s="10" t="str">
        <f ca="1">LEFT($B$16,SEARCH("[",$B$16)-1)</f>
        <v>F:\Desktop\2013_AEGON\R\</v>
      </c>
      <c r="F19" s="20"/>
      <c r="G19" s="20"/>
      <c r="H19" s="20"/>
      <c r="J19">
        <f t="shared" si="1"/>
        <v>0</v>
      </c>
      <c r="K19" s="18"/>
    </row>
    <row r="20" spans="1:12" x14ac:dyDescent="0.25">
      <c r="A20" s="2" t="s">
        <v>14</v>
      </c>
      <c r="B20" s="10" t="str">
        <f ca="1">SUBSTITUTE(B19,"\","/")</f>
        <v>F:/Desktop/2013_AEGON/R/</v>
      </c>
    </row>
    <row r="21" spans="1:12" ht="15" customHeight="1" x14ac:dyDescent="0.25">
      <c r="A21" s="2" t="s">
        <v>8</v>
      </c>
      <c r="B21" s="10" t="str">
        <f ca="1">MID($B$16,SEARCH("[",$B$16)+1,SEARCH("]",$B$16)-SEARCH("[",$B$16)-1)</f>
        <v>Calc1.xlsx</v>
      </c>
      <c r="E21" s="2" t="s">
        <v>19</v>
      </c>
      <c r="F21" s="20" t="str">
        <f ca="1">IF(ISTEXT(J21),J21,"")</f>
        <v>XLdata(1, 4, range="[Calc1.xlsx]Adatok!$A:$E")
lxname&lt;-"[Calc1.xlsx]lx!$A:$C"
wbname&lt;-"Calc1.xlsx"</v>
      </c>
      <c r="G21" s="20"/>
      <c r="H21" s="20"/>
      <c r="I21" s="2" t="s">
        <v>26</v>
      </c>
      <c r="J21" t="str">
        <f t="shared" ref="J21:J26" ca="1" si="2">IF(ISTEXT(J22),K21&amp;LF&amp;J22,K21)</f>
        <v>XLdata(1, 4, range="[Calc1.xlsx]Adatok!$A:$E")
lxname&lt;-"[Calc1.xlsx]lx!$A:$C"
wbname&lt;-"Calc1.xlsx"</v>
      </c>
      <c r="K21" s="18" t="str">
        <f>"XLdata(1, 4, range="&amp;L21&amp;")"</f>
        <v>XLdata(1, 4, range="[Calc1.xlsx]Adatok!$A:$E")</v>
      </c>
      <c r="L21" s="18" t="str">
        <f>extAddress(Adatok!$A:$E,TRUE)</f>
        <v>"[Calc1.xlsx]Adatok!$A:$E"</v>
      </c>
    </row>
    <row r="22" spans="1:12" x14ac:dyDescent="0.25">
      <c r="A22" s="2"/>
      <c r="B22" s="10" t="str">
        <f>extAddress(A22)</f>
        <v>'[Calc1.xlsx]R kód'!$A$22</v>
      </c>
      <c r="F22" s="20"/>
      <c r="G22" s="20"/>
      <c r="H22" s="20"/>
      <c r="J22" t="str">
        <f t="shared" ca="1" si="2"/>
        <v>lxname&lt;-"[Calc1.xlsx]lx!$A:$C"
wbname&lt;-"Calc1.xlsx"</v>
      </c>
      <c r="K22" s="18" t="str">
        <f>"lxname&lt;-"&amp;extAddress(lx!$A:$C,TRUE)</f>
        <v>lxname&lt;-"[Calc1.xlsx]lx!$A:$C"</v>
      </c>
      <c r="L22" s="18"/>
    </row>
    <row r="23" spans="1:12" x14ac:dyDescent="0.25">
      <c r="A23" s="2"/>
      <c r="B23" s="10" t="str">
        <f>MID($B$22,SEARCH("[",$B$22),SEARCH("]",$B$22)-SEARCH("[",$B$22)+1)</f>
        <v>[Calc1.xlsx]</v>
      </c>
      <c r="F23" s="20"/>
      <c r="G23" s="20"/>
      <c r="H23" s="20"/>
      <c r="J23" t="str">
        <f t="shared" ca="1" si="2"/>
        <v>wbname&lt;-"Calc1.xlsx"</v>
      </c>
      <c r="K23" s="18" t="str">
        <f ca="1">"wbname&lt;-"""&amp;filename&amp;""""</f>
        <v>wbname&lt;-"Calc1.xlsx"</v>
      </c>
      <c r="L23" s="18"/>
    </row>
    <row r="24" spans="1:12" x14ac:dyDescent="0.25">
      <c r="A24" s="2" t="s">
        <v>29</v>
      </c>
      <c r="B24" s="11" t="str">
        <f>CHAR(10)</f>
        <v xml:space="preserve">
</v>
      </c>
      <c r="F24" s="20"/>
      <c r="G24" s="20"/>
      <c r="H24" s="20"/>
      <c r="J24">
        <f t="shared" si="2"/>
        <v>0</v>
      </c>
      <c r="K24" s="18"/>
      <c r="L24" s="18"/>
    </row>
    <row r="25" spans="1:12" x14ac:dyDescent="0.25">
      <c r="A25" s="2" t="str">
        <f>Adatok!$B$6</f>
        <v>Nem</v>
      </c>
      <c r="F25" s="20"/>
      <c r="G25" s="20"/>
      <c r="H25" s="20"/>
      <c r="J25">
        <f t="shared" si="2"/>
        <v>0</v>
      </c>
      <c r="K25" s="18"/>
      <c r="L25" s="18"/>
    </row>
    <row r="26" spans="1:12" x14ac:dyDescent="0.25">
      <c r="A26" s="17" t="s">
        <v>43</v>
      </c>
      <c r="B26" s="14">
        <v>1</v>
      </c>
      <c r="F26" s="20"/>
      <c r="G26" s="20"/>
      <c r="H26" s="20"/>
      <c r="J26">
        <f t="shared" si="2"/>
        <v>0</v>
      </c>
      <c r="K26" s="18"/>
      <c r="L26" s="18"/>
    </row>
    <row r="27" spans="1:12" x14ac:dyDescent="0.25">
      <c r="A27" s="18" t="s">
        <v>44</v>
      </c>
    </row>
    <row r="28" spans="1:12" ht="15" customHeight="1" x14ac:dyDescent="0.25">
      <c r="E28" s="2" t="s">
        <v>20</v>
      </c>
      <c r="F28" s="20" t="str">
        <f ca="1">IF(ISTEXT(J28),"XLsource("&amp;J28&amp;", wbname="""&amp;filename&amp;""")","")</f>
        <v>XLsource(calc1.R, wbname="Calc1.xlsx")</v>
      </c>
      <c r="G28" s="20"/>
      <c r="H28" s="20"/>
      <c r="I28" s="2" t="s">
        <v>22</v>
      </c>
      <c r="J28" t="str">
        <f t="shared" ref="J28:J33" si="3">IF(ISTEXT(J29),K28&amp;", "&amp;J29,K28)</f>
        <v>calc1.R</v>
      </c>
      <c r="K28" s="18" t="s">
        <v>46</v>
      </c>
    </row>
    <row r="29" spans="1:12" x14ac:dyDescent="0.25">
      <c r="F29" s="20"/>
      <c r="G29" s="20"/>
      <c r="H29" s="20"/>
      <c r="J29">
        <f t="shared" si="3"/>
        <v>0</v>
      </c>
      <c r="K29" s="18"/>
    </row>
    <row r="30" spans="1:12" x14ac:dyDescent="0.25">
      <c r="F30" s="20"/>
      <c r="G30" s="20"/>
      <c r="H30" s="20"/>
      <c r="J30">
        <f t="shared" si="3"/>
        <v>0</v>
      </c>
      <c r="K30" s="18"/>
    </row>
    <row r="31" spans="1:12" x14ac:dyDescent="0.25">
      <c r="F31" s="20"/>
      <c r="G31" s="20"/>
      <c r="H31" s="20"/>
      <c r="J31">
        <f t="shared" si="3"/>
        <v>0</v>
      </c>
      <c r="K31" s="18"/>
    </row>
    <row r="32" spans="1:12" x14ac:dyDescent="0.25">
      <c r="F32" s="20"/>
      <c r="G32" s="20"/>
      <c r="H32" s="20"/>
      <c r="J32">
        <f t="shared" si="3"/>
        <v>0</v>
      </c>
      <c r="K32" s="18"/>
    </row>
    <row r="33" spans="6:11" x14ac:dyDescent="0.25">
      <c r="F33" s="20"/>
      <c r="G33" s="20"/>
      <c r="H33" s="20"/>
      <c r="J33">
        <f t="shared" si="3"/>
        <v>0</v>
      </c>
      <c r="K33" s="18"/>
    </row>
  </sheetData>
  <sheetCalcPr fullCalcOnLoad="1"/>
  <mergeCells count="6">
    <mergeCell ref="F5:H10"/>
    <mergeCell ref="F14:H19"/>
    <mergeCell ref="F21:H26"/>
    <mergeCell ref="F28:H33"/>
    <mergeCell ref="F12:H12"/>
    <mergeCell ref="J4:K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5</xdr:col>
                    <xdr:colOff>9525</xdr:colOff>
                    <xdr:row>1</xdr:row>
                    <xdr:rowOff>0</xdr:rowOff>
                  </from>
                  <to>
                    <xdr:col>5</xdr:col>
                    <xdr:colOff>1419225</xdr:colOff>
                    <xdr:row>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4"/>
  <dimension ref="A1:A27"/>
  <sheetViews>
    <sheetView workbookViewId="0"/>
  </sheetViews>
  <sheetFormatPr defaultRowHeight="15" x14ac:dyDescent="0.25"/>
  <cols>
    <col min="1" max="1" width="75.28515625" bestFit="1" customWidth="1"/>
  </cols>
  <sheetData>
    <row r="1" spans="1:1" x14ac:dyDescent="0.25">
      <c r="A1" s="28" t="s">
        <v>73</v>
      </c>
    </row>
    <row r="2" spans="1:1" x14ac:dyDescent="0.25">
      <c r="A2" s="28" t="s">
        <v>72</v>
      </c>
    </row>
    <row r="3" spans="1:1" x14ac:dyDescent="0.25">
      <c r="A3" s="28" t="s">
        <v>71</v>
      </c>
    </row>
    <row r="4" spans="1:1" x14ac:dyDescent="0.25">
      <c r="A4" s="28" t="s">
        <v>47</v>
      </c>
    </row>
    <row r="5" spans="1:1" x14ac:dyDescent="0.25">
      <c r="A5" s="28" t="s">
        <v>48</v>
      </c>
    </row>
    <row r="6" spans="1:1" x14ac:dyDescent="0.25">
      <c r="A6" s="28" t="s">
        <v>49</v>
      </c>
    </row>
    <row r="7" spans="1:1" x14ac:dyDescent="0.25">
      <c r="A7" s="28" t="s">
        <v>50</v>
      </c>
    </row>
    <row r="8" spans="1:1" x14ac:dyDescent="0.25">
      <c r="A8" s="28" t="s">
        <v>51</v>
      </c>
    </row>
    <row r="9" spans="1:1" x14ac:dyDescent="0.25">
      <c r="A9" s="28" t="s">
        <v>52</v>
      </c>
    </row>
    <row r="10" spans="1:1" x14ac:dyDescent="0.25">
      <c r="A10" s="28" t="s">
        <v>53</v>
      </c>
    </row>
    <row r="11" spans="1:1" x14ac:dyDescent="0.25">
      <c r="A11" s="28" t="s">
        <v>54</v>
      </c>
    </row>
    <row r="12" spans="1:1" x14ac:dyDescent="0.25">
      <c r="A12" s="28" t="s">
        <v>55</v>
      </c>
    </row>
    <row r="13" spans="1:1" x14ac:dyDescent="0.25">
      <c r="A13" s="28" t="s">
        <v>56</v>
      </c>
    </row>
    <row r="14" spans="1:1" x14ac:dyDescent="0.25">
      <c r="A14" s="28" t="s">
        <v>57</v>
      </c>
    </row>
    <row r="15" spans="1:1" x14ac:dyDescent="0.25">
      <c r="A15" s="28" t="s">
        <v>58</v>
      </c>
    </row>
    <row r="16" spans="1:1" x14ac:dyDescent="0.25">
      <c r="A16" s="28" t="s">
        <v>59</v>
      </c>
    </row>
    <row r="17" spans="1:1" x14ac:dyDescent="0.25">
      <c r="A17" s="28" t="s">
        <v>60</v>
      </c>
    </row>
    <row r="18" spans="1:1" x14ac:dyDescent="0.25">
      <c r="A18" s="28" t="s">
        <v>61</v>
      </c>
    </row>
    <row r="19" spans="1:1" x14ac:dyDescent="0.25">
      <c r="A19" s="28" t="s">
        <v>62</v>
      </c>
    </row>
    <row r="20" spans="1:1" x14ac:dyDescent="0.25">
      <c r="A20" s="28" t="s">
        <v>63</v>
      </c>
    </row>
    <row r="21" spans="1:1" x14ac:dyDescent="0.25">
      <c r="A21" s="28" t="s">
        <v>64</v>
      </c>
    </row>
    <row r="22" spans="1:1" x14ac:dyDescent="0.25">
      <c r="A22" s="28" t="s">
        <v>65</v>
      </c>
    </row>
    <row r="23" spans="1:1" x14ac:dyDescent="0.25">
      <c r="A23" s="28" t="s">
        <v>66</v>
      </c>
    </row>
    <row r="24" spans="1:1" x14ac:dyDescent="0.25">
      <c r="A24" s="28" t="s">
        <v>67</v>
      </c>
    </row>
    <row r="25" spans="1:1" x14ac:dyDescent="0.25">
      <c r="A25" s="28" t="s">
        <v>68</v>
      </c>
    </row>
    <row r="26" spans="1:1" x14ac:dyDescent="0.25">
      <c r="A26" s="28" t="s">
        <v>69</v>
      </c>
    </row>
    <row r="27" spans="1:1" x14ac:dyDescent="0.25">
      <c r="A27" s="28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14</vt:i4>
      </vt:variant>
    </vt:vector>
  </HeadingPairs>
  <TitlesOfParts>
    <vt:vector size="18" baseType="lpstr">
      <vt:lpstr>lx</vt:lpstr>
      <vt:lpstr>Adatok</vt:lpstr>
      <vt:lpstr>R kód</vt:lpstr>
      <vt:lpstr>R kód(calc1.R)</vt:lpstr>
      <vt:lpstr>'R kód'!colortable</vt:lpstr>
      <vt:lpstr>'R kód'!drop_down_linked_cells</vt:lpstr>
      <vt:lpstr>filename</vt:lpstr>
      <vt:lpstr>fullpath</vt:lpstr>
      <vt:lpstr>fullpath2</vt:lpstr>
      <vt:lpstr>'R kód'!LF</vt:lpstr>
      <vt:lpstr>path</vt:lpstr>
      <vt:lpstr>path2</vt:lpstr>
      <vt:lpstr>'R kód'!R_calc</vt:lpstr>
      <vt:lpstr>'R kód'!R_data</vt:lpstr>
      <vt:lpstr>'R kód'!R_debug</vt:lpstr>
      <vt:lpstr>'R kód'!R_fundef</vt:lpstr>
      <vt:lpstr>Adatok!R_names</vt:lpstr>
      <vt:lpstr>Rmain</vt:lpstr>
    </vt:vector>
  </TitlesOfParts>
  <Company>ELTE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prokaj</dc:creator>
  <cp:lastModifiedBy>prokaj</cp:lastModifiedBy>
  <dcterms:created xsi:type="dcterms:W3CDTF">2013-06-08T07:38:39Z</dcterms:created>
  <dcterms:modified xsi:type="dcterms:W3CDTF">2014-05-13T15:51:49Z</dcterms:modified>
</cp:coreProperties>
</file>