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9" i="1" l="1"/>
  <c r="C8" i="1"/>
  <c r="C7" i="1"/>
  <c r="C6" i="1"/>
  <c r="C10" i="1" l="1"/>
  <c r="C11" i="1" s="1"/>
  <c r="C12" i="1" s="1"/>
  <c r="C13" i="1" s="1"/>
  <c r="B18" i="1" l="1"/>
  <c r="C14" i="1"/>
  <c r="B19" i="1" l="1"/>
  <c r="B17" i="1"/>
</calcChain>
</file>

<file path=xl/sharedStrings.xml><?xml version="1.0" encoding="utf-8"?>
<sst xmlns="http://schemas.openxmlformats.org/spreadsheetml/2006/main" count="22" uniqueCount="22">
  <si>
    <r>
      <t xml:space="preserve">Начальные инвестиции </t>
    </r>
    <r>
      <rPr>
        <b/>
        <sz val="11"/>
        <color theme="1"/>
        <rFont val="Calibri"/>
        <family val="2"/>
        <charset val="204"/>
        <scheme val="minor"/>
      </rPr>
      <t>Io</t>
    </r>
  </si>
  <si>
    <r>
      <t xml:space="preserve">Выпуск </t>
    </r>
    <r>
      <rPr>
        <b/>
        <sz val="11"/>
        <color theme="1"/>
        <rFont val="Calibri"/>
        <family val="2"/>
        <charset val="204"/>
        <scheme val="minor"/>
      </rPr>
      <t>Q</t>
    </r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</si>
  <si>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p</t>
    </r>
  </si>
  <si>
    <r>
      <t xml:space="preserve">Переменные издержки </t>
    </r>
    <r>
      <rPr>
        <b/>
        <sz val="11"/>
        <color theme="1"/>
        <rFont val="Calibri"/>
        <family val="2"/>
        <charset val="204"/>
        <scheme val="minor"/>
      </rPr>
      <t>v</t>
    </r>
  </si>
  <si>
    <t>Постоянные издержки F</t>
  </si>
  <si>
    <t>Налог t%</t>
  </si>
  <si>
    <t>Уровень инфляции I %</t>
  </si>
  <si>
    <t>Банковская ставка r % (номин)</t>
  </si>
  <si>
    <t>n</t>
  </si>
  <si>
    <t>На конец года</t>
  </si>
  <si>
    <t>Выручка П</t>
  </si>
  <si>
    <t>Переменные издержки V</t>
  </si>
  <si>
    <t>Постоянные издержки Fix</t>
  </si>
  <si>
    <t>Аммортизация А</t>
  </si>
  <si>
    <t>Налог Н</t>
  </si>
  <si>
    <t>Чистая прибыль ЧП</t>
  </si>
  <si>
    <t>Свободные денежные потоки СДП</t>
  </si>
  <si>
    <t>Дисконтированные денежные потоки ДДП</t>
  </si>
  <si>
    <t>Налогооблагаемая прибыль НПк</t>
  </si>
  <si>
    <t>NPV=</t>
  </si>
  <si>
    <t>IRR=</t>
  </si>
  <si>
    <t>PI=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</si>
</sst>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2" sqref="C2"/>
    </sheetView>
  </sheetViews>
  <sheetFormatPr defaultRowHeight="15" x14ac:dyDescent="0.25"/>
  <cols>
    <col min="1" max="1" width="40.28515625" customWidth="1"/>
    <col min="2" max="2" width="9.7109375" customWidth="1"/>
    <col min="3" max="3" width="11.42578125" customWidth="1"/>
    <col min="4" max="4" width="14.42578125" customWidth="1"/>
    <col min="5" max="5" width="13.7109375" customWidth="1"/>
    <col min="6" max="6" width="11.28515625" customWidth="1"/>
    <col min="7" max="7" width="15.28515625" customWidth="1"/>
    <col min="8" max="8" width="16.85546875" customWidth="1"/>
    <col min="9" max="9" width="9" customWidth="1"/>
  </cols>
  <sheetData>
    <row r="1" spans="1:9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>
        <v>15107.18</v>
      </c>
      <c r="B2" s="3">
        <v>41</v>
      </c>
      <c r="C2" s="3">
        <v>17700</v>
      </c>
      <c r="D2" s="3">
        <v>13200</v>
      </c>
      <c r="E2" s="3">
        <v>166800</v>
      </c>
      <c r="F2" s="3">
        <v>18</v>
      </c>
      <c r="G2" s="3">
        <v>8.6</v>
      </c>
      <c r="H2" s="3">
        <v>18</v>
      </c>
      <c r="I2" s="3">
        <v>1</v>
      </c>
    </row>
    <row r="4" spans="1:9" x14ac:dyDescent="0.25">
      <c r="A4" s="6"/>
      <c r="B4" s="6" t="s">
        <v>9</v>
      </c>
      <c r="C4" s="6"/>
      <c r="D4" s="6"/>
      <c r="E4" s="6"/>
      <c r="F4" s="6"/>
      <c r="G4" s="6"/>
      <c r="H4" s="6"/>
      <c r="I4" s="6"/>
    </row>
    <row r="5" spans="1:9" x14ac:dyDescent="0.25">
      <c r="A5" s="6"/>
      <c r="B5" s="3">
        <v>0</v>
      </c>
      <c r="C5" s="3">
        <v>1</v>
      </c>
      <c r="D5" s="3"/>
      <c r="E5" s="3"/>
      <c r="F5" s="3"/>
      <c r="G5" s="3"/>
      <c r="H5" s="3"/>
      <c r="I5" s="3"/>
    </row>
    <row r="6" spans="1:9" x14ac:dyDescent="0.25">
      <c r="A6" t="s">
        <v>10</v>
      </c>
      <c r="C6">
        <f>$B$2*$C$2*(1+$G$2/100)^C5</f>
        <v>788110.20000000007</v>
      </c>
    </row>
    <row r="7" spans="1:9" x14ac:dyDescent="0.25">
      <c r="A7" t="s">
        <v>11</v>
      </c>
      <c r="C7">
        <f>$D$2*$B$2*(1+$G$2/100)^C5</f>
        <v>587743.20000000007</v>
      </c>
    </row>
    <row r="8" spans="1:9" x14ac:dyDescent="0.25">
      <c r="A8" t="s">
        <v>12</v>
      </c>
      <c r="C8">
        <f>$E$2*(1+$G$2/100)^C5</f>
        <v>181144.80000000002</v>
      </c>
    </row>
    <row r="9" spans="1:9" x14ac:dyDescent="0.25">
      <c r="A9" t="s">
        <v>13</v>
      </c>
      <c r="C9">
        <f>$A$2/$I$2</f>
        <v>15107.18</v>
      </c>
    </row>
    <row r="10" spans="1:9" x14ac:dyDescent="0.25">
      <c r="A10" t="s">
        <v>18</v>
      </c>
      <c r="C10">
        <f>C6-C7-C8-C9</f>
        <v>4115.0199999999822</v>
      </c>
    </row>
    <row r="11" spans="1:9" x14ac:dyDescent="0.25">
      <c r="A11" t="s">
        <v>14</v>
      </c>
      <c r="C11">
        <f>MAX(C10,0)*($F$2/100)</f>
        <v>740.70359999999675</v>
      </c>
    </row>
    <row r="12" spans="1:9" x14ac:dyDescent="0.25">
      <c r="A12" t="s">
        <v>15</v>
      </c>
      <c r="C12">
        <f>C10-C11</f>
        <v>3374.3163999999856</v>
      </c>
    </row>
    <row r="13" spans="1:9" x14ac:dyDescent="0.25">
      <c r="A13" t="s">
        <v>16</v>
      </c>
      <c r="B13">
        <v>-15107.18</v>
      </c>
      <c r="C13">
        <f>C12+C9</f>
        <v>18481.496399999985</v>
      </c>
    </row>
    <row r="14" spans="1:9" x14ac:dyDescent="0.25">
      <c r="A14" t="s">
        <v>17</v>
      </c>
      <c r="B14">
        <v>-15107.18</v>
      </c>
      <c r="C14">
        <f>C13/(1+$H$2/100)^C5</f>
        <v>15662.285084745752</v>
      </c>
    </row>
    <row r="17" spans="1:2" x14ac:dyDescent="0.25">
      <c r="A17" s="4" t="s">
        <v>19</v>
      </c>
      <c r="B17">
        <f>SUM(B14:I14)</f>
        <v>555.10508474575181</v>
      </c>
    </row>
    <row r="18" spans="1:2" x14ac:dyDescent="0.25">
      <c r="A18" s="4" t="s">
        <v>20</v>
      </c>
      <c r="B18" s="5">
        <f>IRR(B13:I13)</f>
        <v>0.2233584560454025</v>
      </c>
    </row>
    <row r="19" spans="1:2" x14ac:dyDescent="0.25">
      <c r="A19" s="4" t="s">
        <v>21</v>
      </c>
      <c r="B19">
        <f>SUM(C14:I14)/A2</f>
        <v>1.0367444542757651</v>
      </c>
    </row>
  </sheetData>
  <mergeCells count="2">
    <mergeCell ref="A4:A5"/>
    <mergeCell ref="B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2021-05-12T17:18:23Z</dcterms:created>
  <dcterms:modified xsi:type="dcterms:W3CDTF">2021-05-28T17:36:13Z</dcterms:modified>
</cp:coreProperties>
</file>