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mit Chatterjee_UPenn_970401442\Studio\Data\mbtafinancials\"/>
    </mc:Choice>
  </mc:AlternateContent>
  <xr:revisionPtr revIDLastSave="0" documentId="8_{2960195F-C806-4610-BAC4-F625E16C684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ains" sheetId="1" r:id="rId1"/>
    <sheet name="FRR" sheetId="2" r:id="rId2"/>
    <sheet name="Actuals" sheetId="3" r:id="rId3"/>
    <sheet name="Proj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3" l="1"/>
  <c r="D101" i="3"/>
  <c r="D102" i="3"/>
  <c r="D103" i="3"/>
  <c r="D104" i="3"/>
  <c r="D105" i="3"/>
  <c r="D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99" i="3"/>
  <c r="G13" i="4"/>
  <c r="G14" i="4"/>
  <c r="G15" i="4"/>
  <c r="G16" i="4"/>
  <c r="G17" i="4"/>
  <c r="G18" i="4"/>
  <c r="E13" i="4"/>
  <c r="E14" i="4"/>
  <c r="E15" i="4"/>
  <c r="E16" i="4"/>
  <c r="E17" i="4"/>
  <c r="E18" i="4"/>
  <c r="G12" i="4"/>
  <c r="E12" i="4"/>
  <c r="C13" i="4"/>
  <c r="C14" i="4"/>
  <c r="C15" i="4"/>
  <c r="C16" i="4"/>
  <c r="C17" i="4"/>
  <c r="C18" i="4"/>
  <c r="C12" i="4"/>
  <c r="F18" i="4"/>
  <c r="F47" i="4"/>
  <c r="F53" i="4"/>
  <c r="F54" i="4"/>
  <c r="D47" i="4"/>
  <c r="D53" i="4" s="1"/>
  <c r="B47" i="4"/>
  <c r="B53" i="4" s="1"/>
  <c r="D18" i="4"/>
  <c r="B17" i="4"/>
  <c r="B18" i="4" s="1"/>
  <c r="P54" i="3"/>
  <c r="P55" i="3"/>
  <c r="P56" i="3"/>
  <c r="P57" i="3"/>
  <c r="P58" i="3"/>
  <c r="N54" i="3"/>
  <c r="N55" i="3"/>
  <c r="N56" i="3"/>
  <c r="N57" i="3"/>
  <c r="N58" i="3"/>
  <c r="P53" i="3"/>
  <c r="N53" i="3"/>
  <c r="K58" i="3"/>
  <c r="L58" i="3" s="1"/>
  <c r="C41" i="3"/>
  <c r="E5" i="3"/>
  <c r="E6" i="3"/>
  <c r="F42" i="3"/>
  <c r="F48" i="3" s="1"/>
  <c r="G17" i="3" s="1"/>
  <c r="D42" i="3"/>
  <c r="D48" i="3" s="1"/>
  <c r="E17" i="3" s="1"/>
  <c r="B42" i="3"/>
  <c r="B48" i="3" s="1"/>
  <c r="C31" i="3" s="1"/>
  <c r="F13" i="3"/>
  <c r="G5" i="3" s="1"/>
  <c r="D13" i="3"/>
  <c r="E9" i="3" s="1"/>
  <c r="B12" i="3"/>
  <c r="B13" i="3" s="1"/>
  <c r="C4" i="3" s="1"/>
  <c r="F5" i="2"/>
  <c r="E59" i="1"/>
  <c r="F59" i="1"/>
  <c r="G59" i="1"/>
  <c r="H59" i="1"/>
  <c r="I59" i="1"/>
  <c r="J59" i="1"/>
  <c r="D22" i="1"/>
  <c r="D23" i="1" s="1"/>
  <c r="D59" i="1" s="1"/>
  <c r="C22" i="1"/>
  <c r="C23" i="1" s="1"/>
  <c r="C59" i="1" s="1"/>
  <c r="B22" i="1"/>
  <c r="B23" i="1" s="1"/>
  <c r="B59" i="1" s="1"/>
  <c r="B58" i="1"/>
  <c r="C52" i="1"/>
  <c r="C58" i="1" s="1"/>
  <c r="D52" i="1"/>
  <c r="D58" i="1" s="1"/>
  <c r="E52" i="1"/>
  <c r="E58" i="1" s="1"/>
  <c r="F52" i="1"/>
  <c r="F58" i="1" s="1"/>
  <c r="G52" i="1"/>
  <c r="G58" i="1" s="1"/>
  <c r="H52" i="1"/>
  <c r="H58" i="1" s="1"/>
  <c r="I52" i="1"/>
  <c r="I58" i="1" s="1"/>
  <c r="J52" i="1"/>
  <c r="J58" i="1" s="1"/>
  <c r="B52" i="1"/>
  <c r="F23" i="1"/>
  <c r="G23" i="1"/>
  <c r="H23" i="1"/>
  <c r="I23" i="1"/>
  <c r="J23" i="1"/>
  <c r="E23" i="1"/>
  <c r="B54" i="4" l="1"/>
  <c r="D54" i="4"/>
  <c r="E8" i="3"/>
  <c r="E7" i="3"/>
  <c r="E45" i="3"/>
  <c r="E44" i="3"/>
  <c r="G47" i="3"/>
  <c r="E47" i="3"/>
  <c r="L57" i="3"/>
  <c r="E46" i="3"/>
  <c r="L55" i="3"/>
  <c r="C10" i="3"/>
  <c r="G48" i="3"/>
  <c r="G46" i="3"/>
  <c r="L56" i="3"/>
  <c r="L54" i="3"/>
  <c r="C9" i="3"/>
  <c r="E25" i="3"/>
  <c r="C43" i="3"/>
  <c r="G45" i="3"/>
  <c r="E43" i="3"/>
  <c r="E42" i="3"/>
  <c r="E41" i="3"/>
  <c r="C44" i="3"/>
  <c r="C42" i="3"/>
  <c r="G44" i="3"/>
  <c r="C40" i="3"/>
  <c r="L53" i="3"/>
  <c r="C39" i="3"/>
  <c r="C38" i="3"/>
  <c r="C30" i="3"/>
  <c r="G43" i="3"/>
  <c r="C29" i="3"/>
  <c r="G42" i="3"/>
  <c r="C11" i="3"/>
  <c r="E48" i="3"/>
  <c r="G41" i="3"/>
  <c r="G13" i="3"/>
  <c r="C28" i="3"/>
  <c r="E32" i="3"/>
  <c r="G32" i="3"/>
  <c r="E31" i="3"/>
  <c r="G31" i="3"/>
  <c r="C8" i="3"/>
  <c r="C7" i="3"/>
  <c r="G11" i="3"/>
  <c r="C26" i="3"/>
  <c r="E30" i="3"/>
  <c r="G30" i="3"/>
  <c r="E40" i="3"/>
  <c r="G12" i="3"/>
  <c r="G9" i="3"/>
  <c r="C24" i="3"/>
  <c r="E28" i="3"/>
  <c r="G28" i="3"/>
  <c r="C25" i="3"/>
  <c r="E29" i="3"/>
  <c r="C13" i="3"/>
  <c r="C46" i="3"/>
  <c r="C23" i="3"/>
  <c r="E27" i="3"/>
  <c r="G27" i="3"/>
  <c r="C27" i="3"/>
  <c r="G10" i="3"/>
  <c r="G29" i="3"/>
  <c r="C12" i="3"/>
  <c r="C45" i="3"/>
  <c r="C22" i="3"/>
  <c r="E26" i="3"/>
  <c r="G26" i="3"/>
  <c r="G25" i="3"/>
  <c r="G40" i="3"/>
  <c r="G24" i="3"/>
  <c r="E4" i="3"/>
  <c r="G8" i="3"/>
  <c r="C37" i="3"/>
  <c r="C21" i="3"/>
  <c r="E39" i="3"/>
  <c r="E23" i="3"/>
  <c r="G39" i="3"/>
  <c r="G23" i="3"/>
  <c r="G4" i="3"/>
  <c r="G7" i="3"/>
  <c r="C36" i="3"/>
  <c r="C20" i="3"/>
  <c r="E38" i="3"/>
  <c r="E22" i="3"/>
  <c r="G38" i="3"/>
  <c r="G22" i="3"/>
  <c r="E13" i="3"/>
  <c r="G6" i="3"/>
  <c r="C35" i="3"/>
  <c r="C19" i="3"/>
  <c r="E37" i="3"/>
  <c r="E21" i="3"/>
  <c r="G37" i="3"/>
  <c r="G21" i="3"/>
  <c r="C6" i="3"/>
  <c r="E12" i="3"/>
  <c r="C34" i="3"/>
  <c r="C18" i="3"/>
  <c r="E36" i="3"/>
  <c r="E20" i="3"/>
  <c r="G36" i="3"/>
  <c r="G20" i="3"/>
  <c r="C5" i="3"/>
  <c r="E11" i="3"/>
  <c r="C16" i="3"/>
  <c r="C33" i="3"/>
  <c r="C17" i="3"/>
  <c r="E35" i="3"/>
  <c r="E19" i="3"/>
  <c r="G35" i="3"/>
  <c r="G19" i="3"/>
  <c r="E10" i="3"/>
  <c r="C48" i="3"/>
  <c r="C32" i="3"/>
  <c r="E16" i="3"/>
  <c r="E34" i="3"/>
  <c r="E18" i="3"/>
  <c r="G34" i="3"/>
  <c r="G18" i="3"/>
  <c r="E24" i="3"/>
  <c r="C47" i="3"/>
  <c r="G16" i="3"/>
  <c r="E33" i="3"/>
  <c r="G33" i="3"/>
  <c r="F49" i="3"/>
  <c r="D49" i="3"/>
  <c r="B49" i="3"/>
</calcChain>
</file>

<file path=xl/sharedStrings.xml><?xml version="1.0" encoding="utf-8"?>
<sst xmlns="http://schemas.openxmlformats.org/spreadsheetml/2006/main" count="264" uniqueCount="78">
  <si>
    <t>Massachusetts Bay Transportation Authority</t>
  </si>
  <si>
    <t>FY22  Itemized Budget</t>
  </si>
  <si>
    <t>FY20 Actuals</t>
  </si>
  <si>
    <t>FY21 Budget</t>
  </si>
  <si>
    <t>FY22 Budget</t>
  </si>
  <si>
    <t>REVENUES</t>
  </si>
  <si>
    <t>Operating Revenues</t>
  </si>
  <si>
    <t>Fares, all modes</t>
  </si>
  <si>
    <t>Own-Source</t>
  </si>
  <si>
    <t>- Advertising</t>
  </si>
  <si>
    <t>- Parking</t>
  </si>
  <si>
    <t>- Real Estate</t>
  </si>
  <si>
    <t>- Other Operating</t>
  </si>
  <si>
    <t>Total Operating Revenue</t>
  </si>
  <si>
    <t>Non-Operating Revenues</t>
  </si>
  <si>
    <t>Dedicated Sales Tax</t>
  </si>
  <si>
    <t>Dedicated Local Assessments</t>
  </si>
  <si>
    <t>Other Income</t>
  </si>
  <si>
    <t>Federal Funds</t>
  </si>
  <si>
    <t>State Contract Assistance</t>
  </si>
  <si>
    <t>Total Non-Operating</t>
  </si>
  <si>
    <t>TOTAL REVENUES</t>
  </si>
  <si>
    <t>EXPENSES</t>
  </si>
  <si>
    <t>Operating Expenses</t>
  </si>
  <si>
    <t>Regular Wages</t>
  </si>
  <si>
    <t>Overtime</t>
  </si>
  <si>
    <t>Total Wages</t>
  </si>
  <si>
    <t>Pensions</t>
  </si>
  <si>
    <t>Healthcare</t>
  </si>
  <si>
    <t>Health &amp; Welfare Fund</t>
  </si>
  <si>
    <t>Other Fringe</t>
  </si>
  <si>
    <t>Payroll Taxes</t>
  </si>
  <si>
    <t>Total Benefits &amp; Taxes</t>
  </si>
  <si>
    <t>Materials</t>
  </si>
  <si>
    <t>Services</t>
  </si>
  <si>
    <t>Fuel</t>
  </si>
  <si>
    <t>Utilities</t>
  </si>
  <si>
    <t>Contract Cleaning</t>
  </si>
  <si>
    <t>Materials and Services</t>
  </si>
  <si>
    <t>Insurance</t>
  </si>
  <si>
    <t>Purchased Commuter Rail Service</t>
  </si>
  <si>
    <t>- Fixed Price</t>
  </si>
  <si>
    <t>- Extra Work &amp; Services</t>
  </si>
  <si>
    <t>- Fuel</t>
  </si>
  <si>
    <t>- PRIIA (NECC)</t>
  </si>
  <si>
    <t>Purchased Local Service Subsidy</t>
  </si>
  <si>
    <t>- THE RIDE</t>
  </si>
  <si>
    <t>- Ferry Services</t>
  </si>
  <si>
    <t>- Other LSS</t>
  </si>
  <si>
    <t>Financial Service Charges</t>
  </si>
  <si>
    <t>Total Operating Expenses</t>
  </si>
  <si>
    <t>Debt Service</t>
  </si>
  <si>
    <t>Interest</t>
  </si>
  <si>
    <t>Principal Payments</t>
  </si>
  <si>
    <t>Lease Payments</t>
  </si>
  <si>
    <t>-</t>
  </si>
  <si>
    <t>-</t>
  </si>
  <si>
    <t>-</t>
  </si>
  <si>
    <t>Total Debt Service</t>
  </si>
  <si>
    <t>TOTAL EXPENSES</t>
  </si>
  <si>
    <t>Net Revenue/Expenses</t>
  </si>
  <si>
    <t>Transfers</t>
  </si>
  <si>
    <t>Transfers in</t>
  </si>
  <si>
    <t>$-</t>
  </si>
  <si>
    <t>Transfers out</t>
  </si>
  <si>
    <t>Net Rev/Exp</t>
  </si>
  <si>
    <t>Fare Recovery Ratio</t>
  </si>
  <si>
    <t>6/9/2021 O:\PP-BUDGET\2022 Budget\Budget Development\BGS22</t>
  </si>
  <si>
    <t>FY21 Actuals</t>
  </si>
  <si>
    <t>FY19 Actuals</t>
  </si>
  <si>
    <t>FY20 Budget</t>
  </si>
  <si>
    <t>FY23 Proj</t>
  </si>
  <si>
    <t>FY22 Proj</t>
  </si>
  <si>
    <t>FY21 Proj</t>
  </si>
  <si>
    <t>Actual</t>
  </si>
  <si>
    <t>Budgeted</t>
  </si>
  <si>
    <t>Projected</t>
  </si>
  <si>
    <t>Total Non-operating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</si>
</sst>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$-809]#,##0.00"/>
    <numFmt numFmtId="165" formatCode="0.0"/>
    <numFmt numFmtId="166" formatCode="#,##0.0"/>
    <numFmt numFmtId="167" formatCode="[$$-809]#,##0"/>
    <numFmt numFmtId="168" formatCode="0.0%"/>
    <numFmt numFmtId="169" formatCode="[$$-380A]\ #,##0.00"/>
  </numFmts>
  <fonts count="10" x14ac:knownFonts="1">
    <font>
      <sz val="10"/>
      <name val="Arial"/>
      <family val="2"/>
    </font>
    <font>
      <sz val="10"/>
      <name val="Arial"/>
      <family val="2"/>
    </font>
    <font>
      <sz val="11"/>
      <name val="Arial Bold"/>
      <family val="2"/>
    </font>
    <font>
      <sz val="8"/>
      <name val="Times New Roman"/>
      <family val="2"/>
    </font>
    <font>
      <sz val="8"/>
      <name val="Arial Bold"/>
      <family val="2"/>
    </font>
    <font>
      <sz val="8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NumberFormat="1" applyFont="1"/>
    <xf numFmtId="0" fontId="3" fillId="0" borderId="0" xfId="0" applyNumberFormat="1" applyFont="1"/>
    <xf numFmtId="0" fontId="0" fillId="0" borderId="0" xfId="0"/>
    <xf numFmtId="0" fontId="2" fillId="0" borderId="0" xfId="0" applyNumberFormat="1" applyFont="1"/>
    <xf numFmtId="0" fontId="0" fillId="0" borderId="0" xfId="0"/>
    <xf numFmtId="164" fontId="4" fillId="0" borderId="0" xfId="0" applyNumberFormat="1" applyFont="1"/>
    <xf numFmtId="165" fontId="5" fillId="0" borderId="0" xfId="0" applyNumberFormat="1" applyFont="1"/>
    <xf numFmtId="0" fontId="6" fillId="0" borderId="0" xfId="0" applyFont="1"/>
    <xf numFmtId="0" fontId="6" fillId="2" borderId="1" xfId="0" applyFont="1" applyFill="1" applyBorder="1"/>
    <xf numFmtId="0" fontId="6" fillId="3" borderId="1" xfId="0" applyFont="1" applyFill="1" applyBorder="1"/>
    <xf numFmtId="0" fontId="6" fillId="4" borderId="1" xfId="0" applyFont="1" applyFill="1" applyBorder="1"/>
    <xf numFmtId="165" fontId="6" fillId="2" borderId="1" xfId="0" applyNumberFormat="1" applyFont="1" applyFill="1" applyBorder="1"/>
    <xf numFmtId="0" fontId="7" fillId="2" borderId="1" xfId="0" applyNumberFormat="1" applyFont="1" applyFill="1" applyBorder="1"/>
    <xf numFmtId="0" fontId="7" fillId="3" borderId="1" xfId="0" applyNumberFormat="1" applyFont="1" applyFill="1" applyBorder="1"/>
    <xf numFmtId="0" fontId="7" fillId="4" borderId="1" xfId="0" applyNumberFormat="1" applyFont="1" applyFill="1" applyBorder="1"/>
    <xf numFmtId="0" fontId="6" fillId="4" borderId="1" xfId="0" applyNumberFormat="1" applyFont="1" applyFill="1" applyBorder="1"/>
    <xf numFmtId="164" fontId="7" fillId="2" borderId="1" xfId="0" applyNumberFormat="1" applyFont="1" applyFill="1" applyBorder="1"/>
    <xf numFmtId="164" fontId="7" fillId="3" borderId="1" xfId="0" applyNumberFormat="1" applyFont="1" applyFill="1" applyBorder="1"/>
    <xf numFmtId="164" fontId="7" fillId="4" borderId="1" xfId="0" applyNumberFormat="1" applyFont="1" applyFill="1" applyBorder="1"/>
    <xf numFmtId="165" fontId="6" fillId="3" borderId="1" xfId="0" applyNumberFormat="1" applyFont="1" applyFill="1" applyBorder="1"/>
    <xf numFmtId="165" fontId="6" fillId="4" borderId="1" xfId="0" applyNumberFormat="1" applyFont="1" applyFill="1" applyBorder="1"/>
    <xf numFmtId="166" fontId="6" fillId="2" borderId="1" xfId="0" applyNumberFormat="1" applyFont="1" applyFill="1" applyBorder="1"/>
    <xf numFmtId="166" fontId="6" fillId="3" borderId="1" xfId="0" applyNumberFormat="1" applyFont="1" applyFill="1" applyBorder="1"/>
    <xf numFmtId="166" fontId="6" fillId="4" borderId="1" xfId="0" applyNumberFormat="1" applyFont="1" applyFill="1" applyBorder="1"/>
    <xf numFmtId="164" fontId="6" fillId="2" borderId="1" xfId="0" applyNumberFormat="1" applyFont="1" applyFill="1" applyBorder="1"/>
    <xf numFmtId="164" fontId="6" fillId="3" borderId="1" xfId="0" applyNumberFormat="1" applyFont="1" applyFill="1" applyBorder="1"/>
    <xf numFmtId="164" fontId="6" fillId="4" borderId="1" xfId="0" applyNumberFormat="1" applyFont="1" applyFill="1" applyBorder="1"/>
    <xf numFmtId="0" fontId="6" fillId="2" borderId="1" xfId="0" applyNumberFormat="1" applyFont="1" applyFill="1" applyBorder="1"/>
    <xf numFmtId="0" fontId="6" fillId="3" borderId="1" xfId="0" applyNumberFormat="1" applyFont="1" applyFill="1" applyBorder="1"/>
    <xf numFmtId="164" fontId="8" fillId="4" borderId="1" xfId="0" applyNumberFormat="1" applyFont="1" applyFill="1" applyBorder="1"/>
    <xf numFmtId="165" fontId="8" fillId="4" borderId="1" xfId="0" applyNumberFormat="1" applyFont="1" applyFill="1" applyBorder="1"/>
    <xf numFmtId="0" fontId="7" fillId="0" borderId="0" xfId="0" applyNumberFormat="1" applyFont="1"/>
    <xf numFmtId="0" fontId="7" fillId="2" borderId="1" xfId="0" applyFont="1" applyFill="1" applyBorder="1"/>
    <xf numFmtId="0" fontId="7" fillId="3" borderId="1" xfId="0" applyFont="1" applyFill="1" applyBorder="1"/>
    <xf numFmtId="167" fontId="7" fillId="2" borderId="1" xfId="0" applyNumberFormat="1" applyFont="1" applyFill="1" applyBorder="1"/>
    <xf numFmtId="168" fontId="7" fillId="2" borderId="1" xfId="0" applyNumberFormat="1" applyFont="1" applyFill="1" applyBorder="1"/>
    <xf numFmtId="168" fontId="7" fillId="3" borderId="1" xfId="0" applyNumberFormat="1" applyFont="1" applyFill="1" applyBorder="1"/>
    <xf numFmtId="168" fontId="7" fillId="4" borderId="1" xfId="0" applyNumberFormat="1" applyFont="1" applyFill="1" applyBorder="1"/>
    <xf numFmtId="164" fontId="9" fillId="2" borderId="1" xfId="0" applyNumberFormat="1" applyFont="1" applyFill="1" applyBorder="1"/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7" fillId="4" borderId="1" xfId="0" applyNumberFormat="1" applyFont="1" applyFill="1" applyBorder="1"/>
    <xf numFmtId="166" fontId="7" fillId="2" borderId="1" xfId="0" applyNumberFormat="1" applyFont="1" applyFill="1" applyBorder="1"/>
    <xf numFmtId="166" fontId="7" fillId="3" borderId="1" xfId="0" applyNumberFormat="1" applyFont="1" applyFill="1" applyBorder="1"/>
    <xf numFmtId="166" fontId="7" fillId="4" borderId="1" xfId="0" applyNumberFormat="1" applyFont="1" applyFill="1" applyBorder="1"/>
    <xf numFmtId="169" fontId="7" fillId="2" borderId="1" xfId="0" applyNumberFormat="1" applyFont="1" applyFill="1" applyBorder="1"/>
    <xf numFmtId="1" fontId="7" fillId="3" borderId="1" xfId="0" applyNumberFormat="1" applyFont="1" applyFill="1" applyBorder="1"/>
    <xf numFmtId="0" fontId="6" fillId="0" borderId="0" xfId="0" applyNumberFormat="1" applyFont="1" applyAlignment="1">
      <alignment horizontal="left" indent="1"/>
    </xf>
    <xf numFmtId="0" fontId="6" fillId="0" borderId="0" xfId="0" applyNumberFormat="1" applyFont="1" applyAlignment="1">
      <alignment horizontal="left" indent="2"/>
    </xf>
    <xf numFmtId="168" fontId="0" fillId="0" borderId="0" xfId="0" applyNumberFormat="1"/>
    <xf numFmtId="10" fontId="0" fillId="0" borderId="0" xfId="0" applyNumberFormat="1"/>
    <xf numFmtId="10" fontId="7" fillId="2" borderId="1" xfId="0" applyNumberFormat="1" applyFont="1" applyFill="1" applyBorder="1"/>
    <xf numFmtId="165" fontId="7" fillId="5" borderId="1" xfId="0" applyNumberFormat="1" applyFont="1" applyFill="1" applyBorder="1"/>
    <xf numFmtId="10" fontId="7" fillId="5" borderId="1" xfId="0" applyNumberFormat="1" applyFont="1" applyFill="1" applyBorder="1"/>
    <xf numFmtId="164" fontId="7" fillId="5" borderId="1" xfId="0" applyNumberFormat="1" applyFont="1" applyFill="1" applyBorder="1"/>
    <xf numFmtId="166" fontId="7" fillId="5" borderId="1" xfId="0" applyNumberFormat="1" applyFont="1" applyFill="1" applyBorder="1"/>
    <xf numFmtId="164" fontId="7" fillId="5" borderId="0" xfId="0" applyNumberFormat="1" applyFont="1" applyFill="1" applyBorder="1"/>
    <xf numFmtId="10" fontId="7" fillId="2" borderId="0" xfId="0" applyNumberFormat="1" applyFont="1" applyFill="1" applyBorder="1"/>
    <xf numFmtId="166" fontId="7" fillId="5" borderId="0" xfId="0" applyNumberFormat="1" applyFont="1" applyFill="1" applyBorder="1"/>
    <xf numFmtId="0" fontId="6" fillId="2" borderId="0" xfId="0" applyNumberFormat="1" applyFont="1" applyFill="1" applyBorder="1"/>
    <xf numFmtId="10" fontId="6" fillId="4" borderId="1" xfId="1" applyNumberFormat="1" applyFont="1" applyFill="1" applyBorder="1"/>
    <xf numFmtId="10" fontId="6" fillId="4" borderId="1" xfId="0" applyNumberFormat="1" applyFont="1" applyFill="1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Observed</a:t>
            </a:r>
            <a:r>
              <a:rPr lang="en-IN" baseline="0"/>
              <a:t> &amp; Budgeted vs Projected Fare Recovery Ratios for MBTA FY2019-23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FRR!$A$4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FRR!$B$3:$F$3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FRR!$B$4:$F$4</c:f>
              <c:numCache>
                <c:formatCode>0.0%</c:formatCode>
                <c:ptCount val="5"/>
                <c:pt idx="0">
                  <c:v>0.42699999999999999</c:v>
                </c:pt>
                <c:pt idx="1">
                  <c:v>0.33500000000000002</c:v>
                </c:pt>
                <c:pt idx="2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DAA-A552-3163A7C00F23}"/>
            </c:ext>
          </c:extLst>
        </c:ser>
        <c:ser>
          <c:idx val="1"/>
          <c:order val="1"/>
          <c:tx>
            <c:strRef>
              <c:f>FRR!$A$5</c:f>
              <c:strCache>
                <c:ptCount val="1"/>
                <c:pt idx="0">
                  <c:v>Budgeted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FRR!$B$3:$F$3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FRR!$B$5:$F$5</c:f>
              <c:numCache>
                <c:formatCode>0.0%</c:formatCode>
                <c:ptCount val="5"/>
                <c:pt idx="1">
                  <c:v>0.41599999999999998</c:v>
                </c:pt>
                <c:pt idx="2">
                  <c:v>8.1000000000000003E-2</c:v>
                </c:pt>
                <c:pt idx="3">
                  <c:v>0.106</c:v>
                </c:pt>
                <c:pt idx="4">
                  <c:v>0.13871604938271603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8-4DAA-A552-3163A7C00F23}"/>
            </c:ext>
          </c:extLst>
        </c:ser>
        <c:ser>
          <c:idx val="2"/>
          <c:order val="2"/>
          <c:tx>
            <c:strRef>
              <c:f>FRR!$A$6</c:f>
              <c:strCache>
                <c:ptCount val="1"/>
                <c:pt idx="0">
                  <c:v>Projected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FRR!$B$3:$F$3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FRR!$B$6:$F$6</c:f>
              <c:numCache>
                <c:formatCode>General</c:formatCode>
                <c:ptCount val="5"/>
                <c:pt idx="2" formatCode="0.0%">
                  <c:v>0.106</c:v>
                </c:pt>
                <c:pt idx="3" formatCode="0.0%">
                  <c:v>0.106</c:v>
                </c:pt>
                <c:pt idx="4" formatCode="0.0%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8-4DAA-A552-3163A7C0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997119"/>
        <c:axId val="878997535"/>
      </c:lineChart>
      <c:catAx>
        <c:axId val="87899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97535"/>
        <c:crosses val="autoZero"/>
        <c:auto val="1"/>
        <c:lblAlgn val="ctr"/>
        <c:lblOffset val="100"/>
        <c:noMultiLvlLbl val="0"/>
      </c:catAx>
      <c:valAx>
        <c:axId val="87899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99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FY20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Actuals!$K$14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26-4EDF-9BFD-CCF083D236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26-4EDF-9BFD-CCF083D236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Actuals!$J$15:$J$16</c:f>
              <c:strCache>
                <c:ptCount val="2"/>
                <c:pt idx="0">
                  <c:v>Total Operating Revenue</c:v>
                </c:pt>
                <c:pt idx="1">
                  <c:v>Total Non-operating Revenue</c:v>
                </c:pt>
              </c:strCache>
            </c:strRef>
          </c:cat>
          <c:val>
            <c:numRef>
              <c:f>Actuals!$K$15:$K$16</c:f>
              <c:numCache>
                <c:formatCode>0.00%</c:formatCode>
                <c:ptCount val="2"/>
                <c:pt idx="0">
                  <c:v>0.27261124070243387</c:v>
                </c:pt>
                <c:pt idx="1">
                  <c:v>0.72738875929756619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7-4973-B111-51BACA990C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FY19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Actuals!$K$10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76-4386-B828-027DDB1FA8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76-4386-B828-027DDB1FA8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Actuals!$J$11:$J$12</c:f>
              <c:strCache>
                <c:ptCount val="2"/>
                <c:pt idx="0">
                  <c:v>Total Operating Revenue</c:v>
                </c:pt>
                <c:pt idx="1">
                  <c:v>Total Non-operating Revenue</c:v>
                </c:pt>
              </c:strCache>
            </c:strRef>
          </c:cat>
          <c:val>
            <c:numRef>
              <c:f>Actuals!$K$11:$K$12</c:f>
              <c:numCache>
                <c:formatCode>0.00%</c:formatCode>
                <c:ptCount val="2"/>
                <c:pt idx="0">
                  <c:v>0.35120309763068125</c:v>
                </c:pt>
                <c:pt idx="1">
                  <c:v>0.64879690236931864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1-4C74-A5CB-07966096EC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Breakdown of Non Operating Revenues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Actuals!$K$60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Actuals!$J$61:$J$65</c:f>
              <c:strCache>
                <c:ptCount val="5"/>
                <c:pt idx="0">
                  <c:v>Dedicated Sales Tax</c:v>
                </c:pt>
                <c:pt idx="1">
                  <c:v>Dedicated Local Assessments</c:v>
                </c:pt>
                <c:pt idx="2">
                  <c:v>Other Income</c:v>
                </c:pt>
                <c:pt idx="3">
                  <c:v>Federal Funds</c:v>
                </c:pt>
                <c:pt idx="4">
                  <c:v>State Contract Assistance</c:v>
                </c:pt>
              </c:strCache>
            </c:strRef>
          </c:cat>
          <c:val>
            <c:numRef>
              <c:f>Actuals!$K$61:$K$65</c:f>
              <c:numCache>
                <c:formatCode>0.00%</c:formatCode>
                <c:ptCount val="5"/>
                <c:pt idx="0">
                  <c:v>0.74827708703374785</c:v>
                </c:pt>
                <c:pt idx="1">
                  <c:v>0.1208525754884547</c:v>
                </c:pt>
                <c:pt idx="2">
                  <c:v>4.063943161634103E-2</c:v>
                </c:pt>
                <c:pt idx="3">
                  <c:v>0</c:v>
                </c:pt>
                <c:pt idx="4">
                  <c:v>9.023090586145649E-2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A-4410-9576-156FBF3AA61A}"/>
            </c:ext>
          </c:extLst>
        </c:ser>
        <c:ser>
          <c:idx val="1"/>
          <c:order val="1"/>
          <c:tx>
            <c:strRef>
              <c:f>Actuals!$L$60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Actuals!$J$61:$J$65</c:f>
              <c:strCache>
                <c:ptCount val="5"/>
                <c:pt idx="0">
                  <c:v>Dedicated Sales Tax</c:v>
                </c:pt>
                <c:pt idx="1">
                  <c:v>Dedicated Local Assessments</c:v>
                </c:pt>
                <c:pt idx="2">
                  <c:v>Other Income</c:v>
                </c:pt>
                <c:pt idx="3">
                  <c:v>Federal Funds</c:v>
                </c:pt>
                <c:pt idx="4">
                  <c:v>State Contract Assistance</c:v>
                </c:pt>
              </c:strCache>
            </c:strRef>
          </c:cat>
          <c:val>
            <c:numRef>
              <c:f>Actuals!$L$61:$L$65</c:f>
              <c:numCache>
                <c:formatCode>0.00%</c:formatCode>
                <c:ptCount val="5"/>
                <c:pt idx="0">
                  <c:v>0.65184243964421851</c:v>
                </c:pt>
                <c:pt idx="1">
                  <c:v>0.1055242935802021</c:v>
                </c:pt>
                <c:pt idx="2">
                  <c:v>3.1584679615175172E-2</c:v>
                </c:pt>
                <c:pt idx="3">
                  <c:v>0.13420463483995887</c:v>
                </c:pt>
                <c:pt idx="4">
                  <c:v>7.684395232044533E-2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A-4410-9576-156FBF3AA61A}"/>
            </c:ext>
          </c:extLst>
        </c:ser>
        <c:ser>
          <c:idx val="2"/>
          <c:order val="2"/>
          <c:tx>
            <c:strRef>
              <c:f>Actuals!$M$60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Actuals!$J$61:$J$65</c:f>
              <c:strCache>
                <c:ptCount val="5"/>
                <c:pt idx="0">
                  <c:v>Dedicated Sales Tax</c:v>
                </c:pt>
                <c:pt idx="1">
                  <c:v>Dedicated Local Assessments</c:v>
                </c:pt>
                <c:pt idx="2">
                  <c:v>Other Income</c:v>
                </c:pt>
                <c:pt idx="3">
                  <c:v>Federal Funds</c:v>
                </c:pt>
                <c:pt idx="4">
                  <c:v>State Contract Assistance</c:v>
                </c:pt>
              </c:strCache>
            </c:strRef>
          </c:cat>
          <c:val>
            <c:numRef>
              <c:f>Actuals!$M$61:$M$65</c:f>
              <c:numCache>
                <c:formatCode>0.00%</c:formatCode>
                <c:ptCount val="5"/>
                <c:pt idx="0">
                  <c:v>0.50303154444899634</c:v>
                </c:pt>
                <c:pt idx="1">
                  <c:v>7.2593199508398196E-2</c:v>
                </c:pt>
                <c:pt idx="2">
                  <c:v>2.7242933224088488E-2</c:v>
                </c:pt>
                <c:pt idx="3">
                  <c:v>0.34506349856616136</c:v>
                </c:pt>
                <c:pt idx="4">
                  <c:v>5.2027857435477262E-2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7A-4410-9576-156FBF3AA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124655"/>
        <c:axId val="1012123823"/>
      </c:barChart>
      <c:catAx>
        <c:axId val="10121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23823"/>
        <c:crosses val="autoZero"/>
        <c:auto val="1"/>
        <c:lblAlgn val="ctr"/>
        <c:lblOffset val="100"/>
        <c:noMultiLvlLbl val="0"/>
      </c:catAx>
      <c:valAx>
        <c:axId val="101212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2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Breakdown of Operating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Actuals!$K$82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Actuals!$J$83:$J$90</c:f>
              <c:strCache>
                <c:ptCount val="8"/>
                <c:pt idx="0">
                  <c:v>Total Wages</c:v>
                </c:pt>
                <c:pt idx="1">
                  <c:v>Total Benefits &amp; Taxes</c:v>
                </c:pt>
                <c:pt idx="2">
                  <c:v>Materials and Services</c:v>
                </c:pt>
                <c:pt idx="3">
                  <c:v>Insurance</c:v>
                </c:pt>
                <c:pt idx="4">
                  <c:v>Purchased Commuter Rail Service</c:v>
                </c:pt>
                <c:pt idx="5">
                  <c:v>Purchased Local Service Subsidy</c:v>
                </c:pt>
                <c:pt idx="6">
                  <c:v>Financial Service Charges</c:v>
                </c:pt>
                <c:pt idx="7">
                  <c:v>Total Debt Service</c:v>
                </c:pt>
              </c:strCache>
            </c:strRef>
          </c:cat>
          <c:val>
            <c:numRef>
              <c:f>Actuals!$K$83:$K$90</c:f>
              <c:numCache>
                <c:formatCode>0.00%</c:formatCode>
                <c:ptCount val="8"/>
                <c:pt idx="0">
                  <c:v>0.23661602679221475</c:v>
                </c:pt>
                <c:pt idx="1">
                  <c:v>0.12862204533320393</c:v>
                </c:pt>
                <c:pt idx="2">
                  <c:v>0.12012813667912442</c:v>
                </c:pt>
                <c:pt idx="3">
                  <c:v>7.8629325826335972E-3</c:v>
                </c:pt>
                <c:pt idx="4">
                  <c:v>0.19861185264281903</c:v>
                </c:pt>
                <c:pt idx="5">
                  <c:v>6.8048342474396936E-2</c:v>
                </c:pt>
                <c:pt idx="6">
                  <c:v>3.7858564286754361E-3</c:v>
                </c:pt>
                <c:pt idx="7">
                  <c:v>0.23632480706693201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8-427C-872E-1929B22856FD}"/>
            </c:ext>
          </c:extLst>
        </c:ser>
        <c:ser>
          <c:idx val="1"/>
          <c:order val="1"/>
          <c:tx>
            <c:strRef>
              <c:f>Actuals!$L$82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Actuals!$J$83:$J$90</c:f>
              <c:strCache>
                <c:ptCount val="8"/>
                <c:pt idx="0">
                  <c:v>Total Wages</c:v>
                </c:pt>
                <c:pt idx="1">
                  <c:v>Total Benefits &amp; Taxes</c:v>
                </c:pt>
                <c:pt idx="2">
                  <c:v>Materials and Services</c:v>
                </c:pt>
                <c:pt idx="3">
                  <c:v>Insurance</c:v>
                </c:pt>
                <c:pt idx="4">
                  <c:v>Purchased Commuter Rail Service</c:v>
                </c:pt>
                <c:pt idx="5">
                  <c:v>Purchased Local Service Subsidy</c:v>
                </c:pt>
                <c:pt idx="6">
                  <c:v>Financial Service Charges</c:v>
                </c:pt>
                <c:pt idx="7">
                  <c:v>Total Debt Service</c:v>
                </c:pt>
              </c:strCache>
            </c:strRef>
          </c:cat>
          <c:val>
            <c:numRef>
              <c:f>Actuals!$L$83:$L$90</c:f>
              <c:numCache>
                <c:formatCode>0.00%</c:formatCode>
                <c:ptCount val="8"/>
                <c:pt idx="0">
                  <c:v>0.23638339080731255</c:v>
                </c:pt>
                <c:pt idx="1">
                  <c:v>0.13411120034011997</c:v>
                </c:pt>
                <c:pt idx="2">
                  <c:v>0.12508857291322217</c:v>
                </c:pt>
                <c:pt idx="3">
                  <c:v>1.3321366148613538E-2</c:v>
                </c:pt>
                <c:pt idx="4">
                  <c:v>0.19396287023477726</c:v>
                </c:pt>
                <c:pt idx="5">
                  <c:v>6.4055930842269349E-2</c:v>
                </c:pt>
                <c:pt idx="6">
                  <c:v>3.306722093627474E-3</c:v>
                </c:pt>
                <c:pt idx="7">
                  <c:v>0.22976994662005762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8-427C-872E-1929B22856FD}"/>
            </c:ext>
          </c:extLst>
        </c:ser>
        <c:ser>
          <c:idx val="2"/>
          <c:order val="2"/>
          <c:tx>
            <c:strRef>
              <c:f>Actuals!$M$82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Actuals!$J$83:$J$90</c:f>
              <c:strCache>
                <c:ptCount val="8"/>
                <c:pt idx="0">
                  <c:v>Total Wages</c:v>
                </c:pt>
                <c:pt idx="1">
                  <c:v>Total Benefits &amp; Taxes</c:v>
                </c:pt>
                <c:pt idx="2">
                  <c:v>Materials and Services</c:v>
                </c:pt>
                <c:pt idx="3">
                  <c:v>Insurance</c:v>
                </c:pt>
                <c:pt idx="4">
                  <c:v>Purchased Commuter Rail Service</c:v>
                </c:pt>
                <c:pt idx="5">
                  <c:v>Purchased Local Service Subsidy</c:v>
                </c:pt>
                <c:pt idx="6">
                  <c:v>Financial Service Charges</c:v>
                </c:pt>
                <c:pt idx="7">
                  <c:v>Total Debt Service</c:v>
                </c:pt>
              </c:strCache>
            </c:strRef>
          </c:cat>
          <c:val>
            <c:numRef>
              <c:f>Actuals!$M$83:$M$90</c:f>
              <c:numCache>
                <c:formatCode>0.00%</c:formatCode>
                <c:ptCount val="8"/>
                <c:pt idx="0">
                  <c:v>0.23149007236964184</c:v>
                </c:pt>
                <c:pt idx="1">
                  <c:v>0.1348116533679718</c:v>
                </c:pt>
                <c:pt idx="2">
                  <c:v>0.13360549267025421</c:v>
                </c:pt>
                <c:pt idx="3">
                  <c:v>7.9328261272963441E-3</c:v>
                </c:pt>
                <c:pt idx="4">
                  <c:v>0.19818148079421039</c:v>
                </c:pt>
                <c:pt idx="5">
                  <c:v>5.3581369456299863E-2</c:v>
                </c:pt>
                <c:pt idx="6">
                  <c:v>2.783447763963629E-3</c:v>
                </c:pt>
                <c:pt idx="7">
                  <c:v>0.23761365745036184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8-427C-872E-1929B2285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066799"/>
        <c:axId val="893067215"/>
      </c:barChart>
      <c:catAx>
        <c:axId val="89306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67215"/>
        <c:crosses val="autoZero"/>
        <c:auto val="1"/>
        <c:lblAlgn val="ctr"/>
        <c:lblOffset val="100"/>
        <c:noMultiLvlLbl val="0"/>
      </c:catAx>
      <c:valAx>
        <c:axId val="8930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6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FY22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Actuals!$K$22</c:f>
              <c:strCache>
                <c:ptCount val="1"/>
                <c:pt idx="0">
                  <c:v>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CF-45BE-9B4D-19E5744D5A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CF-45BE-9B4D-19E5744D5A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Actuals!$J$23:$J$24</c:f>
              <c:strCache>
                <c:ptCount val="2"/>
                <c:pt idx="0">
                  <c:v>Total Operating Revenue</c:v>
                </c:pt>
                <c:pt idx="1">
                  <c:v>Total Non-operating Revenue</c:v>
                </c:pt>
              </c:strCache>
            </c:strRef>
          </c:cat>
          <c:val>
            <c:numRef>
              <c:f>Actuals!$K$23:$K$24</c:f>
              <c:numCache>
                <c:formatCode>0.00%</c:formatCode>
                <c:ptCount val="2"/>
                <c:pt idx="0">
                  <c:v>7.22E-2</c:v>
                </c:pt>
                <c:pt idx="1">
                  <c:v>0.9113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1-4409-AFA8-35208D03EB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Projected</a:t>
            </a:r>
            <a:r>
              <a:rPr lang="en-IN" baseline="0"/>
              <a:t> Revenue Breakdowns FY21-23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Proj!$M$14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Proj!$L$15:$L$19</c:f>
              <c:strCache>
                <c:ptCount val="5"/>
                <c:pt idx="0">
                  <c:v>Dedicated Sales Tax</c:v>
                </c:pt>
                <c:pt idx="1">
                  <c:v>Dedicated Local Assessments</c:v>
                </c:pt>
                <c:pt idx="2">
                  <c:v>Other Income</c:v>
                </c:pt>
                <c:pt idx="3">
                  <c:v>Federal Funds</c:v>
                </c:pt>
                <c:pt idx="4">
                  <c:v>State Contract Assistance</c:v>
                </c:pt>
              </c:strCache>
            </c:strRef>
          </c:cat>
          <c:val>
            <c:numRef>
              <c:f>Proj!$M$15:$M$19</c:f>
              <c:numCache>
                <c:formatCode>0.00%</c:formatCode>
                <c:ptCount val="5"/>
                <c:pt idx="0">
                  <c:v>0.65531425806061327</c:v>
                </c:pt>
                <c:pt idx="1">
                  <c:v>0.10761599419272881</c:v>
                </c:pt>
                <c:pt idx="2">
                  <c:v>2.1595789728389086E-2</c:v>
                </c:pt>
                <c:pt idx="3">
                  <c:v>0</c:v>
                </c:pt>
                <c:pt idx="4">
                  <c:v>7.6825358417518599E-2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3-4600-B88B-E9CB50FD7E84}"/>
            </c:ext>
          </c:extLst>
        </c:ser>
        <c:ser>
          <c:idx val="1"/>
          <c:order val="1"/>
          <c:tx>
            <c:strRef>
              <c:f>Proj!$N$14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Proj!$L$15:$L$19</c:f>
              <c:strCache>
                <c:ptCount val="5"/>
                <c:pt idx="0">
                  <c:v>Dedicated Sales Tax</c:v>
                </c:pt>
                <c:pt idx="1">
                  <c:v>Dedicated Local Assessments</c:v>
                </c:pt>
                <c:pt idx="2">
                  <c:v>Other Income</c:v>
                </c:pt>
                <c:pt idx="3">
                  <c:v>Federal Funds</c:v>
                </c:pt>
                <c:pt idx="4">
                  <c:v>State Contract Assistance</c:v>
                </c:pt>
              </c:strCache>
            </c:strRef>
          </c:cat>
          <c:val>
            <c:numRef>
              <c:f>Proj!$N$15:$N$19</c:f>
              <c:numCache>
                <c:formatCode>0.00%</c:formatCode>
                <c:ptCount val="5"/>
                <c:pt idx="0">
                  <c:v>0.581250309359996</c:v>
                </c:pt>
                <c:pt idx="1">
                  <c:v>8.8749195664010308E-2</c:v>
                </c:pt>
                <c:pt idx="2">
                  <c:v>1.2126911844775528E-2</c:v>
                </c:pt>
                <c:pt idx="3">
                  <c:v>0.1333960302925308</c:v>
                </c:pt>
                <c:pt idx="4">
                  <c:v>6.2861951195367027E-2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3-4600-B88B-E9CB50FD7E84}"/>
            </c:ext>
          </c:extLst>
        </c:ser>
        <c:ser>
          <c:idx val="2"/>
          <c:order val="2"/>
          <c:tx>
            <c:strRef>
              <c:f>Proj!$O$14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Proj!$L$15:$L$19</c:f>
              <c:strCache>
                <c:ptCount val="5"/>
                <c:pt idx="0">
                  <c:v>Dedicated Sales Tax</c:v>
                </c:pt>
                <c:pt idx="1">
                  <c:v>Dedicated Local Assessments</c:v>
                </c:pt>
                <c:pt idx="2">
                  <c:v>Other Income</c:v>
                </c:pt>
                <c:pt idx="3">
                  <c:v>Federal Funds</c:v>
                </c:pt>
                <c:pt idx="4">
                  <c:v>State Contract Assistance</c:v>
                </c:pt>
              </c:strCache>
            </c:strRef>
          </c:cat>
          <c:val>
            <c:numRef>
              <c:f>Proj!$O$15:$O$19</c:f>
              <c:numCache>
                <c:formatCode>0.00%</c:formatCode>
                <c:ptCount val="5"/>
                <c:pt idx="0">
                  <c:v>0.57668204369396803</c:v>
                </c:pt>
                <c:pt idx="1">
                  <c:v>7.9989555226738618E-2</c:v>
                </c:pt>
                <c:pt idx="2">
                  <c:v>5.6575855165810771E-3</c:v>
                </c:pt>
                <c:pt idx="3">
                  <c:v>1.3926364348507267E-2</c:v>
                </c:pt>
                <c:pt idx="4">
                  <c:v>8.1382191661589345E-2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3-4600-B88B-E9CB50FD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579967"/>
        <c:axId val="960968655"/>
      </c:barChart>
      <c:catAx>
        <c:axId val="100857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968655"/>
        <c:crosses val="autoZero"/>
        <c:auto val="1"/>
        <c:lblAlgn val="ctr"/>
        <c:lblOffset val="100"/>
        <c:noMultiLvlLbl val="0"/>
      </c:catAx>
      <c:valAx>
        <c:axId val="9609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57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5</xdr:row>
      <xdr:rowOff>152400</xdr:rowOff>
    </xdr:from>
    <xdr:to>
      <xdr:col>15</xdr:col>
      <xdr:colOff>411480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FC1DA-0E4A-4DE2-E7F3-C3A98EF36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1645920</xdr:colOff>
      <xdr:row>25</xdr:row>
      <xdr:rowOff>167640</xdr:rowOff>
    </xdr:from>
    <xdr:to>
      <xdr:col>17</xdr:col>
      <xdr:colOff>274320</xdr:colOff>
      <xdr:row>42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BD47D9-CA63-B5ED-EAC1-BE8A5DE47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617220</xdr:colOff>
      <xdr:row>2</xdr:row>
      <xdr:rowOff>38100</xdr:rowOff>
    </xdr:from>
    <xdr:to>
      <xdr:col>15</xdr:col>
      <xdr:colOff>449580</xdr:colOff>
      <xdr:row>17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E33681-0691-1BF9-90B4-68502573E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952500</xdr:colOff>
      <xdr:row>62</xdr:row>
      <xdr:rowOff>15240</xdr:rowOff>
    </xdr:from>
    <xdr:to>
      <xdr:col>7</xdr:col>
      <xdr:colOff>266700</xdr:colOff>
      <xdr:row>77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EEBB0AF-B7D3-D2ED-7A2B-2B341EDFA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929640</xdr:colOff>
      <xdr:row>78</xdr:row>
      <xdr:rowOff>121920</xdr:rowOff>
    </xdr:from>
    <xdr:to>
      <xdr:col>7</xdr:col>
      <xdr:colOff>259080</xdr:colOff>
      <xdr:row>94</xdr:row>
      <xdr:rowOff>121920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CC99B2D-9DC4-5C52-9E60-065BC83C5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7620</xdr:colOff>
      <xdr:row>17</xdr:row>
      <xdr:rowOff>129540</xdr:rowOff>
    </xdr:from>
    <xdr:to>
      <xdr:col>10</xdr:col>
      <xdr:colOff>205740</xdr:colOff>
      <xdr:row>33</xdr:row>
      <xdr:rowOff>68580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3F9C739-2CAE-0377-C43C-E1917A8CC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5</xdr:row>
      <xdr:rowOff>129540</xdr:rowOff>
    </xdr:from>
    <xdr:to>
      <xdr:col>14</xdr:col>
      <xdr:colOff>190500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50232-CB92-D878-FBC0-CB5134DCB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68"/>
  <sheetViews>
    <sheetView workbookViewId="0">
      <selection activeCell="I8" activeCellId="1" sqref="A8:A23 I8:I23"/>
    </sheetView>
  </sheetViews>
  <sheetFormatPr defaultRowHeight="13.2" x14ac:dyDescent="0.25"/>
  <cols>
    <col min="1" max="1" width="33"/>
    <col min="2" max="2" width="10.77734375" style="3" bestFit="1" customWidth="1"/>
    <col min="3" max="4" width="10.88671875" style="3" bestFit="1" customWidth="1"/>
    <col min="5" max="5" width="10.77734375" bestFit="1" customWidth="1"/>
    <col min="6" max="7" width="10.88671875" bestFit="1" customWidth="1"/>
    <col min="8" max="8" width="10.77734375" bestFit="1" customWidth="1"/>
    <col min="9" max="9" width="10.88671875" bestFit="1" customWidth="1"/>
    <col min="10" max="10" width="10.77734375" bestFit="1" customWidth="1"/>
  </cols>
  <sheetData>
    <row r="3" spans="1:10" ht="13.8" x14ac:dyDescent="0.25">
      <c r="A3" s="1" t="s">
        <v>0</v>
      </c>
      <c r="B3" s="4"/>
      <c r="C3" s="4"/>
      <c r="D3" s="4"/>
    </row>
    <row r="4" spans="1:10" ht="13.8" x14ac:dyDescent="0.25">
      <c r="A4" s="1" t="s">
        <v>1</v>
      </c>
      <c r="B4" s="4"/>
      <c r="C4" s="4"/>
      <c r="D4" s="4"/>
    </row>
    <row r="6" spans="1:10" ht="13.8" x14ac:dyDescent="0.3">
      <c r="A6" s="8"/>
      <c r="B6" s="13" t="s">
        <v>69</v>
      </c>
      <c r="C6" s="14" t="s">
        <v>70</v>
      </c>
      <c r="D6" s="15" t="s">
        <v>73</v>
      </c>
      <c r="E6" s="13" t="s">
        <v>2</v>
      </c>
      <c r="F6" s="14" t="s">
        <v>3</v>
      </c>
      <c r="G6" s="15" t="s">
        <v>72</v>
      </c>
      <c r="H6" s="13" t="s">
        <v>68</v>
      </c>
      <c r="I6" s="14" t="s">
        <v>4</v>
      </c>
      <c r="J6" s="15" t="s">
        <v>71</v>
      </c>
    </row>
    <row r="7" spans="1:10" ht="13.8" x14ac:dyDescent="0.3">
      <c r="A7" s="32" t="s">
        <v>5</v>
      </c>
      <c r="B7" s="9"/>
      <c r="C7" s="10"/>
      <c r="D7" s="16"/>
      <c r="E7" s="9"/>
      <c r="F7" s="10"/>
      <c r="G7" s="11"/>
      <c r="H7" s="9"/>
      <c r="I7" s="10"/>
      <c r="J7" s="16"/>
    </row>
    <row r="8" spans="1:10" ht="13.8" x14ac:dyDescent="0.3">
      <c r="A8" s="32" t="s">
        <v>6</v>
      </c>
      <c r="B8" s="9"/>
      <c r="C8" s="10"/>
      <c r="D8" s="11"/>
      <c r="E8" s="9"/>
      <c r="F8" s="10"/>
      <c r="G8" s="11"/>
      <c r="H8" s="9"/>
      <c r="I8" s="10"/>
      <c r="J8" s="11"/>
    </row>
    <row r="9" spans="1:10" ht="13.8" x14ac:dyDescent="0.3">
      <c r="A9" s="32" t="s">
        <v>7</v>
      </c>
      <c r="B9" s="17">
        <v>671.7</v>
      </c>
      <c r="C9" s="18">
        <v>707.6</v>
      </c>
      <c r="D9" s="19">
        <v>187.8</v>
      </c>
      <c r="E9" s="17">
        <v>545.70000000000005</v>
      </c>
      <c r="F9" s="18">
        <v>143.5</v>
      </c>
      <c r="G9" s="19">
        <v>200.2</v>
      </c>
      <c r="H9" s="17">
        <v>167.1</v>
      </c>
      <c r="I9" s="18">
        <v>200.2</v>
      </c>
      <c r="J9" s="19">
        <v>474.3</v>
      </c>
    </row>
    <row r="10" spans="1:10" ht="13.8" hidden="1" x14ac:dyDescent="0.3">
      <c r="A10" s="48" t="s">
        <v>8</v>
      </c>
      <c r="B10" s="12">
        <v>90.2</v>
      </c>
      <c r="C10" s="20">
        <v>95.4</v>
      </c>
      <c r="D10" s="21">
        <v>41.4</v>
      </c>
      <c r="E10" s="12">
        <v>73.8</v>
      </c>
      <c r="F10" s="20">
        <v>27</v>
      </c>
      <c r="G10" s="21">
        <v>45.5</v>
      </c>
      <c r="H10" s="12">
        <v>34</v>
      </c>
      <c r="I10" s="20">
        <v>45.5</v>
      </c>
      <c r="J10" s="21">
        <v>82.6</v>
      </c>
    </row>
    <row r="11" spans="1:10" ht="13.8" hidden="1" x14ac:dyDescent="0.3">
      <c r="A11" s="49" t="s">
        <v>9</v>
      </c>
      <c r="B11" s="12">
        <v>28.3</v>
      </c>
      <c r="C11" s="20">
        <v>32.9</v>
      </c>
      <c r="D11" s="21">
        <v>17.100000000000001</v>
      </c>
      <c r="E11" s="12">
        <v>22.5</v>
      </c>
      <c r="F11" s="20">
        <v>8</v>
      </c>
      <c r="G11" s="21">
        <v>11.5</v>
      </c>
      <c r="H11" s="12">
        <v>8.9</v>
      </c>
      <c r="I11" s="20">
        <v>11.5</v>
      </c>
      <c r="J11" s="21">
        <v>21.7</v>
      </c>
    </row>
    <row r="12" spans="1:10" ht="13.8" hidden="1" x14ac:dyDescent="0.3">
      <c r="A12" s="49" t="s">
        <v>10</v>
      </c>
      <c r="B12" s="12">
        <v>37.700000000000003</v>
      </c>
      <c r="C12" s="20">
        <v>37.700000000000003</v>
      </c>
      <c r="D12" s="21">
        <v>11.5</v>
      </c>
      <c r="E12" s="12">
        <v>27.3</v>
      </c>
      <c r="F12" s="20">
        <v>3.8</v>
      </c>
      <c r="G12" s="21">
        <v>9.9</v>
      </c>
      <c r="H12" s="12">
        <v>3.3</v>
      </c>
      <c r="I12" s="20">
        <v>9.9</v>
      </c>
      <c r="J12" s="21">
        <v>31.7</v>
      </c>
    </row>
    <row r="13" spans="1:10" ht="13.8" hidden="1" x14ac:dyDescent="0.3">
      <c r="A13" s="49" t="s">
        <v>11</v>
      </c>
      <c r="B13" s="12">
        <v>15.8</v>
      </c>
      <c r="C13" s="20">
        <v>15.9</v>
      </c>
      <c r="D13" s="21">
        <v>7.9</v>
      </c>
      <c r="E13" s="12">
        <v>16.5</v>
      </c>
      <c r="F13" s="20">
        <v>9.5</v>
      </c>
      <c r="G13" s="21">
        <v>18</v>
      </c>
      <c r="H13" s="12">
        <v>17.2</v>
      </c>
      <c r="I13" s="20">
        <v>18</v>
      </c>
      <c r="J13" s="21">
        <v>20</v>
      </c>
    </row>
    <row r="14" spans="1:10" ht="13.8" hidden="1" x14ac:dyDescent="0.3">
      <c r="A14" s="49" t="s">
        <v>12</v>
      </c>
      <c r="B14" s="12">
        <v>8.5</v>
      </c>
      <c r="C14" s="20">
        <v>8.9</v>
      </c>
      <c r="D14" s="21">
        <v>4.8</v>
      </c>
      <c r="E14" s="12">
        <v>7.5</v>
      </c>
      <c r="F14" s="20">
        <v>5.7</v>
      </c>
      <c r="G14" s="21">
        <v>6</v>
      </c>
      <c r="H14" s="12">
        <v>4.5</v>
      </c>
      <c r="I14" s="20">
        <v>6</v>
      </c>
      <c r="J14" s="21">
        <v>9.1999999999999993</v>
      </c>
    </row>
    <row r="15" spans="1:10" ht="13.8" x14ac:dyDescent="0.3">
      <c r="A15" s="32" t="s">
        <v>13</v>
      </c>
      <c r="B15" s="40">
        <v>761.9</v>
      </c>
      <c r="C15" s="41">
        <v>803</v>
      </c>
      <c r="D15" s="42">
        <v>229.2</v>
      </c>
      <c r="E15" s="40">
        <v>619.4</v>
      </c>
      <c r="F15" s="41">
        <v>170.5</v>
      </c>
      <c r="G15" s="42">
        <v>245.7</v>
      </c>
      <c r="H15" s="40">
        <v>201.1</v>
      </c>
      <c r="I15" s="41">
        <v>245.7</v>
      </c>
      <c r="J15" s="42">
        <v>556.9</v>
      </c>
    </row>
    <row r="16" spans="1:10" ht="13.8" x14ac:dyDescent="0.3">
      <c r="A16" s="32" t="s">
        <v>14</v>
      </c>
      <c r="B16" s="9"/>
      <c r="C16" s="10"/>
      <c r="D16" s="11"/>
      <c r="E16" s="9"/>
      <c r="F16" s="10"/>
      <c r="G16" s="11"/>
      <c r="H16" s="9"/>
      <c r="I16" s="10"/>
      <c r="J16" s="11"/>
    </row>
    <row r="17" spans="1:10" ht="13.8" hidden="1" x14ac:dyDescent="0.3">
      <c r="A17" s="48" t="s">
        <v>15</v>
      </c>
      <c r="B17" s="22">
        <v>1053.2</v>
      </c>
      <c r="C17" s="23">
        <v>1114.2</v>
      </c>
      <c r="D17" s="24">
        <v>1083.3</v>
      </c>
      <c r="E17" s="22">
        <v>1077.3</v>
      </c>
      <c r="F17" s="23">
        <v>1083.3</v>
      </c>
      <c r="G17" s="24">
        <v>1174.3</v>
      </c>
      <c r="H17" s="22">
        <v>1227.9000000000001</v>
      </c>
      <c r="I17" s="23">
        <v>1235.9000000000001</v>
      </c>
      <c r="J17" s="24">
        <v>1325.1</v>
      </c>
    </row>
    <row r="18" spans="1:10" ht="13.8" hidden="1" x14ac:dyDescent="0.3">
      <c r="A18" s="48" t="s">
        <v>16</v>
      </c>
      <c r="B18" s="12">
        <v>170.1</v>
      </c>
      <c r="C18" s="20">
        <v>174.4</v>
      </c>
      <c r="D18" s="21">
        <v>177.9</v>
      </c>
      <c r="E18" s="12">
        <v>174.4</v>
      </c>
      <c r="F18" s="20">
        <v>177.9</v>
      </c>
      <c r="G18" s="21">
        <v>179.3</v>
      </c>
      <c r="H18" s="12">
        <v>177.2</v>
      </c>
      <c r="I18" s="20">
        <v>179.3</v>
      </c>
      <c r="J18" s="21">
        <v>183.8</v>
      </c>
    </row>
    <row r="19" spans="1:10" ht="13.8" hidden="1" x14ac:dyDescent="0.3">
      <c r="A19" s="48" t="s">
        <v>17</v>
      </c>
      <c r="B19" s="12">
        <v>57.2</v>
      </c>
      <c r="C19" s="20">
        <v>75.7</v>
      </c>
      <c r="D19" s="21">
        <v>35.700000000000003</v>
      </c>
      <c r="E19" s="12">
        <v>52.2</v>
      </c>
      <c r="F19" s="20">
        <v>56.4</v>
      </c>
      <c r="G19" s="21">
        <v>24.5</v>
      </c>
      <c r="H19" s="12">
        <v>66.5</v>
      </c>
      <c r="I19" s="20">
        <v>24.5</v>
      </c>
      <c r="J19" s="21">
        <v>13</v>
      </c>
    </row>
    <row r="20" spans="1:10" ht="13.8" hidden="1" x14ac:dyDescent="0.3">
      <c r="A20" s="48" t="s">
        <v>18</v>
      </c>
      <c r="B20" s="12"/>
      <c r="C20" s="20"/>
      <c r="D20" s="21"/>
      <c r="E20" s="12">
        <v>221.8</v>
      </c>
      <c r="F20" s="20">
        <v>661.9</v>
      </c>
      <c r="G20" s="21">
        <v>269.5</v>
      </c>
      <c r="H20" s="12">
        <v>842.3</v>
      </c>
      <c r="I20" s="20">
        <v>959.2</v>
      </c>
      <c r="J20" s="21">
        <v>32</v>
      </c>
    </row>
    <row r="21" spans="1:10" ht="13.8" hidden="1" x14ac:dyDescent="0.3">
      <c r="A21" s="48" t="s">
        <v>19</v>
      </c>
      <c r="B21" s="12">
        <v>127</v>
      </c>
      <c r="C21" s="20">
        <v>127</v>
      </c>
      <c r="D21" s="21">
        <v>127</v>
      </c>
      <c r="E21" s="12">
        <v>127</v>
      </c>
      <c r="F21" s="20">
        <v>127</v>
      </c>
      <c r="G21" s="21">
        <v>127</v>
      </c>
      <c r="H21" s="12">
        <v>127</v>
      </c>
      <c r="I21" s="20">
        <v>127</v>
      </c>
      <c r="J21" s="21">
        <v>187</v>
      </c>
    </row>
    <row r="22" spans="1:10" ht="13.8" x14ac:dyDescent="0.3">
      <c r="A22" s="32" t="s">
        <v>20</v>
      </c>
      <c r="B22" s="17">
        <f>SUM(B17:B21)</f>
        <v>1407.5</v>
      </c>
      <c r="C22" s="17">
        <f>SUM(C17:C21)</f>
        <v>1491.3000000000002</v>
      </c>
      <c r="D22" s="17">
        <f>SUM(D17:D21)</f>
        <v>1423.9</v>
      </c>
      <c r="E22" s="43">
        <v>1652.7</v>
      </c>
      <c r="F22" s="44">
        <v>2106.6</v>
      </c>
      <c r="G22" s="45">
        <v>1774.6</v>
      </c>
      <c r="H22" s="43">
        <v>2441</v>
      </c>
      <c r="I22" s="44">
        <v>2525.8000000000002</v>
      </c>
      <c r="J22" s="45">
        <v>1740.9</v>
      </c>
    </row>
    <row r="23" spans="1:10" ht="13.8" x14ac:dyDescent="0.3">
      <c r="A23" s="32" t="s">
        <v>21</v>
      </c>
      <c r="B23" s="46">
        <f t="shared" ref="B23:J23" si="0">B22+B15</f>
        <v>2169.4</v>
      </c>
      <c r="C23" s="46">
        <f t="shared" si="0"/>
        <v>2294.3000000000002</v>
      </c>
      <c r="D23" s="46">
        <f t="shared" si="0"/>
        <v>1653.1000000000001</v>
      </c>
      <c r="E23" s="46">
        <f t="shared" si="0"/>
        <v>2272.1</v>
      </c>
      <c r="F23" s="46">
        <f t="shared" si="0"/>
        <v>2277.1</v>
      </c>
      <c r="G23" s="46">
        <f t="shared" si="0"/>
        <v>2020.3</v>
      </c>
      <c r="H23" s="46">
        <f t="shared" si="0"/>
        <v>2642.1</v>
      </c>
      <c r="I23" s="46">
        <f t="shared" si="0"/>
        <v>2771.5</v>
      </c>
      <c r="J23" s="46">
        <f t="shared" si="0"/>
        <v>2297.8000000000002</v>
      </c>
    </row>
    <row r="24" spans="1:10" ht="13.8" x14ac:dyDescent="0.3">
      <c r="A24" s="32" t="s">
        <v>22</v>
      </c>
      <c r="B24" s="9"/>
      <c r="C24" s="10"/>
      <c r="D24" s="11"/>
      <c r="E24" s="12"/>
      <c r="F24" s="10"/>
      <c r="G24" s="11"/>
      <c r="H24" s="9"/>
      <c r="I24" s="10"/>
      <c r="J24" s="11"/>
    </row>
    <row r="25" spans="1:10" ht="13.8" x14ac:dyDescent="0.3">
      <c r="A25" s="32" t="s">
        <v>23</v>
      </c>
      <c r="B25" s="9"/>
      <c r="C25" s="10"/>
      <c r="D25" s="11"/>
      <c r="E25" s="9"/>
      <c r="F25" s="10"/>
      <c r="G25" s="11"/>
      <c r="H25" s="9"/>
      <c r="I25" s="10"/>
      <c r="J25" s="11"/>
    </row>
    <row r="26" spans="1:10" ht="13.8" x14ac:dyDescent="0.3">
      <c r="A26" s="32" t="s">
        <v>24</v>
      </c>
      <c r="B26" s="17">
        <v>438.1</v>
      </c>
      <c r="C26" s="18">
        <v>473</v>
      </c>
      <c r="D26" s="19">
        <v>489.6</v>
      </c>
      <c r="E26" s="17">
        <v>452.3</v>
      </c>
      <c r="F26" s="18">
        <v>489.5</v>
      </c>
      <c r="G26" s="19">
        <v>520</v>
      </c>
      <c r="H26" s="17">
        <v>460.3</v>
      </c>
      <c r="I26" s="18">
        <v>520</v>
      </c>
      <c r="J26" s="19">
        <v>550.79999999999995</v>
      </c>
    </row>
    <row r="27" spans="1:10" ht="13.8" hidden="1" x14ac:dyDescent="0.3">
      <c r="A27" s="48" t="s">
        <v>25</v>
      </c>
      <c r="B27" s="12">
        <v>49.4</v>
      </c>
      <c r="C27" s="20">
        <v>56.2</v>
      </c>
      <c r="D27" s="21">
        <v>34.299999999999997</v>
      </c>
      <c r="E27" s="12">
        <v>48</v>
      </c>
      <c r="F27" s="20">
        <v>34.299999999999997</v>
      </c>
      <c r="G27" s="21">
        <v>43.2</v>
      </c>
      <c r="H27" s="12">
        <v>38.700000000000003</v>
      </c>
      <c r="I27" s="20">
        <v>43.2</v>
      </c>
      <c r="J27" s="21">
        <v>43.2</v>
      </c>
    </row>
    <row r="28" spans="1:10" ht="13.8" x14ac:dyDescent="0.3">
      <c r="A28" s="32" t="s">
        <v>26</v>
      </c>
      <c r="B28" s="40">
        <v>487.5</v>
      </c>
      <c r="C28" s="41">
        <v>529.20000000000005</v>
      </c>
      <c r="D28" s="42">
        <v>523.79999999999995</v>
      </c>
      <c r="E28" s="40">
        <v>500.4</v>
      </c>
      <c r="F28" s="41">
        <v>523.70000000000005</v>
      </c>
      <c r="G28" s="42">
        <v>563.20000000000005</v>
      </c>
      <c r="H28" s="40">
        <v>499</v>
      </c>
      <c r="I28" s="41">
        <v>563.20000000000005</v>
      </c>
      <c r="J28" s="42">
        <v>594</v>
      </c>
    </row>
    <row r="29" spans="1:10" ht="13.8" hidden="1" x14ac:dyDescent="0.3">
      <c r="A29" s="48" t="s">
        <v>27</v>
      </c>
      <c r="B29" s="12">
        <v>101.6</v>
      </c>
      <c r="C29" s="20">
        <v>119</v>
      </c>
      <c r="D29" s="21">
        <v>134.5</v>
      </c>
      <c r="E29" s="12">
        <v>114.8</v>
      </c>
      <c r="F29" s="20">
        <v>134.4</v>
      </c>
      <c r="G29" s="21">
        <v>148.19999999999999</v>
      </c>
      <c r="H29" s="12">
        <v>122</v>
      </c>
      <c r="I29" s="20">
        <v>148.19999999999999</v>
      </c>
      <c r="J29" s="21">
        <v>152.4</v>
      </c>
    </row>
    <row r="30" spans="1:10" ht="13.8" hidden="1" x14ac:dyDescent="0.3">
      <c r="A30" s="48" t="s">
        <v>28</v>
      </c>
      <c r="B30" s="12">
        <v>99.7</v>
      </c>
      <c r="C30" s="20">
        <v>104.1</v>
      </c>
      <c r="D30" s="21">
        <v>102</v>
      </c>
      <c r="E30" s="12">
        <v>99</v>
      </c>
      <c r="F30" s="20">
        <v>102</v>
      </c>
      <c r="G30" s="21">
        <v>111.4</v>
      </c>
      <c r="H30" s="12">
        <v>100.4</v>
      </c>
      <c r="I30" s="20">
        <v>111.4</v>
      </c>
      <c r="J30" s="21">
        <v>104.1</v>
      </c>
    </row>
    <row r="31" spans="1:10" ht="13.8" hidden="1" x14ac:dyDescent="0.3">
      <c r="A31" s="48" t="s">
        <v>29</v>
      </c>
      <c r="B31" s="12">
        <v>11.7</v>
      </c>
      <c r="C31" s="20">
        <v>15.8</v>
      </c>
      <c r="D31" s="21">
        <v>12</v>
      </c>
      <c r="E31" s="12">
        <v>17.2</v>
      </c>
      <c r="F31" s="20">
        <v>12</v>
      </c>
      <c r="G31" s="21">
        <v>14</v>
      </c>
      <c r="H31" s="12">
        <v>12.7</v>
      </c>
      <c r="I31" s="20">
        <v>14</v>
      </c>
      <c r="J31" s="21">
        <v>14.4</v>
      </c>
    </row>
    <row r="32" spans="1:10" ht="13.8" hidden="1" x14ac:dyDescent="0.3">
      <c r="A32" s="48" t="s">
        <v>30</v>
      </c>
      <c r="B32" s="12">
        <v>12.1</v>
      </c>
      <c r="C32" s="20">
        <v>13</v>
      </c>
      <c r="D32" s="21">
        <v>12.4</v>
      </c>
      <c r="E32" s="12">
        <v>11.2</v>
      </c>
      <c r="F32" s="20">
        <v>12.4</v>
      </c>
      <c r="G32" s="21">
        <v>12.8</v>
      </c>
      <c r="H32" s="12">
        <v>11.3</v>
      </c>
      <c r="I32" s="20">
        <v>12.8</v>
      </c>
      <c r="J32" s="21">
        <v>15</v>
      </c>
    </row>
    <row r="33" spans="1:10" ht="13.8" hidden="1" x14ac:dyDescent="0.3">
      <c r="A33" s="48" t="s">
        <v>31</v>
      </c>
      <c r="B33" s="12">
        <v>39.799999999999997</v>
      </c>
      <c r="C33" s="20">
        <v>44.8</v>
      </c>
      <c r="D33" s="21">
        <v>46.4</v>
      </c>
      <c r="E33" s="12">
        <v>41.6</v>
      </c>
      <c r="F33" s="20">
        <v>46.4</v>
      </c>
      <c r="G33" s="21">
        <v>49.6</v>
      </c>
      <c r="H33" s="12">
        <v>44.3</v>
      </c>
      <c r="I33" s="20">
        <v>49.6</v>
      </c>
      <c r="J33" s="21">
        <v>52</v>
      </c>
    </row>
    <row r="34" spans="1:10" ht="13.8" x14ac:dyDescent="0.3">
      <c r="A34" s="32" t="s">
        <v>32</v>
      </c>
      <c r="B34" s="40">
        <v>265</v>
      </c>
      <c r="C34" s="41">
        <v>296.7</v>
      </c>
      <c r="D34" s="42">
        <v>307.3</v>
      </c>
      <c r="E34" s="40">
        <v>283.89999999999998</v>
      </c>
      <c r="F34" s="41">
        <v>307.3</v>
      </c>
      <c r="G34" s="42">
        <v>336</v>
      </c>
      <c r="H34" s="40">
        <v>290.60000000000002</v>
      </c>
      <c r="I34" s="41">
        <v>336</v>
      </c>
      <c r="J34" s="42">
        <v>337.9</v>
      </c>
    </row>
    <row r="35" spans="1:10" ht="13.8" hidden="1" x14ac:dyDescent="0.3">
      <c r="A35" s="48" t="s">
        <v>33</v>
      </c>
      <c r="B35" s="12">
        <v>47.2</v>
      </c>
      <c r="C35" s="20">
        <v>51.4</v>
      </c>
      <c r="D35" s="21">
        <v>54.8</v>
      </c>
      <c r="E35" s="12">
        <v>59.5</v>
      </c>
      <c r="F35" s="20">
        <v>61.1</v>
      </c>
      <c r="G35" s="21">
        <v>69.400000000000006</v>
      </c>
      <c r="H35" s="12">
        <v>60.7</v>
      </c>
      <c r="I35" s="20">
        <v>67.5</v>
      </c>
      <c r="J35" s="21">
        <v>66.5</v>
      </c>
    </row>
    <row r="36" spans="1:10" ht="13.8" hidden="1" x14ac:dyDescent="0.3">
      <c r="A36" s="48" t="s">
        <v>34</v>
      </c>
      <c r="B36" s="12">
        <v>114.4</v>
      </c>
      <c r="C36" s="20">
        <v>133.4</v>
      </c>
      <c r="D36" s="21">
        <v>161.30000000000001</v>
      </c>
      <c r="E36" s="12">
        <v>121.8</v>
      </c>
      <c r="F36" s="20">
        <v>164.7</v>
      </c>
      <c r="G36" s="21">
        <v>179.7</v>
      </c>
      <c r="H36" s="12">
        <v>148.5</v>
      </c>
      <c r="I36" s="20">
        <v>181.8</v>
      </c>
      <c r="J36" s="21">
        <v>200.2</v>
      </c>
    </row>
    <row r="37" spans="1:10" ht="13.8" hidden="1" x14ac:dyDescent="0.3">
      <c r="A37" s="48" t="s">
        <v>35</v>
      </c>
      <c r="B37" s="12">
        <v>17.7</v>
      </c>
      <c r="C37" s="20">
        <v>17.399999999999999</v>
      </c>
      <c r="D37" s="21">
        <v>15.1</v>
      </c>
      <c r="E37" s="12">
        <v>14.6</v>
      </c>
      <c r="F37" s="20">
        <v>15.1</v>
      </c>
      <c r="G37" s="21">
        <v>14.8</v>
      </c>
      <c r="H37" s="12">
        <v>11.9</v>
      </c>
      <c r="I37" s="20">
        <v>14.6</v>
      </c>
      <c r="J37" s="21">
        <v>23.1</v>
      </c>
    </row>
    <row r="38" spans="1:10" ht="13.8" hidden="1" x14ac:dyDescent="0.3">
      <c r="A38" s="48" t="s">
        <v>36</v>
      </c>
      <c r="B38" s="12">
        <v>43.5</v>
      </c>
      <c r="C38" s="20">
        <v>45.3</v>
      </c>
      <c r="D38" s="21">
        <v>43.5</v>
      </c>
      <c r="E38" s="12">
        <v>43.1</v>
      </c>
      <c r="F38" s="20">
        <v>43.2</v>
      </c>
      <c r="G38" s="21">
        <v>39.799999999999997</v>
      </c>
      <c r="H38" s="12">
        <v>37.4</v>
      </c>
      <c r="I38" s="20">
        <v>39.799999999999997</v>
      </c>
      <c r="J38" s="21">
        <v>40.6</v>
      </c>
    </row>
    <row r="39" spans="1:10" ht="13.8" hidden="1" x14ac:dyDescent="0.3">
      <c r="A39" s="48" t="s">
        <v>37</v>
      </c>
      <c r="B39" s="12">
        <v>24.8</v>
      </c>
      <c r="C39" s="20">
        <v>27.7</v>
      </c>
      <c r="D39" s="21">
        <v>42.4</v>
      </c>
      <c r="E39" s="12">
        <v>25.7</v>
      </c>
      <c r="F39" s="20">
        <v>33.1</v>
      </c>
      <c r="G39" s="21">
        <v>33.700000000000003</v>
      </c>
      <c r="H39" s="12">
        <v>29.5</v>
      </c>
      <c r="I39" s="20">
        <v>33.700000000000003</v>
      </c>
      <c r="J39" s="21">
        <v>35.1</v>
      </c>
    </row>
    <row r="40" spans="1:10" ht="13.8" x14ac:dyDescent="0.3">
      <c r="A40" s="32" t="s">
        <v>38</v>
      </c>
      <c r="B40" s="40">
        <v>247.5</v>
      </c>
      <c r="C40" s="41">
        <v>275.2</v>
      </c>
      <c r="D40" s="42">
        <v>317.10000000000002</v>
      </c>
      <c r="E40" s="40">
        <v>264.8</v>
      </c>
      <c r="F40" s="41">
        <v>317.2</v>
      </c>
      <c r="G40" s="42">
        <v>337.5</v>
      </c>
      <c r="H40" s="40">
        <v>288</v>
      </c>
      <c r="I40" s="41">
        <v>337.5</v>
      </c>
      <c r="J40" s="42">
        <v>365.6</v>
      </c>
    </row>
    <row r="41" spans="1:10" ht="13.8" x14ac:dyDescent="0.3">
      <c r="A41" s="32" t="s">
        <v>39</v>
      </c>
      <c r="B41" s="40">
        <v>16.2</v>
      </c>
      <c r="C41" s="41">
        <v>23.3</v>
      </c>
      <c r="D41" s="42">
        <v>17.7</v>
      </c>
      <c r="E41" s="40">
        <v>28.2</v>
      </c>
      <c r="F41" s="41">
        <v>17.7</v>
      </c>
      <c r="G41" s="42">
        <v>25.7</v>
      </c>
      <c r="H41" s="40">
        <v>17.100000000000001</v>
      </c>
      <c r="I41" s="41">
        <v>25.7</v>
      </c>
      <c r="J41" s="42">
        <v>29</v>
      </c>
    </row>
    <row r="42" spans="1:10" ht="13.8" x14ac:dyDescent="0.3">
      <c r="A42" s="32" t="s">
        <v>40</v>
      </c>
      <c r="B42" s="40">
        <v>409.2</v>
      </c>
      <c r="C42" s="41">
        <v>426.9</v>
      </c>
      <c r="D42" s="42">
        <v>448.9</v>
      </c>
      <c r="E42" s="40">
        <v>410.6</v>
      </c>
      <c r="F42" s="41">
        <v>448.9</v>
      </c>
      <c r="G42" s="42">
        <v>481.3</v>
      </c>
      <c r="H42" s="40">
        <v>427.2</v>
      </c>
      <c r="I42" s="41">
        <v>481.3</v>
      </c>
      <c r="J42" s="42">
        <v>503.5</v>
      </c>
    </row>
    <row r="43" spans="1:10" ht="13.8" hidden="1" x14ac:dyDescent="0.3">
      <c r="A43" s="48" t="s">
        <v>41</v>
      </c>
      <c r="B43" s="12">
        <v>327.3</v>
      </c>
      <c r="C43" s="20">
        <v>335.1</v>
      </c>
      <c r="D43" s="21">
        <v>341.9</v>
      </c>
      <c r="E43" s="12">
        <v>335.1</v>
      </c>
      <c r="F43" s="20">
        <v>341.9</v>
      </c>
      <c r="G43" s="21">
        <v>347</v>
      </c>
      <c r="H43" s="12">
        <v>346.9</v>
      </c>
      <c r="I43" s="20">
        <v>347</v>
      </c>
      <c r="J43" s="21">
        <v>353.9</v>
      </c>
    </row>
    <row r="44" spans="1:10" ht="13.8" hidden="1" x14ac:dyDescent="0.3">
      <c r="A44" s="48" t="s">
        <v>42</v>
      </c>
      <c r="B44" s="12">
        <v>43.2</v>
      </c>
      <c r="C44" s="20">
        <v>51.8</v>
      </c>
      <c r="D44" s="21">
        <v>66.8</v>
      </c>
      <c r="E44" s="12">
        <v>40.700000000000003</v>
      </c>
      <c r="F44" s="20">
        <v>66.8</v>
      </c>
      <c r="G44" s="21">
        <v>98.8</v>
      </c>
      <c r="H44" s="12">
        <v>49.1</v>
      </c>
      <c r="I44" s="20">
        <v>98.8</v>
      </c>
      <c r="J44" s="21">
        <v>99</v>
      </c>
    </row>
    <row r="45" spans="1:10" ht="13.8" hidden="1" x14ac:dyDescent="0.3">
      <c r="A45" s="48" t="s">
        <v>43</v>
      </c>
      <c r="B45" s="12">
        <v>29.7</v>
      </c>
      <c r="C45" s="20">
        <v>29.5</v>
      </c>
      <c r="D45" s="21">
        <v>29.1</v>
      </c>
      <c r="E45" s="12">
        <v>25.8</v>
      </c>
      <c r="F45" s="20">
        <v>29.1</v>
      </c>
      <c r="G45" s="21">
        <v>23.8</v>
      </c>
      <c r="H45" s="12">
        <v>20</v>
      </c>
      <c r="I45" s="20">
        <v>23.8</v>
      </c>
      <c r="J45" s="21">
        <v>38.799999999999997</v>
      </c>
    </row>
    <row r="46" spans="1:10" ht="13.8" hidden="1" x14ac:dyDescent="0.3">
      <c r="A46" s="48" t="s">
        <v>44</v>
      </c>
      <c r="B46" s="12">
        <v>9</v>
      </c>
      <c r="C46" s="20">
        <v>10.5</v>
      </c>
      <c r="D46" s="21">
        <v>11.1</v>
      </c>
      <c r="E46" s="12">
        <v>9</v>
      </c>
      <c r="F46" s="20">
        <v>11.1</v>
      </c>
      <c r="G46" s="21">
        <v>11.6</v>
      </c>
      <c r="H46" s="12">
        <v>11.2</v>
      </c>
      <c r="I46" s="20">
        <v>11.6</v>
      </c>
      <c r="J46" s="21">
        <v>11.8</v>
      </c>
    </row>
    <row r="47" spans="1:10" ht="13.8" x14ac:dyDescent="0.3">
      <c r="A47" s="32" t="s">
        <v>45</v>
      </c>
      <c r="B47" s="40">
        <v>140.19999999999999</v>
      </c>
      <c r="C47" s="41">
        <v>141.19999999999999</v>
      </c>
      <c r="D47" s="42">
        <v>149.4</v>
      </c>
      <c r="E47" s="40">
        <v>135.6</v>
      </c>
      <c r="F47" s="41">
        <v>149.4</v>
      </c>
      <c r="G47" s="42">
        <v>136.19999999999999</v>
      </c>
      <c r="H47" s="40">
        <v>115.5</v>
      </c>
      <c r="I47" s="41">
        <v>136.19999999999999</v>
      </c>
      <c r="J47" s="42">
        <v>148.1</v>
      </c>
    </row>
    <row r="48" spans="1:10" ht="13.8" hidden="1" x14ac:dyDescent="0.3">
      <c r="A48" s="48" t="s">
        <v>46</v>
      </c>
      <c r="B48" s="12">
        <v>121.6</v>
      </c>
      <c r="C48" s="20">
        <v>121.9</v>
      </c>
      <c r="D48" s="21">
        <v>128.69999999999999</v>
      </c>
      <c r="E48" s="12">
        <v>118.8</v>
      </c>
      <c r="F48" s="20">
        <v>128.69999999999999</v>
      </c>
      <c r="G48" s="21">
        <v>114.9</v>
      </c>
      <c r="H48" s="12">
        <v>99.9</v>
      </c>
      <c r="I48" s="20">
        <v>114.9</v>
      </c>
      <c r="J48" s="21">
        <v>126.2</v>
      </c>
    </row>
    <row r="49" spans="1:10" ht="13.8" hidden="1" x14ac:dyDescent="0.3">
      <c r="A49" s="48" t="s">
        <v>47</v>
      </c>
      <c r="B49" s="12">
        <v>15.5</v>
      </c>
      <c r="C49" s="20">
        <v>16.3</v>
      </c>
      <c r="D49" s="21">
        <v>17.5</v>
      </c>
      <c r="E49" s="12">
        <v>14</v>
      </c>
      <c r="F49" s="20">
        <v>17.5</v>
      </c>
      <c r="G49" s="21">
        <v>18.100000000000001</v>
      </c>
      <c r="H49" s="12">
        <v>12.5</v>
      </c>
      <c r="I49" s="20">
        <v>18.100000000000001</v>
      </c>
      <c r="J49" s="21">
        <v>18.7</v>
      </c>
    </row>
    <row r="50" spans="1:10" ht="13.8" hidden="1" x14ac:dyDescent="0.3">
      <c r="A50" s="48" t="s">
        <v>48</v>
      </c>
      <c r="B50" s="12">
        <v>3.2</v>
      </c>
      <c r="C50" s="20">
        <v>3</v>
      </c>
      <c r="D50" s="21">
        <v>3.2</v>
      </c>
      <c r="E50" s="12">
        <v>2.8</v>
      </c>
      <c r="F50" s="20">
        <v>3.2</v>
      </c>
      <c r="G50" s="21">
        <v>3.2</v>
      </c>
      <c r="H50" s="12">
        <v>3</v>
      </c>
      <c r="I50" s="20">
        <v>3.2</v>
      </c>
      <c r="J50" s="21">
        <v>3.3</v>
      </c>
    </row>
    <row r="51" spans="1:10" ht="13.8" x14ac:dyDescent="0.3">
      <c r="A51" s="32" t="s">
        <v>49</v>
      </c>
      <c r="B51" s="40">
        <v>7.8</v>
      </c>
      <c r="C51" s="47">
        <v>8</v>
      </c>
      <c r="D51" s="42">
        <v>7</v>
      </c>
      <c r="E51" s="40">
        <v>7</v>
      </c>
      <c r="F51" s="41">
        <v>7</v>
      </c>
      <c r="G51" s="42">
        <v>7.1</v>
      </c>
      <c r="H51" s="40">
        <v>6</v>
      </c>
      <c r="I51" s="41">
        <v>7.1</v>
      </c>
      <c r="J51" s="42">
        <v>9</v>
      </c>
    </row>
    <row r="52" spans="1:10" ht="13.8" x14ac:dyDescent="0.3">
      <c r="A52" s="32" t="s">
        <v>50</v>
      </c>
      <c r="B52" s="17">
        <f>B47+B42+B41+B40+B34+B28+B51</f>
        <v>1573.3999999999999</v>
      </c>
      <c r="C52" s="17">
        <f t="shared" ref="C52:J52" si="1">C47+C42+C41+C40+C34+C28+C51</f>
        <v>1700.5</v>
      </c>
      <c r="D52" s="17">
        <f t="shared" si="1"/>
        <v>1771.2</v>
      </c>
      <c r="E52" s="17">
        <f t="shared" si="1"/>
        <v>1630.5</v>
      </c>
      <c r="F52" s="17">
        <f t="shared" si="1"/>
        <v>1771.2</v>
      </c>
      <c r="G52" s="17">
        <f t="shared" si="1"/>
        <v>1887</v>
      </c>
      <c r="H52" s="17">
        <f t="shared" si="1"/>
        <v>1643.4</v>
      </c>
      <c r="I52" s="17">
        <f t="shared" si="1"/>
        <v>1887</v>
      </c>
      <c r="J52" s="17">
        <f t="shared" si="1"/>
        <v>1987.1</v>
      </c>
    </row>
    <row r="53" spans="1:10" ht="13.8" x14ac:dyDescent="0.3">
      <c r="A53" s="32" t="s">
        <v>51</v>
      </c>
      <c r="B53" s="9"/>
      <c r="C53" s="10"/>
      <c r="D53" s="11"/>
      <c r="E53" s="9"/>
      <c r="F53" s="10"/>
      <c r="G53" s="11"/>
      <c r="H53" s="9"/>
      <c r="I53" s="10"/>
      <c r="J53" s="11"/>
    </row>
    <row r="54" spans="1:10" ht="13.8" hidden="1" x14ac:dyDescent="0.3">
      <c r="A54" s="48" t="s">
        <v>52</v>
      </c>
      <c r="B54" s="12">
        <v>266.60000000000002</v>
      </c>
      <c r="C54" s="20">
        <v>226.7</v>
      </c>
      <c r="D54" s="21">
        <v>303.39999999999998</v>
      </c>
      <c r="E54" s="12">
        <v>209.3</v>
      </c>
      <c r="F54" s="20">
        <v>219.4</v>
      </c>
      <c r="G54" s="21">
        <v>200.4</v>
      </c>
      <c r="H54" s="12">
        <v>209</v>
      </c>
      <c r="I54" s="20">
        <v>200.4</v>
      </c>
      <c r="J54" s="21">
        <v>248.3</v>
      </c>
    </row>
    <row r="55" spans="1:10" ht="13.8" hidden="1" x14ac:dyDescent="0.3">
      <c r="A55" s="48" t="s">
        <v>53</v>
      </c>
      <c r="B55" s="12">
        <v>220.3</v>
      </c>
      <c r="C55" s="20">
        <v>276</v>
      </c>
      <c r="D55" s="21">
        <v>220.1</v>
      </c>
      <c r="E55" s="12">
        <v>277.10000000000002</v>
      </c>
      <c r="F55" s="20">
        <v>304</v>
      </c>
      <c r="G55" s="21">
        <v>267.3</v>
      </c>
      <c r="H55" s="12">
        <v>303.2</v>
      </c>
      <c r="I55" s="20">
        <v>267.3</v>
      </c>
      <c r="J55" s="21">
        <v>318.2</v>
      </c>
    </row>
    <row r="56" spans="1:10" ht="13.8" hidden="1" x14ac:dyDescent="0.3">
      <c r="A56" s="48" t="s">
        <v>54</v>
      </c>
      <c r="B56" s="28" t="s">
        <v>55</v>
      </c>
      <c r="C56" s="10"/>
      <c r="D56" s="16" t="s">
        <v>55</v>
      </c>
      <c r="E56" s="28" t="s">
        <v>55</v>
      </c>
      <c r="F56" s="29" t="s">
        <v>56</v>
      </c>
      <c r="G56" s="16" t="s">
        <v>57</v>
      </c>
      <c r="H56" s="28" t="s">
        <v>55</v>
      </c>
      <c r="I56" s="29" t="s">
        <v>55</v>
      </c>
      <c r="J56" s="16" t="s">
        <v>55</v>
      </c>
    </row>
    <row r="57" spans="1:10" ht="13.8" x14ac:dyDescent="0.3">
      <c r="A57" s="32" t="s">
        <v>58</v>
      </c>
      <c r="B57" s="17">
        <v>486.9</v>
      </c>
      <c r="C57" s="18">
        <v>502.7</v>
      </c>
      <c r="D57" s="19">
        <v>523.5</v>
      </c>
      <c r="E57" s="17">
        <v>486.4</v>
      </c>
      <c r="F57" s="18">
        <v>523.5</v>
      </c>
      <c r="G57" s="19">
        <v>467.8</v>
      </c>
      <c r="H57" s="17">
        <v>512.20000000000005</v>
      </c>
      <c r="I57" s="18">
        <v>467.8</v>
      </c>
      <c r="J57" s="19">
        <v>566.5</v>
      </c>
    </row>
    <row r="58" spans="1:10" ht="13.8" x14ac:dyDescent="0.3">
      <c r="A58" s="32" t="s">
        <v>59</v>
      </c>
      <c r="B58" s="17">
        <f>B52+B57</f>
        <v>2060.2999999999997</v>
      </c>
      <c r="C58" s="17">
        <f t="shared" ref="C58:J58" si="2">C52+C57</f>
        <v>2203.1999999999998</v>
      </c>
      <c r="D58" s="17">
        <f t="shared" si="2"/>
        <v>2294.6999999999998</v>
      </c>
      <c r="E58" s="17">
        <f t="shared" si="2"/>
        <v>2116.9</v>
      </c>
      <c r="F58" s="17">
        <f t="shared" si="2"/>
        <v>2294.6999999999998</v>
      </c>
      <c r="G58" s="17">
        <f t="shared" si="2"/>
        <v>2354.8000000000002</v>
      </c>
      <c r="H58" s="17">
        <f t="shared" si="2"/>
        <v>2155.6000000000004</v>
      </c>
      <c r="I58" s="17">
        <f t="shared" si="2"/>
        <v>2354.8000000000002</v>
      </c>
      <c r="J58" s="17">
        <f t="shared" si="2"/>
        <v>2553.6</v>
      </c>
    </row>
    <row r="59" spans="1:10" ht="13.8" x14ac:dyDescent="0.3">
      <c r="A59" s="32" t="s">
        <v>60</v>
      </c>
      <c r="B59" s="17">
        <f>B23-B58</f>
        <v>109.10000000000036</v>
      </c>
      <c r="C59" s="17">
        <f t="shared" ref="C59:J59" si="3">C23-C58</f>
        <v>91.100000000000364</v>
      </c>
      <c r="D59" s="39">
        <f t="shared" si="3"/>
        <v>-641.59999999999968</v>
      </c>
      <c r="E59" s="17">
        <f t="shared" si="3"/>
        <v>155.19999999999982</v>
      </c>
      <c r="F59" s="39">
        <f t="shared" si="3"/>
        <v>-17.599999999999909</v>
      </c>
      <c r="G59" s="39">
        <f t="shared" si="3"/>
        <v>-334.50000000000023</v>
      </c>
      <c r="H59" s="17">
        <f t="shared" si="3"/>
        <v>486.49999999999955</v>
      </c>
      <c r="I59" s="17">
        <f t="shared" si="3"/>
        <v>416.69999999999982</v>
      </c>
      <c r="J59" s="39">
        <f t="shared" si="3"/>
        <v>-255.79999999999973</v>
      </c>
    </row>
    <row r="60" spans="1:10" ht="13.8" hidden="1" x14ac:dyDescent="0.3">
      <c r="A60" s="48" t="s">
        <v>61</v>
      </c>
      <c r="B60" s="28"/>
      <c r="C60" s="29"/>
      <c r="D60" s="31"/>
      <c r="E60" s="9"/>
      <c r="F60" s="10"/>
      <c r="G60" s="11"/>
      <c r="H60" s="9"/>
      <c r="I60" s="10"/>
      <c r="J60" s="11"/>
    </row>
    <row r="61" spans="1:10" ht="13.8" hidden="1" x14ac:dyDescent="0.3">
      <c r="A61" s="48" t="s">
        <v>62</v>
      </c>
      <c r="B61" s="9"/>
      <c r="C61" s="10"/>
      <c r="D61" s="30"/>
      <c r="E61" s="28" t="s">
        <v>63</v>
      </c>
      <c r="F61" s="26">
        <v>86.1</v>
      </c>
      <c r="G61" s="27">
        <v>365</v>
      </c>
      <c r="H61" s="28" t="s">
        <v>63</v>
      </c>
      <c r="I61" s="29" t="s">
        <v>63</v>
      </c>
      <c r="J61" s="27">
        <v>256</v>
      </c>
    </row>
    <row r="62" spans="1:10" ht="13.8" hidden="1" x14ac:dyDescent="0.3">
      <c r="A62" s="48" t="s">
        <v>64</v>
      </c>
      <c r="B62" s="9"/>
      <c r="C62" s="10"/>
      <c r="D62" s="11"/>
      <c r="E62" s="25">
        <v>-155.4</v>
      </c>
      <c r="F62" s="26">
        <v>-66.400000000000006</v>
      </c>
      <c r="G62" s="27">
        <v>-30</v>
      </c>
      <c r="H62" s="25">
        <v>-486.7</v>
      </c>
      <c r="I62" s="26">
        <v>-416.2</v>
      </c>
      <c r="J62" s="16" t="s">
        <v>63</v>
      </c>
    </row>
    <row r="63" spans="1:10" ht="13.8" x14ac:dyDescent="0.3">
      <c r="A63" s="32" t="s">
        <v>65</v>
      </c>
      <c r="B63" s="33"/>
      <c r="C63" s="34"/>
      <c r="D63" s="19">
        <v>2.1</v>
      </c>
      <c r="E63" s="35">
        <v>0</v>
      </c>
      <c r="F63" s="18">
        <v>2.2000000000000002</v>
      </c>
      <c r="G63" s="19">
        <v>0.5</v>
      </c>
      <c r="H63" s="35">
        <v>0</v>
      </c>
      <c r="I63" s="18">
        <v>0.5</v>
      </c>
      <c r="J63" s="19">
        <v>0.3</v>
      </c>
    </row>
    <row r="64" spans="1:10" ht="13.8" x14ac:dyDescent="0.3">
      <c r="A64" s="32" t="s">
        <v>66</v>
      </c>
      <c r="B64" s="36">
        <v>0.42699999999999999</v>
      </c>
      <c r="C64" s="37">
        <v>0.41599999999999998</v>
      </c>
      <c r="D64" s="38">
        <v>0.106</v>
      </c>
      <c r="E64" s="36">
        <v>0.33500000000000002</v>
      </c>
      <c r="F64" s="37">
        <v>8.1000000000000003E-2</v>
      </c>
      <c r="G64" s="38">
        <v>0.106</v>
      </c>
      <c r="H64" s="36">
        <v>0.10199999999999999</v>
      </c>
      <c r="I64" s="37">
        <v>0.106</v>
      </c>
      <c r="J64" s="38">
        <v>0.23899999999999999</v>
      </c>
    </row>
    <row r="65" spans="1:5" x14ac:dyDescent="0.25">
      <c r="B65" s="5"/>
      <c r="C65" s="5"/>
      <c r="D65" s="7"/>
      <c r="E65" s="3"/>
    </row>
    <row r="66" spans="1:5" x14ac:dyDescent="0.25">
      <c r="A66" s="2" t="s">
        <v>67</v>
      </c>
      <c r="B66" s="5"/>
      <c r="C66" s="5"/>
      <c r="D66" s="7"/>
      <c r="E66" s="3"/>
    </row>
    <row r="67" spans="1:5" x14ac:dyDescent="0.25">
      <c r="B67" s="5"/>
      <c r="C67" s="5"/>
      <c r="D67" s="7"/>
    </row>
    <row r="68" spans="1:5" x14ac:dyDescent="0.25">
      <c r="B68" s="5"/>
      <c r="C68" s="5"/>
      <c r="D68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6"/>
  <sheetViews>
    <sheetView workbookViewId="0">
      <selection activeCell="E16" sqref="E16"/>
    </sheetView>
  </sheetViews>
  <sheetFormatPr defaultRowHeight="13.2" x14ac:dyDescent="0.25"/>
  <cols>
    <col min="1" max="1" width="16.44140625" bestFit="1" customWidth="1"/>
    <col min="6" max="6" width="6.21875" bestFit="1" customWidth="1"/>
  </cols>
  <sheetData>
    <row r="3" spans="1:6" x14ac:dyDescent="0.25">
      <c r="B3">
        <v>2019</v>
      </c>
      <c r="C3">
        <v>2020</v>
      </c>
      <c r="D3">
        <v>2021</v>
      </c>
      <c r="E3">
        <v>2022</v>
      </c>
      <c r="F3">
        <v>2023</v>
      </c>
    </row>
    <row r="4" spans="1:6" ht="13.8" x14ac:dyDescent="0.3">
      <c r="A4" s="32" t="s">
        <v>74</v>
      </c>
      <c r="B4" s="36">
        <v>0.42699999999999999</v>
      </c>
      <c r="C4" s="36">
        <v>0.33500000000000002</v>
      </c>
      <c r="D4" s="36">
        <v>0.10199999999999999</v>
      </c>
    </row>
    <row r="5" spans="1:6" ht="13.8" x14ac:dyDescent="0.3">
      <c r="A5" t="s">
        <v>75</v>
      </c>
      <c r="C5" s="37">
        <v>0.41599999999999998</v>
      </c>
      <c r="D5" s="37">
        <v>8.1000000000000003E-2</v>
      </c>
      <c r="E5" s="37">
        <v>0.106</v>
      </c>
      <c r="F5" s="50">
        <f>(E5*E5)/D5</f>
        <v>0.13871604938271603</v>
      </c>
    </row>
    <row r="6" spans="1:6" ht="13.8" x14ac:dyDescent="0.3">
      <c r="A6" t="s">
        <v>76</v>
      </c>
      <c r="D6" s="38">
        <v>0.106</v>
      </c>
      <c r="E6" s="38">
        <v>0.106</v>
      </c>
      <c r="F6" s="38">
        <v>0.23899999999999999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3"/>
  <sheetViews>
    <sheetView tabSelected="1" topLeftCell="A94" workbookViewId="0">
      <selection activeCell="G104" sqref="G104"/>
    </sheetView>
  </sheetViews>
  <sheetFormatPr defaultRowHeight="13.2" x14ac:dyDescent="0.25"/>
  <cols>
    <col min="1" max="1" width="27.21875" bestFit="1" customWidth="1"/>
    <col min="2" max="2" width="10.6640625" bestFit="1" customWidth="1"/>
    <col min="3" max="3" width="10.6640625" style="5" customWidth="1"/>
    <col min="4" max="4" width="10.6640625" bestFit="1" customWidth="1"/>
    <col min="5" max="5" width="10.6640625" style="5" customWidth="1"/>
    <col min="6" max="6" width="10.6640625" bestFit="1" customWidth="1"/>
    <col min="7" max="7" width="10.6640625" style="5" customWidth="1"/>
    <col min="10" max="10" width="24.6640625" bestFit="1" customWidth="1"/>
  </cols>
  <sheetData>
    <row r="1" spans="1:13" ht="13.8" x14ac:dyDescent="0.3">
      <c r="A1" s="8"/>
      <c r="B1" s="13">
        <v>2019</v>
      </c>
      <c r="C1" s="13"/>
      <c r="D1" s="13">
        <v>2020</v>
      </c>
      <c r="E1" s="13"/>
      <c r="F1" s="13">
        <v>2021</v>
      </c>
      <c r="G1" s="13"/>
    </row>
    <row r="2" spans="1:13" ht="13.8" x14ac:dyDescent="0.3">
      <c r="A2" s="32" t="s">
        <v>5</v>
      </c>
      <c r="B2" s="9"/>
      <c r="C2" s="9"/>
      <c r="D2" s="9"/>
      <c r="E2" s="9"/>
      <c r="F2" s="9"/>
      <c r="G2" s="9"/>
    </row>
    <row r="3" spans="1:13" ht="13.8" x14ac:dyDescent="0.3">
      <c r="A3" s="32" t="s">
        <v>6</v>
      </c>
      <c r="B3" s="9"/>
      <c r="C3" s="9"/>
      <c r="D3" s="9"/>
      <c r="E3" s="9"/>
      <c r="F3" s="9"/>
      <c r="G3" s="9"/>
    </row>
    <row r="4" spans="1:13" ht="13.8" x14ac:dyDescent="0.3">
      <c r="A4" s="32" t="s">
        <v>7</v>
      </c>
      <c r="B4" s="17">
        <v>671.7</v>
      </c>
      <c r="C4" s="52">
        <f>B4/B$13</f>
        <v>0.30962478104545038</v>
      </c>
      <c r="D4" s="17">
        <v>545.70000000000005</v>
      </c>
      <c r="E4" s="52">
        <f>D4/D$13</f>
        <v>0.2401742881035166</v>
      </c>
      <c r="F4" s="17">
        <v>167.1</v>
      </c>
      <c r="G4" s="52">
        <f>F4/F$13</f>
        <v>6.3245145906665148E-2</v>
      </c>
    </row>
    <row r="5" spans="1:13" ht="13.8" x14ac:dyDescent="0.3">
      <c r="A5" s="32" t="s">
        <v>13</v>
      </c>
      <c r="B5" s="53">
        <v>761.9</v>
      </c>
      <c r="C5" s="54">
        <f t="shared" ref="C5:C13" si="0">B5/B$13</f>
        <v>0.35120309763068125</v>
      </c>
      <c r="D5" s="53">
        <v>619.4</v>
      </c>
      <c r="E5" s="54">
        <f t="shared" ref="E5:E13" si="1">D5/D$13</f>
        <v>0.27261124070243387</v>
      </c>
      <c r="F5" s="53">
        <v>201.1</v>
      </c>
      <c r="G5" s="54">
        <f t="shared" ref="G5:G13" si="2">F5/F$13</f>
        <v>7.6113697437644304E-2</v>
      </c>
    </row>
    <row r="6" spans="1:13" ht="13.8" x14ac:dyDescent="0.3">
      <c r="A6" s="32" t="s">
        <v>14</v>
      </c>
      <c r="B6" s="9"/>
      <c r="C6" s="52">
        <f t="shared" si="0"/>
        <v>0</v>
      </c>
      <c r="D6" s="9"/>
      <c r="E6" s="52">
        <f t="shared" si="1"/>
        <v>0</v>
      </c>
      <c r="F6" s="9"/>
      <c r="G6" s="52">
        <f t="shared" si="2"/>
        <v>0</v>
      </c>
    </row>
    <row r="7" spans="1:13" ht="13.8" x14ac:dyDescent="0.3">
      <c r="A7" s="48" t="s">
        <v>15</v>
      </c>
      <c r="B7" s="22">
        <v>1053.2</v>
      </c>
      <c r="C7" s="52">
        <f t="shared" si="0"/>
        <v>0.48547985618143263</v>
      </c>
      <c r="D7" s="22">
        <v>1077.3</v>
      </c>
      <c r="E7" s="52">
        <f t="shared" si="1"/>
        <v>0.47414286343030676</v>
      </c>
      <c r="F7" s="22">
        <v>1227.9000000000001</v>
      </c>
      <c r="G7" s="52">
        <f t="shared" si="2"/>
        <v>0.46474395367321453</v>
      </c>
    </row>
    <row r="8" spans="1:13" ht="13.8" x14ac:dyDescent="0.3">
      <c r="A8" s="48" t="s">
        <v>16</v>
      </c>
      <c r="B8" s="12">
        <v>170.1</v>
      </c>
      <c r="C8" s="52">
        <f t="shared" si="0"/>
        <v>7.8408776620263659E-2</v>
      </c>
      <c r="D8" s="12">
        <v>174.4</v>
      </c>
      <c r="E8" s="52">
        <f t="shared" si="1"/>
        <v>7.6757184983055324E-2</v>
      </c>
      <c r="F8" s="12">
        <v>177.2</v>
      </c>
      <c r="G8" s="52">
        <f t="shared" si="2"/>
        <v>6.7067862684985421E-2</v>
      </c>
    </row>
    <row r="9" spans="1:13" ht="13.8" x14ac:dyDescent="0.3">
      <c r="A9" s="48" t="s">
        <v>17</v>
      </c>
      <c r="B9" s="12">
        <v>57.2</v>
      </c>
      <c r="C9" s="52">
        <f t="shared" si="0"/>
        <v>2.6366737346731815E-2</v>
      </c>
      <c r="D9" s="12">
        <v>52.2</v>
      </c>
      <c r="E9" s="52">
        <f t="shared" si="1"/>
        <v>2.2974340918093396E-2</v>
      </c>
      <c r="F9" s="12">
        <v>66.5</v>
      </c>
      <c r="G9" s="52">
        <f t="shared" si="2"/>
        <v>2.5169372847356271E-2</v>
      </c>
    </row>
    <row r="10" spans="1:13" ht="13.8" x14ac:dyDescent="0.3">
      <c r="A10" s="48" t="s">
        <v>18</v>
      </c>
      <c r="B10" s="12"/>
      <c r="C10" s="52">
        <f t="shared" si="0"/>
        <v>0</v>
      </c>
      <c r="D10" s="12">
        <v>221.8</v>
      </c>
      <c r="E10" s="52">
        <f t="shared" si="1"/>
        <v>9.7618942828220603E-2</v>
      </c>
      <c r="F10" s="12">
        <v>842.3</v>
      </c>
      <c r="G10" s="52">
        <f t="shared" si="2"/>
        <v>0.31879943983952158</v>
      </c>
      <c r="K10">
        <v>2019</v>
      </c>
    </row>
    <row r="11" spans="1:13" ht="13.8" x14ac:dyDescent="0.3">
      <c r="A11" s="48" t="s">
        <v>19</v>
      </c>
      <c r="B11" s="12">
        <v>127</v>
      </c>
      <c r="C11" s="52">
        <f t="shared" si="0"/>
        <v>5.8541532220890563E-2</v>
      </c>
      <c r="D11" s="12">
        <v>127</v>
      </c>
      <c r="E11" s="52">
        <f t="shared" si="1"/>
        <v>5.5895427137890058E-2</v>
      </c>
      <c r="F11" s="12">
        <v>127</v>
      </c>
      <c r="G11" s="52">
        <f t="shared" si="2"/>
        <v>4.8067824836304458E-2</v>
      </c>
      <c r="J11" t="s">
        <v>13</v>
      </c>
      <c r="K11" s="54">
        <v>0.35120309763068125</v>
      </c>
      <c r="L11" s="54"/>
      <c r="M11" s="54"/>
    </row>
    <row r="12" spans="1:13" ht="13.8" x14ac:dyDescent="0.3">
      <c r="A12" s="32" t="s">
        <v>20</v>
      </c>
      <c r="B12" s="55">
        <f>SUM(B7:B11)</f>
        <v>1407.5</v>
      </c>
      <c r="C12" s="54">
        <f t="shared" si="0"/>
        <v>0.64879690236931864</v>
      </c>
      <c r="D12" s="56">
        <v>1652.7</v>
      </c>
      <c r="E12" s="54">
        <f t="shared" si="1"/>
        <v>0.72738875929756619</v>
      </c>
      <c r="F12" s="56">
        <v>2441</v>
      </c>
      <c r="G12" s="54">
        <f t="shared" si="2"/>
        <v>0.92388630256235571</v>
      </c>
      <c r="J12" t="s">
        <v>77</v>
      </c>
      <c r="K12" s="54">
        <v>0.64879690236931864</v>
      </c>
      <c r="L12" s="54"/>
      <c r="M12" s="54"/>
    </row>
    <row r="13" spans="1:13" ht="13.8" x14ac:dyDescent="0.3">
      <c r="A13" s="32" t="s">
        <v>21</v>
      </c>
      <c r="B13" s="46">
        <f>B12+B5</f>
        <v>2169.4</v>
      </c>
      <c r="C13" s="52">
        <f t="shared" si="0"/>
        <v>1</v>
      </c>
      <c r="D13" s="46">
        <f>D12+D5</f>
        <v>2272.1</v>
      </c>
      <c r="E13" s="52">
        <f t="shared" si="1"/>
        <v>1</v>
      </c>
      <c r="F13" s="46">
        <f>F12+F5</f>
        <v>2642.1</v>
      </c>
      <c r="G13" s="52">
        <f t="shared" si="2"/>
        <v>1</v>
      </c>
    </row>
    <row r="14" spans="1:13" ht="13.8" x14ac:dyDescent="0.3">
      <c r="A14" s="32" t="s">
        <v>22</v>
      </c>
      <c r="B14" s="9"/>
      <c r="C14" s="9"/>
      <c r="D14" s="12"/>
      <c r="E14" s="12"/>
      <c r="F14" s="9"/>
      <c r="G14" s="12"/>
      <c r="J14" s="5"/>
      <c r="K14" s="5">
        <v>2020</v>
      </c>
      <c r="M14" s="5"/>
    </row>
    <row r="15" spans="1:13" ht="13.8" x14ac:dyDescent="0.3">
      <c r="A15" s="32" t="s">
        <v>23</v>
      </c>
      <c r="B15" s="9"/>
      <c r="C15" s="9"/>
      <c r="D15" s="9"/>
      <c r="E15" s="9"/>
      <c r="F15" s="9"/>
      <c r="G15" s="9"/>
      <c r="J15" s="5" t="s">
        <v>13</v>
      </c>
      <c r="K15" s="54">
        <v>0.27261124070243387</v>
      </c>
      <c r="M15" s="54"/>
    </row>
    <row r="16" spans="1:13" ht="13.8" x14ac:dyDescent="0.3">
      <c r="A16" s="32" t="s">
        <v>24</v>
      </c>
      <c r="B16" s="17">
        <v>438.1</v>
      </c>
      <c r="C16" s="52">
        <f>B16/B$48</f>
        <v>0.21263893607727033</v>
      </c>
      <c r="D16" s="17">
        <v>452.3</v>
      </c>
      <c r="E16" s="52">
        <f>D16/D$48</f>
        <v>0.21366148613538666</v>
      </c>
      <c r="F16" s="17">
        <v>460.3</v>
      </c>
      <c r="G16" s="52">
        <f>F16/F$48</f>
        <v>0.21353683429207643</v>
      </c>
      <c r="J16" s="5" t="s">
        <v>77</v>
      </c>
      <c r="K16" s="54">
        <v>0.72738875929756619</v>
      </c>
      <c r="M16" s="54"/>
    </row>
    <row r="17" spans="1:12" ht="13.8" x14ac:dyDescent="0.3">
      <c r="A17" s="48" t="s">
        <v>25</v>
      </c>
      <c r="B17" s="12">
        <v>49.4</v>
      </c>
      <c r="C17" s="52">
        <f t="shared" ref="C17:C48" si="3">B17/B$48</f>
        <v>2.397709071494443E-2</v>
      </c>
      <c r="D17" s="12">
        <v>48</v>
      </c>
      <c r="E17" s="52">
        <f t="shared" ref="E17:E48" si="4">D17/D$48</f>
        <v>2.2674665784874107E-2</v>
      </c>
      <c r="F17" s="12">
        <v>38.700000000000003</v>
      </c>
      <c r="G17" s="52">
        <f t="shared" ref="G17:G48" si="5">F17/F$48</f>
        <v>1.7953238077565409E-2</v>
      </c>
    </row>
    <row r="18" spans="1:12" ht="13.8" x14ac:dyDescent="0.3">
      <c r="A18" s="32" t="s">
        <v>26</v>
      </c>
      <c r="B18" s="53">
        <v>487.5</v>
      </c>
      <c r="C18" s="54">
        <f t="shared" si="3"/>
        <v>0.23661602679221475</v>
      </c>
      <c r="D18" s="53">
        <v>500.4</v>
      </c>
      <c r="E18" s="54">
        <f t="shared" si="4"/>
        <v>0.23638339080731255</v>
      </c>
      <c r="F18" s="53">
        <v>499</v>
      </c>
      <c r="G18" s="54">
        <f t="shared" si="5"/>
        <v>0.23149007236964184</v>
      </c>
      <c r="J18" s="5"/>
      <c r="K18" s="5">
        <v>2021</v>
      </c>
      <c r="L18" s="5"/>
    </row>
    <row r="19" spans="1:12" ht="13.8" x14ac:dyDescent="0.3">
      <c r="A19" s="48" t="s">
        <v>27</v>
      </c>
      <c r="B19" s="12">
        <v>101.6</v>
      </c>
      <c r="C19" s="52">
        <f t="shared" si="3"/>
        <v>4.9313206814541578E-2</v>
      </c>
      <c r="D19" s="12">
        <v>114.8</v>
      </c>
      <c r="E19" s="52">
        <f t="shared" si="4"/>
        <v>5.4230242335490571E-2</v>
      </c>
      <c r="F19" s="12">
        <v>122</v>
      </c>
      <c r="G19" s="52">
        <f t="shared" si="5"/>
        <v>5.6596771200593796E-2</v>
      </c>
      <c r="J19" s="5" t="s">
        <v>13</v>
      </c>
      <c r="K19" s="54">
        <v>7.6113697437644304E-2</v>
      </c>
      <c r="L19" s="54"/>
    </row>
    <row r="20" spans="1:12" ht="13.8" x14ac:dyDescent="0.3">
      <c r="A20" s="48" t="s">
        <v>28</v>
      </c>
      <c r="B20" s="12">
        <v>99.7</v>
      </c>
      <c r="C20" s="52">
        <f t="shared" si="3"/>
        <v>4.839101101781295E-2</v>
      </c>
      <c r="D20" s="12">
        <v>99</v>
      </c>
      <c r="E20" s="52">
        <f t="shared" si="4"/>
        <v>4.6766498181302844E-2</v>
      </c>
      <c r="F20" s="12">
        <v>100.4</v>
      </c>
      <c r="G20" s="52">
        <f t="shared" si="5"/>
        <v>4.6576359250324731E-2</v>
      </c>
      <c r="J20" s="5" t="s">
        <v>77</v>
      </c>
      <c r="K20" s="54">
        <v>0.92388630256235571</v>
      </c>
      <c r="L20" s="54"/>
    </row>
    <row r="21" spans="1:12" ht="13.8" x14ac:dyDescent="0.3">
      <c r="A21" s="48" t="s">
        <v>29</v>
      </c>
      <c r="B21" s="12">
        <v>11.7</v>
      </c>
      <c r="C21" s="52">
        <f t="shared" si="3"/>
        <v>5.6787846430131541E-3</v>
      </c>
      <c r="D21" s="12">
        <v>17.2</v>
      </c>
      <c r="E21" s="52">
        <f t="shared" si="4"/>
        <v>8.1250885729132211E-3</v>
      </c>
      <c r="F21" s="12">
        <v>12.7</v>
      </c>
      <c r="G21" s="52">
        <f t="shared" si="5"/>
        <v>5.8916311003896814E-3</v>
      </c>
    </row>
    <row r="22" spans="1:12" ht="13.8" x14ac:dyDescent="0.3">
      <c r="A22" s="48" t="s">
        <v>30</v>
      </c>
      <c r="B22" s="12">
        <v>12.1</v>
      </c>
      <c r="C22" s="52">
        <f t="shared" si="3"/>
        <v>5.8729311265349714E-3</v>
      </c>
      <c r="D22" s="12">
        <v>11.2</v>
      </c>
      <c r="E22" s="52">
        <f t="shared" si="4"/>
        <v>5.2907553498039578E-3</v>
      </c>
      <c r="F22" s="12">
        <v>11.3</v>
      </c>
      <c r="G22" s="52">
        <f t="shared" si="5"/>
        <v>5.2421599554648354E-3</v>
      </c>
      <c r="J22" s="5"/>
      <c r="K22" s="5">
        <v>2022</v>
      </c>
      <c r="L22" s="5"/>
    </row>
    <row r="23" spans="1:12" ht="13.8" x14ac:dyDescent="0.3">
      <c r="A23" s="48" t="s">
        <v>31</v>
      </c>
      <c r="B23" s="12">
        <v>39.799999999999997</v>
      </c>
      <c r="C23" s="52">
        <f t="shared" si="3"/>
        <v>1.9317575110420815E-2</v>
      </c>
      <c r="D23" s="12">
        <v>41.6</v>
      </c>
      <c r="E23" s="52">
        <f t="shared" si="4"/>
        <v>1.9651377013557559E-2</v>
      </c>
      <c r="F23" s="12">
        <v>44.3</v>
      </c>
      <c r="G23" s="52">
        <f t="shared" si="5"/>
        <v>2.0551122657264793E-2</v>
      </c>
      <c r="J23" s="5" t="s">
        <v>13</v>
      </c>
      <c r="K23" s="54">
        <v>7.22E-2</v>
      </c>
      <c r="L23" s="54"/>
    </row>
    <row r="24" spans="1:12" ht="13.8" x14ac:dyDescent="0.3">
      <c r="A24" s="32" t="s">
        <v>32</v>
      </c>
      <c r="B24" s="53">
        <v>265</v>
      </c>
      <c r="C24" s="54">
        <f t="shared" si="3"/>
        <v>0.12862204533320393</v>
      </c>
      <c r="D24" s="53">
        <v>283.89999999999998</v>
      </c>
      <c r="E24" s="54">
        <f t="shared" si="4"/>
        <v>0.13411120034011997</v>
      </c>
      <c r="F24" s="53">
        <v>290.60000000000002</v>
      </c>
      <c r="G24" s="54">
        <f t="shared" si="5"/>
        <v>0.1348116533679718</v>
      </c>
      <c r="J24" s="5" t="s">
        <v>77</v>
      </c>
      <c r="K24" s="54">
        <v>0.9113</v>
      </c>
      <c r="L24" s="54"/>
    </row>
    <row r="25" spans="1:12" ht="13.8" x14ac:dyDescent="0.3">
      <c r="A25" s="48" t="s">
        <v>33</v>
      </c>
      <c r="B25" s="12">
        <v>47.2</v>
      </c>
      <c r="C25" s="52">
        <f t="shared" si="3"/>
        <v>2.2909285055574435E-2</v>
      </c>
      <c r="D25" s="12">
        <v>59.5</v>
      </c>
      <c r="E25" s="52">
        <f t="shared" si="4"/>
        <v>2.8107137795833528E-2</v>
      </c>
      <c r="F25" s="12">
        <v>60.7</v>
      </c>
      <c r="G25" s="52">
        <f t="shared" si="5"/>
        <v>2.8159213212098716E-2</v>
      </c>
    </row>
    <row r="26" spans="1:12" ht="13.8" x14ac:dyDescent="0.3">
      <c r="A26" s="48" t="s">
        <v>34</v>
      </c>
      <c r="B26" s="12">
        <v>114.4</v>
      </c>
      <c r="C26" s="52">
        <f t="shared" si="3"/>
        <v>5.5525894287239731E-2</v>
      </c>
      <c r="D26" s="12">
        <v>121.8</v>
      </c>
      <c r="E26" s="52">
        <f t="shared" si="4"/>
        <v>5.753696442911805E-2</v>
      </c>
      <c r="F26" s="12">
        <v>148.5</v>
      </c>
      <c r="G26" s="52">
        <f t="shared" si="5"/>
        <v>6.8890332158099823E-2</v>
      </c>
    </row>
    <row r="27" spans="1:12" ht="13.8" x14ac:dyDescent="0.3">
      <c r="A27" s="48" t="s">
        <v>35</v>
      </c>
      <c r="B27" s="12">
        <v>17.7</v>
      </c>
      <c r="C27" s="52">
        <f t="shared" si="3"/>
        <v>8.5909818958404115E-3</v>
      </c>
      <c r="D27" s="12">
        <v>14.6</v>
      </c>
      <c r="E27" s="52">
        <f t="shared" si="4"/>
        <v>6.8968775095658739E-3</v>
      </c>
      <c r="F27" s="12">
        <v>11.9</v>
      </c>
      <c r="G27" s="52">
        <f t="shared" si="5"/>
        <v>5.5205047318611982E-3</v>
      </c>
    </row>
    <row r="28" spans="1:12" ht="13.8" x14ac:dyDescent="0.3">
      <c r="A28" s="48" t="s">
        <v>36</v>
      </c>
      <c r="B28" s="12">
        <v>43.5</v>
      </c>
      <c r="C28" s="52">
        <f t="shared" si="3"/>
        <v>2.1113430082997625E-2</v>
      </c>
      <c r="D28" s="12">
        <v>43.1</v>
      </c>
      <c r="E28" s="52">
        <f t="shared" si="4"/>
        <v>2.0359960319334878E-2</v>
      </c>
      <c r="F28" s="12">
        <v>37.4</v>
      </c>
      <c r="G28" s="52">
        <f t="shared" si="5"/>
        <v>1.7350157728706621E-2</v>
      </c>
    </row>
    <row r="29" spans="1:12" ht="13.8" x14ac:dyDescent="0.3">
      <c r="A29" s="48" t="s">
        <v>37</v>
      </c>
      <c r="B29" s="12">
        <v>24.8</v>
      </c>
      <c r="C29" s="52">
        <f t="shared" si="3"/>
        <v>1.203708197835267E-2</v>
      </c>
      <c r="D29" s="12">
        <v>25.7</v>
      </c>
      <c r="E29" s="52">
        <f t="shared" si="4"/>
        <v>1.2140393972318012E-2</v>
      </c>
      <c r="F29" s="12">
        <v>29.5</v>
      </c>
      <c r="G29" s="52">
        <f t="shared" si="5"/>
        <v>1.3685284839487843E-2</v>
      </c>
    </row>
    <row r="30" spans="1:12" ht="13.8" x14ac:dyDescent="0.3">
      <c r="A30" s="32" t="s">
        <v>38</v>
      </c>
      <c r="B30" s="53">
        <v>247.5</v>
      </c>
      <c r="C30" s="54">
        <f t="shared" si="3"/>
        <v>0.12012813667912442</v>
      </c>
      <c r="D30" s="53">
        <v>264.8</v>
      </c>
      <c r="E30" s="54">
        <f t="shared" si="4"/>
        <v>0.12508857291322217</v>
      </c>
      <c r="F30" s="53">
        <v>288</v>
      </c>
      <c r="G30" s="54">
        <f t="shared" si="5"/>
        <v>0.13360549267025421</v>
      </c>
    </row>
    <row r="31" spans="1:12" ht="13.8" x14ac:dyDescent="0.3">
      <c r="A31" s="32" t="s">
        <v>39</v>
      </c>
      <c r="B31" s="53">
        <v>16.2</v>
      </c>
      <c r="C31" s="54">
        <f t="shared" si="3"/>
        <v>7.8629325826335972E-3</v>
      </c>
      <c r="D31" s="53">
        <v>28.2</v>
      </c>
      <c r="E31" s="54">
        <f t="shared" si="4"/>
        <v>1.3321366148613538E-2</v>
      </c>
      <c r="F31" s="53">
        <v>17.100000000000001</v>
      </c>
      <c r="G31" s="54">
        <f t="shared" si="5"/>
        <v>7.9328261272963441E-3</v>
      </c>
    </row>
    <row r="32" spans="1:12" ht="13.8" x14ac:dyDescent="0.3">
      <c r="A32" s="32" t="s">
        <v>40</v>
      </c>
      <c r="B32" s="53">
        <v>409.2</v>
      </c>
      <c r="C32" s="54">
        <f t="shared" si="3"/>
        <v>0.19861185264281903</v>
      </c>
      <c r="D32" s="53">
        <v>410.6</v>
      </c>
      <c r="E32" s="54">
        <f t="shared" si="4"/>
        <v>0.19396287023477726</v>
      </c>
      <c r="F32" s="53">
        <v>427.2</v>
      </c>
      <c r="G32" s="54">
        <f t="shared" si="5"/>
        <v>0.19818148079421039</v>
      </c>
    </row>
    <row r="33" spans="1:7" ht="13.8" x14ac:dyDescent="0.3">
      <c r="A33" s="48" t="s">
        <v>41</v>
      </c>
      <c r="B33" s="12">
        <v>327.3</v>
      </c>
      <c r="C33" s="52">
        <f t="shared" si="3"/>
        <v>0.15886036014172697</v>
      </c>
      <c r="D33" s="12">
        <v>335.1</v>
      </c>
      <c r="E33" s="52">
        <f t="shared" si="4"/>
        <v>0.15829751051065238</v>
      </c>
      <c r="F33" s="12">
        <v>346.9</v>
      </c>
      <c r="G33" s="52">
        <f t="shared" si="5"/>
        <v>0.16092967155316382</v>
      </c>
    </row>
    <row r="34" spans="1:7" ht="13.8" x14ac:dyDescent="0.3">
      <c r="A34" s="48" t="s">
        <v>42</v>
      </c>
      <c r="B34" s="12">
        <v>43.2</v>
      </c>
      <c r="C34" s="52">
        <f t="shared" si="3"/>
        <v>2.0967820220356263E-2</v>
      </c>
      <c r="D34" s="12">
        <v>40.700000000000003</v>
      </c>
      <c r="E34" s="52">
        <f t="shared" si="4"/>
        <v>1.9226227030091171E-2</v>
      </c>
      <c r="F34" s="12">
        <v>49.1</v>
      </c>
      <c r="G34" s="52">
        <f t="shared" si="5"/>
        <v>2.2777880868435699E-2</v>
      </c>
    </row>
    <row r="35" spans="1:7" ht="13.8" x14ac:dyDescent="0.3">
      <c r="A35" s="48" t="s">
        <v>43</v>
      </c>
      <c r="B35" s="12">
        <v>29.7</v>
      </c>
      <c r="C35" s="52">
        <f t="shared" si="3"/>
        <v>1.441537640149493E-2</v>
      </c>
      <c r="D35" s="12">
        <v>25.8</v>
      </c>
      <c r="E35" s="52">
        <f t="shared" si="4"/>
        <v>1.2187632859369833E-2</v>
      </c>
      <c r="F35" s="12">
        <v>20</v>
      </c>
      <c r="G35" s="52">
        <f t="shared" si="5"/>
        <v>9.2781592132120966E-3</v>
      </c>
    </row>
    <row r="36" spans="1:7" ht="13.8" x14ac:dyDescent="0.3">
      <c r="A36" s="48" t="s">
        <v>44</v>
      </c>
      <c r="B36" s="12">
        <v>9</v>
      </c>
      <c r="C36" s="52">
        <f t="shared" si="3"/>
        <v>4.3682958792408879E-3</v>
      </c>
      <c r="D36" s="12">
        <v>9</v>
      </c>
      <c r="E36" s="52">
        <f t="shared" si="4"/>
        <v>4.251499834663895E-3</v>
      </c>
      <c r="F36" s="12">
        <v>11.2</v>
      </c>
      <c r="G36" s="52">
        <f t="shared" si="5"/>
        <v>5.1957691593987739E-3</v>
      </c>
    </row>
    <row r="37" spans="1:7" ht="13.8" x14ac:dyDescent="0.3">
      <c r="A37" s="32" t="s">
        <v>45</v>
      </c>
      <c r="B37" s="40">
        <v>140.19999999999999</v>
      </c>
      <c r="C37" s="52">
        <f t="shared" si="3"/>
        <v>6.8048342474396936E-2</v>
      </c>
      <c r="D37" s="40">
        <v>135.6</v>
      </c>
      <c r="E37" s="52">
        <f t="shared" si="4"/>
        <v>6.4055930842269349E-2</v>
      </c>
      <c r="F37" s="40">
        <v>115.5</v>
      </c>
      <c r="G37" s="52">
        <f t="shared" si="5"/>
        <v>5.3581369456299863E-2</v>
      </c>
    </row>
    <row r="38" spans="1:7" ht="13.8" x14ac:dyDescent="0.3">
      <c r="A38" s="48" t="s">
        <v>46</v>
      </c>
      <c r="B38" s="12">
        <v>121.6</v>
      </c>
      <c r="C38" s="52">
        <f t="shared" si="3"/>
        <v>5.9020530990632439E-2</v>
      </c>
      <c r="D38" s="12">
        <v>118.8</v>
      </c>
      <c r="E38" s="52">
        <f t="shared" si="4"/>
        <v>5.6119797817563412E-2</v>
      </c>
      <c r="F38" s="12">
        <v>99.9</v>
      </c>
      <c r="G38" s="52">
        <f t="shared" si="5"/>
        <v>4.6344405269994428E-2</v>
      </c>
    </row>
    <row r="39" spans="1:7" ht="13.8" x14ac:dyDescent="0.3">
      <c r="A39" s="48" t="s">
        <v>47</v>
      </c>
      <c r="B39" s="12">
        <v>15.5</v>
      </c>
      <c r="C39" s="52">
        <f t="shared" si="3"/>
        <v>7.5231762364704182E-3</v>
      </c>
      <c r="D39" s="12">
        <v>14</v>
      </c>
      <c r="E39" s="52">
        <f t="shared" si="4"/>
        <v>6.6134441872549481E-3</v>
      </c>
      <c r="F39" s="12">
        <v>12.5</v>
      </c>
      <c r="G39" s="52">
        <f t="shared" si="5"/>
        <v>5.7988495082575611E-3</v>
      </c>
    </row>
    <row r="40" spans="1:7" ht="13.8" x14ac:dyDescent="0.3">
      <c r="A40" s="48" t="s">
        <v>48</v>
      </c>
      <c r="B40" s="12">
        <v>3.2</v>
      </c>
      <c r="C40" s="52">
        <f t="shared" si="3"/>
        <v>1.553171868174538E-3</v>
      </c>
      <c r="D40" s="12">
        <v>2.8</v>
      </c>
      <c r="E40" s="52">
        <f t="shared" si="4"/>
        <v>1.3226888374509894E-3</v>
      </c>
      <c r="F40" s="12">
        <v>3</v>
      </c>
      <c r="G40" s="52">
        <f t="shared" si="5"/>
        <v>1.3917238819818145E-3</v>
      </c>
    </row>
    <row r="41" spans="1:7" ht="13.8" x14ac:dyDescent="0.3">
      <c r="A41" s="32" t="s">
        <v>49</v>
      </c>
      <c r="B41" s="40">
        <v>7.8</v>
      </c>
      <c r="C41" s="52">
        <f t="shared" si="3"/>
        <v>3.7858564286754361E-3</v>
      </c>
      <c r="D41" s="40">
        <v>7</v>
      </c>
      <c r="E41" s="52">
        <f t="shared" si="4"/>
        <v>3.306722093627474E-3</v>
      </c>
      <c r="F41" s="40">
        <v>6</v>
      </c>
      <c r="G41" s="52">
        <f t="shared" si="5"/>
        <v>2.783447763963629E-3</v>
      </c>
    </row>
    <row r="42" spans="1:7" ht="13.8" x14ac:dyDescent="0.3">
      <c r="A42" s="32" t="s">
        <v>50</v>
      </c>
      <c r="B42" s="55">
        <f>B37+B32+B31+B30+B24+B18+B41</f>
        <v>1573.3999999999999</v>
      </c>
      <c r="C42" s="54">
        <f t="shared" si="3"/>
        <v>0.76367519293306807</v>
      </c>
      <c r="D42" s="55">
        <f>D37+D32+D31+D30+D24+D18+D41</f>
        <v>1630.5</v>
      </c>
      <c r="E42" s="54">
        <f t="shared" si="4"/>
        <v>0.77023005337994233</v>
      </c>
      <c r="F42" s="55">
        <f>F37+F32+F31+F30+F24+F18+F41</f>
        <v>1643.4</v>
      </c>
      <c r="G42" s="54">
        <f t="shared" si="5"/>
        <v>0.76238634254963811</v>
      </c>
    </row>
    <row r="43" spans="1:7" ht="13.8" x14ac:dyDescent="0.3">
      <c r="A43" s="32" t="s">
        <v>51</v>
      </c>
      <c r="B43" s="9"/>
      <c r="C43" s="52">
        <f t="shared" si="3"/>
        <v>0</v>
      </c>
      <c r="D43" s="9"/>
      <c r="E43" s="52">
        <f t="shared" si="4"/>
        <v>0</v>
      </c>
      <c r="F43" s="9"/>
      <c r="G43" s="52">
        <f t="shared" si="5"/>
        <v>0</v>
      </c>
    </row>
    <row r="44" spans="1:7" ht="13.8" x14ac:dyDescent="0.3">
      <c r="A44" s="48" t="s">
        <v>52</v>
      </c>
      <c r="B44" s="12">
        <v>266.60000000000002</v>
      </c>
      <c r="C44" s="52">
        <f t="shared" si="3"/>
        <v>0.1293986312672912</v>
      </c>
      <c r="D44" s="12">
        <v>209.3</v>
      </c>
      <c r="E44" s="52">
        <f t="shared" si="4"/>
        <v>9.8870990599461472E-2</v>
      </c>
      <c r="F44" s="12">
        <v>209</v>
      </c>
      <c r="G44" s="52">
        <f t="shared" si="5"/>
        <v>9.6956763778066418E-2</v>
      </c>
    </row>
    <row r="45" spans="1:7" ht="13.8" x14ac:dyDescent="0.3">
      <c r="A45" s="48" t="s">
        <v>53</v>
      </c>
      <c r="B45" s="12">
        <v>220.3</v>
      </c>
      <c r="C45" s="52">
        <f t="shared" si="3"/>
        <v>0.10692617579964085</v>
      </c>
      <c r="D45" s="12">
        <v>277.10000000000002</v>
      </c>
      <c r="E45" s="52">
        <f t="shared" si="4"/>
        <v>0.13089895602059615</v>
      </c>
      <c r="F45" s="12">
        <v>303.2</v>
      </c>
      <c r="G45" s="52">
        <f t="shared" si="5"/>
        <v>0.14065689367229539</v>
      </c>
    </row>
    <row r="46" spans="1:7" ht="13.8" x14ac:dyDescent="0.3">
      <c r="A46" s="48" t="s">
        <v>54</v>
      </c>
      <c r="B46" s="28" t="s">
        <v>55</v>
      </c>
      <c r="C46" s="52" t="e">
        <f t="shared" si="3"/>
        <v>#VALUE!</v>
      </c>
      <c r="D46" s="28" t="s">
        <v>55</v>
      </c>
      <c r="E46" s="52" t="e">
        <f t="shared" si="4"/>
        <v>#VALUE!</v>
      </c>
      <c r="F46" s="28" t="s">
        <v>55</v>
      </c>
      <c r="G46" s="52" t="e">
        <f t="shared" si="5"/>
        <v>#VALUE!</v>
      </c>
    </row>
    <row r="47" spans="1:7" ht="13.8" x14ac:dyDescent="0.3">
      <c r="A47" s="32" t="s">
        <v>58</v>
      </c>
      <c r="B47" s="55">
        <v>486.9</v>
      </c>
      <c r="C47" s="54">
        <f t="shared" si="3"/>
        <v>0.23632480706693201</v>
      </c>
      <c r="D47" s="55">
        <v>486.4</v>
      </c>
      <c r="E47" s="54">
        <f t="shared" si="4"/>
        <v>0.22976994662005762</v>
      </c>
      <c r="F47" s="55">
        <v>512.20000000000005</v>
      </c>
      <c r="G47" s="54">
        <f t="shared" si="5"/>
        <v>0.23761365745036184</v>
      </c>
    </row>
    <row r="48" spans="1:7" ht="13.8" x14ac:dyDescent="0.3">
      <c r="A48" s="32" t="s">
        <v>59</v>
      </c>
      <c r="B48" s="17">
        <f>B42+B47</f>
        <v>2060.2999999999997</v>
      </c>
      <c r="C48" s="52">
        <f t="shared" si="3"/>
        <v>1</v>
      </c>
      <c r="D48" s="17">
        <f>D42+D47</f>
        <v>2116.9</v>
      </c>
      <c r="E48" s="52">
        <f t="shared" si="4"/>
        <v>1</v>
      </c>
      <c r="F48" s="17">
        <f>F42+F47</f>
        <v>2155.6000000000004</v>
      </c>
      <c r="G48" s="52">
        <f t="shared" si="5"/>
        <v>1</v>
      </c>
    </row>
    <row r="49" spans="1:16" ht="13.8" x14ac:dyDescent="0.3">
      <c r="A49" s="32" t="s">
        <v>60</v>
      </c>
      <c r="B49" s="17">
        <f>B13-B48</f>
        <v>109.10000000000036</v>
      </c>
      <c r="C49" s="17"/>
      <c r="D49" s="17">
        <f>D13-D48</f>
        <v>155.19999999999982</v>
      </c>
      <c r="E49" s="17"/>
      <c r="F49" s="17">
        <f>F13-F48</f>
        <v>486.49999999999955</v>
      </c>
      <c r="G49" s="17"/>
    </row>
    <row r="50" spans="1:16" ht="13.8" x14ac:dyDescent="0.3">
      <c r="A50" s="48" t="s">
        <v>61</v>
      </c>
      <c r="B50" s="28"/>
      <c r="C50" s="28"/>
      <c r="D50" s="9"/>
      <c r="E50" s="9"/>
      <c r="F50" s="9"/>
      <c r="G50" s="9"/>
    </row>
    <row r="51" spans="1:16" ht="13.8" x14ac:dyDescent="0.3">
      <c r="A51" s="48" t="s">
        <v>62</v>
      </c>
      <c r="B51" s="9"/>
      <c r="C51" s="9"/>
      <c r="D51" s="28" t="s">
        <v>63</v>
      </c>
      <c r="E51" s="28"/>
      <c r="F51" s="28" t="s">
        <v>63</v>
      </c>
      <c r="G51" s="28"/>
    </row>
    <row r="52" spans="1:16" ht="13.8" x14ac:dyDescent="0.3">
      <c r="A52" s="48" t="s">
        <v>64</v>
      </c>
      <c r="B52" s="9"/>
      <c r="C52" s="9"/>
      <c r="D52" s="25">
        <v>-155.4</v>
      </c>
      <c r="E52" s="25"/>
      <c r="F52" s="25">
        <v>-486.7</v>
      </c>
      <c r="G52" s="25"/>
    </row>
    <row r="53" spans="1:16" ht="13.8" x14ac:dyDescent="0.3">
      <c r="A53" s="32" t="s">
        <v>65</v>
      </c>
      <c r="B53" s="33"/>
      <c r="C53" s="33"/>
      <c r="D53" s="35">
        <v>0</v>
      </c>
      <c r="E53" s="35"/>
      <c r="F53" s="35">
        <v>0</v>
      </c>
      <c r="G53" s="35"/>
      <c r="J53" s="48" t="s">
        <v>15</v>
      </c>
      <c r="K53" s="22">
        <v>1053.2</v>
      </c>
      <c r="L53" s="52">
        <f t="shared" ref="L53:L58" si="6">K53/K$58</f>
        <v>0.74827708703374785</v>
      </c>
      <c r="M53" s="22">
        <v>1077.3</v>
      </c>
      <c r="N53" s="52">
        <f t="shared" ref="N53:N58" si="7">M53/M$58</f>
        <v>0.65184243964421851</v>
      </c>
      <c r="O53" s="22">
        <v>1227.9000000000001</v>
      </c>
      <c r="P53" s="52">
        <f t="shared" ref="P53:P58" si="8">O53/O$58</f>
        <v>0.50303154444899634</v>
      </c>
    </row>
    <row r="54" spans="1:16" ht="13.8" x14ac:dyDescent="0.3">
      <c r="A54" s="32" t="s">
        <v>66</v>
      </c>
      <c r="B54" s="36">
        <v>0.42699999999999999</v>
      </c>
      <c r="C54" s="36"/>
      <c r="D54" s="36">
        <v>0.33500000000000002</v>
      </c>
      <c r="E54" s="36"/>
      <c r="F54" s="36">
        <v>0.10199999999999999</v>
      </c>
      <c r="G54" s="36"/>
      <c r="J54" s="48" t="s">
        <v>16</v>
      </c>
      <c r="K54" s="12">
        <v>170.1</v>
      </c>
      <c r="L54" s="52">
        <f t="shared" si="6"/>
        <v>0.1208525754884547</v>
      </c>
      <c r="M54" s="12">
        <v>174.4</v>
      </c>
      <c r="N54" s="52">
        <f t="shared" si="7"/>
        <v>0.1055242935802021</v>
      </c>
      <c r="O54" s="12">
        <v>177.2</v>
      </c>
      <c r="P54" s="52">
        <f t="shared" si="8"/>
        <v>7.2593199508398196E-2</v>
      </c>
    </row>
    <row r="55" spans="1:16" ht="13.8" x14ac:dyDescent="0.3">
      <c r="J55" s="48" t="s">
        <v>17</v>
      </c>
      <c r="K55" s="12">
        <v>57.2</v>
      </c>
      <c r="L55" s="52">
        <f t="shared" si="6"/>
        <v>4.063943161634103E-2</v>
      </c>
      <c r="M55" s="12">
        <v>52.2</v>
      </c>
      <c r="N55" s="52">
        <f t="shared" si="7"/>
        <v>3.1584679615175172E-2</v>
      </c>
      <c r="O55" s="12">
        <v>66.5</v>
      </c>
      <c r="P55" s="52">
        <f t="shared" si="8"/>
        <v>2.7242933224088488E-2</v>
      </c>
    </row>
    <row r="56" spans="1:16" ht="13.8" x14ac:dyDescent="0.3">
      <c r="J56" s="48" t="s">
        <v>18</v>
      </c>
      <c r="K56" s="12"/>
      <c r="L56" s="52">
        <f t="shared" si="6"/>
        <v>0</v>
      </c>
      <c r="M56" s="12">
        <v>221.8</v>
      </c>
      <c r="N56" s="52">
        <f t="shared" si="7"/>
        <v>0.13420463483995887</v>
      </c>
      <c r="O56" s="12">
        <v>842.3</v>
      </c>
      <c r="P56" s="52">
        <f t="shared" si="8"/>
        <v>0.34506349856616136</v>
      </c>
    </row>
    <row r="57" spans="1:16" ht="13.8" x14ac:dyDescent="0.3">
      <c r="J57" s="48" t="s">
        <v>19</v>
      </c>
      <c r="K57" s="12">
        <v>127</v>
      </c>
      <c r="L57" s="52">
        <f t="shared" si="6"/>
        <v>9.023090586145649E-2</v>
      </c>
      <c r="M57" s="12">
        <v>127</v>
      </c>
      <c r="N57" s="52">
        <f t="shared" si="7"/>
        <v>7.684395232044533E-2</v>
      </c>
      <c r="O57" s="12">
        <v>127</v>
      </c>
      <c r="P57" s="52">
        <f t="shared" si="8"/>
        <v>5.2027857435477262E-2</v>
      </c>
    </row>
    <row r="58" spans="1:16" ht="13.8" x14ac:dyDescent="0.3">
      <c r="J58" s="32" t="s">
        <v>20</v>
      </c>
      <c r="K58" s="55">
        <f>SUM(K53:K57)</f>
        <v>1407.5</v>
      </c>
      <c r="L58" s="52">
        <f t="shared" si="6"/>
        <v>1</v>
      </c>
      <c r="M58" s="56">
        <v>1652.7</v>
      </c>
      <c r="N58" s="52">
        <f t="shared" si="7"/>
        <v>1</v>
      </c>
      <c r="O58" s="56">
        <v>2441</v>
      </c>
      <c r="P58" s="52">
        <f t="shared" si="8"/>
        <v>1</v>
      </c>
    </row>
    <row r="59" spans="1:16" s="5" customFormat="1" ht="13.8" x14ac:dyDescent="0.3">
      <c r="J59" s="32"/>
      <c r="K59" s="57"/>
      <c r="L59" s="58"/>
      <c r="M59" s="59"/>
      <c r="N59" s="58"/>
      <c r="O59" s="59"/>
      <c r="P59" s="58"/>
    </row>
    <row r="60" spans="1:16" ht="13.8" x14ac:dyDescent="0.3">
      <c r="K60">
        <v>2019</v>
      </c>
      <c r="L60">
        <v>2020</v>
      </c>
      <c r="M60" s="60">
        <v>2021</v>
      </c>
    </row>
    <row r="61" spans="1:16" ht="13.8" x14ac:dyDescent="0.3">
      <c r="J61" s="48" t="s">
        <v>15</v>
      </c>
      <c r="K61" s="52">
        <v>0.74827708703374785</v>
      </c>
      <c r="L61" s="52">
        <v>0.65184243964421851</v>
      </c>
      <c r="M61" s="52">
        <v>0.50303154444899634</v>
      </c>
    </row>
    <row r="62" spans="1:16" ht="13.8" x14ac:dyDescent="0.3">
      <c r="J62" s="48" t="s">
        <v>16</v>
      </c>
      <c r="K62" s="52">
        <v>0.1208525754884547</v>
      </c>
      <c r="L62" s="52">
        <v>0.1055242935802021</v>
      </c>
      <c r="M62" s="52">
        <v>7.2593199508398196E-2</v>
      </c>
    </row>
    <row r="63" spans="1:16" ht="13.8" x14ac:dyDescent="0.3">
      <c r="J63" s="48" t="s">
        <v>17</v>
      </c>
      <c r="K63" s="52">
        <v>4.063943161634103E-2</v>
      </c>
      <c r="L63" s="52">
        <v>3.1584679615175172E-2</v>
      </c>
      <c r="M63" s="52">
        <v>2.7242933224088488E-2</v>
      </c>
    </row>
    <row r="64" spans="1:16" ht="13.8" x14ac:dyDescent="0.3">
      <c r="J64" s="48" t="s">
        <v>18</v>
      </c>
      <c r="K64" s="52">
        <v>0</v>
      </c>
      <c r="L64" s="52">
        <v>0.13420463483995887</v>
      </c>
      <c r="M64" s="52">
        <v>0.34506349856616136</v>
      </c>
    </row>
    <row r="65" spans="10:13" ht="13.8" x14ac:dyDescent="0.3">
      <c r="J65" s="48" t="s">
        <v>19</v>
      </c>
      <c r="K65" s="52">
        <v>9.023090586145649E-2</v>
      </c>
      <c r="L65" s="52">
        <v>7.684395232044533E-2</v>
      </c>
      <c r="M65" s="52">
        <v>5.2027857435477262E-2</v>
      </c>
    </row>
    <row r="67" spans="10:13" ht="13.8" x14ac:dyDescent="0.3">
      <c r="J67" s="48" t="s">
        <v>15</v>
      </c>
      <c r="K67" s="52">
        <v>0.65184243964421851</v>
      </c>
      <c r="M67" s="52">
        <v>0.50303154444899634</v>
      </c>
    </row>
    <row r="68" spans="10:13" ht="13.8" x14ac:dyDescent="0.3">
      <c r="J68" s="48" t="s">
        <v>16</v>
      </c>
      <c r="K68" s="52">
        <v>0.1055242935802021</v>
      </c>
      <c r="M68" s="52">
        <v>7.2593199508398196E-2</v>
      </c>
    </row>
    <row r="69" spans="10:13" ht="13.8" x14ac:dyDescent="0.3">
      <c r="J69" s="48" t="s">
        <v>17</v>
      </c>
      <c r="K69" s="52">
        <v>3.1584679615175172E-2</v>
      </c>
      <c r="M69" s="52">
        <v>2.7242933224088488E-2</v>
      </c>
    </row>
    <row r="70" spans="10:13" ht="13.8" x14ac:dyDescent="0.3">
      <c r="J70" s="48" t="s">
        <v>18</v>
      </c>
      <c r="K70" s="52">
        <v>0.13420463483995887</v>
      </c>
      <c r="M70" s="52">
        <v>0.34506349856616136</v>
      </c>
    </row>
    <row r="71" spans="10:13" ht="13.8" x14ac:dyDescent="0.3">
      <c r="J71" s="48" t="s">
        <v>19</v>
      </c>
      <c r="K71" s="52">
        <v>7.684395232044533E-2</v>
      </c>
      <c r="M71" s="52">
        <v>5.2027857435477262E-2</v>
      </c>
    </row>
    <row r="73" spans="10:13" ht="13.8" x14ac:dyDescent="0.3">
      <c r="J73" s="48" t="s">
        <v>15</v>
      </c>
      <c r="K73" s="52">
        <v>0.503031544448996</v>
      </c>
      <c r="L73" s="52"/>
    </row>
    <row r="74" spans="10:13" ht="13.8" x14ac:dyDescent="0.3">
      <c r="J74" s="48" t="s">
        <v>16</v>
      </c>
      <c r="K74" s="52">
        <v>7.2593199508398196E-2</v>
      </c>
      <c r="L74" s="52"/>
    </row>
    <row r="75" spans="10:13" ht="13.8" x14ac:dyDescent="0.3">
      <c r="J75" s="48" t="s">
        <v>17</v>
      </c>
      <c r="K75" s="52">
        <v>2.7242933224088488E-2</v>
      </c>
      <c r="L75" s="52"/>
    </row>
    <row r="76" spans="10:13" ht="13.8" x14ac:dyDescent="0.3">
      <c r="J76" s="48" t="s">
        <v>18</v>
      </c>
      <c r="K76" s="52">
        <v>0.34506349856616136</v>
      </c>
      <c r="L76" s="52"/>
    </row>
    <row r="77" spans="10:13" ht="13.8" x14ac:dyDescent="0.3">
      <c r="J77" s="48" t="s">
        <v>19</v>
      </c>
      <c r="K77" s="52">
        <v>5.2027857435477262E-2</v>
      </c>
      <c r="L77" s="52"/>
    </row>
    <row r="82" spans="10:15" x14ac:dyDescent="0.25">
      <c r="K82">
        <v>2019</v>
      </c>
      <c r="L82">
        <v>2020</v>
      </c>
      <c r="M82">
        <v>2021</v>
      </c>
    </row>
    <row r="83" spans="10:15" ht="13.8" x14ac:dyDescent="0.3">
      <c r="J83" s="32" t="s">
        <v>26</v>
      </c>
      <c r="K83" s="54">
        <v>0.23661602679221475</v>
      </c>
      <c r="L83" s="54">
        <v>0.23638339080731255</v>
      </c>
      <c r="M83" s="54">
        <v>0.23149007236964184</v>
      </c>
      <c r="O83" s="53"/>
    </row>
    <row r="84" spans="10:15" ht="13.8" x14ac:dyDescent="0.3">
      <c r="J84" s="32" t="s">
        <v>32</v>
      </c>
      <c r="K84" s="54">
        <v>0.12862204533320393</v>
      </c>
      <c r="L84" s="54">
        <v>0.13411120034011997</v>
      </c>
      <c r="M84" s="54">
        <v>0.1348116533679718</v>
      </c>
      <c r="O84" s="53"/>
    </row>
    <row r="85" spans="10:15" ht="13.8" x14ac:dyDescent="0.3">
      <c r="J85" s="32" t="s">
        <v>38</v>
      </c>
      <c r="K85" s="54">
        <v>0.12012813667912442</v>
      </c>
      <c r="L85" s="54">
        <v>0.12508857291322217</v>
      </c>
      <c r="M85" s="54">
        <v>0.13360549267025421</v>
      </c>
      <c r="O85" s="53"/>
    </row>
    <row r="86" spans="10:15" ht="13.8" x14ac:dyDescent="0.3">
      <c r="J86" s="32" t="s">
        <v>39</v>
      </c>
      <c r="K86" s="54">
        <v>7.8629325826335972E-3</v>
      </c>
      <c r="L86" s="54">
        <v>1.3321366148613538E-2</v>
      </c>
      <c r="M86" s="54">
        <v>7.9328261272963441E-3</v>
      </c>
      <c r="O86" s="53"/>
    </row>
    <row r="87" spans="10:15" ht="13.8" x14ac:dyDescent="0.3">
      <c r="J87" s="32" t="s">
        <v>40</v>
      </c>
      <c r="K87" s="54">
        <v>0.19861185264281903</v>
      </c>
      <c r="L87" s="54">
        <v>0.19396287023477726</v>
      </c>
      <c r="M87" s="54">
        <v>0.19818148079421039</v>
      </c>
      <c r="O87" s="53"/>
    </row>
    <row r="88" spans="10:15" ht="13.8" x14ac:dyDescent="0.3">
      <c r="J88" s="32" t="s">
        <v>45</v>
      </c>
      <c r="K88" s="52">
        <v>6.8048342474396936E-2</v>
      </c>
      <c r="L88" s="52">
        <v>6.4055930842269349E-2</v>
      </c>
      <c r="M88" s="52">
        <v>5.3581369456299863E-2</v>
      </c>
      <c r="O88" s="40"/>
    </row>
    <row r="89" spans="10:15" ht="13.8" x14ac:dyDescent="0.3">
      <c r="J89" s="32" t="s">
        <v>49</v>
      </c>
      <c r="K89" s="52">
        <v>3.7858564286754361E-3</v>
      </c>
      <c r="L89" s="52">
        <v>3.306722093627474E-3</v>
      </c>
      <c r="M89" s="52">
        <v>2.783447763963629E-3</v>
      </c>
      <c r="O89" s="40"/>
    </row>
    <row r="90" spans="10:15" ht="13.8" x14ac:dyDescent="0.3">
      <c r="J90" s="32" t="s">
        <v>58</v>
      </c>
      <c r="K90" s="54">
        <v>0.23632480706693201</v>
      </c>
      <c r="L90" s="54">
        <v>0.22976994662005762</v>
      </c>
      <c r="M90" s="54">
        <v>0.23761365745036184</v>
      </c>
      <c r="O90" s="55"/>
    </row>
    <row r="98" spans="1:4" ht="13.8" x14ac:dyDescent="0.3">
      <c r="A98" s="32" t="s">
        <v>6</v>
      </c>
      <c r="B98" s="10"/>
    </row>
    <row r="99" spans="1:4" ht="13.8" x14ac:dyDescent="0.3">
      <c r="A99" s="32" t="s">
        <v>7</v>
      </c>
      <c r="B99" s="18">
        <v>200.2</v>
      </c>
      <c r="C99" s="63">
        <f>B99/B$113</f>
        <v>7.2235251668771414E-2</v>
      </c>
      <c r="D99" s="51">
        <f>B99/B$105</f>
        <v>0.81481481481481477</v>
      </c>
    </row>
    <row r="100" spans="1:4" ht="13.8" x14ac:dyDescent="0.3">
      <c r="A100" s="48" t="s">
        <v>8</v>
      </c>
      <c r="B100" s="20">
        <v>45.5</v>
      </c>
      <c r="C100" s="63">
        <f t="shared" ref="C100:C113" si="9">B100/B$113</f>
        <v>1.6417102651993504E-2</v>
      </c>
      <c r="D100" s="51">
        <f t="shared" ref="D100:D105" si="10">B100/B$105</f>
        <v>0.1851851851851852</v>
      </c>
    </row>
    <row r="101" spans="1:4" ht="13.8" x14ac:dyDescent="0.3">
      <c r="A101" s="49" t="s">
        <v>9</v>
      </c>
      <c r="B101" s="20">
        <v>11.5</v>
      </c>
      <c r="C101" s="63">
        <f t="shared" si="9"/>
        <v>4.1493775933609959E-3</v>
      </c>
      <c r="D101" s="51">
        <f t="shared" si="10"/>
        <v>4.680504680504681E-2</v>
      </c>
    </row>
    <row r="102" spans="1:4" ht="13.8" x14ac:dyDescent="0.3">
      <c r="A102" s="49" t="s">
        <v>10</v>
      </c>
      <c r="B102" s="20">
        <v>9.9</v>
      </c>
      <c r="C102" s="63">
        <f t="shared" si="9"/>
        <v>3.572072884719466E-3</v>
      </c>
      <c r="D102" s="51">
        <f t="shared" si="10"/>
        <v>4.0293040293040296E-2</v>
      </c>
    </row>
    <row r="103" spans="1:4" ht="13.8" x14ac:dyDescent="0.3">
      <c r="A103" s="49" t="s">
        <v>11</v>
      </c>
      <c r="B103" s="20">
        <v>18</v>
      </c>
      <c r="C103" s="63">
        <f t="shared" si="9"/>
        <v>6.4946779722172112E-3</v>
      </c>
      <c r="D103" s="51">
        <f t="shared" si="10"/>
        <v>7.3260073260073263E-2</v>
      </c>
    </row>
    <row r="104" spans="1:4" ht="13.8" x14ac:dyDescent="0.3">
      <c r="A104" s="49" t="s">
        <v>12</v>
      </c>
      <c r="B104" s="20">
        <v>6</v>
      </c>
      <c r="C104" s="63">
        <f t="shared" si="9"/>
        <v>2.1648926574057369E-3</v>
      </c>
      <c r="D104" s="51">
        <f t="shared" si="10"/>
        <v>2.442002442002442E-2</v>
      </c>
    </row>
    <row r="105" spans="1:4" ht="13.8" x14ac:dyDescent="0.3">
      <c r="A105" s="32" t="s">
        <v>13</v>
      </c>
      <c r="B105" s="41">
        <v>245.7</v>
      </c>
      <c r="C105" s="63">
        <f t="shared" si="9"/>
        <v>8.8652354320764931E-2</v>
      </c>
      <c r="D105" s="51">
        <f t="shared" si="10"/>
        <v>1</v>
      </c>
    </row>
    <row r="106" spans="1:4" ht="13.8" x14ac:dyDescent="0.3">
      <c r="A106" s="32" t="s">
        <v>14</v>
      </c>
      <c r="B106" s="10"/>
      <c r="C106" s="63">
        <f t="shared" si="9"/>
        <v>0</v>
      </c>
    </row>
    <row r="107" spans="1:4" ht="13.8" x14ac:dyDescent="0.3">
      <c r="A107" s="48" t="s">
        <v>15</v>
      </c>
      <c r="B107" s="23">
        <v>1235.9000000000001</v>
      </c>
      <c r="C107" s="63">
        <f t="shared" si="9"/>
        <v>0.44593180588129178</v>
      </c>
    </row>
    <row r="108" spans="1:4" ht="13.8" x14ac:dyDescent="0.3">
      <c r="A108" s="48" t="s">
        <v>16</v>
      </c>
      <c r="B108" s="20">
        <v>179.3</v>
      </c>
      <c r="C108" s="63">
        <f t="shared" si="9"/>
        <v>6.4694208912141449E-2</v>
      </c>
    </row>
    <row r="109" spans="1:4" ht="13.8" x14ac:dyDescent="0.3">
      <c r="A109" s="48" t="s">
        <v>17</v>
      </c>
      <c r="B109" s="20">
        <v>24.5</v>
      </c>
      <c r="C109" s="63">
        <f t="shared" si="9"/>
        <v>8.8399783510734256E-3</v>
      </c>
    </row>
    <row r="110" spans="1:4" ht="13.8" x14ac:dyDescent="0.3">
      <c r="A110" s="48" t="s">
        <v>18</v>
      </c>
      <c r="B110" s="20">
        <v>959.2</v>
      </c>
      <c r="C110" s="63">
        <f t="shared" si="9"/>
        <v>0.34609417283059718</v>
      </c>
    </row>
    <row r="111" spans="1:4" ht="13.8" x14ac:dyDescent="0.3">
      <c r="A111" s="48" t="s">
        <v>19</v>
      </c>
      <c r="B111" s="20">
        <v>127</v>
      </c>
      <c r="C111" s="63">
        <f t="shared" si="9"/>
        <v>4.5823561248421435E-2</v>
      </c>
    </row>
    <row r="112" spans="1:4" ht="13.8" x14ac:dyDescent="0.3">
      <c r="A112" s="32" t="s">
        <v>20</v>
      </c>
      <c r="B112" s="44">
        <v>2525.8000000000002</v>
      </c>
      <c r="C112" s="63">
        <f t="shared" si="9"/>
        <v>0.9113476456792351</v>
      </c>
    </row>
    <row r="113" spans="1:3" ht="13.8" x14ac:dyDescent="0.3">
      <c r="A113" s="32" t="s">
        <v>21</v>
      </c>
      <c r="B113" s="46">
        <v>2771.5</v>
      </c>
      <c r="C113" s="63">
        <f t="shared" si="9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B22CE-CCAE-4A80-93DA-927A0AE00D7E}">
  <dimension ref="A1:O59"/>
  <sheetViews>
    <sheetView topLeftCell="A31" workbookViewId="0">
      <selection activeCell="R12" sqref="R12"/>
    </sheetView>
  </sheetViews>
  <sheetFormatPr defaultRowHeight="13.2" x14ac:dyDescent="0.25"/>
  <cols>
    <col min="1" max="1" width="27.21875" bestFit="1" customWidth="1"/>
    <col min="3" max="3" width="8.88671875" style="5"/>
    <col min="5" max="5" width="8.88671875" style="5"/>
    <col min="7" max="7" width="8.88671875" style="5"/>
    <col min="12" max="12" width="23.77734375" bestFit="1" customWidth="1"/>
  </cols>
  <sheetData>
    <row r="1" spans="1:15" ht="13.8" x14ac:dyDescent="0.3">
      <c r="A1" s="8"/>
      <c r="B1" s="15">
        <v>2021</v>
      </c>
      <c r="C1" s="15"/>
      <c r="D1" s="15">
        <v>2022</v>
      </c>
      <c r="E1" s="15"/>
      <c r="F1" s="15">
        <v>2023</v>
      </c>
      <c r="G1" s="15"/>
    </row>
    <row r="2" spans="1:15" ht="13.8" x14ac:dyDescent="0.3">
      <c r="A2" s="32" t="s">
        <v>5</v>
      </c>
      <c r="B2" s="16"/>
      <c r="C2" s="16"/>
      <c r="D2" s="11"/>
      <c r="E2" s="11"/>
      <c r="F2" s="16"/>
      <c r="G2" s="16"/>
    </row>
    <row r="3" spans="1:15" ht="13.8" x14ac:dyDescent="0.3">
      <c r="A3" s="32" t="s">
        <v>6</v>
      </c>
      <c r="B3" s="11"/>
      <c r="C3" s="11"/>
      <c r="D3" s="11"/>
      <c r="E3" s="11"/>
      <c r="F3" s="11"/>
      <c r="G3" s="11"/>
    </row>
    <row r="4" spans="1:15" ht="13.8" x14ac:dyDescent="0.3">
      <c r="A4" s="32" t="s">
        <v>7</v>
      </c>
      <c r="B4" s="19">
        <v>187.8</v>
      </c>
      <c r="C4" s="19"/>
      <c r="D4" s="19">
        <v>200.2</v>
      </c>
      <c r="E4" s="19"/>
      <c r="F4" s="19">
        <v>474.3</v>
      </c>
      <c r="G4" s="19"/>
    </row>
    <row r="5" spans="1:15" ht="13.8" x14ac:dyDescent="0.3">
      <c r="A5" s="48" t="s">
        <v>8</v>
      </c>
      <c r="B5" s="21">
        <v>41.4</v>
      </c>
      <c r="C5" s="21"/>
      <c r="D5" s="21">
        <v>45.5</v>
      </c>
      <c r="E5" s="21"/>
      <c r="F5" s="21">
        <v>82.6</v>
      </c>
      <c r="G5" s="21"/>
    </row>
    <row r="6" spans="1:15" ht="13.8" x14ac:dyDescent="0.3">
      <c r="A6" s="49" t="s">
        <v>9</v>
      </c>
      <c r="B6" s="21">
        <v>17.100000000000001</v>
      </c>
      <c r="C6" s="21"/>
      <c r="D6" s="21">
        <v>11.5</v>
      </c>
      <c r="E6" s="21"/>
      <c r="F6" s="21">
        <v>21.7</v>
      </c>
      <c r="G6" s="21"/>
    </row>
    <row r="7" spans="1:15" ht="13.8" x14ac:dyDescent="0.3">
      <c r="A7" s="49" t="s">
        <v>10</v>
      </c>
      <c r="B7" s="21">
        <v>11.5</v>
      </c>
      <c r="C7" s="21"/>
      <c r="D7" s="21">
        <v>9.9</v>
      </c>
      <c r="E7" s="21"/>
      <c r="F7" s="21">
        <v>31.7</v>
      </c>
      <c r="G7" s="21"/>
    </row>
    <row r="8" spans="1:15" ht="13.8" x14ac:dyDescent="0.3">
      <c r="A8" s="49" t="s">
        <v>11</v>
      </c>
      <c r="B8" s="21">
        <v>7.9</v>
      </c>
      <c r="C8" s="21"/>
      <c r="D8" s="21">
        <v>18</v>
      </c>
      <c r="E8" s="21"/>
      <c r="F8" s="21">
        <v>20</v>
      </c>
      <c r="G8" s="21"/>
    </row>
    <row r="9" spans="1:15" ht="13.8" x14ac:dyDescent="0.3">
      <c r="A9" s="49" t="s">
        <v>12</v>
      </c>
      <c r="B9" s="21">
        <v>4.8</v>
      </c>
      <c r="C9" s="21"/>
      <c r="D9" s="21">
        <v>6</v>
      </c>
      <c r="E9" s="21"/>
      <c r="F9" s="21">
        <v>9.1999999999999993</v>
      </c>
      <c r="G9" s="21"/>
    </row>
    <row r="10" spans="1:15" ht="13.8" x14ac:dyDescent="0.3">
      <c r="A10" s="32" t="s">
        <v>13</v>
      </c>
      <c r="B10" s="42">
        <v>229.2</v>
      </c>
      <c r="C10" s="42"/>
      <c r="D10" s="42">
        <v>245.7</v>
      </c>
      <c r="E10" s="42"/>
      <c r="F10" s="42">
        <v>556.9</v>
      </c>
      <c r="G10" s="42"/>
    </row>
    <row r="11" spans="1:15" ht="13.8" x14ac:dyDescent="0.3">
      <c r="A11" s="32" t="s">
        <v>14</v>
      </c>
      <c r="B11" s="11"/>
      <c r="C11" s="11"/>
      <c r="D11" s="11"/>
      <c r="E11" s="11"/>
      <c r="F11" s="11"/>
      <c r="G11" s="11"/>
    </row>
    <row r="12" spans="1:15" ht="13.8" x14ac:dyDescent="0.3">
      <c r="A12" s="48" t="s">
        <v>15</v>
      </c>
      <c r="B12" s="24">
        <v>1083.3</v>
      </c>
      <c r="C12" s="62">
        <f>B12/B$18</f>
        <v>0.65531425806061327</v>
      </c>
      <c r="D12" s="24">
        <v>1174.3</v>
      </c>
      <c r="E12" s="62">
        <f>D12/D$18</f>
        <v>0.581250309359996</v>
      </c>
      <c r="F12" s="24">
        <v>1325.1</v>
      </c>
      <c r="G12" s="61">
        <f>F12/F$18</f>
        <v>0.57668204369396803</v>
      </c>
    </row>
    <row r="13" spans="1:15" ht="13.8" x14ac:dyDescent="0.3">
      <c r="A13" s="48" t="s">
        <v>16</v>
      </c>
      <c r="B13" s="21">
        <v>177.9</v>
      </c>
      <c r="C13" s="62">
        <f t="shared" ref="C13:C18" si="0">B13/B$18</f>
        <v>0.10761599419272881</v>
      </c>
      <c r="D13" s="21">
        <v>179.3</v>
      </c>
      <c r="E13" s="62">
        <f t="shared" ref="E13:E18" si="1">D13/D$18</f>
        <v>8.8749195664010308E-2</v>
      </c>
      <c r="F13" s="21">
        <v>183.8</v>
      </c>
      <c r="G13" s="61">
        <f t="shared" ref="G13:G18" si="2">F13/F$18</f>
        <v>7.9989555226738618E-2</v>
      </c>
    </row>
    <row r="14" spans="1:15" ht="13.8" x14ac:dyDescent="0.3">
      <c r="A14" s="48" t="s">
        <v>17</v>
      </c>
      <c r="B14" s="21">
        <v>35.700000000000003</v>
      </c>
      <c r="C14" s="62">
        <f t="shared" si="0"/>
        <v>2.1595789728389086E-2</v>
      </c>
      <c r="D14" s="21">
        <v>24.5</v>
      </c>
      <c r="E14" s="62">
        <f t="shared" si="1"/>
        <v>1.2126911844775528E-2</v>
      </c>
      <c r="F14" s="21">
        <v>13</v>
      </c>
      <c r="G14" s="61">
        <f t="shared" si="2"/>
        <v>5.6575855165810771E-3</v>
      </c>
      <c r="M14">
        <v>2021</v>
      </c>
      <c r="N14">
        <v>2022</v>
      </c>
      <c r="O14">
        <v>2023</v>
      </c>
    </row>
    <row r="15" spans="1:15" ht="13.8" x14ac:dyDescent="0.3">
      <c r="A15" s="48" t="s">
        <v>18</v>
      </c>
      <c r="B15" s="21"/>
      <c r="C15" s="62">
        <f t="shared" si="0"/>
        <v>0</v>
      </c>
      <c r="D15" s="21">
        <v>269.5</v>
      </c>
      <c r="E15" s="62">
        <f t="shared" si="1"/>
        <v>0.1333960302925308</v>
      </c>
      <c r="F15" s="21">
        <v>32</v>
      </c>
      <c r="G15" s="61">
        <f t="shared" si="2"/>
        <v>1.3926364348507267E-2</v>
      </c>
      <c r="L15" s="48" t="s">
        <v>15</v>
      </c>
      <c r="M15" s="62">
        <v>0.65531425806061327</v>
      </c>
      <c r="N15" s="62">
        <v>0.581250309359996</v>
      </c>
      <c r="O15" s="61">
        <v>0.57668204369396803</v>
      </c>
    </row>
    <row r="16" spans="1:15" ht="13.8" x14ac:dyDescent="0.3">
      <c r="A16" s="48" t="s">
        <v>19</v>
      </c>
      <c r="B16" s="21">
        <v>127</v>
      </c>
      <c r="C16" s="62">
        <f t="shared" si="0"/>
        <v>7.6825358417518599E-2</v>
      </c>
      <c r="D16" s="21">
        <v>127</v>
      </c>
      <c r="E16" s="62">
        <f t="shared" si="1"/>
        <v>6.2861951195367027E-2</v>
      </c>
      <c r="F16" s="21">
        <v>187</v>
      </c>
      <c r="G16" s="61">
        <f t="shared" si="2"/>
        <v>8.1382191661589345E-2</v>
      </c>
      <c r="L16" s="48" t="s">
        <v>16</v>
      </c>
      <c r="M16" s="62">
        <v>0.10761599419272881</v>
      </c>
      <c r="N16" s="62">
        <v>8.8749195664010308E-2</v>
      </c>
      <c r="O16" s="61">
        <v>7.9989555226738618E-2</v>
      </c>
    </row>
    <row r="17" spans="1:15" ht="13.8" x14ac:dyDescent="0.3">
      <c r="A17" s="32" t="s">
        <v>20</v>
      </c>
      <c r="B17" s="17">
        <f>SUM(B12:B16)</f>
        <v>1423.9</v>
      </c>
      <c r="C17" s="62">
        <f t="shared" si="0"/>
        <v>0.86135140039924984</v>
      </c>
      <c r="D17" s="45">
        <v>1774.6</v>
      </c>
      <c r="E17" s="62">
        <f t="shared" si="1"/>
        <v>0.8783843983566797</v>
      </c>
      <c r="F17" s="45">
        <v>1740.9</v>
      </c>
      <c r="G17" s="61">
        <f t="shared" si="2"/>
        <v>0.75763774044738441</v>
      </c>
      <c r="L17" s="48" t="s">
        <v>17</v>
      </c>
      <c r="M17" s="62">
        <v>2.1595789728389086E-2</v>
      </c>
      <c r="N17" s="62">
        <v>1.2126911844775528E-2</v>
      </c>
      <c r="O17" s="61">
        <v>5.6575855165810771E-3</v>
      </c>
    </row>
    <row r="18" spans="1:15" ht="13.8" x14ac:dyDescent="0.3">
      <c r="A18" s="32" t="s">
        <v>21</v>
      </c>
      <c r="B18" s="46">
        <f t="shared" ref="B18:F18" si="3">B17+B10</f>
        <v>1653.1000000000001</v>
      </c>
      <c r="C18" s="62">
        <f t="shared" si="0"/>
        <v>1</v>
      </c>
      <c r="D18" s="46">
        <f t="shared" si="3"/>
        <v>2020.3</v>
      </c>
      <c r="E18" s="62">
        <f t="shared" si="1"/>
        <v>1</v>
      </c>
      <c r="F18" s="46">
        <f t="shared" si="3"/>
        <v>2297.8000000000002</v>
      </c>
      <c r="G18" s="61">
        <f t="shared" si="2"/>
        <v>1</v>
      </c>
      <c r="L18" s="48" t="s">
        <v>18</v>
      </c>
      <c r="M18" s="62">
        <v>0</v>
      </c>
      <c r="N18" s="62">
        <v>0.1333960302925308</v>
      </c>
      <c r="O18" s="61">
        <v>1.3926364348507267E-2</v>
      </c>
    </row>
    <row r="19" spans="1:15" ht="13.8" x14ac:dyDescent="0.3">
      <c r="A19" s="32" t="s">
        <v>22</v>
      </c>
      <c r="B19" s="11"/>
      <c r="C19" s="11"/>
      <c r="D19" s="11"/>
      <c r="E19" s="11"/>
      <c r="F19" s="11"/>
      <c r="G19" s="11"/>
      <c r="L19" s="48" t="s">
        <v>19</v>
      </c>
      <c r="M19" s="62">
        <v>7.6825358417518599E-2</v>
      </c>
      <c r="N19" s="62">
        <v>6.2861951195367027E-2</v>
      </c>
      <c r="O19" s="61">
        <v>8.1382191661589345E-2</v>
      </c>
    </row>
    <row r="20" spans="1:15" ht="13.8" x14ac:dyDescent="0.3">
      <c r="A20" s="32" t="s">
        <v>23</v>
      </c>
      <c r="B20" s="11"/>
      <c r="C20" s="11"/>
      <c r="D20" s="11"/>
      <c r="E20" s="11"/>
      <c r="F20" s="11"/>
      <c r="G20" s="11"/>
      <c r="L20" s="32" t="s">
        <v>21</v>
      </c>
      <c r="M20" s="62">
        <v>1</v>
      </c>
      <c r="N20" s="62">
        <v>1</v>
      </c>
      <c r="O20" s="61">
        <v>1</v>
      </c>
    </row>
    <row r="21" spans="1:15" ht="13.8" x14ac:dyDescent="0.3">
      <c r="A21" s="32" t="s">
        <v>24</v>
      </c>
      <c r="B21" s="19">
        <v>489.6</v>
      </c>
      <c r="C21" s="19"/>
      <c r="D21" s="19">
        <v>520</v>
      </c>
      <c r="E21" s="19"/>
      <c r="F21" s="19">
        <v>550.79999999999995</v>
      </c>
      <c r="G21" s="19"/>
    </row>
    <row r="22" spans="1:15" ht="13.8" x14ac:dyDescent="0.3">
      <c r="A22" s="48" t="s">
        <v>25</v>
      </c>
      <c r="B22" s="21">
        <v>34.299999999999997</v>
      </c>
      <c r="C22" s="21"/>
      <c r="D22" s="21">
        <v>43.2</v>
      </c>
      <c r="E22" s="21"/>
      <c r="F22" s="21">
        <v>43.2</v>
      </c>
      <c r="G22" s="21"/>
    </row>
    <row r="23" spans="1:15" ht="13.8" x14ac:dyDescent="0.3">
      <c r="A23" s="32" t="s">
        <v>26</v>
      </c>
      <c r="B23" s="42">
        <v>523.79999999999995</v>
      </c>
      <c r="C23" s="42"/>
      <c r="D23" s="42">
        <v>563.20000000000005</v>
      </c>
      <c r="E23" s="42"/>
      <c r="F23" s="42">
        <v>594</v>
      </c>
      <c r="G23" s="42"/>
    </row>
    <row r="24" spans="1:15" ht="13.8" x14ac:dyDescent="0.3">
      <c r="A24" s="48" t="s">
        <v>27</v>
      </c>
      <c r="B24" s="21">
        <v>134.5</v>
      </c>
      <c r="C24" s="21"/>
      <c r="D24" s="21">
        <v>148.19999999999999</v>
      </c>
      <c r="E24" s="21"/>
      <c r="F24" s="21">
        <v>152.4</v>
      </c>
      <c r="G24" s="21"/>
    </row>
    <row r="25" spans="1:15" ht="13.8" x14ac:dyDescent="0.3">
      <c r="A25" s="48" t="s">
        <v>28</v>
      </c>
      <c r="B25" s="21">
        <v>102</v>
      </c>
      <c r="C25" s="21"/>
      <c r="D25" s="21">
        <v>111.4</v>
      </c>
      <c r="E25" s="21"/>
      <c r="F25" s="21">
        <v>104.1</v>
      </c>
      <c r="G25" s="21"/>
    </row>
    <row r="26" spans="1:15" ht="13.8" x14ac:dyDescent="0.3">
      <c r="A26" s="48" t="s">
        <v>29</v>
      </c>
      <c r="B26" s="21">
        <v>12</v>
      </c>
      <c r="C26" s="21"/>
      <c r="D26" s="21">
        <v>14</v>
      </c>
      <c r="E26" s="21"/>
      <c r="F26" s="21">
        <v>14.4</v>
      </c>
      <c r="G26" s="21"/>
    </row>
    <row r="27" spans="1:15" ht="13.8" x14ac:dyDescent="0.3">
      <c r="A27" s="48" t="s">
        <v>30</v>
      </c>
      <c r="B27" s="21">
        <v>12.4</v>
      </c>
      <c r="C27" s="21"/>
      <c r="D27" s="21">
        <v>12.8</v>
      </c>
      <c r="E27" s="21"/>
      <c r="F27" s="21">
        <v>15</v>
      </c>
      <c r="G27" s="21"/>
    </row>
    <row r="28" spans="1:15" ht="13.8" x14ac:dyDescent="0.3">
      <c r="A28" s="48" t="s">
        <v>31</v>
      </c>
      <c r="B28" s="21">
        <v>46.4</v>
      </c>
      <c r="C28" s="21"/>
      <c r="D28" s="21">
        <v>49.6</v>
      </c>
      <c r="E28" s="21"/>
      <c r="F28" s="21">
        <v>52</v>
      </c>
      <c r="G28" s="21"/>
    </row>
    <row r="29" spans="1:15" ht="13.8" x14ac:dyDescent="0.3">
      <c r="A29" s="32" t="s">
        <v>32</v>
      </c>
      <c r="B29" s="42">
        <v>307.3</v>
      </c>
      <c r="C29" s="42"/>
      <c r="D29" s="42">
        <v>336</v>
      </c>
      <c r="E29" s="42"/>
      <c r="F29" s="42">
        <v>337.9</v>
      </c>
      <c r="G29" s="42"/>
    </row>
    <row r="30" spans="1:15" ht="13.8" x14ac:dyDescent="0.3">
      <c r="A30" s="48" t="s">
        <v>33</v>
      </c>
      <c r="B30" s="21">
        <v>54.8</v>
      </c>
      <c r="C30" s="21"/>
      <c r="D30" s="21">
        <v>69.400000000000006</v>
      </c>
      <c r="E30" s="21"/>
      <c r="F30" s="21">
        <v>66.5</v>
      </c>
      <c r="G30" s="21"/>
    </row>
    <row r="31" spans="1:15" ht="13.8" x14ac:dyDescent="0.3">
      <c r="A31" s="48" t="s">
        <v>34</v>
      </c>
      <c r="B31" s="21">
        <v>161.30000000000001</v>
      </c>
      <c r="C31" s="21"/>
      <c r="D31" s="21">
        <v>179.7</v>
      </c>
      <c r="E31" s="21"/>
      <c r="F31" s="21">
        <v>200.2</v>
      </c>
      <c r="G31" s="21"/>
    </row>
    <row r="32" spans="1:15" ht="13.8" x14ac:dyDescent="0.3">
      <c r="A32" s="48" t="s">
        <v>35</v>
      </c>
      <c r="B32" s="21">
        <v>15.1</v>
      </c>
      <c r="C32" s="21"/>
      <c r="D32" s="21">
        <v>14.8</v>
      </c>
      <c r="E32" s="21"/>
      <c r="F32" s="21">
        <v>23.1</v>
      </c>
      <c r="G32" s="21"/>
    </row>
    <row r="33" spans="1:7" ht="13.8" x14ac:dyDescent="0.3">
      <c r="A33" s="48" t="s">
        <v>36</v>
      </c>
      <c r="B33" s="21">
        <v>43.5</v>
      </c>
      <c r="C33" s="21"/>
      <c r="D33" s="21">
        <v>39.799999999999997</v>
      </c>
      <c r="E33" s="21"/>
      <c r="F33" s="21">
        <v>40.6</v>
      </c>
      <c r="G33" s="21"/>
    </row>
    <row r="34" spans="1:7" ht="13.8" x14ac:dyDescent="0.3">
      <c r="A34" s="48" t="s">
        <v>37</v>
      </c>
      <c r="B34" s="21">
        <v>42.4</v>
      </c>
      <c r="C34" s="21"/>
      <c r="D34" s="21">
        <v>33.700000000000003</v>
      </c>
      <c r="E34" s="21"/>
      <c r="F34" s="21">
        <v>35.1</v>
      </c>
      <c r="G34" s="21"/>
    </row>
    <row r="35" spans="1:7" ht="13.8" x14ac:dyDescent="0.3">
      <c r="A35" s="32" t="s">
        <v>38</v>
      </c>
      <c r="B35" s="42">
        <v>317.10000000000002</v>
      </c>
      <c r="C35" s="42"/>
      <c r="D35" s="42">
        <v>337.5</v>
      </c>
      <c r="E35" s="42"/>
      <c r="F35" s="42">
        <v>365.6</v>
      </c>
      <c r="G35" s="42"/>
    </row>
    <row r="36" spans="1:7" ht="13.8" x14ac:dyDescent="0.3">
      <c r="A36" s="32" t="s">
        <v>39</v>
      </c>
      <c r="B36" s="42">
        <v>17.7</v>
      </c>
      <c r="C36" s="42"/>
      <c r="D36" s="42">
        <v>25.7</v>
      </c>
      <c r="E36" s="42"/>
      <c r="F36" s="42">
        <v>29</v>
      </c>
      <c r="G36" s="42"/>
    </row>
    <row r="37" spans="1:7" ht="13.8" x14ac:dyDescent="0.3">
      <c r="A37" s="32" t="s">
        <v>40</v>
      </c>
      <c r="B37" s="42">
        <v>448.9</v>
      </c>
      <c r="C37" s="42"/>
      <c r="D37" s="42">
        <v>481.3</v>
      </c>
      <c r="E37" s="42"/>
      <c r="F37" s="42">
        <v>503.5</v>
      </c>
      <c r="G37" s="42"/>
    </row>
    <row r="38" spans="1:7" ht="13.8" x14ac:dyDescent="0.3">
      <c r="A38" s="48" t="s">
        <v>41</v>
      </c>
      <c r="B38" s="21">
        <v>341.9</v>
      </c>
      <c r="C38" s="21"/>
      <c r="D38" s="21">
        <v>347</v>
      </c>
      <c r="E38" s="21"/>
      <c r="F38" s="21">
        <v>353.9</v>
      </c>
      <c r="G38" s="21"/>
    </row>
    <row r="39" spans="1:7" ht="13.8" x14ac:dyDescent="0.3">
      <c r="A39" s="48" t="s">
        <v>42</v>
      </c>
      <c r="B39" s="21">
        <v>66.8</v>
      </c>
      <c r="C39" s="21"/>
      <c r="D39" s="21">
        <v>98.8</v>
      </c>
      <c r="E39" s="21"/>
      <c r="F39" s="21">
        <v>99</v>
      </c>
      <c r="G39" s="21"/>
    </row>
    <row r="40" spans="1:7" ht="13.8" x14ac:dyDescent="0.3">
      <c r="A40" s="48" t="s">
        <v>43</v>
      </c>
      <c r="B40" s="21">
        <v>29.1</v>
      </c>
      <c r="C40" s="21"/>
      <c r="D40" s="21">
        <v>23.8</v>
      </c>
      <c r="E40" s="21"/>
      <c r="F40" s="21">
        <v>38.799999999999997</v>
      </c>
      <c r="G40" s="21"/>
    </row>
    <row r="41" spans="1:7" ht="13.8" x14ac:dyDescent="0.3">
      <c r="A41" s="48" t="s">
        <v>44</v>
      </c>
      <c r="B41" s="21">
        <v>11.1</v>
      </c>
      <c r="C41" s="21"/>
      <c r="D41" s="21">
        <v>11.6</v>
      </c>
      <c r="E41" s="21"/>
      <c r="F41" s="21">
        <v>11.8</v>
      </c>
      <c r="G41" s="21"/>
    </row>
    <row r="42" spans="1:7" ht="13.8" x14ac:dyDescent="0.3">
      <c r="A42" s="32" t="s">
        <v>45</v>
      </c>
      <c r="B42" s="42">
        <v>149.4</v>
      </c>
      <c r="C42" s="42"/>
      <c r="D42" s="42">
        <v>136.19999999999999</v>
      </c>
      <c r="E42" s="42"/>
      <c r="F42" s="42">
        <v>148.1</v>
      </c>
      <c r="G42" s="42"/>
    </row>
    <row r="43" spans="1:7" ht="13.8" x14ac:dyDescent="0.3">
      <c r="A43" s="48" t="s">
        <v>46</v>
      </c>
      <c r="B43" s="21">
        <v>128.69999999999999</v>
      </c>
      <c r="C43" s="21"/>
      <c r="D43" s="21">
        <v>114.9</v>
      </c>
      <c r="E43" s="21"/>
      <c r="F43" s="21">
        <v>126.2</v>
      </c>
      <c r="G43" s="21"/>
    </row>
    <row r="44" spans="1:7" ht="13.8" x14ac:dyDescent="0.3">
      <c r="A44" s="48" t="s">
        <v>47</v>
      </c>
      <c r="B44" s="21">
        <v>17.5</v>
      </c>
      <c r="C44" s="21"/>
      <c r="D44" s="21">
        <v>18.100000000000001</v>
      </c>
      <c r="E44" s="21"/>
      <c r="F44" s="21">
        <v>18.7</v>
      </c>
      <c r="G44" s="21"/>
    </row>
    <row r="45" spans="1:7" ht="13.8" x14ac:dyDescent="0.3">
      <c r="A45" s="48" t="s">
        <v>48</v>
      </c>
      <c r="B45" s="21">
        <v>3.2</v>
      </c>
      <c r="C45" s="21"/>
      <c r="D45" s="21">
        <v>3.2</v>
      </c>
      <c r="E45" s="21"/>
      <c r="F45" s="21">
        <v>3.3</v>
      </c>
      <c r="G45" s="21"/>
    </row>
    <row r="46" spans="1:7" ht="13.8" x14ac:dyDescent="0.3">
      <c r="A46" s="32" t="s">
        <v>49</v>
      </c>
      <c r="B46" s="42">
        <v>7</v>
      </c>
      <c r="C46" s="42"/>
      <c r="D46" s="42">
        <v>7.1</v>
      </c>
      <c r="E46" s="42"/>
      <c r="F46" s="42">
        <v>9</v>
      </c>
      <c r="G46" s="42"/>
    </row>
    <row r="47" spans="1:7" ht="13.8" x14ac:dyDescent="0.3">
      <c r="A47" s="32" t="s">
        <v>50</v>
      </c>
      <c r="B47" s="17">
        <f t="shared" ref="B47:F47" si="4">B42+B37+B36+B35+B29+B23+B46</f>
        <v>1771.2</v>
      </c>
      <c r="C47" s="17"/>
      <c r="D47" s="17">
        <f t="shared" si="4"/>
        <v>1887</v>
      </c>
      <c r="E47" s="17"/>
      <c r="F47" s="17">
        <f t="shared" si="4"/>
        <v>1987.1</v>
      </c>
      <c r="G47" s="17"/>
    </row>
    <row r="48" spans="1:7" ht="13.8" x14ac:dyDescent="0.3">
      <c r="A48" s="32" t="s">
        <v>51</v>
      </c>
      <c r="B48" s="11"/>
      <c r="C48" s="11"/>
      <c r="D48" s="11"/>
      <c r="E48" s="11"/>
      <c r="F48" s="11"/>
      <c r="G48" s="11"/>
    </row>
    <row r="49" spans="1:7" ht="13.8" x14ac:dyDescent="0.3">
      <c r="A49" s="48" t="s">
        <v>52</v>
      </c>
      <c r="B49" s="21">
        <v>303.39999999999998</v>
      </c>
      <c r="C49" s="21"/>
      <c r="D49" s="21">
        <v>200.4</v>
      </c>
      <c r="E49" s="21"/>
      <c r="F49" s="21">
        <v>248.3</v>
      </c>
      <c r="G49" s="21"/>
    </row>
    <row r="50" spans="1:7" ht="13.8" x14ac:dyDescent="0.3">
      <c r="A50" s="48" t="s">
        <v>53</v>
      </c>
      <c r="B50" s="21">
        <v>220.1</v>
      </c>
      <c r="C50" s="21"/>
      <c r="D50" s="21">
        <v>267.3</v>
      </c>
      <c r="E50" s="21"/>
      <c r="F50" s="21">
        <v>318.2</v>
      </c>
      <c r="G50" s="21"/>
    </row>
    <row r="51" spans="1:7" ht="13.8" x14ac:dyDescent="0.3">
      <c r="A51" s="48" t="s">
        <v>54</v>
      </c>
      <c r="B51" s="16" t="s">
        <v>55</v>
      </c>
      <c r="C51" s="16"/>
      <c r="D51" s="16" t="s">
        <v>55</v>
      </c>
      <c r="E51" s="16"/>
      <c r="F51" s="16" t="s">
        <v>55</v>
      </c>
      <c r="G51" s="16"/>
    </row>
    <row r="52" spans="1:7" ht="13.8" x14ac:dyDescent="0.3">
      <c r="A52" s="32" t="s">
        <v>58</v>
      </c>
      <c r="B52" s="19">
        <v>523.5</v>
      </c>
      <c r="C52" s="19"/>
      <c r="D52" s="19">
        <v>467.8</v>
      </c>
      <c r="E52" s="19"/>
      <c r="F52" s="19">
        <v>566.5</v>
      </c>
      <c r="G52" s="19"/>
    </row>
    <row r="53" spans="1:7" ht="13.8" x14ac:dyDescent="0.3">
      <c r="A53" s="32" t="s">
        <v>59</v>
      </c>
      <c r="B53" s="17">
        <f t="shared" ref="B53:F53" si="5">B47+B52</f>
        <v>2294.6999999999998</v>
      </c>
      <c r="C53" s="17"/>
      <c r="D53" s="17">
        <f t="shared" si="5"/>
        <v>2354.8000000000002</v>
      </c>
      <c r="E53" s="17"/>
      <c r="F53" s="17">
        <f t="shared" si="5"/>
        <v>2553.6</v>
      </c>
      <c r="G53" s="17"/>
    </row>
    <row r="54" spans="1:7" ht="13.8" x14ac:dyDescent="0.3">
      <c r="A54" s="32" t="s">
        <v>60</v>
      </c>
      <c r="B54" s="39">
        <f t="shared" ref="B54:F54" si="6">B18-B53</f>
        <v>-641.59999999999968</v>
      </c>
      <c r="C54" s="39"/>
      <c r="D54" s="39">
        <f t="shared" si="6"/>
        <v>-334.50000000000023</v>
      </c>
      <c r="E54" s="39"/>
      <c r="F54" s="39">
        <f t="shared" si="6"/>
        <v>-255.79999999999973</v>
      </c>
      <c r="G54" s="39"/>
    </row>
    <row r="55" spans="1:7" ht="13.8" x14ac:dyDescent="0.3">
      <c r="A55" s="48" t="s">
        <v>61</v>
      </c>
      <c r="B55" s="31"/>
      <c r="C55" s="31"/>
      <c r="D55" s="11"/>
      <c r="E55" s="11"/>
      <c r="F55" s="11"/>
      <c r="G55" s="11"/>
    </row>
    <row r="56" spans="1:7" ht="13.8" x14ac:dyDescent="0.3">
      <c r="A56" s="48" t="s">
        <v>62</v>
      </c>
      <c r="B56" s="30"/>
      <c r="C56" s="30"/>
      <c r="D56" s="27">
        <v>365</v>
      </c>
      <c r="E56" s="27"/>
      <c r="F56" s="27">
        <v>256</v>
      </c>
      <c r="G56" s="27"/>
    </row>
    <row r="57" spans="1:7" ht="13.8" x14ac:dyDescent="0.3">
      <c r="A57" s="48" t="s">
        <v>64</v>
      </c>
      <c r="B57" s="11"/>
      <c r="C57" s="11"/>
      <c r="D57" s="27">
        <v>-30</v>
      </c>
      <c r="E57" s="27"/>
      <c r="F57" s="16" t="s">
        <v>63</v>
      </c>
      <c r="G57" s="16"/>
    </row>
    <row r="58" spans="1:7" ht="13.8" x14ac:dyDescent="0.3">
      <c r="A58" s="32" t="s">
        <v>65</v>
      </c>
      <c r="B58" s="19">
        <v>2.1</v>
      </c>
      <c r="C58" s="19"/>
      <c r="D58" s="19">
        <v>0.5</v>
      </c>
      <c r="E58" s="19"/>
      <c r="F58" s="19">
        <v>0.3</v>
      </c>
      <c r="G58" s="19"/>
    </row>
    <row r="59" spans="1:7" ht="13.8" x14ac:dyDescent="0.3">
      <c r="A59" s="32" t="s">
        <v>66</v>
      </c>
      <c r="B59" s="38">
        <v>0.106</v>
      </c>
      <c r="C59" s="38"/>
      <c r="D59" s="38">
        <v>0.106</v>
      </c>
      <c r="E59" s="38"/>
      <c r="F59" s="38">
        <v>0.23899999999999999</v>
      </c>
      <c r="G59" s="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Mains</vt:lpstr>
      <vt:lpstr>FRR</vt:lpstr>
      <vt:lpstr>Actuals</vt:lpstr>
      <vt:lpstr>Proj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Promit Chatterjee</cp:lastModifiedBy>
  <dcterms:created xsi:type="dcterms:W3CDTF">2022-09-16T00:14:00Z</dcterms:created>
  <dcterms:modified xsi:type="dcterms:W3CDTF">2022-09-19T12:46:04Z</dcterms:modified>
</cp:coreProperties>
</file>