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7785" yWindow="180" windowWidth="25605" windowHeight="16065" activeTab="3"/>
  </bookViews>
  <sheets>
    <sheet name="ARI_1Tool_Manual" sheetId="3" r:id="rId1"/>
    <sheet name="ARI_ToolVsTool" sheetId="6" r:id="rId2"/>
    <sheet name="ARI_2ToolsVsManual" sheetId="7" r:id="rId3"/>
    <sheet name="3ToolsVsManual" sheetId="8" r:id="rId4"/>
    <sheet name="4ToolsVsManual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8" l="1"/>
  <c r="X16" i="8" s="1"/>
  <c r="X10" i="8"/>
  <c r="X11" i="8" s="1"/>
  <c r="Z8" i="8"/>
  <c r="Y8" i="8"/>
  <c r="X8" i="8"/>
  <c r="AA7" i="8"/>
  <c r="AA6" i="8"/>
  <c r="AA5" i="8"/>
  <c r="X13" i="8" l="1"/>
  <c r="X18" i="8" s="1"/>
  <c r="X20" i="8" s="1"/>
  <c r="X12" i="8"/>
  <c r="X14" i="8" s="1"/>
  <c r="X17" i="8" s="1"/>
  <c r="C10" i="9"/>
  <c r="C15" i="9"/>
  <c r="C11" i="9"/>
  <c r="F5" i="9"/>
  <c r="F6" i="9"/>
  <c r="F7" i="9"/>
  <c r="C12" i="9"/>
  <c r="C8" i="9"/>
  <c r="D8" i="9"/>
  <c r="E8" i="9"/>
  <c r="C13" i="9"/>
  <c r="C23" i="9"/>
  <c r="C16" i="9"/>
  <c r="C14" i="9"/>
  <c r="C18" i="9"/>
  <c r="C19" i="9"/>
  <c r="C20" i="9"/>
  <c r="C21" i="9"/>
  <c r="C22" i="9"/>
  <c r="C17" i="9"/>
  <c r="Q10" i="8"/>
  <c r="Q15" i="8"/>
  <c r="Q11" i="8"/>
  <c r="T5" i="8"/>
  <c r="T6" i="8"/>
  <c r="T7" i="8"/>
  <c r="Q12" i="8"/>
  <c r="Q8" i="8"/>
  <c r="R8" i="8"/>
  <c r="S8" i="8"/>
  <c r="Q13" i="8"/>
  <c r="Q23" i="8"/>
  <c r="J10" i="8"/>
  <c r="J15" i="8"/>
  <c r="J11" i="8"/>
  <c r="M5" i="8"/>
  <c r="M6" i="8"/>
  <c r="M7" i="8"/>
  <c r="J12" i="8"/>
  <c r="J8" i="8"/>
  <c r="K8" i="8"/>
  <c r="L8" i="8"/>
  <c r="J13" i="8"/>
  <c r="J23" i="8"/>
  <c r="C10" i="8"/>
  <c r="C15" i="8"/>
  <c r="C11" i="8"/>
  <c r="F5" i="8"/>
  <c r="F6" i="8"/>
  <c r="F7" i="8"/>
  <c r="C12" i="8"/>
  <c r="C8" i="8"/>
  <c r="D8" i="8"/>
  <c r="E8" i="8"/>
  <c r="C13" i="8"/>
  <c r="C23" i="8"/>
  <c r="Q16" i="8"/>
  <c r="Q14" i="8"/>
  <c r="Q18" i="8"/>
  <c r="Q19" i="8"/>
  <c r="Q20" i="8"/>
  <c r="Q21" i="8"/>
  <c r="Q22" i="8"/>
  <c r="J16" i="8"/>
  <c r="J14" i="8"/>
  <c r="J18" i="8"/>
  <c r="J19" i="8"/>
  <c r="J20" i="8"/>
  <c r="J21" i="8"/>
  <c r="J22" i="8"/>
  <c r="C16" i="8"/>
  <c r="C14" i="8"/>
  <c r="C18" i="8"/>
  <c r="C19" i="8"/>
  <c r="C20" i="8"/>
  <c r="C21" i="8"/>
  <c r="C22" i="8"/>
  <c r="Q17" i="8"/>
  <c r="J17" i="8"/>
  <c r="C17" i="8"/>
  <c r="AM10" i="7"/>
  <c r="AM15" i="7"/>
  <c r="AM11" i="7"/>
  <c r="AP5" i="7"/>
  <c r="AP6" i="7"/>
  <c r="AP7" i="7"/>
  <c r="AM12" i="7"/>
  <c r="AM8" i="7"/>
  <c r="AN8" i="7"/>
  <c r="AO8" i="7"/>
  <c r="AM13" i="7"/>
  <c r="AM23" i="7"/>
  <c r="AF10" i="7"/>
  <c r="AF15" i="7"/>
  <c r="AF11" i="7"/>
  <c r="AI5" i="7"/>
  <c r="AI6" i="7"/>
  <c r="AI7" i="7"/>
  <c r="AF12" i="7"/>
  <c r="AF8" i="7"/>
  <c r="AG8" i="7"/>
  <c r="AH8" i="7"/>
  <c r="AF13" i="7"/>
  <c r="AF23" i="7"/>
  <c r="X10" i="7"/>
  <c r="X15" i="7"/>
  <c r="X11" i="7"/>
  <c r="AA5" i="7"/>
  <c r="AA6" i="7"/>
  <c r="AA7" i="7"/>
  <c r="X12" i="7"/>
  <c r="X8" i="7"/>
  <c r="Y8" i="7"/>
  <c r="Z8" i="7"/>
  <c r="X13" i="7"/>
  <c r="X23" i="7"/>
  <c r="Q10" i="7"/>
  <c r="Q15" i="7"/>
  <c r="Q11" i="7"/>
  <c r="T5" i="7"/>
  <c r="T6" i="7"/>
  <c r="T7" i="7"/>
  <c r="Q12" i="7"/>
  <c r="Q8" i="7"/>
  <c r="R8" i="7"/>
  <c r="S8" i="7"/>
  <c r="Q13" i="7"/>
  <c r="Q23" i="7"/>
  <c r="J10" i="7"/>
  <c r="J15" i="7"/>
  <c r="J11" i="7"/>
  <c r="M5" i="7"/>
  <c r="M6" i="7"/>
  <c r="M7" i="7"/>
  <c r="J12" i="7"/>
  <c r="J8" i="7"/>
  <c r="K8" i="7"/>
  <c r="L8" i="7"/>
  <c r="J13" i="7"/>
  <c r="J23" i="7"/>
  <c r="C10" i="7"/>
  <c r="C15" i="7"/>
  <c r="C11" i="7"/>
  <c r="F5" i="7"/>
  <c r="F6" i="7"/>
  <c r="F7" i="7"/>
  <c r="C12" i="7"/>
  <c r="C8" i="7"/>
  <c r="D8" i="7"/>
  <c r="E8" i="7"/>
  <c r="C13" i="7"/>
  <c r="C23" i="7"/>
  <c r="AM16" i="7"/>
  <c r="AM14" i="7"/>
  <c r="AM18" i="7"/>
  <c r="AM19" i="7"/>
  <c r="AM20" i="7"/>
  <c r="AM21" i="7"/>
  <c r="AM22" i="7"/>
  <c r="AF16" i="7"/>
  <c r="AF14" i="7"/>
  <c r="AF18" i="7"/>
  <c r="AF19" i="7"/>
  <c r="AF20" i="7"/>
  <c r="AF21" i="7"/>
  <c r="AF22" i="7"/>
  <c r="X16" i="7"/>
  <c r="X14" i="7"/>
  <c r="X18" i="7"/>
  <c r="X19" i="7"/>
  <c r="X20" i="7"/>
  <c r="X21" i="7"/>
  <c r="X22" i="7"/>
  <c r="Q16" i="7"/>
  <c r="Q14" i="7"/>
  <c r="Q18" i="7"/>
  <c r="Q19" i="7"/>
  <c r="Q20" i="7"/>
  <c r="Q21" i="7"/>
  <c r="Q22" i="7"/>
  <c r="J16" i="7"/>
  <c r="J14" i="7"/>
  <c r="J18" i="7"/>
  <c r="J19" i="7"/>
  <c r="J20" i="7"/>
  <c r="J21" i="7"/>
  <c r="J22" i="7"/>
  <c r="C16" i="7"/>
  <c r="C14" i="7"/>
  <c r="C18" i="7"/>
  <c r="C19" i="7"/>
  <c r="C20" i="7"/>
  <c r="C21" i="7"/>
  <c r="C22" i="7"/>
  <c r="AM17" i="7"/>
  <c r="AF17" i="7"/>
  <c r="X17" i="7"/>
  <c r="Q17" i="7"/>
  <c r="J17" i="7"/>
  <c r="C17" i="7"/>
  <c r="AI5" i="6"/>
  <c r="AP5" i="6"/>
  <c r="AI6" i="6"/>
  <c r="AP6" i="6"/>
  <c r="AI7" i="6"/>
  <c r="AP7" i="6"/>
  <c r="AF8" i="6"/>
  <c r="AG8" i="6"/>
  <c r="AH8" i="6"/>
  <c r="AM8" i="6"/>
  <c r="AN8" i="6"/>
  <c r="AO8" i="6"/>
  <c r="AF10" i="6"/>
  <c r="AM10" i="6"/>
  <c r="AF15" i="6"/>
  <c r="AF11" i="6"/>
  <c r="AM15" i="6"/>
  <c r="AM11" i="6"/>
  <c r="AF12" i="6"/>
  <c r="AM12" i="6"/>
  <c r="AF13" i="6"/>
  <c r="AM13" i="6"/>
  <c r="AF16" i="6"/>
  <c r="AF14" i="6"/>
  <c r="AM16" i="6"/>
  <c r="AM14" i="6"/>
  <c r="AF17" i="6"/>
  <c r="AM17" i="6"/>
  <c r="AF18" i="6"/>
  <c r="AM18" i="6"/>
  <c r="AF19" i="6"/>
  <c r="AM19" i="6"/>
  <c r="AF20" i="6"/>
  <c r="AM20" i="6"/>
  <c r="AF21" i="6"/>
  <c r="AM21" i="6"/>
  <c r="AF22" i="6"/>
  <c r="AM22" i="6"/>
  <c r="AF23" i="6"/>
  <c r="AM23" i="6"/>
  <c r="X10" i="6"/>
  <c r="X15" i="6"/>
  <c r="X11" i="6"/>
  <c r="AA5" i="6"/>
  <c r="AA6" i="6"/>
  <c r="AA7" i="6"/>
  <c r="X12" i="6"/>
  <c r="X8" i="6"/>
  <c r="Y8" i="6"/>
  <c r="Z8" i="6"/>
  <c r="X13" i="6"/>
  <c r="X23" i="6"/>
  <c r="Q10" i="6"/>
  <c r="Q15" i="6"/>
  <c r="Q11" i="6"/>
  <c r="T5" i="6"/>
  <c r="T6" i="6"/>
  <c r="T7" i="6"/>
  <c r="Q12" i="6"/>
  <c r="Q8" i="6"/>
  <c r="R8" i="6"/>
  <c r="S8" i="6"/>
  <c r="Q13" i="6"/>
  <c r="Q23" i="6"/>
  <c r="J10" i="6"/>
  <c r="J15" i="6"/>
  <c r="J11" i="6"/>
  <c r="M5" i="6"/>
  <c r="M6" i="6"/>
  <c r="M7" i="6"/>
  <c r="J12" i="6"/>
  <c r="J8" i="6"/>
  <c r="K8" i="6"/>
  <c r="L8" i="6"/>
  <c r="J13" i="6"/>
  <c r="J23" i="6"/>
  <c r="C10" i="6"/>
  <c r="C15" i="6"/>
  <c r="C11" i="6"/>
  <c r="F5" i="6"/>
  <c r="F6" i="6"/>
  <c r="F7" i="6"/>
  <c r="C12" i="6"/>
  <c r="C8" i="6"/>
  <c r="D8" i="6"/>
  <c r="E8" i="6"/>
  <c r="C13" i="6"/>
  <c r="C23" i="6"/>
  <c r="X16" i="6"/>
  <c r="X14" i="6"/>
  <c r="X18" i="6"/>
  <c r="X19" i="6"/>
  <c r="X20" i="6"/>
  <c r="X21" i="6"/>
  <c r="X22" i="6"/>
  <c r="Q16" i="6"/>
  <c r="Q14" i="6"/>
  <c r="Q18" i="6"/>
  <c r="Q19" i="6"/>
  <c r="Q20" i="6"/>
  <c r="Q21" i="6"/>
  <c r="Q22" i="6"/>
  <c r="J16" i="6"/>
  <c r="J14" i="6"/>
  <c r="J18" i="6"/>
  <c r="J19" i="6"/>
  <c r="J20" i="6"/>
  <c r="J21" i="6"/>
  <c r="J22" i="6"/>
  <c r="C16" i="6"/>
  <c r="C14" i="6"/>
  <c r="C18" i="6"/>
  <c r="C19" i="6"/>
  <c r="C20" i="6"/>
  <c r="C21" i="6"/>
  <c r="C22" i="6"/>
  <c r="X17" i="6"/>
  <c r="Q17" i="6"/>
  <c r="J17" i="6"/>
  <c r="C17" i="6"/>
  <c r="X9" i="3"/>
  <c r="X14" i="3"/>
  <c r="X10" i="3"/>
  <c r="AA4" i="3"/>
  <c r="AA5" i="3"/>
  <c r="AA6" i="3"/>
  <c r="X11" i="3"/>
  <c r="X7" i="3"/>
  <c r="Y7" i="3"/>
  <c r="Z7" i="3"/>
  <c r="X12" i="3"/>
  <c r="X22" i="3"/>
  <c r="Q9" i="3"/>
  <c r="Q14" i="3"/>
  <c r="Q10" i="3"/>
  <c r="T4" i="3"/>
  <c r="T5" i="3"/>
  <c r="T6" i="3"/>
  <c r="Q11" i="3"/>
  <c r="Q7" i="3"/>
  <c r="R7" i="3"/>
  <c r="S7" i="3"/>
  <c r="Q12" i="3"/>
  <c r="Q22" i="3"/>
  <c r="J9" i="3"/>
  <c r="J14" i="3"/>
  <c r="J10" i="3"/>
  <c r="M4" i="3"/>
  <c r="M5" i="3"/>
  <c r="M6" i="3"/>
  <c r="J11" i="3"/>
  <c r="J7" i="3"/>
  <c r="K7" i="3"/>
  <c r="L7" i="3"/>
  <c r="J12" i="3"/>
  <c r="J22" i="3"/>
  <c r="C9" i="3"/>
  <c r="C14" i="3"/>
  <c r="C10" i="3"/>
  <c r="F4" i="3"/>
  <c r="F5" i="3"/>
  <c r="F6" i="3"/>
  <c r="C11" i="3"/>
  <c r="C7" i="3"/>
  <c r="D7" i="3"/>
  <c r="E7" i="3"/>
  <c r="C12" i="3"/>
  <c r="C22" i="3"/>
  <c r="X15" i="3"/>
  <c r="Q15" i="3"/>
  <c r="J15" i="3"/>
  <c r="C15" i="3"/>
  <c r="J13" i="3"/>
  <c r="C13" i="3"/>
  <c r="C16" i="3"/>
  <c r="X13" i="3"/>
  <c r="Q13" i="3"/>
  <c r="Q16" i="3"/>
  <c r="X17" i="3"/>
  <c r="X19" i="3"/>
  <c r="X16" i="3"/>
  <c r="C17" i="3"/>
  <c r="C19" i="3"/>
  <c r="J17" i="3"/>
  <c r="J19" i="3"/>
  <c r="J16" i="3"/>
  <c r="C18" i="3"/>
  <c r="C20" i="3"/>
  <c r="C21" i="3"/>
  <c r="J18" i="3"/>
  <c r="J20" i="3"/>
  <c r="J21" i="3"/>
  <c r="Q17" i="3"/>
  <c r="Q19" i="3"/>
  <c r="Q18" i="3"/>
  <c r="Q20" i="3"/>
  <c r="Q21" i="3"/>
  <c r="X18" i="3"/>
  <c r="X20" i="3"/>
  <c r="X21" i="3"/>
  <c r="X23" i="8" l="1"/>
  <c r="X19" i="8"/>
  <c r="X21" i="8" s="1"/>
  <c r="X22" i="8" s="1"/>
</calcChain>
</file>

<file path=xl/sharedStrings.xml><?xml version="1.0" encoding="utf-8"?>
<sst xmlns="http://schemas.openxmlformats.org/spreadsheetml/2006/main" count="525" uniqueCount="42">
  <si>
    <t>alchemy prediction</t>
  </si>
  <si>
    <t>SNLP prediction</t>
  </si>
  <si>
    <t>NLTK prediction</t>
  </si>
  <si>
    <t>a</t>
  </si>
  <si>
    <t>b</t>
  </si>
  <si>
    <t>c</t>
  </si>
  <si>
    <t>d</t>
  </si>
  <si>
    <t>n</t>
  </si>
  <si>
    <t>SumSquares</t>
  </si>
  <si>
    <t>row sum</t>
  </si>
  <si>
    <t>col sum</t>
  </si>
  <si>
    <t>RI</t>
  </si>
  <si>
    <t>ARI</t>
  </si>
  <si>
    <t>n*(n-1)/2</t>
  </si>
  <si>
    <t>ARI numerator</t>
  </si>
  <si>
    <t>ARI denominator</t>
  </si>
  <si>
    <t>ARI common</t>
  </si>
  <si>
    <t>ARI rounded</t>
  </si>
  <si>
    <t>FM</t>
  </si>
  <si>
    <t>SS prediction</t>
  </si>
  <si>
    <t>Observed</t>
  </si>
  <si>
    <t>Neutral</t>
  </si>
  <si>
    <t>Positive</t>
  </si>
  <si>
    <t xml:space="preserve">Negative </t>
  </si>
  <si>
    <t>Negative</t>
  </si>
  <si>
    <t>NLTK</t>
  </si>
  <si>
    <t>Manual label</t>
  </si>
  <si>
    <t xml:space="preserve">NLTK </t>
  </si>
  <si>
    <t>SS</t>
  </si>
  <si>
    <t>Alchemy</t>
  </si>
  <si>
    <t>SNLP</t>
  </si>
  <si>
    <t xml:space="preserve">NLTK, SS </t>
  </si>
  <si>
    <t>NLTK, Alchemy</t>
  </si>
  <si>
    <t>NLTK, SNLP</t>
  </si>
  <si>
    <t>SS, Alchemy</t>
  </si>
  <si>
    <t>SS, SNLP</t>
  </si>
  <si>
    <t>Alchemy, SNLP</t>
  </si>
  <si>
    <t xml:space="preserve">NLTK, SS, Alchemy </t>
  </si>
  <si>
    <t>NLTK, SS, SNLP</t>
  </si>
  <si>
    <t>SS, Alchemy, SNLP</t>
  </si>
  <si>
    <t xml:space="preserve">NLTK, SS, Alchemy,SNLP </t>
  </si>
  <si>
    <t>NLTK, Alchemy, SNLP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</si>
</sst>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2"/>
  <sheetViews>
    <sheetView workbookViewId="0"/>
  </sheetViews>
  <sheetFormatPr defaultColWidth="8.85546875" defaultRowHeight="15" x14ac:dyDescent="0.25"/>
  <cols>
    <col min="1" max="1" width="15.140625" bestFit="1" customWidth="1"/>
    <col min="2" max="2" width="16.140625" bestFit="1" customWidth="1"/>
    <col min="3" max="3" width="12.42578125" bestFit="1" customWidth="1"/>
    <col min="8" max="8" width="12.5703125" bestFit="1" customWidth="1"/>
    <col min="9" max="9" width="16.140625" bestFit="1" customWidth="1"/>
    <col min="10" max="10" width="12.42578125" bestFit="1" customWidth="1"/>
    <col min="15" max="15" width="18.28515625" bestFit="1" customWidth="1"/>
    <col min="16" max="16" width="16.140625" bestFit="1" customWidth="1"/>
    <col min="17" max="17" width="12.42578125" bestFit="1" customWidth="1"/>
    <col min="22" max="22" width="15.140625" bestFit="1" customWidth="1"/>
    <col min="23" max="23" width="16.140625" bestFit="1" customWidth="1"/>
    <col min="24" max="24" width="12.42578125" bestFit="1" customWidth="1"/>
  </cols>
  <sheetData>
    <row r="2" spans="1:27" x14ac:dyDescent="0.25">
      <c r="C2" t="s">
        <v>26</v>
      </c>
      <c r="J2" t="s">
        <v>26</v>
      </c>
      <c r="Q2" t="s">
        <v>26</v>
      </c>
      <c r="X2" t="s">
        <v>26</v>
      </c>
    </row>
    <row r="3" spans="1:27" ht="15.75" x14ac:dyDescent="0.25">
      <c r="B3" s="2" t="s">
        <v>20</v>
      </c>
      <c r="C3" s="2" t="s">
        <v>21</v>
      </c>
      <c r="D3" s="2" t="s">
        <v>22</v>
      </c>
      <c r="E3" s="2" t="s">
        <v>23</v>
      </c>
      <c r="F3" t="s">
        <v>9</v>
      </c>
      <c r="I3" s="2" t="s">
        <v>20</v>
      </c>
      <c r="J3" s="2" t="s">
        <v>21</v>
      </c>
      <c r="K3" s="2" t="s">
        <v>22</v>
      </c>
      <c r="L3" s="2" t="s">
        <v>23</v>
      </c>
      <c r="M3" t="s">
        <v>9</v>
      </c>
      <c r="P3" s="2" t="s">
        <v>20</v>
      </c>
      <c r="Q3" s="2" t="s">
        <v>21</v>
      </c>
      <c r="R3" s="2" t="s">
        <v>22</v>
      </c>
      <c r="S3" s="2" t="s">
        <v>23</v>
      </c>
      <c r="T3" t="s">
        <v>9</v>
      </c>
      <c r="W3" s="2" t="s">
        <v>20</v>
      </c>
      <c r="X3" s="2" t="s">
        <v>21</v>
      </c>
      <c r="Y3" s="2" t="s">
        <v>22</v>
      </c>
      <c r="Z3" s="2" t="s">
        <v>23</v>
      </c>
      <c r="AA3" t="s">
        <v>9</v>
      </c>
    </row>
    <row r="4" spans="1:27" ht="15.75" x14ac:dyDescent="0.25">
      <c r="A4" t="s">
        <v>2</v>
      </c>
      <c r="B4" s="2" t="s">
        <v>21</v>
      </c>
      <c r="C4" s="2">
        <v>128</v>
      </c>
      <c r="D4" s="2">
        <v>6</v>
      </c>
      <c r="E4" s="2">
        <v>1</v>
      </c>
      <c r="F4">
        <f>SUM(C4:E4)</f>
        <v>135</v>
      </c>
      <c r="H4" t="s">
        <v>19</v>
      </c>
      <c r="I4" s="2" t="s">
        <v>21</v>
      </c>
      <c r="J4" s="2">
        <v>126</v>
      </c>
      <c r="K4" s="2">
        <v>10</v>
      </c>
      <c r="L4" s="2">
        <v>7</v>
      </c>
      <c r="M4">
        <f>SUM(J4:L4)</f>
        <v>143</v>
      </c>
      <c r="O4" t="s">
        <v>0</v>
      </c>
      <c r="P4" s="2" t="s">
        <v>21</v>
      </c>
      <c r="Q4" s="2">
        <v>74</v>
      </c>
      <c r="R4" s="2">
        <v>3</v>
      </c>
      <c r="S4" s="2">
        <v>1</v>
      </c>
      <c r="T4">
        <f>SUM(Q4:S4)</f>
        <v>78</v>
      </c>
      <c r="V4" t="s">
        <v>1</v>
      </c>
      <c r="W4" s="2" t="s">
        <v>21</v>
      </c>
      <c r="X4" s="2">
        <v>67</v>
      </c>
      <c r="Y4" s="2">
        <v>11</v>
      </c>
      <c r="Z4" s="2">
        <v>1</v>
      </c>
      <c r="AA4">
        <f>SUM(X4:Z4)</f>
        <v>79</v>
      </c>
    </row>
    <row r="5" spans="1:27" ht="15.75" x14ac:dyDescent="0.25">
      <c r="B5" s="2" t="s">
        <v>22</v>
      </c>
      <c r="C5" s="2">
        <v>27</v>
      </c>
      <c r="D5" s="2">
        <v>26</v>
      </c>
      <c r="E5" s="2">
        <v>4</v>
      </c>
      <c r="F5">
        <f t="shared" ref="F5:F6" si="0">SUM(C5:E5)</f>
        <v>57</v>
      </c>
      <c r="I5" s="2" t="s">
        <v>22</v>
      </c>
      <c r="J5" s="2">
        <v>53</v>
      </c>
      <c r="K5" s="2">
        <v>30</v>
      </c>
      <c r="L5" s="2">
        <v>3</v>
      </c>
      <c r="M5">
        <f t="shared" ref="M5:M6" si="1">SUM(J5:L5)</f>
        <v>86</v>
      </c>
      <c r="P5" s="2" t="s">
        <v>22</v>
      </c>
      <c r="Q5" s="2">
        <v>39</v>
      </c>
      <c r="R5" s="2">
        <v>31</v>
      </c>
      <c r="S5" s="2">
        <v>3</v>
      </c>
      <c r="T5">
        <f t="shared" ref="T5:T6" si="2">SUM(Q5:S5)</f>
        <v>73</v>
      </c>
      <c r="W5" s="2" t="s">
        <v>22</v>
      </c>
      <c r="X5" s="2">
        <v>13</v>
      </c>
      <c r="Y5" s="2">
        <v>20</v>
      </c>
      <c r="Z5" s="2">
        <v>1</v>
      </c>
      <c r="AA5">
        <f t="shared" ref="AA5:AA6" si="3">SUM(X5:Z5)</f>
        <v>34</v>
      </c>
    </row>
    <row r="6" spans="1:27" ht="15.75" x14ac:dyDescent="0.25">
      <c r="B6" s="2" t="s">
        <v>24</v>
      </c>
      <c r="C6" s="2">
        <v>47</v>
      </c>
      <c r="D6" s="2">
        <v>9</v>
      </c>
      <c r="E6" s="2">
        <v>14</v>
      </c>
      <c r="F6">
        <f t="shared" si="0"/>
        <v>70</v>
      </c>
      <c r="I6" s="2" t="s">
        <v>24</v>
      </c>
      <c r="J6" s="2">
        <v>23</v>
      </c>
      <c r="K6" s="2">
        <v>1</v>
      </c>
      <c r="L6" s="2">
        <v>9</v>
      </c>
      <c r="M6">
        <f t="shared" si="1"/>
        <v>33</v>
      </c>
      <c r="P6" s="2" t="s">
        <v>24</v>
      </c>
      <c r="Q6" s="2">
        <v>89</v>
      </c>
      <c r="R6" s="2">
        <v>7</v>
      </c>
      <c r="S6" s="2">
        <v>15</v>
      </c>
      <c r="T6">
        <f t="shared" si="2"/>
        <v>111</v>
      </c>
      <c r="W6" s="2" t="s">
        <v>24</v>
      </c>
      <c r="X6" s="2">
        <v>122</v>
      </c>
      <c r="Y6" s="2">
        <v>10</v>
      </c>
      <c r="Z6" s="2">
        <v>17</v>
      </c>
      <c r="AA6">
        <f t="shared" si="3"/>
        <v>149</v>
      </c>
    </row>
    <row r="7" spans="1:27" x14ac:dyDescent="0.25">
      <c r="B7" t="s">
        <v>10</v>
      </c>
      <c r="C7">
        <f>SUM(C4:C6)</f>
        <v>202</v>
      </c>
      <c r="D7">
        <f t="shared" ref="D7:E7" si="4">SUM(D4:D6)</f>
        <v>41</v>
      </c>
      <c r="E7">
        <f t="shared" si="4"/>
        <v>19</v>
      </c>
      <c r="I7" t="s">
        <v>10</v>
      </c>
      <c r="J7">
        <f>SUM(J4:J6)</f>
        <v>202</v>
      </c>
      <c r="K7">
        <f t="shared" ref="K7" si="5">SUM(K4:K6)</f>
        <v>41</v>
      </c>
      <c r="L7">
        <f t="shared" ref="L7" si="6">SUM(L4:L6)</f>
        <v>19</v>
      </c>
      <c r="P7" t="s">
        <v>10</v>
      </c>
      <c r="Q7">
        <f>SUM(Q4:Q6)</f>
        <v>202</v>
      </c>
      <c r="R7">
        <f t="shared" ref="R7" si="7">SUM(R4:R6)</f>
        <v>41</v>
      </c>
      <c r="S7">
        <f t="shared" ref="S7" si="8">SUM(S4:S6)</f>
        <v>19</v>
      </c>
      <c r="W7" t="s">
        <v>10</v>
      </c>
      <c r="X7">
        <f>SUM(X4:X6)</f>
        <v>202</v>
      </c>
      <c r="Y7">
        <f t="shared" ref="Y7" si="9">SUM(Y4:Y6)</f>
        <v>41</v>
      </c>
      <c r="Z7">
        <f t="shared" ref="Z7" si="10">SUM(Z4:Z6)</f>
        <v>19</v>
      </c>
    </row>
    <row r="9" spans="1:27" x14ac:dyDescent="0.25">
      <c r="B9" t="s">
        <v>8</v>
      </c>
      <c r="C9">
        <f>(C4*C4+C5*C5+C6*C6+D4*D4+D5*D5+D6*D6+E4*E4+E5*E5+E6*E6)</f>
        <v>20328</v>
      </c>
      <c r="I9" t="s">
        <v>8</v>
      </c>
      <c r="J9">
        <f>(J4*J4+J5*J5+J6*J6+K4*K4+K5*K5+K6*K6+L4*L4+L5*L5+L6*L6)</f>
        <v>20354</v>
      </c>
      <c r="P9" t="s">
        <v>8</v>
      </c>
      <c r="Q9">
        <f>(Q4*Q4+Q5*Q5+Q6*Q6+R4*R4+R5*R5+R6*R6+S4*S4+S5*S5+S6*S6)</f>
        <v>16172</v>
      </c>
      <c r="W9" t="s">
        <v>8</v>
      </c>
      <c r="X9">
        <f>(X4*X4+X5*X5+X6*X6+Y4*Y4+Y5*Y5+Y6*Y6+Z4*Z4+Z5*Z5+Z6*Z6)</f>
        <v>20454</v>
      </c>
    </row>
    <row r="10" spans="1:27" x14ac:dyDescent="0.25">
      <c r="B10" t="s">
        <v>3</v>
      </c>
      <c r="C10">
        <f>(C9-C14)/2</f>
        <v>10033</v>
      </c>
      <c r="I10" t="s">
        <v>3</v>
      </c>
      <c r="J10">
        <f>(J9-J14)/2</f>
        <v>10046</v>
      </c>
      <c r="P10" t="s">
        <v>3</v>
      </c>
      <c r="Q10">
        <f>(Q9-Q14)/2</f>
        <v>7955</v>
      </c>
      <c r="W10" t="s">
        <v>3</v>
      </c>
      <c r="X10">
        <f>(X9-X14)/2</f>
        <v>10096</v>
      </c>
    </row>
    <row r="11" spans="1:27" x14ac:dyDescent="0.25">
      <c r="B11" t="s">
        <v>4</v>
      </c>
      <c r="C11">
        <f>(F4*F4+F5*F5+F6*F6-C9)/2</f>
        <v>3023</v>
      </c>
      <c r="I11" t="s">
        <v>4</v>
      </c>
      <c r="J11">
        <f>(M4*M4+M5*M5+M6*M6-J9)/2</f>
        <v>4290</v>
      </c>
      <c r="P11" t="s">
        <v>4</v>
      </c>
      <c r="Q11">
        <f>(T4*T4+T5*T5+T6*T6-Q9)/2</f>
        <v>3781</v>
      </c>
      <c r="W11" t="s">
        <v>4</v>
      </c>
      <c r="X11">
        <f>(AA4*AA4+AA5*AA5+AA6*AA6-X9)/2</f>
        <v>4572</v>
      </c>
    </row>
    <row r="12" spans="1:27" x14ac:dyDescent="0.25">
      <c r="B12" t="s">
        <v>5</v>
      </c>
      <c r="C12">
        <f>(C7*C7+D7*D7+E7*E7-C9)/2</f>
        <v>11259</v>
      </c>
      <c r="I12" t="s">
        <v>5</v>
      </c>
      <c r="J12">
        <f>(J7*J7+K7*K7+L7*L7-J9)/2</f>
        <v>11246</v>
      </c>
      <c r="P12" t="s">
        <v>5</v>
      </c>
      <c r="Q12">
        <f>(Q7*Q7+R7*R7+S7*S7-Q9)/2</f>
        <v>13337</v>
      </c>
      <c r="W12" t="s">
        <v>5</v>
      </c>
      <c r="X12">
        <f>(X7*X7+Y7*Y7+Z7*Z7-X9)/2</f>
        <v>11196</v>
      </c>
    </row>
    <row r="13" spans="1:27" x14ac:dyDescent="0.25">
      <c r="B13" t="s">
        <v>6</v>
      </c>
      <c r="C13">
        <f>C15-SUM(C10:C12)</f>
        <v>9876</v>
      </c>
      <c r="I13" t="s">
        <v>6</v>
      </c>
      <c r="J13">
        <f>J15-SUM(J10:J12)</f>
        <v>8609</v>
      </c>
      <c r="P13" t="s">
        <v>6</v>
      </c>
      <c r="Q13">
        <f>Q15-SUM(Q10:Q12)</f>
        <v>9118</v>
      </c>
      <c r="W13" t="s">
        <v>6</v>
      </c>
      <c r="X13">
        <f>X15-SUM(X10:X12)</f>
        <v>8327</v>
      </c>
    </row>
    <row r="14" spans="1:27" x14ac:dyDescent="0.25">
      <c r="B14" t="s">
        <v>7</v>
      </c>
      <c r="C14">
        <f>SUM(C4:E6)</f>
        <v>262</v>
      </c>
      <c r="I14" t="s">
        <v>7</v>
      </c>
      <c r="J14">
        <f>SUM(J4:L6)</f>
        <v>262</v>
      </c>
      <c r="P14" t="s">
        <v>7</v>
      </c>
      <c r="Q14">
        <f>SUM(Q4:S6)</f>
        <v>262</v>
      </c>
      <c r="W14" t="s">
        <v>7</v>
      </c>
      <c r="X14">
        <f>SUM(X4:Z6)</f>
        <v>262</v>
      </c>
    </row>
    <row r="15" spans="1:27" x14ac:dyDescent="0.25">
      <c r="B15" t="s">
        <v>13</v>
      </c>
      <c r="C15">
        <f>C14*(C14-1)/2</f>
        <v>34191</v>
      </c>
      <c r="I15" t="s">
        <v>13</v>
      </c>
      <c r="J15">
        <f>J14*(J14-1)/2</f>
        <v>34191</v>
      </c>
      <c r="P15" t="s">
        <v>13</v>
      </c>
      <c r="Q15">
        <f>Q14*(Q14-1)/2</f>
        <v>34191</v>
      </c>
      <c r="W15" t="s">
        <v>13</v>
      </c>
      <c r="X15">
        <f>X14*(X14-1)/2</f>
        <v>34191</v>
      </c>
    </row>
    <row r="16" spans="1:27" s="1" customFormat="1" x14ac:dyDescent="0.25">
      <c r="B16" s="1" t="s">
        <v>11</v>
      </c>
      <c r="C16" s="1">
        <f>(C10+C13)/SUM(C10:C13)</f>
        <v>0.58228773653885524</v>
      </c>
      <c r="I16" s="1" t="s">
        <v>11</v>
      </c>
      <c r="J16" s="1">
        <f>(J10+J13)/SUM(J10:J13)</f>
        <v>0.54561141820947034</v>
      </c>
      <c r="P16" s="1" t="s">
        <v>11</v>
      </c>
      <c r="Q16" s="1">
        <f>(Q10+Q13)/SUM(Q10:Q13)</f>
        <v>0.49934193208739142</v>
      </c>
      <c r="W16" s="1" t="s">
        <v>11</v>
      </c>
      <c r="X16" s="1">
        <f>(X10+X13)/SUM(X10:X13)</f>
        <v>0.53882600684390625</v>
      </c>
    </row>
    <row r="17" spans="2:24" x14ac:dyDescent="0.25">
      <c r="B17" t="s">
        <v>16</v>
      </c>
      <c r="C17">
        <f>((C10+C12)*(C10+C11) + (C13+C11)*(C13+C12))</f>
        <v>550608717</v>
      </c>
      <c r="I17" t="s">
        <v>16</v>
      </c>
      <c r="J17">
        <f>((J10+J12)*(J10+J11) + (J13+J11)*(J13+J12))</f>
        <v>561351757</v>
      </c>
      <c r="P17" t="s">
        <v>16</v>
      </c>
      <c r="Q17">
        <f>((Q10+Q12)*(Q10+Q11) + (Q13+Q11)*(Q13+Q12))</f>
        <v>539529957</v>
      </c>
      <c r="W17" t="s">
        <v>16</v>
      </c>
      <c r="X17">
        <f>((X10+X12)*(X10+X11) + (X13+X11)*(X13+X12))</f>
        <v>564138233</v>
      </c>
    </row>
    <row r="18" spans="2:24" x14ac:dyDescent="0.25">
      <c r="B18" t="s">
        <v>14</v>
      </c>
      <c r="C18">
        <f>C15*(C10+C13)-C17</f>
        <v>130099902</v>
      </c>
      <c r="I18" t="s">
        <v>14</v>
      </c>
      <c r="J18">
        <f>J15*(J10+J13)-J17</f>
        <v>76481348</v>
      </c>
      <c r="P18" t="s">
        <v>14</v>
      </c>
      <c r="Q18">
        <f>Q15*(Q10+Q13)-Q17</f>
        <v>44212986</v>
      </c>
      <c r="W18" t="s">
        <v>14</v>
      </c>
      <c r="X18">
        <f>X15*(X10+X13)-X17</f>
        <v>65762560</v>
      </c>
    </row>
    <row r="19" spans="2:24" x14ac:dyDescent="0.25">
      <c r="B19" t="s">
        <v>15</v>
      </c>
      <c r="C19">
        <f>C15*C15-C17</f>
        <v>618415764</v>
      </c>
      <c r="I19" t="s">
        <v>15</v>
      </c>
      <c r="J19">
        <f>J15*J15-J17</f>
        <v>607672724</v>
      </c>
      <c r="P19" t="s">
        <v>15</v>
      </c>
      <c r="Q19">
        <f>Q15*Q15-Q17</f>
        <v>629494524</v>
      </c>
      <c r="W19" t="s">
        <v>15</v>
      </c>
      <c r="X19">
        <f>X15*X15-X17</f>
        <v>604886248</v>
      </c>
    </row>
    <row r="20" spans="2:24" x14ac:dyDescent="0.25">
      <c r="B20" t="s">
        <v>12</v>
      </c>
      <c r="C20" s="1">
        <f>C18/C19</f>
        <v>0.21037610871769433</v>
      </c>
      <c r="I20" t="s">
        <v>12</v>
      </c>
      <c r="J20" s="1">
        <f>J18/J19</f>
        <v>0.1258594387725061</v>
      </c>
      <c r="P20" t="s">
        <v>12</v>
      </c>
      <c r="Q20" s="1">
        <f>Q18/Q19</f>
        <v>7.0235695966117728E-2</v>
      </c>
      <c r="W20" t="s">
        <v>12</v>
      </c>
      <c r="X20" s="1">
        <f>X18/X19</f>
        <v>0.10871888758826602</v>
      </c>
    </row>
    <row r="21" spans="2:24" x14ac:dyDescent="0.25">
      <c r="B21" t="s">
        <v>17</v>
      </c>
      <c r="C21">
        <f>ROUND(C20,3)</f>
        <v>0.21</v>
      </c>
      <c r="I21" t="s">
        <v>17</v>
      </c>
      <c r="J21">
        <f>ROUND(J20,3)</f>
        <v>0.126</v>
      </c>
      <c r="P21" t="s">
        <v>17</v>
      </c>
      <c r="Q21">
        <f>ROUND(Q20,3)</f>
        <v>7.0000000000000007E-2</v>
      </c>
      <c r="W21" t="s">
        <v>17</v>
      </c>
      <c r="X21">
        <f>ROUND(X20,3)</f>
        <v>0.109</v>
      </c>
    </row>
    <row r="22" spans="2:24" x14ac:dyDescent="0.25">
      <c r="B22" t="s">
        <v>18</v>
      </c>
      <c r="C22">
        <f>C10/SQRT((C10+C11)*(C10+C12))</f>
        <v>0.60175195899808742</v>
      </c>
      <c r="I22" t="s">
        <v>18</v>
      </c>
      <c r="J22">
        <f>J10/SQRT((J10+J11)*(J10+J12))</f>
        <v>0.57500410996581908</v>
      </c>
      <c r="P22" t="s">
        <v>18</v>
      </c>
      <c r="Q22">
        <f>Q10/SQRT((Q10+Q11)*(Q10+Q12))</f>
        <v>0.5032362353830131</v>
      </c>
      <c r="W22" t="s">
        <v>18</v>
      </c>
      <c r="X22">
        <f>X10/SQRT((X10+X11)*(X10+X12))</f>
        <v>0.5712887376689354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23"/>
  <sheetViews>
    <sheetView workbookViewId="0"/>
  </sheetViews>
  <sheetFormatPr defaultRowHeight="15" x14ac:dyDescent="0.25"/>
  <cols>
    <col min="1" max="1" width="15.140625" bestFit="1" customWidth="1"/>
    <col min="2" max="2" width="16.140625" bestFit="1" customWidth="1"/>
    <col min="3" max="3" width="12" bestFit="1" customWidth="1"/>
    <col min="8" max="8" width="12.5703125" bestFit="1" customWidth="1"/>
  </cols>
  <sheetData>
    <row r="3" spans="1:42" x14ac:dyDescent="0.25">
      <c r="C3" t="s">
        <v>28</v>
      </c>
      <c r="J3" t="s">
        <v>29</v>
      </c>
      <c r="Q3" t="s">
        <v>30</v>
      </c>
      <c r="X3" t="s">
        <v>29</v>
      </c>
      <c r="AF3" t="s">
        <v>30</v>
      </c>
      <c r="AM3" t="s">
        <v>30</v>
      </c>
    </row>
    <row r="4" spans="1:42" ht="15.75" x14ac:dyDescent="0.25">
      <c r="B4" s="2" t="s">
        <v>20</v>
      </c>
      <c r="C4" s="2" t="s">
        <v>21</v>
      </c>
      <c r="D4" s="2" t="s">
        <v>22</v>
      </c>
      <c r="E4" s="2" t="s">
        <v>23</v>
      </c>
      <c r="F4" t="s">
        <v>9</v>
      </c>
      <c r="I4" s="2" t="s">
        <v>20</v>
      </c>
      <c r="J4" s="2" t="s">
        <v>21</v>
      </c>
      <c r="K4" s="2" t="s">
        <v>22</v>
      </c>
      <c r="L4" s="2" t="s">
        <v>23</v>
      </c>
      <c r="M4" t="s">
        <v>9</v>
      </c>
      <c r="P4" s="2" t="s">
        <v>20</v>
      </c>
      <c r="Q4" s="2" t="s">
        <v>21</v>
      </c>
      <c r="R4" s="2" t="s">
        <v>22</v>
      </c>
      <c r="S4" s="2" t="s">
        <v>23</v>
      </c>
      <c r="T4" t="s">
        <v>9</v>
      </c>
      <c r="W4" s="2" t="s">
        <v>20</v>
      </c>
      <c r="X4" s="2" t="s">
        <v>21</v>
      </c>
      <c r="Y4" s="2" t="s">
        <v>22</v>
      </c>
      <c r="Z4" s="2" t="s">
        <v>23</v>
      </c>
      <c r="AA4" t="s">
        <v>9</v>
      </c>
      <c r="AE4" s="2" t="s">
        <v>20</v>
      </c>
      <c r="AF4" s="2" t="s">
        <v>21</v>
      </c>
      <c r="AG4" s="2" t="s">
        <v>22</v>
      </c>
      <c r="AH4" s="2" t="s">
        <v>23</v>
      </c>
      <c r="AI4" t="s">
        <v>9</v>
      </c>
      <c r="AL4" s="2" t="s">
        <v>20</v>
      </c>
      <c r="AM4" s="2" t="s">
        <v>21</v>
      </c>
      <c r="AN4" s="2" t="s">
        <v>22</v>
      </c>
      <c r="AO4" s="2" t="s">
        <v>23</v>
      </c>
      <c r="AP4" t="s">
        <v>9</v>
      </c>
    </row>
    <row r="5" spans="1:42" ht="15.75" x14ac:dyDescent="0.25">
      <c r="A5" t="s">
        <v>27</v>
      </c>
      <c r="B5" s="2" t="s">
        <v>21</v>
      </c>
      <c r="C5" s="2">
        <v>89</v>
      </c>
      <c r="D5" s="2">
        <v>34</v>
      </c>
      <c r="E5" s="2">
        <v>12</v>
      </c>
      <c r="F5">
        <f>SUM(C5:E5)</f>
        <v>135</v>
      </c>
      <c r="H5" t="s">
        <v>25</v>
      </c>
      <c r="I5" s="2" t="s">
        <v>21</v>
      </c>
      <c r="J5" s="2">
        <v>55</v>
      </c>
      <c r="K5" s="2">
        <v>21</v>
      </c>
      <c r="L5" s="2">
        <v>59</v>
      </c>
      <c r="M5">
        <f>SUM(J5:L5)</f>
        <v>135</v>
      </c>
      <c r="O5" t="s">
        <v>25</v>
      </c>
      <c r="P5" s="2" t="s">
        <v>21</v>
      </c>
      <c r="Q5" s="2">
        <v>51</v>
      </c>
      <c r="R5" s="2">
        <v>9</v>
      </c>
      <c r="S5" s="2">
        <v>75</v>
      </c>
      <c r="T5">
        <f>SUM(Q5:S5)</f>
        <v>135</v>
      </c>
      <c r="V5" t="s">
        <v>28</v>
      </c>
      <c r="W5" s="2" t="s">
        <v>21</v>
      </c>
      <c r="X5" s="2">
        <v>62</v>
      </c>
      <c r="Y5" s="2">
        <v>26</v>
      </c>
      <c r="Z5" s="2">
        <v>55</v>
      </c>
      <c r="AA5">
        <f>SUM(X5:Z5)</f>
        <v>143</v>
      </c>
      <c r="AD5" t="s">
        <v>28</v>
      </c>
      <c r="AE5" s="2" t="s">
        <v>21</v>
      </c>
      <c r="AF5" s="2">
        <v>57</v>
      </c>
      <c r="AG5" s="2">
        <v>13</v>
      </c>
      <c r="AH5" s="2">
        <v>73</v>
      </c>
      <c r="AI5">
        <f>SUM(AF5:AH5)</f>
        <v>143</v>
      </c>
      <c r="AK5" t="s">
        <v>29</v>
      </c>
      <c r="AL5" s="2" t="s">
        <v>21</v>
      </c>
      <c r="AM5" s="2">
        <v>32</v>
      </c>
      <c r="AN5" s="2">
        <v>6</v>
      </c>
      <c r="AO5" s="2">
        <v>40</v>
      </c>
      <c r="AP5">
        <f>SUM(AM5:AO5)</f>
        <v>78</v>
      </c>
    </row>
    <row r="6" spans="1:42" ht="15.75" x14ac:dyDescent="0.25">
      <c r="B6" s="2" t="s">
        <v>22</v>
      </c>
      <c r="C6" s="2">
        <v>21</v>
      </c>
      <c r="D6" s="2">
        <v>32</v>
      </c>
      <c r="E6" s="2">
        <v>4</v>
      </c>
      <c r="F6">
        <f t="shared" ref="F6:F7" si="0">SUM(C6:E6)</f>
        <v>57</v>
      </c>
      <c r="I6" s="2" t="s">
        <v>22</v>
      </c>
      <c r="J6" s="2">
        <v>6</v>
      </c>
      <c r="K6" s="2">
        <v>39</v>
      </c>
      <c r="L6" s="2">
        <v>12</v>
      </c>
      <c r="M6">
        <f t="shared" ref="M6:M7" si="1">SUM(J6:L6)</f>
        <v>57</v>
      </c>
      <c r="P6" s="2" t="s">
        <v>22</v>
      </c>
      <c r="Q6" s="2">
        <v>16</v>
      </c>
      <c r="R6" s="2">
        <v>19</v>
      </c>
      <c r="S6" s="2">
        <v>22</v>
      </c>
      <c r="T6">
        <f t="shared" ref="T6:T7" si="2">SUM(Q6:S6)</f>
        <v>57</v>
      </c>
      <c r="W6" s="2" t="s">
        <v>22</v>
      </c>
      <c r="X6" s="2">
        <v>13</v>
      </c>
      <c r="Y6" s="2">
        <v>44</v>
      </c>
      <c r="Z6" s="2">
        <v>29</v>
      </c>
      <c r="AA6">
        <f t="shared" ref="AA6:AA7" si="3">SUM(X6:Z6)</f>
        <v>86</v>
      </c>
      <c r="AE6" s="2" t="s">
        <v>22</v>
      </c>
      <c r="AF6" s="2">
        <v>22</v>
      </c>
      <c r="AG6" s="2">
        <v>20</v>
      </c>
      <c r="AH6" s="2">
        <v>44</v>
      </c>
      <c r="AI6">
        <f t="shared" ref="AI6:AI7" si="4">SUM(AF6:AH6)</f>
        <v>86</v>
      </c>
      <c r="AL6" s="2" t="s">
        <v>22</v>
      </c>
      <c r="AM6" s="2">
        <v>16</v>
      </c>
      <c r="AN6" s="2">
        <v>23</v>
      </c>
      <c r="AO6" s="2">
        <v>34</v>
      </c>
      <c r="AP6">
        <f t="shared" ref="AP6:AP7" si="5">SUM(AM6:AO6)</f>
        <v>73</v>
      </c>
    </row>
    <row r="7" spans="1:42" ht="15.75" x14ac:dyDescent="0.25">
      <c r="B7" s="2" t="s">
        <v>24</v>
      </c>
      <c r="C7" s="2">
        <v>33</v>
      </c>
      <c r="D7" s="2">
        <v>20</v>
      </c>
      <c r="E7" s="2">
        <v>17</v>
      </c>
      <c r="F7">
        <f t="shared" si="0"/>
        <v>70</v>
      </c>
      <c r="I7" s="2" t="s">
        <v>24</v>
      </c>
      <c r="J7" s="2">
        <v>17</v>
      </c>
      <c r="K7" s="2">
        <v>13</v>
      </c>
      <c r="L7" s="2">
        <v>40</v>
      </c>
      <c r="M7">
        <f t="shared" si="1"/>
        <v>70</v>
      </c>
      <c r="P7" s="2" t="s">
        <v>24</v>
      </c>
      <c r="Q7" s="2">
        <v>12</v>
      </c>
      <c r="R7" s="2">
        <v>6</v>
      </c>
      <c r="S7" s="2">
        <v>52</v>
      </c>
      <c r="T7">
        <f t="shared" si="2"/>
        <v>70</v>
      </c>
      <c r="W7" s="2" t="s">
        <v>24</v>
      </c>
      <c r="X7" s="2">
        <v>3</v>
      </c>
      <c r="Y7" s="2">
        <v>3</v>
      </c>
      <c r="Z7" s="2">
        <v>27</v>
      </c>
      <c r="AA7">
        <f t="shared" si="3"/>
        <v>33</v>
      </c>
      <c r="AE7" s="2" t="s">
        <v>24</v>
      </c>
      <c r="AF7" s="2">
        <v>0</v>
      </c>
      <c r="AG7" s="2">
        <v>1</v>
      </c>
      <c r="AH7" s="2">
        <v>32</v>
      </c>
      <c r="AI7">
        <f t="shared" si="4"/>
        <v>33</v>
      </c>
      <c r="AL7" s="2" t="s">
        <v>24</v>
      </c>
      <c r="AM7" s="2">
        <v>31</v>
      </c>
      <c r="AN7" s="2">
        <v>5</v>
      </c>
      <c r="AO7" s="2">
        <v>75</v>
      </c>
      <c r="AP7">
        <f t="shared" si="5"/>
        <v>111</v>
      </c>
    </row>
    <row r="8" spans="1:42" x14ac:dyDescent="0.25">
      <c r="B8" t="s">
        <v>10</v>
      </c>
      <c r="C8">
        <f>SUM(C5:C7)</f>
        <v>143</v>
      </c>
      <c r="D8">
        <f t="shared" ref="D8:E8" si="6">SUM(D5:D7)</f>
        <v>86</v>
      </c>
      <c r="E8">
        <f t="shared" si="6"/>
        <v>33</v>
      </c>
      <c r="I8" t="s">
        <v>10</v>
      </c>
      <c r="J8">
        <f>SUM(J5:J7)</f>
        <v>78</v>
      </c>
      <c r="K8">
        <f t="shared" ref="K8:L8" si="7">SUM(K5:K7)</f>
        <v>73</v>
      </c>
      <c r="L8">
        <f t="shared" si="7"/>
        <v>111</v>
      </c>
      <c r="P8" t="s">
        <v>10</v>
      </c>
      <c r="Q8">
        <f>SUM(Q5:Q7)</f>
        <v>79</v>
      </c>
      <c r="R8">
        <f t="shared" ref="R8:S8" si="8">SUM(R5:R7)</f>
        <v>34</v>
      </c>
      <c r="S8">
        <f t="shared" si="8"/>
        <v>149</v>
      </c>
      <c r="W8" t="s">
        <v>10</v>
      </c>
      <c r="X8">
        <f>SUM(X5:X7)</f>
        <v>78</v>
      </c>
      <c r="Y8">
        <f t="shared" ref="Y8:Z8" si="9">SUM(Y5:Y7)</f>
        <v>73</v>
      </c>
      <c r="Z8">
        <f t="shared" si="9"/>
        <v>111</v>
      </c>
      <c r="AE8" t="s">
        <v>10</v>
      </c>
      <c r="AF8">
        <f>SUM(AF5:AF7)</f>
        <v>79</v>
      </c>
      <c r="AG8">
        <f t="shared" ref="AG8:AH8" si="10">SUM(AG5:AG7)</f>
        <v>34</v>
      </c>
      <c r="AH8">
        <f t="shared" si="10"/>
        <v>149</v>
      </c>
      <c r="AL8" t="s">
        <v>10</v>
      </c>
      <c r="AM8">
        <f>SUM(AM5:AM7)</f>
        <v>79</v>
      </c>
      <c r="AN8">
        <f t="shared" ref="AN8:AO8" si="11">SUM(AN5:AN7)</f>
        <v>34</v>
      </c>
      <c r="AO8">
        <f t="shared" si="11"/>
        <v>149</v>
      </c>
    </row>
    <row r="10" spans="1:42" x14ac:dyDescent="0.25">
      <c r="B10" t="s">
        <v>8</v>
      </c>
      <c r="C10">
        <f>(C5*C5+C6*C6+C7*C7+D5*D5+D6*D6+D7*D7+E5*E5+E6*E6+E7*E7)</f>
        <v>12480</v>
      </c>
      <c r="I10" t="s">
        <v>8</v>
      </c>
      <c r="J10">
        <f>(J5*J5+J6*J6+J7*J7+K5*K5+K6*K6+K7*K7+L5*L5+L6*L6+L7*L7)</f>
        <v>10706</v>
      </c>
      <c r="P10" t="s">
        <v>8</v>
      </c>
      <c r="Q10">
        <f>(Q5*Q5+Q6*Q6+Q7*Q7+R5*R5+R6*R6+R7*R7+S5*S5+S6*S6+S7*S7)</f>
        <v>12292</v>
      </c>
      <c r="W10" t="s">
        <v>8</v>
      </c>
      <c r="X10">
        <f>(X5*X5+X6*X6+X7*X7+Y5*Y5+Y6*Y6+Y7*Y7+Z5*Z5+Z6*Z6+Z7*Z7)</f>
        <v>11238</v>
      </c>
      <c r="AE10" t="s">
        <v>8</v>
      </c>
      <c r="AF10">
        <f>(AF5*AF5+AF6*AF6+AF7*AF7+AG5*AG5+AG6*AG6+AG7*AG7+AH5*AH5+AH6*AH6+AH7*AH7)</f>
        <v>12592</v>
      </c>
      <c r="AL10" t="s">
        <v>8</v>
      </c>
      <c r="AM10">
        <f>(AM5*AM5+AM6*AM6+AM7*AM7+AN5*AN5+AN6*AN6+AN7*AN7+AO5*AO5+AO6*AO6+AO7*AO7)</f>
        <v>11212</v>
      </c>
    </row>
    <row r="11" spans="1:42" x14ac:dyDescent="0.25">
      <c r="B11" t="s">
        <v>3</v>
      </c>
      <c r="C11">
        <f>(C10-C15)/2</f>
        <v>6109</v>
      </c>
      <c r="I11" t="s">
        <v>3</v>
      </c>
      <c r="J11">
        <f>(J10-J15)/2</f>
        <v>5222</v>
      </c>
      <c r="P11" t="s">
        <v>3</v>
      </c>
      <c r="Q11">
        <f>(Q10-Q15)/2</f>
        <v>6015</v>
      </c>
      <c r="W11" t="s">
        <v>3</v>
      </c>
      <c r="X11">
        <f>(X10-X15)/2</f>
        <v>5488</v>
      </c>
      <c r="AE11" t="s">
        <v>3</v>
      </c>
      <c r="AF11">
        <f>(AF10-AF15)/2</f>
        <v>6165</v>
      </c>
      <c r="AL11" t="s">
        <v>3</v>
      </c>
      <c r="AM11">
        <f>(AM10-AM15)/2</f>
        <v>5475</v>
      </c>
    </row>
    <row r="12" spans="1:42" x14ac:dyDescent="0.25">
      <c r="B12" t="s">
        <v>4</v>
      </c>
      <c r="C12">
        <f>(F5*F5+F6*F6+F7*F7-C10)/2</f>
        <v>6947</v>
      </c>
      <c r="I12" t="s">
        <v>4</v>
      </c>
      <c r="J12">
        <f>(M5*M5+M6*M6+M7*M7-J10)/2</f>
        <v>7834</v>
      </c>
      <c r="P12" t="s">
        <v>4</v>
      </c>
      <c r="Q12">
        <f>(T5*T5+T6*T6+T7*T7-Q10)/2</f>
        <v>7041</v>
      </c>
      <c r="W12" t="s">
        <v>4</v>
      </c>
      <c r="X12">
        <f>(AA5*AA5+AA6*AA6+AA7*AA7-X10)/2</f>
        <v>8848</v>
      </c>
      <c r="AE12" t="s">
        <v>4</v>
      </c>
      <c r="AF12">
        <f>(AI5*AI5+AI6*AI6+AI7*AI7-AF10)/2</f>
        <v>8171</v>
      </c>
      <c r="AL12" t="s">
        <v>4</v>
      </c>
      <c r="AM12">
        <f>(AP5*AP5+AP6*AP6+AP7*AP7-AM10)/2</f>
        <v>6261</v>
      </c>
    </row>
    <row r="13" spans="1:42" x14ac:dyDescent="0.25">
      <c r="B13" t="s">
        <v>5</v>
      </c>
      <c r="C13">
        <f>(C8*C8+D8*D8+E8*E8-C10)/2</f>
        <v>8227</v>
      </c>
      <c r="I13" t="s">
        <v>5</v>
      </c>
      <c r="J13">
        <f>(J8*J8+K8*K8+L8*L8-J10)/2</f>
        <v>6514</v>
      </c>
      <c r="P13" t="s">
        <v>5</v>
      </c>
      <c r="Q13">
        <f>(Q8*Q8+R8*R8+S8*S8-Q10)/2</f>
        <v>8653</v>
      </c>
      <c r="W13" t="s">
        <v>5</v>
      </c>
      <c r="X13">
        <f>(X8*X8+Y8*Y8+Z8*Z8-X10)/2</f>
        <v>6248</v>
      </c>
      <c r="AE13" t="s">
        <v>5</v>
      </c>
      <c r="AF13">
        <f>(AF8*AF8+AG8*AG8+AH8*AH8-AF10)/2</f>
        <v>8503</v>
      </c>
      <c r="AL13" t="s">
        <v>5</v>
      </c>
      <c r="AM13">
        <f>(AM8*AM8+AN8*AN8+AO8*AO8-AM10)/2</f>
        <v>9193</v>
      </c>
    </row>
    <row r="14" spans="1:42" x14ac:dyDescent="0.25">
      <c r="B14" t="s">
        <v>6</v>
      </c>
      <c r="C14">
        <f>C16-SUM(C11:C13)</f>
        <v>12908</v>
      </c>
      <c r="I14" t="s">
        <v>6</v>
      </c>
      <c r="J14">
        <f>J16-SUM(J11:J13)</f>
        <v>14621</v>
      </c>
      <c r="P14" t="s">
        <v>6</v>
      </c>
      <c r="Q14">
        <f>Q16-SUM(Q11:Q13)</f>
        <v>12482</v>
      </c>
      <c r="W14" t="s">
        <v>6</v>
      </c>
      <c r="X14">
        <f>X16-SUM(X11:X13)</f>
        <v>13607</v>
      </c>
      <c r="AE14" t="s">
        <v>6</v>
      </c>
      <c r="AF14">
        <f>AF16-SUM(AF11:AF13)</f>
        <v>11352</v>
      </c>
      <c r="AL14" t="s">
        <v>6</v>
      </c>
      <c r="AM14">
        <f>AM16-SUM(AM11:AM13)</f>
        <v>13262</v>
      </c>
    </row>
    <row r="15" spans="1:42" x14ac:dyDescent="0.25">
      <c r="B15" t="s">
        <v>7</v>
      </c>
      <c r="C15">
        <f>SUM(C5:E7)</f>
        <v>262</v>
      </c>
      <c r="I15" t="s">
        <v>7</v>
      </c>
      <c r="J15">
        <f>SUM(J5:L7)</f>
        <v>262</v>
      </c>
      <c r="P15" t="s">
        <v>7</v>
      </c>
      <c r="Q15">
        <f>SUM(Q5:S7)</f>
        <v>262</v>
      </c>
      <c r="W15" t="s">
        <v>7</v>
      </c>
      <c r="X15">
        <f>SUM(X5:Z7)</f>
        <v>262</v>
      </c>
      <c r="AE15" t="s">
        <v>7</v>
      </c>
      <c r="AF15">
        <f>SUM(AF5:AH7)</f>
        <v>262</v>
      </c>
      <c r="AL15" t="s">
        <v>7</v>
      </c>
      <c r="AM15">
        <f>SUM(AM5:AO7)</f>
        <v>262</v>
      </c>
    </row>
    <row r="16" spans="1:42" x14ac:dyDescent="0.25">
      <c r="B16" t="s">
        <v>13</v>
      </c>
      <c r="C16">
        <f>C15*(C15-1)/2</f>
        <v>34191</v>
      </c>
      <c r="I16" t="s">
        <v>13</v>
      </c>
      <c r="J16">
        <f>J15*(J15-1)/2</f>
        <v>34191</v>
      </c>
      <c r="P16" t="s">
        <v>13</v>
      </c>
      <c r="Q16">
        <f>Q15*(Q15-1)/2</f>
        <v>34191</v>
      </c>
      <c r="W16" t="s">
        <v>13</v>
      </c>
      <c r="X16">
        <f>X15*(X15-1)/2</f>
        <v>34191</v>
      </c>
      <c r="AE16" t="s">
        <v>13</v>
      </c>
      <c r="AF16">
        <f>AF15*(AF15-1)/2</f>
        <v>34191</v>
      </c>
      <c r="AL16" t="s">
        <v>13</v>
      </c>
      <c r="AM16">
        <f>AM15*(AM15-1)/2</f>
        <v>34191</v>
      </c>
    </row>
    <row r="17" spans="1:43" x14ac:dyDescent="0.25">
      <c r="A17" s="1"/>
      <c r="B17" s="1" t="s">
        <v>11</v>
      </c>
      <c r="C17" s="1">
        <f>(C11+C14)/SUM(C11:C14)</f>
        <v>0.55619899973677278</v>
      </c>
      <c r="D17" s="1"/>
      <c r="E17" s="1"/>
      <c r="F17" s="1"/>
      <c r="G17" s="1"/>
      <c r="H17" s="1"/>
      <c r="I17" s="1" t="s">
        <v>11</v>
      </c>
      <c r="J17" s="1">
        <f>(J11+J14)/SUM(J11:J14)</f>
        <v>0.58035740399520341</v>
      </c>
      <c r="K17" s="1"/>
      <c r="L17" s="1"/>
      <c r="M17" s="1"/>
      <c r="N17" s="1"/>
      <c r="O17" s="1"/>
      <c r="P17" s="1" t="s">
        <v>11</v>
      </c>
      <c r="Q17" s="1">
        <f>(Q11+Q14)/SUM(Q11:Q14)</f>
        <v>0.54099031908981898</v>
      </c>
      <c r="R17" s="1"/>
      <c r="S17" s="1"/>
      <c r="T17" s="1"/>
      <c r="U17" s="1"/>
      <c r="V17" s="1"/>
      <c r="W17" s="1" t="s">
        <v>11</v>
      </c>
      <c r="X17" s="1">
        <f>(X11+X14)/SUM(X11:X14)</f>
        <v>0.55848030183381592</v>
      </c>
      <c r="Y17" s="1"/>
      <c r="Z17" s="1"/>
      <c r="AA17" s="1"/>
      <c r="AB17" s="1"/>
      <c r="AC17" s="1"/>
      <c r="AD17" s="1"/>
      <c r="AE17" s="1" t="s">
        <v>11</v>
      </c>
      <c r="AF17" s="1">
        <f>(AF11+AF14)/SUM(AF11:AF14)</f>
        <v>0.51232780556286739</v>
      </c>
      <c r="AG17" s="1"/>
      <c r="AH17" s="1"/>
      <c r="AI17" s="1"/>
      <c r="AJ17" s="1"/>
      <c r="AK17" s="1"/>
      <c r="AL17" s="1" t="s">
        <v>11</v>
      </c>
      <c r="AM17" s="1">
        <f>(AM11+AM14)/SUM(AM11:AM14)</f>
        <v>0.54800971015764377</v>
      </c>
      <c r="AN17" s="1"/>
      <c r="AO17" s="1"/>
      <c r="AP17" s="1"/>
      <c r="AQ17" s="1"/>
    </row>
    <row r="18" spans="1:43" x14ac:dyDescent="0.25">
      <c r="B18" t="s">
        <v>16</v>
      </c>
      <c r="C18">
        <f>((C11+C13)*(C11+C12) + (C14+C12)*(C14+C13))</f>
        <v>606806241</v>
      </c>
      <c r="I18" t="s">
        <v>16</v>
      </c>
      <c r="J18">
        <f>((J11+J13)*(J11+J12) + (J14+J12)*(J14+J13))</f>
        <v>627811641</v>
      </c>
      <c r="P18" t="s">
        <v>16</v>
      </c>
      <c r="Q18">
        <f>((Q11+Q13)*(Q11+Q12) + (Q14+Q12)*(Q14+Q13))</f>
        <v>604124013</v>
      </c>
      <c r="W18" t="s">
        <v>16</v>
      </c>
      <c r="X18">
        <f>((X11+X13)*(X11+X12) + (X14+X12)*(X14+X13))</f>
        <v>614091321</v>
      </c>
      <c r="AE18" t="s">
        <v>16</v>
      </c>
      <c r="AF18">
        <f>((AF11+AF13)*(AF11+AF12) + (AF14+AF12)*(AF14+AF13))</f>
        <v>597909613</v>
      </c>
      <c r="AL18" t="s">
        <v>16</v>
      </c>
      <c r="AM18">
        <f>((AM11+AM13)*(AM11+AM12) + (AM14+AM12)*(AM14+AM13))</f>
        <v>610532613</v>
      </c>
    </row>
    <row r="19" spans="1:43" x14ac:dyDescent="0.25">
      <c r="B19" t="s">
        <v>14</v>
      </c>
      <c r="C19">
        <f>C16*(C11+C14)-C18</f>
        <v>43404006</v>
      </c>
      <c r="I19" t="s">
        <v>14</v>
      </c>
      <c r="J19">
        <f>J16*(J11+J14)-J18</f>
        <v>50640372</v>
      </c>
      <c r="P19" t="s">
        <v>14</v>
      </c>
      <c r="Q19">
        <f>Q16*(Q11+Q14)-Q18</f>
        <v>28306914</v>
      </c>
      <c r="W19" t="s">
        <v>14</v>
      </c>
      <c r="X19">
        <f>X16*(X11+X14)-X18</f>
        <v>38785824</v>
      </c>
      <c r="AE19" t="s">
        <v>14</v>
      </c>
      <c r="AF19">
        <f>AF16*(AF11+AF14)-AF18</f>
        <v>1014134</v>
      </c>
      <c r="AL19" t="s">
        <v>14</v>
      </c>
      <c r="AM19">
        <f>AM16*(AM11+AM14)-AM18</f>
        <v>30104154</v>
      </c>
    </row>
    <row r="20" spans="1:43" x14ac:dyDescent="0.25">
      <c r="B20" t="s">
        <v>15</v>
      </c>
      <c r="C20">
        <f>C16*C16-C18</f>
        <v>562218240</v>
      </c>
      <c r="I20" t="s">
        <v>15</v>
      </c>
      <c r="J20">
        <f>J16*J16-J18</f>
        <v>541212840</v>
      </c>
      <c r="P20" t="s">
        <v>15</v>
      </c>
      <c r="Q20">
        <f>Q16*Q16-Q18</f>
        <v>564900468</v>
      </c>
      <c r="W20" t="s">
        <v>15</v>
      </c>
      <c r="X20">
        <f>X16*X16-X18</f>
        <v>554933160</v>
      </c>
      <c r="AE20" t="s">
        <v>15</v>
      </c>
      <c r="AF20">
        <f>AF16*AF16-AF18</f>
        <v>571114868</v>
      </c>
      <c r="AL20" t="s">
        <v>15</v>
      </c>
      <c r="AM20">
        <f>AM16*AM16-AM18</f>
        <v>558491868</v>
      </c>
    </row>
    <row r="21" spans="1:43" x14ac:dyDescent="0.25">
      <c r="B21" t="s">
        <v>12</v>
      </c>
      <c r="C21" s="1">
        <f>C19/C20</f>
        <v>7.7201348003223799E-2</v>
      </c>
      <c r="I21" t="s">
        <v>12</v>
      </c>
      <c r="J21" s="1">
        <f>J19/J20</f>
        <v>9.3568312237381504E-2</v>
      </c>
      <c r="P21" t="s">
        <v>12</v>
      </c>
      <c r="Q21" s="1">
        <f>Q19/Q20</f>
        <v>5.0109560185388272E-2</v>
      </c>
      <c r="W21" t="s">
        <v>12</v>
      </c>
      <c r="X21" s="1">
        <f>X19/X20</f>
        <v>6.9892784925665641E-2</v>
      </c>
      <c r="AE21" t="s">
        <v>12</v>
      </c>
      <c r="AF21" s="1">
        <f>AF19/AF20</f>
        <v>1.7757093306840683E-3</v>
      </c>
      <c r="AL21" t="s">
        <v>12</v>
      </c>
      <c r="AM21" s="1">
        <f>AM19/AM20</f>
        <v>5.3902582517101214E-2</v>
      </c>
    </row>
    <row r="22" spans="1:43" x14ac:dyDescent="0.25">
      <c r="B22" t="s">
        <v>17</v>
      </c>
      <c r="C22">
        <f>ROUND(C21,3)</f>
        <v>7.6999999999999999E-2</v>
      </c>
      <c r="I22" t="s">
        <v>17</v>
      </c>
      <c r="J22">
        <f>ROUND(J21,3)</f>
        <v>9.4E-2</v>
      </c>
      <c r="P22" t="s">
        <v>17</v>
      </c>
      <c r="Q22">
        <f>ROUND(Q21,3)</f>
        <v>0.05</v>
      </c>
      <c r="W22" t="s">
        <v>17</v>
      </c>
      <c r="X22">
        <f>ROUND(X21,3)</f>
        <v>7.0000000000000007E-2</v>
      </c>
      <c r="AE22" t="s">
        <v>17</v>
      </c>
      <c r="AF22">
        <f>ROUND(AF21,3)</f>
        <v>2E-3</v>
      </c>
      <c r="AL22" t="s">
        <v>17</v>
      </c>
      <c r="AM22">
        <f>ROUND(AM21,3)</f>
        <v>5.3999999999999999E-2</v>
      </c>
    </row>
    <row r="23" spans="1:43" x14ac:dyDescent="0.25">
      <c r="B23" t="s">
        <v>18</v>
      </c>
      <c r="C23">
        <f>C11/SQRT((C11+C12)*(C11+C13))</f>
        <v>0.44653042782659341</v>
      </c>
      <c r="I23" t="s">
        <v>18</v>
      </c>
      <c r="J23">
        <f>J11/SQRT((J11+J12)*(J11+J13))</f>
        <v>0.42186330076735812</v>
      </c>
      <c r="P23" t="s">
        <v>18</v>
      </c>
      <c r="Q23">
        <f>Q11/SQRT((Q11+Q12)*(Q11+Q13))</f>
        <v>0.43465543084150071</v>
      </c>
      <c r="W23" t="s">
        <v>18</v>
      </c>
      <c r="X23">
        <f>X11/SQRT((X11+X12)*(X11+X13))</f>
        <v>0.42309710733572203</v>
      </c>
      <c r="AE23" t="s">
        <v>18</v>
      </c>
      <c r="AF23">
        <f>AF11/SQRT((AF11+AF12)*(AF11+AF13))</f>
        <v>0.42514163081152961</v>
      </c>
      <c r="AL23" t="s">
        <v>18</v>
      </c>
      <c r="AM23">
        <f>AM11/SQRT((AM11+AM12)*(AM11+AM13))</f>
        <v>0.41729061985337979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23"/>
  <sheetViews>
    <sheetView workbookViewId="0"/>
  </sheetViews>
  <sheetFormatPr defaultRowHeight="15" x14ac:dyDescent="0.25"/>
  <cols>
    <col min="8" max="8" width="14.28515625" bestFit="1" customWidth="1"/>
    <col min="15" max="15" width="10.85546875" bestFit="1" customWidth="1"/>
    <col min="22" max="22" width="11.7109375" bestFit="1" customWidth="1"/>
    <col min="37" max="37" width="14.28515625" bestFit="1" customWidth="1"/>
  </cols>
  <sheetData>
    <row r="3" spans="1:42" x14ac:dyDescent="0.25">
      <c r="C3" t="s">
        <v>26</v>
      </c>
      <c r="J3" t="s">
        <v>26</v>
      </c>
      <c r="Q3" t="s">
        <v>26</v>
      </c>
      <c r="X3" t="s">
        <v>26</v>
      </c>
      <c r="AF3" t="s">
        <v>26</v>
      </c>
      <c r="AM3" t="s">
        <v>26</v>
      </c>
    </row>
    <row r="4" spans="1:42" ht="15.75" x14ac:dyDescent="0.25">
      <c r="B4" s="2" t="s">
        <v>20</v>
      </c>
      <c r="C4" s="2" t="s">
        <v>21</v>
      </c>
      <c r="D4" s="2" t="s">
        <v>22</v>
      </c>
      <c r="E4" s="2" t="s">
        <v>23</v>
      </c>
      <c r="F4" t="s">
        <v>9</v>
      </c>
      <c r="I4" s="2" t="s">
        <v>20</v>
      </c>
      <c r="J4" s="2" t="s">
        <v>21</v>
      </c>
      <c r="K4" s="2" t="s">
        <v>22</v>
      </c>
      <c r="L4" s="2" t="s">
        <v>23</v>
      </c>
      <c r="M4" t="s">
        <v>9</v>
      </c>
      <c r="P4" s="2" t="s">
        <v>20</v>
      </c>
      <c r="Q4" s="2" t="s">
        <v>21</v>
      </c>
      <c r="R4" s="2" t="s">
        <v>22</v>
      </c>
      <c r="S4" s="2" t="s">
        <v>23</v>
      </c>
      <c r="T4" t="s">
        <v>9</v>
      </c>
      <c r="W4" s="2" t="s">
        <v>20</v>
      </c>
      <c r="X4" s="2" t="s">
        <v>21</v>
      </c>
      <c r="Y4" s="2" t="s">
        <v>22</v>
      </c>
      <c r="Z4" s="2" t="s">
        <v>23</v>
      </c>
      <c r="AA4" t="s">
        <v>9</v>
      </c>
      <c r="AE4" s="2" t="s">
        <v>20</v>
      </c>
      <c r="AF4" s="2" t="s">
        <v>21</v>
      </c>
      <c r="AG4" s="2" t="s">
        <v>22</v>
      </c>
      <c r="AH4" s="2" t="s">
        <v>23</v>
      </c>
      <c r="AI4" t="s">
        <v>9</v>
      </c>
      <c r="AL4" s="2" t="s">
        <v>20</v>
      </c>
      <c r="AM4" s="2" t="s">
        <v>21</v>
      </c>
      <c r="AN4" s="2" t="s">
        <v>22</v>
      </c>
      <c r="AO4" s="2" t="s">
        <v>23</v>
      </c>
      <c r="AP4" t="s">
        <v>9</v>
      </c>
    </row>
    <row r="5" spans="1:42" ht="15.75" x14ac:dyDescent="0.25">
      <c r="A5" t="s">
        <v>31</v>
      </c>
      <c r="B5" s="2" t="s">
        <v>21</v>
      </c>
      <c r="C5" s="2">
        <v>85</v>
      </c>
      <c r="D5" s="2">
        <v>4</v>
      </c>
      <c r="E5" s="2">
        <v>0</v>
      </c>
      <c r="F5">
        <f>SUM(C5:E5)</f>
        <v>89</v>
      </c>
      <c r="H5" t="s">
        <v>32</v>
      </c>
      <c r="I5" s="2" t="s">
        <v>21</v>
      </c>
      <c r="J5" s="2">
        <v>53</v>
      </c>
      <c r="K5" s="2">
        <v>2</v>
      </c>
      <c r="L5" s="2">
        <v>0</v>
      </c>
      <c r="M5">
        <f>SUM(J5:L5)</f>
        <v>55</v>
      </c>
      <c r="O5" t="s">
        <v>33</v>
      </c>
      <c r="P5" s="2" t="s">
        <v>21</v>
      </c>
      <c r="Q5" s="2">
        <v>48</v>
      </c>
      <c r="R5" s="2">
        <v>3</v>
      </c>
      <c r="S5" s="2">
        <v>0</v>
      </c>
      <c r="T5">
        <f>SUM(Q5:S5)</f>
        <v>51</v>
      </c>
      <c r="V5" t="s">
        <v>34</v>
      </c>
      <c r="W5" s="2" t="s">
        <v>21</v>
      </c>
      <c r="X5" s="2">
        <v>59</v>
      </c>
      <c r="Y5" s="2">
        <v>2</v>
      </c>
      <c r="Z5" s="2">
        <v>1</v>
      </c>
      <c r="AA5">
        <f>SUM(X5:Z5)</f>
        <v>62</v>
      </c>
      <c r="AD5" t="s">
        <v>35</v>
      </c>
      <c r="AE5" s="2" t="s">
        <v>21</v>
      </c>
      <c r="AF5" s="2">
        <v>53</v>
      </c>
      <c r="AG5" s="2">
        <v>3</v>
      </c>
      <c r="AH5" s="2">
        <v>1</v>
      </c>
      <c r="AI5">
        <f>SUM(AF5:AH5)</f>
        <v>57</v>
      </c>
      <c r="AK5" t="s">
        <v>36</v>
      </c>
      <c r="AL5" s="2" t="s">
        <v>21</v>
      </c>
      <c r="AM5" s="2">
        <v>30</v>
      </c>
      <c r="AN5" s="2">
        <v>1</v>
      </c>
      <c r="AO5" s="2">
        <v>1</v>
      </c>
      <c r="AP5">
        <f>SUM(AM5:AO5)</f>
        <v>32</v>
      </c>
    </row>
    <row r="6" spans="1:42" ht="15.75" x14ac:dyDescent="0.25">
      <c r="B6" s="2" t="s">
        <v>22</v>
      </c>
      <c r="C6" s="2">
        <v>8</v>
      </c>
      <c r="D6" s="2">
        <v>23</v>
      </c>
      <c r="E6" s="2">
        <v>1</v>
      </c>
      <c r="F6">
        <f t="shared" ref="F6:F7" si="0">SUM(C6:E6)</f>
        <v>32</v>
      </c>
      <c r="I6" s="2" t="s">
        <v>22</v>
      </c>
      <c r="J6" s="2">
        <v>14</v>
      </c>
      <c r="K6" s="2">
        <v>23</v>
      </c>
      <c r="L6" s="2">
        <v>2</v>
      </c>
      <c r="M6">
        <f t="shared" ref="M6:M7" si="1">SUM(J6:L6)</f>
        <v>39</v>
      </c>
      <c r="P6" s="2" t="s">
        <v>22</v>
      </c>
      <c r="Q6" s="2">
        <v>3</v>
      </c>
      <c r="R6" s="2">
        <v>16</v>
      </c>
      <c r="S6" s="2">
        <v>0</v>
      </c>
      <c r="T6">
        <f t="shared" ref="T6:T7" si="2">SUM(Q6:S6)</f>
        <v>19</v>
      </c>
      <c r="W6" s="2" t="s">
        <v>22</v>
      </c>
      <c r="X6" s="2">
        <v>17</v>
      </c>
      <c r="Y6" s="2">
        <v>26</v>
      </c>
      <c r="Z6" s="2">
        <v>1</v>
      </c>
      <c r="AA6">
        <f t="shared" ref="AA6:AA7" si="3">SUM(X6:Z6)</f>
        <v>44</v>
      </c>
      <c r="AE6" s="2" t="s">
        <v>22</v>
      </c>
      <c r="AF6" s="2">
        <v>3</v>
      </c>
      <c r="AG6" s="2">
        <v>17</v>
      </c>
      <c r="AH6" s="2">
        <v>0</v>
      </c>
      <c r="AI6">
        <f t="shared" ref="AI6:AI7" si="4">SUM(AF6:AH6)</f>
        <v>20</v>
      </c>
      <c r="AL6" s="2" t="s">
        <v>22</v>
      </c>
      <c r="AM6" s="2">
        <v>4</v>
      </c>
      <c r="AN6" s="2">
        <v>19</v>
      </c>
      <c r="AO6" s="2">
        <v>0</v>
      </c>
      <c r="AP6">
        <f t="shared" ref="AP6:AP7" si="5">SUM(AM6:AO6)</f>
        <v>23</v>
      </c>
    </row>
    <row r="7" spans="1:42" ht="15.75" x14ac:dyDescent="0.25">
      <c r="B7" s="2" t="s">
        <v>24</v>
      </c>
      <c r="C7" s="2">
        <v>10</v>
      </c>
      <c r="D7" s="2">
        <v>0</v>
      </c>
      <c r="E7" s="2">
        <v>7</v>
      </c>
      <c r="F7">
        <f t="shared" si="0"/>
        <v>17</v>
      </c>
      <c r="I7" s="2" t="s">
        <v>24</v>
      </c>
      <c r="J7" s="2">
        <v>24</v>
      </c>
      <c r="K7" s="2">
        <v>3</v>
      </c>
      <c r="L7" s="2">
        <v>13</v>
      </c>
      <c r="M7">
        <f t="shared" si="1"/>
        <v>40</v>
      </c>
      <c r="P7" s="2" t="s">
        <v>24</v>
      </c>
      <c r="Q7" s="2">
        <v>34</v>
      </c>
      <c r="R7" s="2">
        <v>5</v>
      </c>
      <c r="S7" s="2">
        <v>13</v>
      </c>
      <c r="T7">
        <f t="shared" si="2"/>
        <v>52</v>
      </c>
      <c r="W7" s="2" t="s">
        <v>24</v>
      </c>
      <c r="X7" s="2">
        <v>18</v>
      </c>
      <c r="Y7" s="2">
        <v>1</v>
      </c>
      <c r="Z7" s="2">
        <v>8</v>
      </c>
      <c r="AA7">
        <f t="shared" si="3"/>
        <v>27</v>
      </c>
      <c r="AE7" s="2" t="s">
        <v>24</v>
      </c>
      <c r="AF7" s="2">
        <v>23</v>
      </c>
      <c r="AG7" s="2">
        <v>1</v>
      </c>
      <c r="AH7" s="2">
        <v>8</v>
      </c>
      <c r="AI7">
        <f t="shared" si="4"/>
        <v>32</v>
      </c>
      <c r="AL7" s="2" t="s">
        <v>24</v>
      </c>
      <c r="AM7" s="2">
        <v>56</v>
      </c>
      <c r="AN7" s="2">
        <v>5</v>
      </c>
      <c r="AO7" s="2">
        <v>14</v>
      </c>
      <c r="AP7">
        <f t="shared" si="5"/>
        <v>75</v>
      </c>
    </row>
    <row r="8" spans="1:42" x14ac:dyDescent="0.25">
      <c r="B8" t="s">
        <v>10</v>
      </c>
      <c r="C8">
        <f>SUM(C5:C7)</f>
        <v>103</v>
      </c>
      <c r="D8">
        <f t="shared" ref="D8:E8" si="6">SUM(D5:D7)</f>
        <v>27</v>
      </c>
      <c r="E8">
        <f t="shared" si="6"/>
        <v>8</v>
      </c>
      <c r="I8" t="s">
        <v>10</v>
      </c>
      <c r="J8">
        <f>SUM(J5:J7)</f>
        <v>91</v>
      </c>
      <c r="K8">
        <f t="shared" ref="K8:L8" si="7">SUM(K5:K7)</f>
        <v>28</v>
      </c>
      <c r="L8">
        <f t="shared" si="7"/>
        <v>15</v>
      </c>
      <c r="P8" t="s">
        <v>10</v>
      </c>
      <c r="Q8">
        <f>SUM(Q5:Q7)</f>
        <v>85</v>
      </c>
      <c r="R8">
        <f t="shared" ref="R8:S8" si="8">SUM(R5:R7)</f>
        <v>24</v>
      </c>
      <c r="S8">
        <f t="shared" si="8"/>
        <v>13</v>
      </c>
      <c r="W8" t="s">
        <v>10</v>
      </c>
      <c r="X8">
        <f>SUM(X5:X7)</f>
        <v>94</v>
      </c>
      <c r="Y8">
        <f t="shared" ref="Y8:Z8" si="9">SUM(Y5:Y7)</f>
        <v>29</v>
      </c>
      <c r="Z8">
        <f t="shared" si="9"/>
        <v>10</v>
      </c>
      <c r="AE8" t="s">
        <v>10</v>
      </c>
      <c r="AF8">
        <f>SUM(AF5:AF7)</f>
        <v>79</v>
      </c>
      <c r="AG8">
        <f t="shared" ref="AG8:AH8" si="10">SUM(AG5:AG7)</f>
        <v>21</v>
      </c>
      <c r="AH8">
        <f t="shared" si="10"/>
        <v>9</v>
      </c>
      <c r="AL8" t="s">
        <v>10</v>
      </c>
      <c r="AM8">
        <f>SUM(AM5:AM7)</f>
        <v>90</v>
      </c>
      <c r="AN8">
        <f t="shared" ref="AN8:AO8" si="11">SUM(AN5:AN7)</f>
        <v>25</v>
      </c>
      <c r="AO8">
        <f t="shared" si="11"/>
        <v>15</v>
      </c>
    </row>
    <row r="10" spans="1:42" x14ac:dyDescent="0.25">
      <c r="B10" t="s">
        <v>8</v>
      </c>
      <c r="C10">
        <f>(C5*C5+C6*C6+C7*C7+D5*D5+D6*D6+D7*D7+E5*E5+E6*E6+E7*E7)</f>
        <v>7984</v>
      </c>
      <c r="I10" t="s">
        <v>8</v>
      </c>
      <c r="J10">
        <f>(J5*J5+J6*J6+J7*J7+K5*K5+K6*K6+K7*K7+L5*L5+L6*L6+L7*L7)</f>
        <v>4296</v>
      </c>
      <c r="P10" t="s">
        <v>8</v>
      </c>
      <c r="Q10">
        <f>(Q5*Q5+Q6*Q6+Q7*Q7+R5*R5+R6*R6+R7*R7+S5*S5+S6*S6+S7*S7)</f>
        <v>3928</v>
      </c>
      <c r="W10" t="s">
        <v>8</v>
      </c>
      <c r="X10">
        <f>(X5*X5+X6*X6+X7*X7+Y5*Y5+Y6*Y6+Y7*Y7+Z5*Z5+Z6*Z6+Z7*Z7)</f>
        <v>4841</v>
      </c>
      <c r="AE10" t="s">
        <v>8</v>
      </c>
      <c r="AF10">
        <f>(AF5*AF5+AF6*AF6+AF7*AF7+AG5*AG5+AG6*AG6+AG7*AG7+AH5*AH5+AH6*AH6+AH7*AH7)</f>
        <v>3711</v>
      </c>
      <c r="AL10" t="s">
        <v>8</v>
      </c>
      <c r="AM10">
        <f>(AM5*AM5+AM6*AM6+AM7*AM7+AN5*AN5+AN6*AN6+AN7*AN7+AO5*AO5+AO6*AO6+AO7*AO7)</f>
        <v>4636</v>
      </c>
    </row>
    <row r="11" spans="1:42" x14ac:dyDescent="0.25">
      <c r="B11" t="s">
        <v>3</v>
      </c>
      <c r="C11">
        <f>(C10-C15)/2</f>
        <v>3923</v>
      </c>
      <c r="I11" t="s">
        <v>3</v>
      </c>
      <c r="J11">
        <f>(J10-J15)/2</f>
        <v>2081</v>
      </c>
      <c r="P11" t="s">
        <v>3</v>
      </c>
      <c r="Q11">
        <f>(Q10-Q15)/2</f>
        <v>1903</v>
      </c>
      <c r="W11" t="s">
        <v>3</v>
      </c>
      <c r="X11">
        <f>(X10-X15)/2</f>
        <v>2354</v>
      </c>
      <c r="AE11" t="s">
        <v>3</v>
      </c>
      <c r="AF11">
        <f>(AF10-AF15)/2</f>
        <v>1801</v>
      </c>
      <c r="AL11" t="s">
        <v>3</v>
      </c>
      <c r="AM11">
        <f>(AM10-AM15)/2</f>
        <v>2253</v>
      </c>
    </row>
    <row r="12" spans="1:42" x14ac:dyDescent="0.25">
      <c r="B12" t="s">
        <v>4</v>
      </c>
      <c r="C12">
        <f>(F5*F5+F6*F6+F7*F7-C10)/2</f>
        <v>625</v>
      </c>
      <c r="I12" t="s">
        <v>4</v>
      </c>
      <c r="J12">
        <f>(M5*M5+M6*M6+M7*M7-J10)/2</f>
        <v>925</v>
      </c>
      <c r="P12" t="s">
        <v>4</v>
      </c>
      <c r="Q12">
        <f>(T5*T5+T6*T6+T7*T7-Q10)/2</f>
        <v>869</v>
      </c>
      <c r="W12" t="s">
        <v>4</v>
      </c>
      <c r="X12">
        <f>(AA5*AA5+AA6*AA6+AA7*AA7-X10)/2</f>
        <v>834</v>
      </c>
      <c r="AE12" t="s">
        <v>4</v>
      </c>
      <c r="AF12">
        <f>(AI5*AI5+AI6*AI6+AI7*AI7-AF10)/2</f>
        <v>481</v>
      </c>
      <c r="AL12" t="s">
        <v>4</v>
      </c>
      <c r="AM12">
        <f>(AP5*AP5+AP6*AP6+AP7*AP7-AM10)/2</f>
        <v>1271</v>
      </c>
    </row>
    <row r="13" spans="1:42" x14ac:dyDescent="0.25">
      <c r="B13" t="s">
        <v>5</v>
      </c>
      <c r="C13">
        <f>(C8*C8+D8*D8+E8*E8-C10)/2</f>
        <v>1709</v>
      </c>
      <c r="I13" t="s">
        <v>5</v>
      </c>
      <c r="J13">
        <f>(J8*J8+K8*K8+L8*L8-J10)/2</f>
        <v>2497</v>
      </c>
      <c r="P13" t="s">
        <v>5</v>
      </c>
      <c r="Q13">
        <f>(Q8*Q8+R8*R8+S8*S8-Q10)/2</f>
        <v>2021</v>
      </c>
      <c r="W13" t="s">
        <v>5</v>
      </c>
      <c r="X13">
        <f>(X8*X8+Y8*Y8+Z8*Z8-X10)/2</f>
        <v>2468</v>
      </c>
      <c r="AE13" t="s">
        <v>5</v>
      </c>
      <c r="AF13">
        <f>(AF8*AF8+AG8*AG8+AH8*AH8-AF10)/2</f>
        <v>1526</v>
      </c>
      <c r="AL13" t="s">
        <v>5</v>
      </c>
      <c r="AM13">
        <f>(AM8*AM8+AN8*AN8+AO8*AO8-AM10)/2</f>
        <v>2157</v>
      </c>
    </row>
    <row r="14" spans="1:42" x14ac:dyDescent="0.25">
      <c r="B14" t="s">
        <v>6</v>
      </c>
      <c r="C14">
        <f>C16-SUM(C11:C13)</f>
        <v>3196</v>
      </c>
      <c r="I14" t="s">
        <v>6</v>
      </c>
      <c r="J14">
        <f>J16-SUM(J11:J13)</f>
        <v>3408</v>
      </c>
      <c r="P14" t="s">
        <v>6</v>
      </c>
      <c r="Q14">
        <f>Q16-SUM(Q11:Q13)</f>
        <v>2588</v>
      </c>
      <c r="W14" t="s">
        <v>6</v>
      </c>
      <c r="X14">
        <f>X16-SUM(X11:X13)</f>
        <v>3122</v>
      </c>
      <c r="AE14" t="s">
        <v>6</v>
      </c>
      <c r="AF14">
        <f>AF16-SUM(AF11:AF13)</f>
        <v>2078</v>
      </c>
      <c r="AL14" t="s">
        <v>6</v>
      </c>
      <c r="AM14">
        <f>AM16-SUM(AM11:AM13)</f>
        <v>2704</v>
      </c>
    </row>
    <row r="15" spans="1:42" x14ac:dyDescent="0.25">
      <c r="B15" t="s">
        <v>7</v>
      </c>
      <c r="C15">
        <f>SUM(C5:E7)</f>
        <v>138</v>
      </c>
      <c r="I15" t="s">
        <v>7</v>
      </c>
      <c r="J15">
        <f>SUM(J5:L7)</f>
        <v>134</v>
      </c>
      <c r="P15" t="s">
        <v>7</v>
      </c>
      <c r="Q15">
        <f>SUM(Q5:S7)</f>
        <v>122</v>
      </c>
      <c r="W15" t="s">
        <v>7</v>
      </c>
      <c r="X15">
        <f>SUM(X5:Z7)</f>
        <v>133</v>
      </c>
      <c r="AE15" t="s">
        <v>7</v>
      </c>
      <c r="AF15">
        <f>SUM(AF5:AH7)</f>
        <v>109</v>
      </c>
      <c r="AL15" t="s">
        <v>7</v>
      </c>
      <c r="AM15">
        <f>SUM(AM5:AO7)</f>
        <v>130</v>
      </c>
    </row>
    <row r="16" spans="1:42" x14ac:dyDescent="0.25">
      <c r="B16" t="s">
        <v>13</v>
      </c>
      <c r="C16">
        <f>C15*(C15-1)/2</f>
        <v>9453</v>
      </c>
      <c r="I16" t="s">
        <v>13</v>
      </c>
      <c r="J16">
        <f>J15*(J15-1)/2</f>
        <v>8911</v>
      </c>
      <c r="P16" t="s">
        <v>13</v>
      </c>
      <c r="Q16">
        <f>Q15*(Q15-1)/2</f>
        <v>7381</v>
      </c>
      <c r="W16" t="s">
        <v>13</v>
      </c>
      <c r="X16">
        <f>X15*(X15-1)/2</f>
        <v>8778</v>
      </c>
      <c r="AE16" t="s">
        <v>13</v>
      </c>
      <c r="AF16">
        <f>AF15*(AF15-1)/2</f>
        <v>5886</v>
      </c>
      <c r="AL16" t="s">
        <v>13</v>
      </c>
      <c r="AM16">
        <f>AM15*(AM15-1)/2</f>
        <v>8385</v>
      </c>
    </row>
    <row r="17" spans="1:43" x14ac:dyDescent="0.25">
      <c r="A17" s="1"/>
      <c r="B17" s="1" t="s">
        <v>11</v>
      </c>
      <c r="C17" s="1">
        <f>(C11+C14)/SUM(C11:C14)</f>
        <v>0.75309425579181211</v>
      </c>
      <c r="D17" s="1"/>
      <c r="E17" s="1"/>
      <c r="F17" s="1"/>
      <c r="G17" s="1"/>
      <c r="H17" s="1"/>
      <c r="I17" s="1" t="s">
        <v>11</v>
      </c>
      <c r="J17" s="1">
        <f>(J11+J14)/SUM(J11:J14)</f>
        <v>0.61598024913028837</v>
      </c>
      <c r="K17" s="1"/>
      <c r="L17" s="1"/>
      <c r="M17" s="1"/>
      <c r="N17" s="1"/>
      <c r="O17" s="1"/>
      <c r="P17" s="1" t="s">
        <v>11</v>
      </c>
      <c r="Q17" s="1">
        <f>(Q11+Q14)/SUM(Q11:Q14)</f>
        <v>0.60845413900555478</v>
      </c>
      <c r="R17" s="1"/>
      <c r="S17" s="1"/>
      <c r="T17" s="1"/>
      <c r="U17" s="1"/>
      <c r="V17" s="1"/>
      <c r="W17" s="1" t="s">
        <v>11</v>
      </c>
      <c r="X17" s="1">
        <f>(X11+X14)/SUM(X11:X14)</f>
        <v>0.6238323080428344</v>
      </c>
      <c r="Y17" s="1"/>
      <c r="Z17" s="1"/>
      <c r="AA17" s="1"/>
      <c r="AB17" s="1"/>
      <c r="AC17" s="1"/>
      <c r="AD17" s="1"/>
      <c r="AE17" s="1" t="s">
        <v>11</v>
      </c>
      <c r="AF17" s="1">
        <f>(AF11+AF14)/SUM(AF11:AF14)</f>
        <v>0.65902140672782872</v>
      </c>
      <c r="AG17" s="1"/>
      <c r="AH17" s="1"/>
      <c r="AI17" s="1"/>
      <c r="AJ17" s="1"/>
      <c r="AK17" s="1"/>
      <c r="AL17" s="1" t="s">
        <v>11</v>
      </c>
      <c r="AM17" s="1">
        <f>(AM11+AM14)/SUM(AM11:AM14)</f>
        <v>0.59117471675611211</v>
      </c>
      <c r="AN17" s="1"/>
      <c r="AO17" s="1"/>
      <c r="AP17" s="1"/>
      <c r="AQ17" s="1"/>
    </row>
    <row r="18" spans="1:43" x14ac:dyDescent="0.25">
      <c r="B18" t="s">
        <v>16</v>
      </c>
      <c r="C18">
        <f>((C11+C13)*(C11+C12) + (C14+C12)*(C14+C13))</f>
        <v>44356341</v>
      </c>
      <c r="I18" t="s">
        <v>16</v>
      </c>
      <c r="J18">
        <f>((J11+J13)*(J11+J12) + (J14+J12)*(J14+J13))</f>
        <v>39347833</v>
      </c>
      <c r="P18" t="s">
        <v>16</v>
      </c>
      <c r="Q18">
        <f>((Q11+Q13)*(Q11+Q12) + (Q14+Q12)*(Q14+Q13))</f>
        <v>26810641</v>
      </c>
      <c r="W18" t="s">
        <v>16</v>
      </c>
      <c r="X18">
        <f>((X11+X13)*(X11+X12) + (X14+X12)*(X14+X13))</f>
        <v>37486576</v>
      </c>
      <c r="AE18" t="s">
        <v>16</v>
      </c>
      <c r="AF18">
        <f>((AF11+AF13)*(AF11+AF12) + (AF14+AF12)*(AF14+AF13))</f>
        <v>16814850</v>
      </c>
      <c r="AL18" t="s">
        <v>16</v>
      </c>
      <c r="AM18">
        <f>((AM11+AM13)*(AM11+AM12) + (AM14+AM12)*(AM14+AM13))</f>
        <v>34863315</v>
      </c>
    </row>
    <row r="19" spans="1:43" x14ac:dyDescent="0.25">
      <c r="B19" t="s">
        <v>14</v>
      </c>
      <c r="C19">
        <f>C16*(C11+C14)-C18</f>
        <v>22939566</v>
      </c>
      <c r="I19" t="s">
        <v>14</v>
      </c>
      <c r="J19">
        <f>J16*(J11+J14)-J18</f>
        <v>9564646</v>
      </c>
      <c r="P19" t="s">
        <v>14</v>
      </c>
      <c r="Q19">
        <f>Q16*(Q11+Q14)-Q18</f>
        <v>6337430</v>
      </c>
      <c r="W19" t="s">
        <v>14</v>
      </c>
      <c r="X19">
        <f>X16*(X11+X14)-X18</f>
        <v>10581752</v>
      </c>
      <c r="AE19" t="s">
        <v>14</v>
      </c>
      <c r="AF19">
        <f>AF16*(AF11+AF14)-AF18</f>
        <v>6016944</v>
      </c>
      <c r="AL19" t="s">
        <v>14</v>
      </c>
      <c r="AM19">
        <f>AM16*(AM11+AM14)-AM18</f>
        <v>6701130</v>
      </c>
    </row>
    <row r="20" spans="1:43" x14ac:dyDescent="0.25">
      <c r="B20" t="s">
        <v>15</v>
      </c>
      <c r="C20">
        <f>C16*C16-C18</f>
        <v>45002868</v>
      </c>
      <c r="I20" t="s">
        <v>15</v>
      </c>
      <c r="J20">
        <f>J16*J16-J18</f>
        <v>40058088</v>
      </c>
      <c r="P20" t="s">
        <v>15</v>
      </c>
      <c r="Q20">
        <f>Q16*Q16-Q18</f>
        <v>27668520</v>
      </c>
      <c r="W20" t="s">
        <v>15</v>
      </c>
      <c r="X20">
        <f>X16*X16-X18</f>
        <v>39566708</v>
      </c>
      <c r="AE20" t="s">
        <v>15</v>
      </c>
      <c r="AF20">
        <f>AF16*AF16-AF18</f>
        <v>17830146</v>
      </c>
      <c r="AL20" t="s">
        <v>15</v>
      </c>
      <c r="AM20">
        <f>AM16*AM16-AM18</f>
        <v>35444910</v>
      </c>
    </row>
    <row r="21" spans="1:43" x14ac:dyDescent="0.25">
      <c r="B21" t="s">
        <v>12</v>
      </c>
      <c r="C21" s="1">
        <f>C19/C20</f>
        <v>0.50973564618148337</v>
      </c>
      <c r="I21" t="s">
        <v>12</v>
      </c>
      <c r="J21" s="1">
        <f>J19/J20</f>
        <v>0.23876940906415703</v>
      </c>
      <c r="P21" t="s">
        <v>12</v>
      </c>
      <c r="Q21" s="1">
        <f>Q19/Q20</f>
        <v>0.22904839145715059</v>
      </c>
      <c r="W21" t="s">
        <v>12</v>
      </c>
      <c r="X21" s="1">
        <f>X19/X20</f>
        <v>0.26744079896664641</v>
      </c>
      <c r="AE21" t="s">
        <v>12</v>
      </c>
      <c r="AF21" s="1">
        <f>AF19/AF20</f>
        <v>0.33745904267974025</v>
      </c>
      <c r="AL21" t="s">
        <v>12</v>
      </c>
      <c r="AM21" s="1">
        <f>AM19/AM20</f>
        <v>0.18905761081069186</v>
      </c>
    </row>
    <row r="22" spans="1:43" x14ac:dyDescent="0.25">
      <c r="B22" t="s">
        <v>17</v>
      </c>
      <c r="C22">
        <f>ROUND(C21,3)</f>
        <v>0.51</v>
      </c>
      <c r="I22" t="s">
        <v>17</v>
      </c>
      <c r="J22">
        <f>ROUND(J21,3)</f>
        <v>0.23899999999999999</v>
      </c>
      <c r="P22" t="s">
        <v>17</v>
      </c>
      <c r="Q22">
        <f>ROUND(Q21,3)</f>
        <v>0.22900000000000001</v>
      </c>
      <c r="W22" t="s">
        <v>17</v>
      </c>
      <c r="X22">
        <f>ROUND(X21,3)</f>
        <v>0.26700000000000002</v>
      </c>
      <c r="AE22" t="s">
        <v>17</v>
      </c>
      <c r="AF22">
        <f>ROUND(AF21,3)</f>
        <v>0.33700000000000002</v>
      </c>
      <c r="AL22" t="s">
        <v>17</v>
      </c>
      <c r="AM22">
        <f>ROUND(AM21,3)</f>
        <v>0.189</v>
      </c>
    </row>
    <row r="23" spans="1:43" x14ac:dyDescent="0.25">
      <c r="B23" t="s">
        <v>18</v>
      </c>
      <c r="C23">
        <f>C11/SQRT((C11+C12)*(C11+C13))</f>
        <v>0.77513394667421143</v>
      </c>
      <c r="I23" t="s">
        <v>18</v>
      </c>
      <c r="J23">
        <f>J11/SQRT((J11+J12)*(J11+J13))</f>
        <v>0.56097007954896061</v>
      </c>
      <c r="P23" t="s">
        <v>18</v>
      </c>
      <c r="Q23">
        <f>Q11/SQRT((Q11+Q12)*(Q11+Q13))</f>
        <v>0.5770024749156345</v>
      </c>
      <c r="W23" t="s">
        <v>18</v>
      </c>
      <c r="X23">
        <f>X11/SQRT((X11+X12)*(X11+X13))</f>
        <v>0.600390344275195</v>
      </c>
      <c r="AE23" t="s">
        <v>18</v>
      </c>
      <c r="AF23">
        <f>AF11/SQRT((AF11+AF12)*(AF11+AF13))</f>
        <v>0.65362626047097971</v>
      </c>
      <c r="AL23" t="s">
        <v>18</v>
      </c>
      <c r="AM23">
        <f>AM11/SQRT((AM11+AM12)*(AM11+AM13))</f>
        <v>0.57151014903345176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23"/>
  <sheetViews>
    <sheetView tabSelected="1" topLeftCell="B1" workbookViewId="0">
      <selection activeCell="B10" sqref="B10"/>
    </sheetView>
  </sheetViews>
  <sheetFormatPr defaultRowHeight="15" x14ac:dyDescent="0.25"/>
  <cols>
    <col min="1" max="1" width="17.85546875" bestFit="1" customWidth="1"/>
    <col min="8" max="8" width="14.28515625" bestFit="1" customWidth="1"/>
    <col min="15" max="15" width="17.42578125" bestFit="1" customWidth="1"/>
    <col min="22" max="22" width="17.42578125" bestFit="1" customWidth="1"/>
    <col min="24" max="24" width="12.42578125" bestFit="1" customWidth="1"/>
  </cols>
  <sheetData>
    <row r="3" spans="1:27" x14ac:dyDescent="0.25">
      <c r="C3" t="s">
        <v>26</v>
      </c>
      <c r="J3" t="s">
        <v>26</v>
      </c>
      <c r="Q3" t="s">
        <v>26</v>
      </c>
      <c r="X3" t="s">
        <v>26</v>
      </c>
    </row>
    <row r="4" spans="1:27" ht="15.75" x14ac:dyDescent="0.25">
      <c r="B4" s="2" t="s">
        <v>20</v>
      </c>
      <c r="C4" s="2" t="s">
        <v>21</v>
      </c>
      <c r="D4" s="2" t="s">
        <v>22</v>
      </c>
      <c r="E4" s="2" t="s">
        <v>23</v>
      </c>
      <c r="F4" t="s">
        <v>9</v>
      </c>
      <c r="I4" s="2" t="s">
        <v>20</v>
      </c>
      <c r="J4" s="2" t="s">
        <v>21</v>
      </c>
      <c r="K4" s="2" t="s">
        <v>22</v>
      </c>
      <c r="L4" s="2" t="s">
        <v>23</v>
      </c>
      <c r="M4" t="s">
        <v>9</v>
      </c>
      <c r="P4" s="2" t="s">
        <v>20</v>
      </c>
      <c r="Q4" s="2" t="s">
        <v>21</v>
      </c>
      <c r="R4" s="2" t="s">
        <v>22</v>
      </c>
      <c r="S4" s="2" t="s">
        <v>23</v>
      </c>
      <c r="T4" t="s">
        <v>9</v>
      </c>
      <c r="W4" s="2" t="s">
        <v>20</v>
      </c>
      <c r="X4" s="2" t="s">
        <v>21</v>
      </c>
      <c r="Y4" s="2" t="s">
        <v>22</v>
      </c>
      <c r="Z4" s="2" t="s">
        <v>23</v>
      </c>
      <c r="AA4" t="s">
        <v>9</v>
      </c>
    </row>
    <row r="5" spans="1:27" ht="15.75" x14ac:dyDescent="0.25">
      <c r="A5" t="s">
        <v>37</v>
      </c>
      <c r="B5" s="2" t="s">
        <v>21</v>
      </c>
      <c r="C5" s="2">
        <v>43</v>
      </c>
      <c r="D5" s="2">
        <v>2</v>
      </c>
      <c r="E5" s="2">
        <v>0</v>
      </c>
      <c r="F5">
        <f>SUM(C5:E5)</f>
        <v>45</v>
      </c>
      <c r="H5" t="s">
        <v>38</v>
      </c>
      <c r="I5" s="2" t="s">
        <v>21</v>
      </c>
      <c r="J5" s="2">
        <v>37</v>
      </c>
      <c r="K5" s="2">
        <v>2</v>
      </c>
      <c r="L5" s="2">
        <v>0</v>
      </c>
      <c r="M5">
        <f>SUM(J5:L5)</f>
        <v>39</v>
      </c>
      <c r="O5" t="s">
        <v>39</v>
      </c>
      <c r="P5" s="2" t="s">
        <v>21</v>
      </c>
      <c r="Q5" s="2">
        <v>29</v>
      </c>
      <c r="R5" s="2">
        <v>1</v>
      </c>
      <c r="S5" s="2">
        <v>1</v>
      </c>
      <c r="T5">
        <f>SUM(Q5:S5)</f>
        <v>31</v>
      </c>
      <c r="V5" t="s">
        <v>41</v>
      </c>
      <c r="W5" s="2" t="s">
        <v>21</v>
      </c>
      <c r="X5" s="2">
        <v>23</v>
      </c>
      <c r="Y5" s="2">
        <v>1</v>
      </c>
      <c r="Z5" s="2">
        <v>0</v>
      </c>
      <c r="AA5">
        <f>SUM(X5:Z5)</f>
        <v>24</v>
      </c>
    </row>
    <row r="6" spans="1:27" ht="15.75" x14ac:dyDescent="0.25">
      <c r="B6" s="2" t="s">
        <v>22</v>
      </c>
      <c r="C6" s="2">
        <v>5</v>
      </c>
      <c r="D6" s="2">
        <v>21</v>
      </c>
      <c r="E6" s="2">
        <v>1</v>
      </c>
      <c r="F6">
        <f t="shared" ref="F6:F7" si="0">SUM(C6:E6)</f>
        <v>27</v>
      </c>
      <c r="I6" s="2" t="s">
        <v>22</v>
      </c>
      <c r="J6" s="2">
        <v>1</v>
      </c>
      <c r="K6" s="2">
        <v>15</v>
      </c>
      <c r="L6" s="2">
        <v>0</v>
      </c>
      <c r="M6">
        <f t="shared" ref="M6:M7" si="1">SUM(J6:L6)</f>
        <v>16</v>
      </c>
      <c r="P6" s="2" t="s">
        <v>22</v>
      </c>
      <c r="Q6" s="2">
        <v>1</v>
      </c>
      <c r="R6" s="2">
        <v>16</v>
      </c>
      <c r="S6" s="2">
        <v>0</v>
      </c>
      <c r="T6">
        <f t="shared" ref="T6:T7" si="2">SUM(Q6:S6)</f>
        <v>17</v>
      </c>
      <c r="W6" s="2" t="s">
        <v>22</v>
      </c>
      <c r="X6" s="2">
        <v>2</v>
      </c>
      <c r="Y6" s="2">
        <v>15</v>
      </c>
      <c r="Z6" s="2">
        <v>0</v>
      </c>
      <c r="AA6">
        <f t="shared" ref="AA6:AA7" si="3">SUM(X6:Z6)</f>
        <v>17</v>
      </c>
    </row>
    <row r="7" spans="1:27" ht="15.75" x14ac:dyDescent="0.25">
      <c r="B7" s="2" t="s">
        <v>24</v>
      </c>
      <c r="C7" s="2">
        <v>9</v>
      </c>
      <c r="D7" s="2">
        <v>0</v>
      </c>
      <c r="E7" s="2">
        <v>7</v>
      </c>
      <c r="F7">
        <f t="shared" si="0"/>
        <v>16</v>
      </c>
      <c r="I7" s="2" t="s">
        <v>24</v>
      </c>
      <c r="J7" s="2">
        <v>10</v>
      </c>
      <c r="K7" s="2">
        <v>0</v>
      </c>
      <c r="L7" s="2">
        <v>6</v>
      </c>
      <c r="M7">
        <f t="shared" si="1"/>
        <v>16</v>
      </c>
      <c r="P7" s="2" t="s">
        <v>24</v>
      </c>
      <c r="Q7" s="2">
        <v>18</v>
      </c>
      <c r="R7" s="2">
        <v>1</v>
      </c>
      <c r="S7" s="2">
        <v>7</v>
      </c>
      <c r="T7">
        <f t="shared" si="2"/>
        <v>26</v>
      </c>
      <c r="W7" s="2" t="s">
        <v>24</v>
      </c>
      <c r="X7" s="2">
        <v>19</v>
      </c>
      <c r="Y7" s="2">
        <v>3</v>
      </c>
      <c r="Z7" s="2">
        <v>12</v>
      </c>
      <c r="AA7">
        <f t="shared" si="3"/>
        <v>34</v>
      </c>
    </row>
    <row r="8" spans="1:27" x14ac:dyDescent="0.25">
      <c r="B8" t="s">
        <v>10</v>
      </c>
      <c r="C8">
        <f>SUM(C5:C7)</f>
        <v>57</v>
      </c>
      <c r="D8">
        <f t="shared" ref="D8:E8" si="4">SUM(D5:D7)</f>
        <v>23</v>
      </c>
      <c r="E8">
        <f t="shared" si="4"/>
        <v>8</v>
      </c>
      <c r="I8" t="s">
        <v>10</v>
      </c>
      <c r="J8">
        <f>SUM(J5:J7)</f>
        <v>48</v>
      </c>
      <c r="K8">
        <f t="shared" ref="K8:L8" si="5">SUM(K5:K7)</f>
        <v>17</v>
      </c>
      <c r="L8">
        <f t="shared" si="5"/>
        <v>6</v>
      </c>
      <c r="P8" t="s">
        <v>10</v>
      </c>
      <c r="Q8">
        <f>SUM(Q5:Q7)</f>
        <v>48</v>
      </c>
      <c r="R8">
        <f t="shared" ref="R8:S8" si="6">SUM(R5:R7)</f>
        <v>18</v>
      </c>
      <c r="S8">
        <f t="shared" si="6"/>
        <v>8</v>
      </c>
      <c r="W8" t="s">
        <v>10</v>
      </c>
      <c r="X8">
        <f>SUM(X5:X7)</f>
        <v>44</v>
      </c>
      <c r="Y8">
        <f t="shared" ref="Y8:Z8" si="7">SUM(Y5:Y7)</f>
        <v>19</v>
      </c>
      <c r="Z8">
        <f t="shared" si="7"/>
        <v>12</v>
      </c>
    </row>
    <row r="10" spans="1:27" x14ac:dyDescent="0.25">
      <c r="B10" t="s">
        <v>8</v>
      </c>
      <c r="C10">
        <f>(C5*C5+C6*C6+C7*C7+D5*D5+D6*D6+D7*D7+E5*E5+E6*E6+E7*E7)</f>
        <v>2450</v>
      </c>
      <c r="I10" t="s">
        <v>8</v>
      </c>
      <c r="J10">
        <f>(J5*J5+J6*J6+J7*J7+K5*K5+K6*K6+K7*K7+L5*L5+L6*L6+L7*L7)</f>
        <v>1735</v>
      </c>
      <c r="P10" t="s">
        <v>8</v>
      </c>
      <c r="Q10">
        <f>(Q5*Q5+Q6*Q6+Q7*Q7+R5*R5+R6*R6+R7*R7+S5*S5+S6*S6+S7*S7)</f>
        <v>1474</v>
      </c>
      <c r="W10" t="s">
        <v>8</v>
      </c>
      <c r="X10">
        <f>(X5*X5+X6*X6+X7*X7+Y5*Y5+Y6*Y6+Y7*Y7+Z5*Z5+Z6*Z6+Z7*Z7)</f>
        <v>1273</v>
      </c>
    </row>
    <row r="11" spans="1:27" x14ac:dyDescent="0.25">
      <c r="B11" t="s">
        <v>3</v>
      </c>
      <c r="C11">
        <f>(C10-C15)/2</f>
        <v>1181</v>
      </c>
      <c r="I11" t="s">
        <v>3</v>
      </c>
      <c r="J11">
        <f>(J10-J15)/2</f>
        <v>832</v>
      </c>
      <c r="P11" t="s">
        <v>3</v>
      </c>
      <c r="Q11">
        <f>(Q10-Q15)/2</f>
        <v>700</v>
      </c>
      <c r="W11" t="s">
        <v>3</v>
      </c>
      <c r="X11">
        <f>(X10-X15)/2</f>
        <v>599</v>
      </c>
    </row>
    <row r="12" spans="1:27" x14ac:dyDescent="0.25">
      <c r="B12" t="s">
        <v>4</v>
      </c>
      <c r="C12">
        <f>(F5*F5+F6*F6+F7*F7-C10)/2</f>
        <v>280</v>
      </c>
      <c r="I12" t="s">
        <v>4</v>
      </c>
      <c r="J12">
        <f>(M5*M5+M6*M6+M7*M7-J10)/2</f>
        <v>149</v>
      </c>
      <c r="P12" t="s">
        <v>4</v>
      </c>
      <c r="Q12">
        <f>(T5*T5+T6*T6+T7*T7-Q10)/2</f>
        <v>226</v>
      </c>
      <c r="W12" t="s">
        <v>4</v>
      </c>
      <c r="X12">
        <f>(AA5*AA5+AA6*AA6+AA7*AA7-X10)/2</f>
        <v>374</v>
      </c>
    </row>
    <row r="13" spans="1:27" x14ac:dyDescent="0.25">
      <c r="B13" t="s">
        <v>5</v>
      </c>
      <c r="C13">
        <f>(C8*C8+D8*D8+E8*E8-C10)/2</f>
        <v>696</v>
      </c>
      <c r="I13" t="s">
        <v>5</v>
      </c>
      <c r="J13">
        <f>(J8*J8+K8*K8+L8*L8-J10)/2</f>
        <v>447</v>
      </c>
      <c r="P13" t="s">
        <v>5</v>
      </c>
      <c r="Q13">
        <f>(Q8*Q8+R8*R8+S8*S8-Q10)/2</f>
        <v>609</v>
      </c>
      <c r="W13" t="s">
        <v>5</v>
      </c>
      <c r="X13">
        <f>(X8*X8+Y8*Y8+Z8*Z8-X10)/2</f>
        <v>584</v>
      </c>
    </row>
    <row r="14" spans="1:27" x14ac:dyDescent="0.25">
      <c r="B14" t="s">
        <v>6</v>
      </c>
      <c r="C14">
        <f>C16-SUM(C11:C13)</f>
        <v>1671</v>
      </c>
      <c r="I14" t="s">
        <v>6</v>
      </c>
      <c r="J14">
        <f>J16-SUM(J11:J13)</f>
        <v>1057</v>
      </c>
      <c r="P14" t="s">
        <v>6</v>
      </c>
      <c r="Q14">
        <f>Q16-SUM(Q11:Q13)</f>
        <v>1166</v>
      </c>
      <c r="W14" t="s">
        <v>6</v>
      </c>
      <c r="X14">
        <f>X16-SUM(X11:X13)</f>
        <v>1218</v>
      </c>
    </row>
    <row r="15" spans="1:27" x14ac:dyDescent="0.25">
      <c r="B15" t="s">
        <v>7</v>
      </c>
      <c r="C15">
        <f>SUM(C5:E7)</f>
        <v>88</v>
      </c>
      <c r="I15" t="s">
        <v>7</v>
      </c>
      <c r="J15">
        <f>SUM(J5:L7)</f>
        <v>71</v>
      </c>
      <c r="P15" t="s">
        <v>7</v>
      </c>
      <c r="Q15">
        <f>SUM(Q5:S7)</f>
        <v>74</v>
      </c>
      <c r="W15" t="s">
        <v>7</v>
      </c>
      <c r="X15">
        <f>SUM(X5:Z7)</f>
        <v>75</v>
      </c>
    </row>
    <row r="16" spans="1:27" x14ac:dyDescent="0.25">
      <c r="B16" t="s">
        <v>13</v>
      </c>
      <c r="C16">
        <f>C15*(C15-1)/2</f>
        <v>3828</v>
      </c>
      <c r="I16" t="s">
        <v>13</v>
      </c>
      <c r="J16">
        <f>J15*(J15-1)/2</f>
        <v>2485</v>
      </c>
      <c r="P16" t="s">
        <v>13</v>
      </c>
      <c r="Q16">
        <f>Q15*(Q15-1)/2</f>
        <v>2701</v>
      </c>
      <c r="W16" t="s">
        <v>13</v>
      </c>
      <c r="X16">
        <f>X15*(X15-1)/2</f>
        <v>2775</v>
      </c>
    </row>
    <row r="17" spans="1:27" x14ac:dyDescent="0.25">
      <c r="A17" s="1"/>
      <c r="B17" s="1" t="s">
        <v>11</v>
      </c>
      <c r="C17" s="1">
        <f>(C11+C14)/SUM(C11:C14)</f>
        <v>0.74503657262277956</v>
      </c>
      <c r="D17" s="1"/>
      <c r="E17" s="1"/>
      <c r="F17" s="1"/>
      <c r="G17" s="1"/>
      <c r="H17" s="1"/>
      <c r="I17" s="1" t="s">
        <v>11</v>
      </c>
      <c r="J17" s="1">
        <f>(J11+J14)/SUM(J11:J14)</f>
        <v>0.76016096579476866</v>
      </c>
      <c r="K17" s="1"/>
      <c r="L17" s="1"/>
      <c r="M17" s="1"/>
      <c r="N17" s="1"/>
      <c r="O17" s="1"/>
      <c r="P17" s="1" t="s">
        <v>11</v>
      </c>
      <c r="Q17" s="1">
        <f>(Q11+Q14)/SUM(Q11:Q14)</f>
        <v>0.6908552388004443</v>
      </c>
      <c r="R17" s="1"/>
      <c r="S17" s="1"/>
      <c r="T17" s="1"/>
      <c r="U17" s="1"/>
      <c r="V17" s="1"/>
      <c r="W17" s="1" t="s">
        <v>11</v>
      </c>
      <c r="X17" s="1">
        <f>(X11+X14)/SUM(X11:X14)</f>
        <v>0.65477477477477475</v>
      </c>
      <c r="Y17" s="1"/>
      <c r="Z17" s="1"/>
      <c r="AA17" s="1"/>
    </row>
    <row r="18" spans="1:27" x14ac:dyDescent="0.25">
      <c r="B18" t="s">
        <v>16</v>
      </c>
      <c r="C18">
        <f>((C11+C13)*(C11+C12) + (C14+C12)*(C14+C13))</f>
        <v>7360314</v>
      </c>
      <c r="I18" t="s">
        <v>16</v>
      </c>
      <c r="J18">
        <f>((J11+J13)*(J11+J12) + (J14+J12)*(J14+J13))</f>
        <v>3068523</v>
      </c>
      <c r="P18" t="s">
        <v>16</v>
      </c>
      <c r="Q18">
        <f>((Q11+Q13)*(Q11+Q12) + (Q14+Q12)*(Q14+Q13))</f>
        <v>3682934</v>
      </c>
      <c r="W18" t="s">
        <v>16</v>
      </c>
      <c r="X18">
        <f>((X11+X13)*(X11+X12) + (X14+X12)*(X14+X13))</f>
        <v>4019843</v>
      </c>
    </row>
    <row r="19" spans="1:27" x14ac:dyDescent="0.25">
      <c r="B19" t="s">
        <v>14</v>
      </c>
      <c r="C19">
        <f>C16*(C11+C14)-C18</f>
        <v>3557142</v>
      </c>
      <c r="I19" t="s">
        <v>14</v>
      </c>
      <c r="J19">
        <f>J16*(J11+J14)-J18</f>
        <v>1625642</v>
      </c>
      <c r="P19" t="s">
        <v>14</v>
      </c>
      <c r="Q19">
        <f>Q16*(Q11+Q14)-Q18</f>
        <v>1357132</v>
      </c>
      <c r="W19" t="s">
        <v>14</v>
      </c>
      <c r="X19">
        <f>X16*(X11+X14)-X18</f>
        <v>1022332</v>
      </c>
    </row>
    <row r="20" spans="1:27" x14ac:dyDescent="0.25">
      <c r="B20" t="s">
        <v>15</v>
      </c>
      <c r="C20">
        <f>C16*C16-C18</f>
        <v>7293270</v>
      </c>
      <c r="I20" t="s">
        <v>15</v>
      </c>
      <c r="J20">
        <f>J16*J16-J18</f>
        <v>3106702</v>
      </c>
      <c r="P20" t="s">
        <v>15</v>
      </c>
      <c r="Q20">
        <f>Q16*Q16-Q18</f>
        <v>3612467</v>
      </c>
      <c r="W20" t="s">
        <v>15</v>
      </c>
      <c r="X20">
        <f>X16*X16-X18</f>
        <v>3680782</v>
      </c>
    </row>
    <row r="21" spans="1:27" x14ac:dyDescent="0.25">
      <c r="B21" t="s">
        <v>12</v>
      </c>
      <c r="C21" s="1">
        <f>C19/C20</f>
        <v>0.48772937242142411</v>
      </c>
      <c r="I21" t="s">
        <v>12</v>
      </c>
      <c r="J21" s="1">
        <f>J19/J20</f>
        <v>0.52326937054149381</v>
      </c>
      <c r="P21" t="s">
        <v>12</v>
      </c>
      <c r="Q21" s="1">
        <f>Q19/Q20</f>
        <v>0.37568011001899809</v>
      </c>
      <c r="W21" t="s">
        <v>12</v>
      </c>
      <c r="X21" s="1">
        <f>X19/X20</f>
        <v>0.27774858712088901</v>
      </c>
    </row>
    <row r="22" spans="1:27" x14ac:dyDescent="0.25">
      <c r="B22" t="s">
        <v>17</v>
      </c>
      <c r="C22">
        <f>ROUND(C21,3)</f>
        <v>0.48799999999999999</v>
      </c>
      <c r="I22" t="s">
        <v>17</v>
      </c>
      <c r="J22">
        <f>ROUND(J21,3)</f>
        <v>0.52300000000000002</v>
      </c>
      <c r="P22" t="s">
        <v>17</v>
      </c>
      <c r="Q22">
        <f>ROUND(Q21,3)</f>
        <v>0.376</v>
      </c>
      <c r="W22" t="s">
        <v>17</v>
      </c>
      <c r="X22">
        <f>ROUND(X21,3)</f>
        <v>0.27800000000000002</v>
      </c>
    </row>
    <row r="23" spans="1:27" x14ac:dyDescent="0.25">
      <c r="B23" t="s">
        <v>18</v>
      </c>
      <c r="C23">
        <f>C11/SQRT((C11+C12)*(C11+C13))</f>
        <v>0.71316932237742947</v>
      </c>
      <c r="I23" t="s">
        <v>18</v>
      </c>
      <c r="J23">
        <f>J11/SQRT((J11+J12)*(J11+J13))</f>
        <v>0.74276862460695658</v>
      </c>
      <c r="P23" t="s">
        <v>18</v>
      </c>
      <c r="Q23">
        <f>Q11/SQRT((Q11+Q12)*(Q11+Q13))</f>
        <v>0.63580322050733085</v>
      </c>
      <c r="W23" t="s">
        <v>18</v>
      </c>
      <c r="X23">
        <f>X11/SQRT((X11+X12)*(X11+X13))</f>
        <v>0.55831337239373913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/>
  </sheetViews>
  <sheetFormatPr defaultRowHeight="15" x14ac:dyDescent="0.25"/>
  <cols>
    <col min="1" max="1" width="23" bestFit="1" customWidth="1"/>
  </cols>
  <sheetData>
    <row r="3" spans="1:6" x14ac:dyDescent="0.25">
      <c r="C3" t="s">
        <v>26</v>
      </c>
    </row>
    <row r="4" spans="1:6" ht="15.75" x14ac:dyDescent="0.25">
      <c r="B4" s="2" t="s">
        <v>20</v>
      </c>
      <c r="C4" s="2" t="s">
        <v>21</v>
      </c>
      <c r="D4" s="2" t="s">
        <v>22</v>
      </c>
      <c r="E4" s="2" t="s">
        <v>23</v>
      </c>
      <c r="F4" t="s">
        <v>9</v>
      </c>
    </row>
    <row r="5" spans="1:6" ht="15.75" x14ac:dyDescent="0.25">
      <c r="A5" t="s">
        <v>40</v>
      </c>
      <c r="B5" s="2" t="s">
        <v>21</v>
      </c>
      <c r="C5" s="2">
        <v>22</v>
      </c>
      <c r="D5" s="2">
        <v>1</v>
      </c>
      <c r="E5" s="2">
        <v>0</v>
      </c>
      <c r="F5">
        <f>SUM(C5:E5)</f>
        <v>23</v>
      </c>
    </row>
    <row r="6" spans="1:6" ht="15.75" x14ac:dyDescent="0.25">
      <c r="B6" s="2" t="s">
        <v>22</v>
      </c>
      <c r="C6" s="2">
        <v>1</v>
      </c>
      <c r="D6" s="2">
        <v>14</v>
      </c>
      <c r="E6" s="2">
        <v>0</v>
      </c>
      <c r="F6">
        <f t="shared" ref="F6:F7" si="0">SUM(C6:E6)</f>
        <v>15</v>
      </c>
    </row>
    <row r="7" spans="1:6" ht="15.75" x14ac:dyDescent="0.25">
      <c r="B7" s="2" t="s">
        <v>24</v>
      </c>
      <c r="C7" s="2">
        <v>9</v>
      </c>
      <c r="D7" s="2">
        <v>0</v>
      </c>
      <c r="E7" s="2">
        <v>6</v>
      </c>
      <c r="F7">
        <f t="shared" si="0"/>
        <v>15</v>
      </c>
    </row>
    <row r="8" spans="1:6" x14ac:dyDescent="0.25">
      <c r="B8" t="s">
        <v>10</v>
      </c>
      <c r="C8">
        <f>SUM(C5:C7)</f>
        <v>32</v>
      </c>
      <c r="D8">
        <f t="shared" ref="D8:E8" si="1">SUM(D5:D7)</f>
        <v>15</v>
      </c>
      <c r="E8">
        <f t="shared" si="1"/>
        <v>6</v>
      </c>
    </row>
    <row r="10" spans="1:6" x14ac:dyDescent="0.25">
      <c r="B10" t="s">
        <v>8</v>
      </c>
      <c r="C10">
        <f>(C5*C5+C6*C6+C7*C7+D5*D5+D6*D6+D7*D7+E5*E5+E6*E6+E7*E7)</f>
        <v>799</v>
      </c>
    </row>
    <row r="11" spans="1:6" x14ac:dyDescent="0.25">
      <c r="B11" t="s">
        <v>3</v>
      </c>
      <c r="C11">
        <f>(C10-C15)/2</f>
        <v>373</v>
      </c>
    </row>
    <row r="12" spans="1:6" x14ac:dyDescent="0.25">
      <c r="B12" t="s">
        <v>4</v>
      </c>
      <c r="C12">
        <f>(F5*F5+F6*F6+F7*F7-C10)/2</f>
        <v>90</v>
      </c>
    </row>
    <row r="13" spans="1:6" x14ac:dyDescent="0.25">
      <c r="B13" t="s">
        <v>5</v>
      </c>
      <c r="C13">
        <f>(C8*C8+D8*D8+E8*E8-C10)/2</f>
        <v>243</v>
      </c>
    </row>
    <row r="14" spans="1:6" x14ac:dyDescent="0.25">
      <c r="B14" t="s">
        <v>6</v>
      </c>
      <c r="C14">
        <f>C16-SUM(C11:C13)</f>
        <v>672</v>
      </c>
    </row>
    <row r="15" spans="1:6" x14ac:dyDescent="0.25">
      <c r="B15" t="s">
        <v>7</v>
      </c>
      <c r="C15">
        <f>SUM(C5:E7)</f>
        <v>53</v>
      </c>
    </row>
    <row r="16" spans="1:6" x14ac:dyDescent="0.25">
      <c r="B16" t="s">
        <v>13</v>
      </c>
      <c r="C16">
        <f>C15*(C15-1)/2</f>
        <v>1378</v>
      </c>
    </row>
    <row r="17" spans="1:7" x14ac:dyDescent="0.25">
      <c r="A17" s="1"/>
      <c r="B17" s="1" t="s">
        <v>11</v>
      </c>
      <c r="C17" s="1">
        <f>(C11+C14)/SUM(C11:C14)</f>
        <v>0.75834542815674888</v>
      </c>
      <c r="D17" s="1"/>
      <c r="E17" s="1"/>
      <c r="F17" s="1"/>
      <c r="G17" s="1"/>
    </row>
    <row r="18" spans="1:7" x14ac:dyDescent="0.25">
      <c r="B18" t="s">
        <v>16</v>
      </c>
      <c r="C18">
        <f>((C11+C13)*(C11+C12) + (C14+C12)*(C14+C13))</f>
        <v>982438</v>
      </c>
    </row>
    <row r="19" spans="1:7" x14ac:dyDescent="0.25">
      <c r="B19" t="s">
        <v>14</v>
      </c>
      <c r="C19">
        <f>C16*(C11+C14)-C18</f>
        <v>457572</v>
      </c>
    </row>
    <row r="20" spans="1:7" x14ac:dyDescent="0.25">
      <c r="B20" t="s">
        <v>15</v>
      </c>
      <c r="C20">
        <f>C16*C16-C18</f>
        <v>916446</v>
      </c>
    </row>
    <row r="21" spans="1:7" x14ac:dyDescent="0.25">
      <c r="B21" t="s">
        <v>12</v>
      </c>
      <c r="C21" s="1">
        <f>C19/C20</f>
        <v>0.49928964718052127</v>
      </c>
    </row>
    <row r="22" spans="1:7" x14ac:dyDescent="0.25">
      <c r="B22" t="s">
        <v>17</v>
      </c>
      <c r="C22">
        <f>ROUND(C21,3)</f>
        <v>0.499</v>
      </c>
    </row>
    <row r="23" spans="1:7" x14ac:dyDescent="0.25">
      <c r="B23" t="s">
        <v>18</v>
      </c>
      <c r="C23">
        <f>C11/SQRT((C11+C12)*(C11+C13))</f>
        <v>0.69843819325130807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ARI_1Tool_Manual</vt:lpstr>
      <vt:lpstr>ARI_ToolVsTool</vt:lpstr>
      <vt:lpstr>ARI_2ToolsVsManual</vt:lpstr>
      <vt:lpstr>3ToolsVsManual</vt:lpstr>
      <vt:lpstr>4ToolsVsManual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2016-07-25T13:20:44Z</dcterms:modified>
</cp:coreProperties>
</file>