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GPD_maker\templates_data\"/>
    </mc:Choice>
  </mc:AlternateContent>
  <bookViews>
    <workbookView xWindow="0" yWindow="0" windowWidth="28800" windowHeight="11535"/>
  </bookViews>
  <sheets>
    <sheet name="Лист1" sheetId="1" r:id="rId1"/>
    <sheet name="Лист2" sheetId="2" r:id="rId2"/>
  </sheets>
  <definedNames>
    <definedName name="_xlnm._FilterDatabase" localSheetId="0" hidden="1">Лист1!$A$1:$AT$1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" l="1"/>
  <c r="N2" i="1" l="1"/>
  <c r="AK2" i="1" s="1"/>
  <c r="F2" i="1" l="1"/>
  <c r="AM2" i="1"/>
  <c r="AT2" i="1"/>
  <c r="B14" i="2"/>
  <c r="B11" i="2"/>
  <c r="B10" i="2"/>
  <c r="B9" i="2"/>
  <c r="B8" i="2"/>
  <c r="B7" i="2"/>
  <c r="B12" i="2"/>
  <c r="AN2" i="1"/>
  <c r="AP2" i="1"/>
  <c r="AQ2" i="1" s="1"/>
  <c r="D2" i="1"/>
  <c r="AO2" i="1" l="1"/>
  <c r="AR2" i="1" s="1"/>
</calcChain>
</file>

<file path=xl/sharedStrings.xml><?xml version="1.0" encoding="utf-8"?>
<sst xmlns="http://schemas.openxmlformats.org/spreadsheetml/2006/main" count="57" uniqueCount="39">
  <si>
    <t>ФИОисполнителя</t>
  </si>
  <si>
    <t>Доверенность проректора</t>
  </si>
  <si>
    <t>Текст перед таблицей</t>
  </si>
  <si>
    <t>Дата окончания оказ услуги</t>
  </si>
  <si>
    <t>Срок действия договора</t>
  </si>
  <si>
    <t>Краткое ФИО исполнителя</t>
  </si>
  <si>
    <t>Дисциплина/</t>
  </si>
  <si>
    <t>Форма обучения/</t>
  </si>
  <si>
    <t>Перечень услуг</t>
  </si>
  <si>
    <t xml:space="preserve">Объем услуг, </t>
  </si>
  <si>
    <t>Цена за 1 ак. час (руб.)</t>
  </si>
  <si>
    <t>Всего</t>
  </si>
  <si>
    <t>Строка 1 таблицы</t>
  </si>
  <si>
    <t>Строка 3 таблицы</t>
  </si>
  <si>
    <t>Строка 4 таблицы</t>
  </si>
  <si>
    <t>Строка 2 таблиы</t>
  </si>
  <si>
    <t>Программирование</t>
  </si>
  <si>
    <t>занятия лекционного типа, практические занятия, текущий контроль, консультация, экзамен</t>
  </si>
  <si>
    <t>Всего денег</t>
  </si>
  <si>
    <t>Дисциплина1</t>
  </si>
  <si>
    <t>Дисциплина2</t>
  </si>
  <si>
    <t>Дисциплина3</t>
  </si>
  <si>
    <t>Дисциплина4</t>
  </si>
  <si>
    <t>Общие дисц</t>
  </si>
  <si>
    <t>ОП ВО</t>
  </si>
  <si>
    <t>02.03.02 Фундаментальная информатика и информационные технологии</t>
  </si>
  <si>
    <t>38.03.05 Бизнес-информатика</t>
  </si>
  <si>
    <t>09.03.01 Информатика и вычислительная техника</t>
  </si>
  <si>
    <t>09.03.03 Прикладная информатика</t>
  </si>
  <si>
    <t>09.03.04 Программная инженерия</t>
  </si>
  <si>
    <t>Всего часов</t>
  </si>
  <si>
    <t>Денег в текущем</t>
  </si>
  <si>
    <t>Денег в следующем</t>
  </si>
  <si>
    <t>Адрес исполнителя</t>
  </si>
  <si>
    <t>Иванов Иван Иванович</t>
  </si>
  <si>
    <t>И.И. Иванов</t>
  </si>
  <si>
    <t>доверенности №1 от 01.01.2021</t>
  </si>
  <si>
    <t>Какие-то данные</t>
  </si>
  <si>
    <t>очная, ИКПК-101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</si>
</sst>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19]\«dd\»\ mmmm\ yyyy\ \г\.;@"/>
  </numFmts>
  <fonts count="27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239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7" borderId="1" applyNumberFormat="0" applyAlignment="0" applyProtection="0"/>
    <xf numFmtId="0" fontId="8" fillId="20" borderId="2" applyNumberFormat="0" applyAlignment="0" applyProtection="0"/>
    <xf numFmtId="0" fontId="9" fillId="20" borderId="1" applyNumberFormat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21" borderId="7" applyNumberFormat="0" applyAlignment="0" applyProtection="0"/>
    <xf numFmtId="0" fontId="16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8" fillId="3" borderId="0" applyNumberFormat="0" applyBorder="0" applyAlignment="0" applyProtection="0"/>
    <xf numFmtId="0" fontId="19" fillId="0" borderId="0" applyNumberFormat="0" applyFill="0" applyBorder="0" applyAlignment="0" applyProtection="0"/>
    <xf numFmtId="0" fontId="10" fillId="23" borderId="8" applyNumberFormat="0" applyFont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4" fillId="0" borderId="0"/>
    <xf numFmtId="0" fontId="2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7" borderId="1" applyNumberFormat="0" applyAlignment="0" applyProtection="0"/>
    <xf numFmtId="0" fontId="8" fillId="20" borderId="2" applyNumberFormat="0" applyAlignment="0" applyProtection="0"/>
    <xf numFmtId="0" fontId="9" fillId="20" borderId="1" applyNumberFormat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21" borderId="7" applyNumberFormat="0" applyAlignment="0" applyProtection="0"/>
    <xf numFmtId="0" fontId="16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4" fillId="0" borderId="0"/>
    <xf numFmtId="0" fontId="3" fillId="0" borderId="0"/>
    <xf numFmtId="0" fontId="18" fillId="3" borderId="0" applyNumberFormat="0" applyBorder="0" applyAlignment="0" applyProtection="0"/>
    <xf numFmtId="0" fontId="19" fillId="0" borderId="0" applyNumberFormat="0" applyFill="0" applyBorder="0" applyAlignment="0" applyProtection="0"/>
    <xf numFmtId="0" fontId="10" fillId="23" borderId="8" applyNumberFormat="0" applyFont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5" fillId="10" borderId="0" applyNumberFormat="0" applyBorder="0" applyAlignment="0" applyProtection="0"/>
    <xf numFmtId="0" fontId="5" fillId="9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4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0" fontId="6" fillId="15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6" fillId="10" borderId="0" applyNumberFormat="0" applyBorder="0" applyAlignment="0" applyProtection="0"/>
    <xf numFmtId="0" fontId="6" fillId="9" borderId="0" applyNumberFormat="0" applyBorder="0" applyAlignment="0" applyProtection="0"/>
    <xf numFmtId="0" fontId="5" fillId="11" borderId="0" applyNumberFormat="0" applyBorder="0" applyAlignment="0" applyProtection="0"/>
    <xf numFmtId="0" fontId="23" fillId="0" borderId="0"/>
    <xf numFmtId="0" fontId="6" fillId="15" borderId="0" applyNumberFormat="0" applyBorder="0" applyAlignment="0" applyProtection="0"/>
    <xf numFmtId="0" fontId="5" fillId="2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2" borderId="0" applyNumberFormat="0" applyBorder="0" applyAlignment="0" applyProtection="0"/>
    <xf numFmtId="0" fontId="3" fillId="0" borderId="0"/>
    <xf numFmtId="0" fontId="5" fillId="5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25" fillId="0" borderId="0"/>
    <xf numFmtId="0" fontId="3" fillId="0" borderId="0"/>
    <xf numFmtId="0" fontId="10" fillId="0" borderId="0"/>
    <xf numFmtId="0" fontId="4" fillId="0" borderId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5" fillId="5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5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1" fillId="24" borderId="0" xfId="0" applyFont="1" applyFill="1" applyAlignment="1">
      <alignment wrapText="1"/>
    </xf>
    <xf numFmtId="164" fontId="1" fillId="24" borderId="0" xfId="0" applyNumberFormat="1" applyFont="1" applyFill="1"/>
    <xf numFmtId="164" fontId="1" fillId="24" borderId="0" xfId="0" applyNumberFormat="1" applyFont="1" applyFill="1" applyAlignment="1">
      <alignment wrapText="1"/>
    </xf>
    <xf numFmtId="0" fontId="1" fillId="24" borderId="0" xfId="0" applyFont="1" applyFill="1" applyAlignment="1">
      <alignment horizontal="justify" vertical="center" wrapText="1"/>
    </xf>
    <xf numFmtId="0" fontId="1" fillId="24" borderId="0" xfId="0" applyFont="1" applyFill="1" applyAlignment="1">
      <alignment horizontal="justify" vertical="center"/>
    </xf>
    <xf numFmtId="0" fontId="1" fillId="24" borderId="0" xfId="0" applyFont="1" applyFill="1"/>
    <xf numFmtId="0" fontId="24" fillId="24" borderId="0" xfId="0" applyFont="1" applyFill="1"/>
    <xf numFmtId="0" fontId="0" fillId="24" borderId="0" xfId="0" applyFill="1"/>
    <xf numFmtId="0" fontId="26" fillId="24" borderId="0" xfId="0" applyFont="1" applyFill="1" applyBorder="1" applyAlignment="1">
      <alignment horizontal="left" vertical="top" wrapText="1"/>
    </xf>
    <xf numFmtId="0" fontId="0" fillId="24" borderId="0" xfId="0" applyFont="1" applyFill="1" applyBorder="1" applyAlignment="1">
      <alignment horizontal="left" vertical="top"/>
    </xf>
    <xf numFmtId="0" fontId="4" fillId="24" borderId="0" xfId="0" applyFont="1" applyFill="1" applyBorder="1" applyAlignment="1">
      <alignment horizontal="left" vertical="top" wrapText="1"/>
    </xf>
    <xf numFmtId="0" fontId="4" fillId="24" borderId="0" xfId="0" applyFont="1" applyFill="1" applyBorder="1" applyAlignment="1">
      <alignment horizontal="center"/>
    </xf>
    <xf numFmtId="1" fontId="1" fillId="24" borderId="0" xfId="0" applyNumberFormat="1" applyFont="1" applyFill="1"/>
    <xf numFmtId="1" fontId="0" fillId="24" borderId="0" xfId="0" applyNumberFormat="1" applyFill="1"/>
  </cellXfs>
  <cellStyles count="239">
    <cellStyle name="20% — акцент1 10" xfId="238"/>
    <cellStyle name="20% - Акцент1 2" xfId="45"/>
    <cellStyle name="20% — акцент1 2" xfId="2"/>
    <cellStyle name="20% — акцент1 3" xfId="90"/>
    <cellStyle name="20% — акцент1 4" xfId="124"/>
    <cellStyle name="20% — акцент1 5" xfId="125"/>
    <cellStyle name="20% — акцент1 6" xfId="143"/>
    <cellStyle name="20% — акцент1 7" xfId="162"/>
    <cellStyle name="20% — акцент1 8" xfId="192"/>
    <cellStyle name="20% — акцент1 9" xfId="198"/>
    <cellStyle name="20% — акцент2 10" xfId="237"/>
    <cellStyle name="20% - Акцент2 2" xfId="46"/>
    <cellStyle name="20% — акцент2 2" xfId="3"/>
    <cellStyle name="20% — акцент2 3" xfId="91"/>
    <cellStyle name="20% — акцент2 4" xfId="113"/>
    <cellStyle name="20% — акцент2 5" xfId="126"/>
    <cellStyle name="20% — акцент2 6" xfId="144"/>
    <cellStyle name="20% — акцент2 7" xfId="163"/>
    <cellStyle name="20% — акцент2 8" xfId="209"/>
    <cellStyle name="20% — акцент2 9" xfId="224"/>
    <cellStyle name="20% — акцент3 10" xfId="235"/>
    <cellStyle name="20% - Акцент3 2" xfId="47"/>
    <cellStyle name="20% — акцент3 2" xfId="4"/>
    <cellStyle name="20% — акцент3 3" xfId="92"/>
    <cellStyle name="20% — акцент3 4" xfId="123"/>
    <cellStyle name="20% — акцент3 5" xfId="127"/>
    <cellStyle name="20% — акцент3 6" xfId="145"/>
    <cellStyle name="20% — акцент3 7" xfId="164"/>
    <cellStyle name="20% — акцент3 8" xfId="191"/>
    <cellStyle name="20% — акцент3 9" xfId="181"/>
    <cellStyle name="20% — акцент4 10" xfId="201"/>
    <cellStyle name="20% - Акцент4 2" xfId="48"/>
    <cellStyle name="20% — акцент4 2" xfId="5"/>
    <cellStyle name="20% — акцент4 3" xfId="93"/>
    <cellStyle name="20% — акцент4 4" xfId="112"/>
    <cellStyle name="20% — акцент4 5" xfId="128"/>
    <cellStyle name="20% — акцент4 6" xfId="146"/>
    <cellStyle name="20% — акцент4 7" xfId="165"/>
    <cellStyle name="20% — акцент4 8" xfId="208"/>
    <cellStyle name="20% — акцент4 9" xfId="223"/>
    <cellStyle name="20% — акцент5 10" xfId="234"/>
    <cellStyle name="20% - Акцент5 2" xfId="49"/>
    <cellStyle name="20% — акцент5 2" xfId="6"/>
    <cellStyle name="20% — акцент5 3" xfId="94"/>
    <cellStyle name="20% — акцент5 4" xfId="122"/>
    <cellStyle name="20% — акцент5 5" xfId="129"/>
    <cellStyle name="20% — акцент5 6" xfId="147"/>
    <cellStyle name="20% — акцент5 7" xfId="166"/>
    <cellStyle name="20% — акцент5 8" xfId="190"/>
    <cellStyle name="20% — акцент5 9" xfId="199"/>
    <cellStyle name="20% — акцент6 10" xfId="233"/>
    <cellStyle name="20% - Акцент6 2" xfId="50"/>
    <cellStyle name="20% — акцент6 2" xfId="7"/>
    <cellStyle name="20% — акцент6 3" xfId="95"/>
    <cellStyle name="20% — акцент6 4" xfId="111"/>
    <cellStyle name="20% — акцент6 5" xfId="130"/>
    <cellStyle name="20% — акцент6 6" xfId="148"/>
    <cellStyle name="20% — акцент6 7" xfId="167"/>
    <cellStyle name="20% — акцент6 8" xfId="207"/>
    <cellStyle name="20% — акцент6 9" xfId="222"/>
    <cellStyle name="40% — акцент1 10" xfId="215"/>
    <cellStyle name="40% - Акцент1 2" xfId="51"/>
    <cellStyle name="40% — акцент1 2" xfId="8"/>
    <cellStyle name="40% — акцент1 3" xfId="96"/>
    <cellStyle name="40% — акцент1 4" xfId="116"/>
    <cellStyle name="40% — акцент1 5" xfId="131"/>
    <cellStyle name="40% — акцент1 6" xfId="149"/>
    <cellStyle name="40% — акцент1 7" xfId="168"/>
    <cellStyle name="40% — акцент1 8" xfId="189"/>
    <cellStyle name="40% — акцент1 9" xfId="182"/>
    <cellStyle name="40% — акцент2 10" xfId="236"/>
    <cellStyle name="40% - Акцент2 2" xfId="52"/>
    <cellStyle name="40% — акцент2 2" xfId="9"/>
    <cellStyle name="40% — акцент2 3" xfId="97"/>
    <cellStyle name="40% — акцент2 4" xfId="121"/>
    <cellStyle name="40% — акцент2 5" xfId="132"/>
    <cellStyle name="40% — акцент2 6" xfId="150"/>
    <cellStyle name="40% — акцент2 7" xfId="169"/>
    <cellStyle name="40% — акцент2 8" xfId="206"/>
    <cellStyle name="40% — акцент2 9" xfId="221"/>
    <cellStyle name="40% — акцент3 10" xfId="214"/>
    <cellStyle name="40% - Акцент3 2" xfId="53"/>
    <cellStyle name="40% — акцент3 2" xfId="10"/>
    <cellStyle name="40% — акцент3 3" xfId="98"/>
    <cellStyle name="40% — акцент3 4" xfId="120"/>
    <cellStyle name="40% — акцент3 5" xfId="133"/>
    <cellStyle name="40% — акцент3 6" xfId="151"/>
    <cellStyle name="40% — акцент3 7" xfId="170"/>
    <cellStyle name="40% — акцент3 8" xfId="188"/>
    <cellStyle name="40% — акцент3 9" xfId="200"/>
    <cellStyle name="40% — акцент4 10" xfId="185"/>
    <cellStyle name="40% - Акцент4 2" xfId="54"/>
    <cellStyle name="40% — акцент4 2" xfId="11"/>
    <cellStyle name="40% — акцент4 3" xfId="99"/>
    <cellStyle name="40% — акцент4 4" xfId="115"/>
    <cellStyle name="40% — акцент4 5" xfId="134"/>
    <cellStyle name="40% — акцент4 6" xfId="152"/>
    <cellStyle name="40% — акцент4 7" xfId="171"/>
    <cellStyle name="40% — акцент4 8" xfId="205"/>
    <cellStyle name="40% — акцент4 9" xfId="220"/>
    <cellStyle name="40% — акцент5 10" xfId="225"/>
    <cellStyle name="40% - Акцент5 2" xfId="55"/>
    <cellStyle name="40% — акцент5 2" xfId="12"/>
    <cellStyle name="40% — акцент5 3" xfId="100"/>
    <cellStyle name="40% — акцент5 4" xfId="114"/>
    <cellStyle name="40% — акцент5 5" xfId="135"/>
    <cellStyle name="40% — акцент5 6" xfId="153"/>
    <cellStyle name="40% — акцент5 7" xfId="172"/>
    <cellStyle name="40% — акцент5 8" xfId="187"/>
    <cellStyle name="40% — акцент5 9" xfId="183"/>
    <cellStyle name="40% — акцент6 10" xfId="232"/>
    <cellStyle name="40% - Акцент6 2" xfId="56"/>
    <cellStyle name="40% — акцент6 2" xfId="13"/>
    <cellStyle name="40% — акцент6 3" xfId="101"/>
    <cellStyle name="40% — акцент6 4" xfId="89"/>
    <cellStyle name="40% — акцент6 5" xfId="136"/>
    <cellStyle name="40% — акцент6 6" xfId="154"/>
    <cellStyle name="40% — акцент6 7" xfId="173"/>
    <cellStyle name="40% — акцент6 8" xfId="195"/>
    <cellStyle name="40% — акцент6 9" xfId="228"/>
    <cellStyle name="60% — акцент1 10" xfId="216"/>
    <cellStyle name="60% - Акцент1 2" xfId="57"/>
    <cellStyle name="60% — акцент1 2" xfId="14"/>
    <cellStyle name="60% — акцент1 3" xfId="102"/>
    <cellStyle name="60% — акцент1 4" xfId="119"/>
    <cellStyle name="60% — акцент1 5" xfId="137"/>
    <cellStyle name="60% — акцент1 6" xfId="155"/>
    <cellStyle name="60% — акцент1 7" xfId="174"/>
    <cellStyle name="60% — акцент1 8" xfId="203"/>
    <cellStyle name="60% — акцент1 9" xfId="227"/>
    <cellStyle name="60% — акцент2 10" xfId="231"/>
    <cellStyle name="60% - Акцент2 2" xfId="58"/>
    <cellStyle name="60% — акцент2 2" xfId="15"/>
    <cellStyle name="60% — акцент2 3" xfId="103"/>
    <cellStyle name="60% — акцент2 4" xfId="110"/>
    <cellStyle name="60% — акцент2 5" xfId="138"/>
    <cellStyle name="60% — акцент2 6" xfId="156"/>
    <cellStyle name="60% — акцент2 7" xfId="175"/>
    <cellStyle name="60% — акцент2 8" xfId="194"/>
    <cellStyle name="60% — акцент2 9" xfId="226"/>
    <cellStyle name="60% — акцент3 10" xfId="184"/>
    <cellStyle name="60% - Акцент3 2" xfId="59"/>
    <cellStyle name="60% — акцент3 2" xfId="16"/>
    <cellStyle name="60% — акцент3 3" xfId="104"/>
    <cellStyle name="60% — акцент3 4" xfId="118"/>
    <cellStyle name="60% — акцент3 5" xfId="139"/>
    <cellStyle name="60% — акцент3 6" xfId="157"/>
    <cellStyle name="60% — акцент3 7" xfId="176"/>
    <cellStyle name="60% — акцент3 8" xfId="193"/>
    <cellStyle name="60% — акцент3 9" xfId="180"/>
    <cellStyle name="60% — акцент4 10" xfId="230"/>
    <cellStyle name="60% - Акцент4 2" xfId="60"/>
    <cellStyle name="60% — акцент4 2" xfId="17"/>
    <cellStyle name="60% — акцент4 3" xfId="105"/>
    <cellStyle name="60% — акцент4 4" xfId="109"/>
    <cellStyle name="60% — акцент4 5" xfId="140"/>
    <cellStyle name="60% — акцент4 6" xfId="158"/>
    <cellStyle name="60% — акцент4 7" xfId="177"/>
    <cellStyle name="60% — акцент4 8" xfId="161"/>
    <cellStyle name="60% — акцент4 9" xfId="219"/>
    <cellStyle name="60% — акцент5 10" xfId="217"/>
    <cellStyle name="60% - Акцент5 2" xfId="61"/>
    <cellStyle name="60% — акцент5 2" xfId="18"/>
    <cellStyle name="60% — акцент5 3" xfId="106"/>
    <cellStyle name="60% — акцент5 4" xfId="117"/>
    <cellStyle name="60% — акцент5 5" xfId="141"/>
    <cellStyle name="60% — акцент5 6" xfId="159"/>
    <cellStyle name="60% — акцент5 7" xfId="178"/>
    <cellStyle name="60% — акцент5 8" xfId="202"/>
    <cellStyle name="60% — акцент5 9" xfId="218"/>
    <cellStyle name="60% — акцент6 10" xfId="229"/>
    <cellStyle name="60% - Акцент6 2" xfId="62"/>
    <cellStyle name="60% — акцент6 2" xfId="19"/>
    <cellStyle name="60% — акцент6 3" xfId="107"/>
    <cellStyle name="60% — акцент6 4" xfId="108"/>
    <cellStyle name="60% — акцент6 5" xfId="142"/>
    <cellStyle name="60% — акцент6 6" xfId="160"/>
    <cellStyle name="60% — акцент6 7" xfId="179"/>
    <cellStyle name="60% — акцент6 8" xfId="186"/>
    <cellStyle name="60% — акцент6 9" xfId="197"/>
    <cellStyle name="Акцент1 2" xfId="63"/>
    <cellStyle name="Акцент1 3" xfId="20"/>
    <cellStyle name="Акцент2 2" xfId="64"/>
    <cellStyle name="Акцент2 3" xfId="21"/>
    <cellStyle name="Акцент3 2" xfId="65"/>
    <cellStyle name="Акцент3 3" xfId="22"/>
    <cellStyle name="Акцент4 2" xfId="66"/>
    <cellStyle name="Акцент4 3" xfId="23"/>
    <cellStyle name="Акцент5 2" xfId="67"/>
    <cellStyle name="Акцент5 3" xfId="24"/>
    <cellStyle name="Акцент6 2" xfId="68"/>
    <cellStyle name="Акцент6 3" xfId="25"/>
    <cellStyle name="Ввод  2" xfId="69"/>
    <cellStyle name="Ввод  3" xfId="26"/>
    <cellStyle name="Вывод 2" xfId="70"/>
    <cellStyle name="Вывод 3" xfId="27"/>
    <cellStyle name="Вычисление 2" xfId="71"/>
    <cellStyle name="Вычисление 3" xfId="28"/>
    <cellStyle name="Заголовок 1 2" xfId="72"/>
    <cellStyle name="Заголовок 1 3" xfId="29"/>
    <cellStyle name="Заголовок 2 2" xfId="73"/>
    <cellStyle name="Заголовок 2 3" xfId="30"/>
    <cellStyle name="Заголовок 3 2" xfId="74"/>
    <cellStyle name="Заголовок 3 2 2" xfId="75"/>
    <cellStyle name="Заголовок 3 3" xfId="31"/>
    <cellStyle name="Заголовок 4 2" xfId="76"/>
    <cellStyle name="Заголовок 4 3" xfId="32"/>
    <cellStyle name="Итог 2" xfId="77"/>
    <cellStyle name="Итог 3" xfId="33"/>
    <cellStyle name="Контрольная ячейка 2" xfId="78"/>
    <cellStyle name="Контрольная ячейка 3" xfId="34"/>
    <cellStyle name="Название 2" xfId="79"/>
    <cellStyle name="Название 3" xfId="35"/>
    <cellStyle name="Нейтральный 2" xfId="80"/>
    <cellStyle name="Нейтральный 3" xfId="36"/>
    <cellStyle name="Обычный" xfId="0" builtinId="0"/>
    <cellStyle name="Обычный 2" xfId="1"/>
    <cellStyle name="Обычный 2 2" xfId="196"/>
    <cellStyle name="Обычный 2 2 2" xfId="211"/>
    <cellStyle name="Обычный 3" xfId="43"/>
    <cellStyle name="Обычный 3 2" xfId="81"/>
    <cellStyle name="Обычный 4" xfId="82"/>
    <cellStyle name="Обычный 4 2" xfId="204"/>
    <cellStyle name="Обычный 5" xfId="44"/>
    <cellStyle name="Обычный 5 2" xfId="210"/>
    <cellStyle name="Обычный 5 2 2" xfId="212"/>
    <cellStyle name="Обычный 6" xfId="213"/>
    <cellStyle name="Плохой 2" xfId="83"/>
    <cellStyle name="Плохой 3" xfId="37"/>
    <cellStyle name="Пояснение 2" xfId="84"/>
    <cellStyle name="Пояснение 3" xfId="38"/>
    <cellStyle name="Примечание 2" xfId="85"/>
    <cellStyle name="Примечание 3" xfId="39"/>
    <cellStyle name="Связанная ячейка 2" xfId="86"/>
    <cellStyle name="Связанная ячейка 3" xfId="40"/>
    <cellStyle name="Текст предупреждения 2" xfId="87"/>
    <cellStyle name="Текст предупреждения 3" xfId="41"/>
    <cellStyle name="Хороший 2" xfId="88"/>
    <cellStyle name="Хороший 3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tabSelected="1" zoomScale="85" zoomScaleNormal="85" workbookViewId="0">
      <pane xSplit="1" topLeftCell="B1" activePane="topRight" state="frozen"/>
      <selection pane="topRight" activeCell="B19" sqref="B19"/>
    </sheetView>
  </sheetViews>
  <sheetFormatPr defaultRowHeight="15" x14ac:dyDescent="0.25"/>
  <cols>
    <col min="1" max="2" width="15.28515625" customWidth="1"/>
    <col min="3" max="3" width="18.7109375" customWidth="1"/>
    <col min="4" max="4" width="16.28515625" customWidth="1"/>
    <col min="5" max="5" width="18.7109375" style="2" customWidth="1"/>
    <col min="6" max="6" width="22.85546875" customWidth="1"/>
    <col min="7" max="7" width="57.85546875" customWidth="1"/>
    <col min="8" max="8" width="15.7109375" customWidth="1"/>
    <col min="9" max="9" width="23.140625" customWidth="1"/>
    <col min="10" max="10" width="20.28515625" customWidth="1"/>
    <col min="11" max="11" width="17.5703125" customWidth="1"/>
    <col min="36" max="36" width="15.85546875" customWidth="1"/>
    <col min="44" max="44" width="37.140625" customWidth="1"/>
  </cols>
  <sheetData>
    <row r="1" spans="1:46" ht="63" x14ac:dyDescent="0.25">
      <c r="A1" s="1" t="s">
        <v>0</v>
      </c>
      <c r="B1" s="1" t="s">
        <v>5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33</v>
      </c>
      <c r="H1" t="s">
        <v>12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13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14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30</v>
      </c>
      <c r="AK1" s="1" t="s">
        <v>18</v>
      </c>
      <c r="AL1" s="1" t="s">
        <v>31</v>
      </c>
      <c r="AM1" s="1" t="s">
        <v>32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23</v>
      </c>
      <c r="AT1" s="1" t="s">
        <v>24</v>
      </c>
    </row>
    <row r="2" spans="1:46" s="11" customFormat="1" ht="141" x14ac:dyDescent="0.25">
      <c r="A2" s="4" t="s">
        <v>34</v>
      </c>
      <c r="B2" s="4" t="s">
        <v>35</v>
      </c>
      <c r="C2" s="4" t="s">
        <v>36</v>
      </c>
      <c r="D2" s="4" t="str">
        <f t="shared" ref="D2" si="0">CONCATENATE(K2," по дисциплине ",LOWER(I2),IF(S2&lt;&gt;"",CONCATENATE(", ",R2," по дисциплине ",LOWER(P2),),""),IF(AA2&lt;&gt;"",CONCATENATE(", ",Y2," по дисциплине ",LOWER(W2),),""),IF(AH2&lt;&gt;"",CONCATENATE(", ",AF2," по дисциплине ",LOWER(AD2)),""))</f>
        <v>занятия лекционного типа, практические занятия, текущий контроль, консультация, экзамен по дисциплине программирование</v>
      </c>
      <c r="E2" s="5">
        <v>44197</v>
      </c>
      <c r="F2" s="6">
        <f t="shared" ref="F2" si="1">WORKDAY(E2,35)</f>
        <v>44246</v>
      </c>
      <c r="G2" s="7" t="s">
        <v>37</v>
      </c>
      <c r="H2" s="8"/>
      <c r="I2" s="12" t="s">
        <v>16</v>
      </c>
      <c r="J2" s="13" t="s">
        <v>38</v>
      </c>
      <c r="K2" s="14" t="s">
        <v>17</v>
      </c>
      <c r="L2" s="15">
        <v>103</v>
      </c>
      <c r="M2" s="9">
        <v>100</v>
      </c>
      <c r="N2" s="16">
        <f t="shared" ref="N2" si="2">L2*M2</f>
        <v>10300</v>
      </c>
      <c r="O2" s="9"/>
      <c r="P2" s="9"/>
      <c r="Q2" s="9"/>
      <c r="R2" s="9"/>
      <c r="S2" s="9"/>
      <c r="T2" s="4"/>
      <c r="U2" s="4"/>
      <c r="V2" s="10"/>
      <c r="W2" s="10"/>
      <c r="X2" s="10"/>
      <c r="Y2" s="10"/>
      <c r="Z2" s="10"/>
      <c r="AA2" s="10"/>
      <c r="AB2" s="10"/>
      <c r="AJ2" s="11">
        <f>L2+S2+Z2+AG2</f>
        <v>103</v>
      </c>
      <c r="AK2" s="17">
        <f>SUM(N2,U2,AB2,AI2)</f>
        <v>10300</v>
      </c>
      <c r="AM2" s="11">
        <f t="shared" ref="AM2" si="3">AK2-AL2</f>
        <v>10300</v>
      </c>
      <c r="AN2" s="11" t="str">
        <f t="shared" ref="AN2" si="4">I2</f>
        <v>Программирование</v>
      </c>
      <c r="AO2" s="11" t="str">
        <f t="shared" ref="AO2" si="5">IF(AND(AN2 &lt;&gt; P2,P2 &lt;&gt; ""),P2,"")</f>
        <v/>
      </c>
      <c r="AP2" s="11" t="str">
        <f t="shared" ref="AP2" si="6">IF(W2&lt;&gt;"",W2,"")</f>
        <v/>
      </c>
      <c r="AQ2" s="11" t="str">
        <f t="shared" ref="AQ2" si="7">IF(AP2&lt;&gt;AD2,AD2,"")</f>
        <v/>
      </c>
      <c r="AR2" s="11" t="str">
        <f>CONCATENATE(AN2,IF(AO2&lt;&gt;"",", ",""),AO2)</f>
        <v>Программирование</v>
      </c>
      <c r="AT2" s="11" t="str">
        <f>Лист2!$B$12</f>
        <v>09.03.01 Информатика и вычислительная техника, 09.03.03 Прикладная информатика, 02.03.02 Фундаментальная информатика и информационные технологии, 38.03.05 Бизнес-информатика, 09.03.04 Программная инженерия</v>
      </c>
    </row>
  </sheetData>
  <sortState ref="A2:AX40">
    <sortCondition ref="A40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"/>
  <sheetViews>
    <sheetView workbookViewId="0">
      <selection activeCell="F22" sqref="F22"/>
    </sheetView>
  </sheetViews>
  <sheetFormatPr defaultRowHeight="15" x14ac:dyDescent="0.25"/>
  <sheetData>
    <row r="2" spans="2:2" x14ac:dyDescent="0.25">
      <c r="B2" t="s">
        <v>25</v>
      </c>
    </row>
    <row r="3" spans="2:2" x14ac:dyDescent="0.25">
      <c r="B3" t="s">
        <v>26</v>
      </c>
    </row>
    <row r="4" spans="2:2" x14ac:dyDescent="0.25">
      <c r="B4" t="s">
        <v>27</v>
      </c>
    </row>
    <row r="5" spans="2:2" x14ac:dyDescent="0.25">
      <c r="B5" t="s">
        <v>28</v>
      </c>
    </row>
    <row r="6" spans="2:2" x14ac:dyDescent="0.25">
      <c r="B6" t="s">
        <v>29</v>
      </c>
    </row>
    <row r="7" spans="2:2" x14ac:dyDescent="0.25">
      <c r="B7" t="str">
        <f>CONCATENATE(B2,", ",B3)</f>
        <v>02.03.02 Фундаментальная информатика и информационные технологии, 38.03.05 Бизнес-информатика</v>
      </c>
    </row>
    <row r="8" spans="2:2" x14ac:dyDescent="0.25">
      <c r="B8" t="str">
        <f>CONCATENATE(B3,", ",B4)</f>
        <v>38.03.05 Бизнес-информатика, 09.03.01 Информатика и вычислительная техника</v>
      </c>
    </row>
    <row r="9" spans="2:2" x14ac:dyDescent="0.25">
      <c r="B9" t="str">
        <f>CONCATENATE(B4,", ",B5)</f>
        <v>09.03.01 Информатика и вычислительная техника, 09.03.03 Прикладная информатика</v>
      </c>
    </row>
    <row r="10" spans="2:2" x14ac:dyDescent="0.25">
      <c r="B10" t="str">
        <f>CONCATENATE(B11,", ",B3)</f>
        <v>09.03.01 Информатика и вычислительная техника, 09.03.03 Прикладная информатика, 02.03.02 Фундаментальная информатика и информационные технологии, 38.03.05 Бизнес-информатика</v>
      </c>
    </row>
    <row r="11" spans="2:2" x14ac:dyDescent="0.25">
      <c r="B11" t="str">
        <f>CONCATENATE(B9,", ",B2)</f>
        <v>09.03.01 Информатика и вычислительная техника, 09.03.03 Прикладная информатика, 02.03.02 Фундаментальная информатика и информационные технологии</v>
      </c>
    </row>
    <row r="12" spans="2:2" x14ac:dyDescent="0.25">
      <c r="B12" t="str">
        <f>CONCATENATE(B11,", ",B3,", ",B6)</f>
        <v>09.03.01 Информатика и вычислительная техника, 09.03.03 Прикладная информатика, 02.03.02 Фундаментальная информатика и информационные технологии, 38.03.05 Бизнес-информатика, 09.03.04 Программная инженерия</v>
      </c>
    </row>
    <row r="14" spans="2:2" x14ac:dyDescent="0.25">
      <c r="B14" t="str">
        <f>CONCATENATE(B4,", ",B2,", ",B6)</f>
        <v>09.03.01 Информатика и вычислительная техника, 02.03.02 Фундаментальная информатика и информационные технологии, 09.03.04 Программная инженерия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Мельников</dc:creator>
  <cp:lastModifiedBy>Виталий Мельников</cp:lastModifiedBy>
  <dcterms:created xsi:type="dcterms:W3CDTF">2018-03-14T09:58:08Z</dcterms:created>
  <dcterms:modified xsi:type="dcterms:W3CDTF">2021-10-06T12:57:19Z</dcterms:modified>
</cp:coreProperties>
</file>